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1e24d1af4a10fa5e272342ed448f6fe3a2e40a66d14dfd17c0260e92ba58bc65\"/>
    </mc:Choice>
  </mc:AlternateContent>
  <bookViews>
    <workbookView xWindow="0" yWindow="0" windowWidth="28800" windowHeight="11880" activeTab="13"/>
  </bookViews>
  <sheets>
    <sheet name="N 1." sheetId="1" r:id="rId1"/>
    <sheet name="N2." sheetId="2" r:id="rId2"/>
    <sheet name="N2.2" sheetId="3" r:id="rId3"/>
    <sheet name="2.3" sheetId="4" r:id="rId4"/>
    <sheet name="N3." sheetId="5" r:id="rId5"/>
    <sheet name="N4." sheetId="6" r:id="rId6"/>
    <sheet name="N5." sheetId="7" r:id="rId7"/>
    <sheet name="N6." sheetId="8" r:id="rId8"/>
    <sheet name="N7." sheetId="9" r:id="rId9"/>
    <sheet name="N 8" sheetId="10" r:id="rId10"/>
    <sheet name="N 9" sheetId="11" r:id="rId11"/>
    <sheet name="N 10" sheetId="12" r:id="rId12"/>
    <sheet name="N 11." sheetId="13" r:id="rId13"/>
    <sheet name="N 12" sheetId="14" r:id="rId14"/>
    <sheet name="Sheet1" sheetId="15" state="hidden" r:id="rId15"/>
    <sheet name="0" sheetId="16" state="hidden" r:id="rId16"/>
  </sheets>
  <definedNames>
    <definedName name="_1__հայտարարվել_է_նախ_մրցույթ">#REF!</definedName>
    <definedName name="_xlnm._FilterDatabase" localSheetId="11" hidden="1">'N 10'!$A$10:$M$400</definedName>
    <definedName name="_xlnm._FilterDatabase" localSheetId="13" hidden="1">'N 12'!$A$1:$A$10</definedName>
    <definedName name="_xlnm._FilterDatabase" localSheetId="10" hidden="1">'N 9'!$A$9:$M$325</definedName>
    <definedName name="_xlnm._FilterDatabase" localSheetId="4" hidden="1">N3.!$A$8:$J$110</definedName>
    <definedName name="_xlnm._FilterDatabase" localSheetId="5" hidden="1">N4.!$A$1:$A$222</definedName>
    <definedName name="_xlnm._FilterDatabase" localSheetId="6" hidden="1">N5.!$A$7:$J$247</definedName>
    <definedName name="_xlnm._FilterDatabase" localSheetId="7" hidden="1">N6.!$A$8:$G$720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N2.!$A$1:$E$70</definedName>
    <definedName name="x">#REF!</definedName>
    <definedName name="Z_00F1EC53_DFAB_4E07_8AE5_4BE0754733F3_.wvu.FilterData" localSheetId="11" hidden="1">'N 10'!$D$1:$D$366</definedName>
    <definedName name="Z_00F1EC53_DFAB_4E07_8AE5_4BE0754733F3_.wvu.FilterData" localSheetId="10" hidden="1">'N 9'!$I$1:$I$334</definedName>
    <definedName name="Z_00F1EC53_DFAB_4E07_8AE5_4BE0754733F3_.wvu.FilterData" localSheetId="4" hidden="1">N3.!$C$1:$C$47</definedName>
    <definedName name="Z_00F1EC53_DFAB_4E07_8AE5_4BE0754733F3_.wvu.FilterData" localSheetId="5" hidden="1">N4.!$A$1:$A$221</definedName>
    <definedName name="Z_05E2CDDE_C807_4D90_8088_8CCB435DAFAC_.wvu.FilterData" localSheetId="11" hidden="1">'N 10'!$D$1:$D$366</definedName>
    <definedName name="Z_07DD491B_62AF_4019_87B2_DEC844D55521_.wvu.FilterData" localSheetId="4" hidden="1">N3.!$C$1:$C$110</definedName>
    <definedName name="Z_131A4E78_F540_4372_9AD2_17315FEFA13D_.wvu.FilterData" localSheetId="11" hidden="1">'N 10'!$D$1:$D$366</definedName>
    <definedName name="Z_131A4E78_F540_4372_9AD2_17315FEFA13D_.wvu.FilterData" localSheetId="13" hidden="1">'N 12'!$A$1:$A$10</definedName>
    <definedName name="Z_131A4E78_F540_4372_9AD2_17315FEFA13D_.wvu.FilterData" localSheetId="10" hidden="1">'N 9'!$I$1:$I$335</definedName>
    <definedName name="Z_131A4E78_F540_4372_9AD2_17315FEFA13D_.wvu.FilterData" localSheetId="4" hidden="1">N3.!$C$1:$C$110</definedName>
    <definedName name="Z_131A4E78_F540_4372_9AD2_17315FEFA13D_.wvu.FilterData" localSheetId="5" hidden="1">N4.!$A$1:$A$222</definedName>
    <definedName name="Z_131A4E78_F540_4372_9AD2_17315FEFA13D_.wvu.PrintArea" localSheetId="1" hidden="1">N2.!$A$1:$E$70</definedName>
    <definedName name="Z_131A4E78_F540_4372_9AD2_17315FEFA13D_.wvu.Rows" localSheetId="1" hidden="1">N2.!$24:$48,N2.!$60:$71</definedName>
    <definedName name="Z_1A29A414_1AA0_43E3_A449_9EF2A6683209_.wvu.FilterData" localSheetId="11" hidden="1">'N 10'!$D$1:$D$366</definedName>
    <definedName name="Z_1A29A414_1AA0_43E3_A449_9EF2A6683209_.wvu.FilterData" localSheetId="10" hidden="1">'N 9'!$I$1:$I$334</definedName>
    <definedName name="Z_200990DE_F91C_4F6F_8AC5_BC7AC2B55E55_.wvu.FilterData" localSheetId="11" hidden="1">'N 10'!$D$1:$D$366</definedName>
    <definedName name="Z_200990DE_F91C_4F6F_8AC5_BC7AC2B55E55_.wvu.FilterData" localSheetId="13" hidden="1">'N 12'!$A$1:$A$10</definedName>
    <definedName name="Z_200990DE_F91C_4F6F_8AC5_BC7AC2B55E55_.wvu.FilterData" localSheetId="10" hidden="1">'N 9'!$I$1:$I$334</definedName>
    <definedName name="Z_200990DE_F91C_4F6F_8AC5_BC7AC2B55E55_.wvu.FilterData" localSheetId="4" hidden="1">N3.!$C$1:$C$110</definedName>
    <definedName name="Z_200990DE_F91C_4F6F_8AC5_BC7AC2B55E55_.wvu.FilterData" localSheetId="5" hidden="1">N4.!$A$1:$A$222</definedName>
    <definedName name="Z_200990DE_F91C_4F6F_8AC5_BC7AC2B55E55_.wvu.PrintArea" localSheetId="1" hidden="1">N2.!$A$1:$E$70</definedName>
    <definedName name="Z_200990DE_F91C_4F6F_8AC5_BC7AC2B55E55_.wvu.Rows" localSheetId="1" hidden="1">N2.!$24:$48,N2.!$60:$71</definedName>
    <definedName name="Z_24790AB1_98EB_4800_B428_5A838E38231B_.wvu.FilterData" localSheetId="11" hidden="1">'N 10'!$D$1:$D$366</definedName>
    <definedName name="Z_24790AB1_98EB_4800_B428_5A838E38231B_.wvu.FilterData" localSheetId="13" hidden="1">'N 12'!$A$1:$A$10</definedName>
    <definedName name="Z_24790AB1_98EB_4800_B428_5A838E38231B_.wvu.FilterData" localSheetId="10" hidden="1">'N 9'!$I$1:$I$334</definedName>
    <definedName name="Z_24790AB1_98EB_4800_B428_5A838E38231B_.wvu.FilterData" localSheetId="4" hidden="1">N3.!$C$1:$C$47</definedName>
    <definedName name="Z_24790AB1_98EB_4800_B428_5A838E38231B_.wvu.FilterData" localSheetId="5" hidden="1">N4.!$A$1:$A$221</definedName>
    <definedName name="Z_24790AB1_98EB_4800_B428_5A838E38231B_.wvu.PrintArea" localSheetId="1" hidden="1">N2.!$A$1:$E$70</definedName>
    <definedName name="Z_24790AB1_98EB_4800_B428_5A838E38231B_.wvu.Rows" localSheetId="1" hidden="1">N2.!$24:$48,N2.!$60:$71</definedName>
    <definedName name="Z_30BDF374_645C_4D3A_8B16_9753D8E3E771_.wvu.FilterData" localSheetId="4" hidden="1">N3.!$C$1:$C$47</definedName>
    <definedName name="Z_30BDF374_645C_4D3A_8B16_9753D8E3E771_.wvu.FilterData" localSheetId="5" hidden="1">N4.!$A$1:$A$222</definedName>
    <definedName name="Z_34262D87_1818_4F55_B902_D8FFF16E90B7_.wvu.FilterData" localSheetId="11" hidden="1">'N 10'!$D$1:$D$366</definedName>
    <definedName name="Z_34262D87_1818_4F55_B902_D8FFF16E90B7_.wvu.FilterData" localSheetId="13" hidden="1">'N 12'!$A$1:$A$10</definedName>
    <definedName name="Z_34262D87_1818_4F55_B902_D8FFF16E90B7_.wvu.FilterData" localSheetId="10" hidden="1">'N 9'!$I$1:$I$334</definedName>
    <definedName name="Z_34262D87_1818_4F55_B902_D8FFF16E90B7_.wvu.FilterData" localSheetId="4" hidden="1">N3.!$C$1:$C$110</definedName>
    <definedName name="Z_34262D87_1818_4F55_B902_D8FFF16E90B7_.wvu.FilterData" localSheetId="5" hidden="1">N4.!$A$1:$A$222</definedName>
    <definedName name="Z_34262D87_1818_4F55_B902_D8FFF16E90B7_.wvu.PrintArea" localSheetId="1" hidden="1">N2.!$A$1:$E$70</definedName>
    <definedName name="Z_34262D87_1818_4F55_B902_D8FFF16E90B7_.wvu.Rows" localSheetId="1" hidden="1">N2.!$24:$48,N2.!$60:$71</definedName>
    <definedName name="Z_3674A151_5734_4C91_89D8_A630DE128224_.wvu.FilterData" localSheetId="5" hidden="1">N4.!$A$1:$A$222</definedName>
    <definedName name="Z_3E3B0A09_7903_4B55_8DE4_EB55A00DD0E6_.wvu.FilterData" localSheetId="10" hidden="1">'N 9'!$I$1:$I$335</definedName>
    <definedName name="Z_3FB86F2A_C405_4714_B872_D73EF3E830C8_.wvu.FilterData" localSheetId="5" hidden="1">N4.!$A$1:$A$222</definedName>
    <definedName name="Z_4036E17A_15C0_4957_9D50_B77E0AACB6D6_.wvu.FilterData" localSheetId="11" hidden="1">'N 10'!$D$1:$D$366</definedName>
    <definedName name="Z_4C20BD6D_4FAD_484B_AF27_848E50A980DB_.wvu.FilterData" localSheetId="11" hidden="1">'N 10'!$D$1:$D$366</definedName>
    <definedName name="Z_68618446_DB06_467F_BFE9_9C329019F8F8_.wvu.FilterData" localSheetId="4" hidden="1">N3.!$C$1:$C$110</definedName>
    <definedName name="Z_68B9E451_05A6_448A_8186_789990A76B48_.wvu.FilterData" localSheetId="11" hidden="1">'N 10'!$D$1:$D$366</definedName>
    <definedName name="Z_68B9E451_05A6_448A_8186_789990A76B48_.wvu.FilterData" localSheetId="13" hidden="1">'N 12'!$A$1:$A$10</definedName>
    <definedName name="Z_68B9E451_05A6_448A_8186_789990A76B48_.wvu.FilterData" localSheetId="10" hidden="1">'N 9'!$I$1:$I$335</definedName>
    <definedName name="Z_68B9E451_05A6_448A_8186_789990A76B48_.wvu.FilterData" localSheetId="4" hidden="1">N3.!$C$1:$C$110</definedName>
    <definedName name="Z_68B9E451_05A6_448A_8186_789990A76B48_.wvu.FilterData" localSheetId="5" hidden="1">N4.!$A$1:$A$222</definedName>
    <definedName name="Z_68B9E451_05A6_448A_8186_789990A76B48_.wvu.PrintArea" localSheetId="1" hidden="1">N2.!$A$1:$E$70</definedName>
    <definedName name="Z_68B9E451_05A6_448A_8186_789990A76B48_.wvu.Rows" localSheetId="1" hidden="1">N2.!$24:$48,N2.!$60:$71</definedName>
    <definedName name="Z_6E85911E_0987_42F9_B553_303B8CD2208E_.wvu.FilterData" localSheetId="11" hidden="1">'N 10'!$D$1:$D$366</definedName>
    <definedName name="Z_6E85911E_0987_42F9_B553_303B8CD2208E_.wvu.FilterData" localSheetId="13" hidden="1">'N 12'!$A$1:$A$10</definedName>
    <definedName name="Z_6E85911E_0987_42F9_B553_303B8CD2208E_.wvu.FilterData" localSheetId="10" hidden="1">'N 9'!$I$1:$I$334</definedName>
    <definedName name="Z_6E85911E_0987_42F9_B553_303B8CD2208E_.wvu.FilterData" localSheetId="4" hidden="1">N3.!$C$1:$C$110</definedName>
    <definedName name="Z_6E85911E_0987_42F9_B553_303B8CD2208E_.wvu.FilterData" localSheetId="5" hidden="1">N4.!$A$1:$A$222</definedName>
    <definedName name="Z_6E85911E_0987_42F9_B553_303B8CD2208E_.wvu.PrintArea" localSheetId="1" hidden="1">N2.!$A$1:$E$70</definedName>
    <definedName name="Z_6E85911E_0987_42F9_B553_303B8CD2208E_.wvu.Rows" localSheetId="1" hidden="1">N2.!$24:$48,N2.!$60:$71</definedName>
    <definedName name="Z_7B70B00E_6057_4494_8C6A_E7869DCF6B5C_.wvu.FilterData" localSheetId="11" hidden="1">'N 10'!$D$1:$D$366</definedName>
    <definedName name="Z_83560D3D_D14A_4C19_8A2B_EC5A1D9ABB5A_.wvu.FilterData" localSheetId="11" hidden="1">'N 10'!$D$1:$D$366</definedName>
    <definedName name="Z_83560D3D_D14A_4C19_8A2B_EC5A1D9ABB5A_.wvu.FilterData" localSheetId="10" hidden="1">'N 9'!$I$1:$I$334</definedName>
    <definedName name="Z_83560D3D_D14A_4C19_8A2B_EC5A1D9ABB5A_.wvu.FilterData" localSheetId="4" hidden="1">N3.!$C$1:$C$110</definedName>
    <definedName name="Z_83560D3D_D14A_4C19_8A2B_EC5A1D9ABB5A_.wvu.FilterData" localSheetId="5" hidden="1">N4.!$A$1:$A$222</definedName>
    <definedName name="Z_87703F59_4E60_44D2_9172_8722B2F7D295_.wvu.FilterData" localSheetId="4" hidden="1">N3.!$C$1:$C$110</definedName>
    <definedName name="Z_87703F59_4E60_44D2_9172_8722B2F7D295_.wvu.FilterData" localSheetId="5" hidden="1">N4.!$A$1:$A$222</definedName>
    <definedName name="Z_89A683D1_BE0C_487E_AFC6_140E2DB9A9CC_.wvu.FilterData" localSheetId="11" hidden="1">'N 10'!$B$1:$B$401</definedName>
    <definedName name="Z_89A683D1_BE0C_487E_AFC6_140E2DB9A9CC_.wvu.FilterData" localSheetId="13" hidden="1">'N 12'!$A$1:$A$10</definedName>
    <definedName name="Z_89A683D1_BE0C_487E_AFC6_140E2DB9A9CC_.wvu.FilterData" localSheetId="10" hidden="1">'N 9'!$B$1:$B$334</definedName>
    <definedName name="Z_89A683D1_BE0C_487E_AFC6_140E2DB9A9CC_.wvu.FilterData" localSheetId="4" hidden="1">N3.!$A$1:$A$110</definedName>
    <definedName name="Z_89A683D1_BE0C_487E_AFC6_140E2DB9A9CC_.wvu.FilterData" localSheetId="5" hidden="1">N4.!$A$1:$A$222</definedName>
    <definedName name="Z_89A683D1_BE0C_487E_AFC6_140E2DB9A9CC_.wvu.PrintArea" localSheetId="1" hidden="1">N2.!$A$1:$E$70</definedName>
    <definedName name="Z_89A683D1_BE0C_487E_AFC6_140E2DB9A9CC_.wvu.Rows" localSheetId="1" hidden="1">N2.!$24:$48,N2.!$60:$71</definedName>
    <definedName name="Z_8FD38D9F_F0C7_4BB6_A144_266DA3EF64B6_.wvu.FilterData" localSheetId="11" hidden="1">'N 10'!$D$1:$D$366</definedName>
    <definedName name="Z_8FD38D9F_F0C7_4BB6_A144_266DA3EF64B6_.wvu.FilterData" localSheetId="13" hidden="1">'N 12'!$A$1:$A$10</definedName>
    <definedName name="Z_8FD38D9F_F0C7_4BB6_A144_266DA3EF64B6_.wvu.FilterData" localSheetId="10" hidden="1">'N 9'!$I$1:$I$334</definedName>
    <definedName name="Z_8FD38D9F_F0C7_4BB6_A144_266DA3EF64B6_.wvu.FilterData" localSheetId="4" hidden="1">N3.!$C$1:$C$110</definedName>
    <definedName name="Z_8FD38D9F_F0C7_4BB6_A144_266DA3EF64B6_.wvu.FilterData" localSheetId="5" hidden="1">N4.!$A$1:$A$222</definedName>
    <definedName name="Z_8FD38D9F_F0C7_4BB6_A144_266DA3EF64B6_.wvu.PrintArea" localSheetId="1" hidden="1">N2.!$A$1:$E$70</definedName>
    <definedName name="Z_8FD38D9F_F0C7_4BB6_A144_266DA3EF64B6_.wvu.Rows" localSheetId="1" hidden="1">N2.!$24:$48,N2.!$60:$71</definedName>
    <definedName name="Z_95CEE3EF_A1C9_4998_B978_B20AFD5A4495_.wvu.FilterData" localSheetId="11" hidden="1">'N 10'!$D$1:$D$366</definedName>
    <definedName name="Z_95CEE3EF_A1C9_4998_B978_B20AFD5A4495_.wvu.FilterData" localSheetId="10" hidden="1">'N 9'!$I$1:$I$334</definedName>
    <definedName name="Z_96FA9581_6E71_44A1_BD5A_5527D8BACA55_.wvu.FilterData" localSheetId="5" hidden="1">N4.!$A$1:$A$222</definedName>
    <definedName name="Z_9A5EA4A6_75AE_4AF1_BEC1_2B99D4428FF0_.wvu.FilterData" localSheetId="11" hidden="1">'N 10'!$D$1:$D$366</definedName>
    <definedName name="Z_9A5EA4A6_75AE_4AF1_BEC1_2B99D4428FF0_.wvu.FilterData" localSheetId="10" hidden="1">'N 9'!$I$1:$I$335</definedName>
    <definedName name="Z_A0660775_014C_42B2_BDDE_AD818DE31804_.wvu.FilterData" localSheetId="11" hidden="1">'N 10'!$D$1:$D$366</definedName>
    <definedName name="Z_A0660775_014C_42B2_BDDE_AD818DE31804_.wvu.FilterData" localSheetId="10" hidden="1">'N 9'!$I$1:$I$334</definedName>
    <definedName name="Z_A086F4C9_D1AD_48B6_9F97_3B74E42882F1_.wvu.FilterData" localSheetId="11" hidden="1">'N 10'!$D$1:$D$366</definedName>
    <definedName name="Z_A086F4C9_D1AD_48B6_9F97_3B74E42882F1_.wvu.FilterData" localSheetId="13" hidden="1">'N 12'!$A$1:$A$10</definedName>
    <definedName name="Z_A086F4C9_D1AD_48B6_9F97_3B74E42882F1_.wvu.FilterData" localSheetId="10" hidden="1">'N 9'!$I$1:$I$334</definedName>
    <definedName name="Z_A086F4C9_D1AD_48B6_9F97_3B74E42882F1_.wvu.FilterData" localSheetId="4" hidden="1">N3.!$C$1:$C$110</definedName>
    <definedName name="Z_A086F4C9_D1AD_48B6_9F97_3B74E42882F1_.wvu.FilterData" localSheetId="5" hidden="1">N4.!$A$1:$A$222</definedName>
    <definedName name="Z_A086F4C9_D1AD_48B6_9F97_3B74E42882F1_.wvu.PrintArea" localSheetId="1" hidden="1">N2.!$A$1:$E$70</definedName>
    <definedName name="Z_A086F4C9_D1AD_48B6_9F97_3B74E42882F1_.wvu.Rows" localSheetId="1" hidden="1">N2.!$24:$48,N2.!$60:$71</definedName>
    <definedName name="Z_ACF58398_C075_4602_B0CE_9C82FEC29CE0_.wvu.FilterData" localSheetId="11" hidden="1">'N 10'!$D$1:$D$366</definedName>
    <definedName name="Z_ACF58398_C075_4602_B0CE_9C82FEC29CE0_.wvu.FilterData" localSheetId="13" hidden="1">'N 12'!$A$1:$A$10</definedName>
    <definedName name="Z_ACF58398_C075_4602_B0CE_9C82FEC29CE0_.wvu.FilterData" localSheetId="10" hidden="1">'N 9'!$I$1:$I$334</definedName>
    <definedName name="Z_ACF58398_C075_4602_B0CE_9C82FEC29CE0_.wvu.FilterData" localSheetId="4" hidden="1">N3.!$A$1:$A$110</definedName>
    <definedName name="Z_ACF58398_C075_4602_B0CE_9C82FEC29CE0_.wvu.FilterData" localSheetId="5" hidden="1">N4.!$A$1:$A$222</definedName>
    <definedName name="Z_ACF58398_C075_4602_B0CE_9C82FEC29CE0_.wvu.PrintArea" localSheetId="1" hidden="1">N2.!$A$1:$E$70</definedName>
    <definedName name="Z_ACF58398_C075_4602_B0CE_9C82FEC29CE0_.wvu.Rows" localSheetId="1" hidden="1">N2.!$24:$48,N2.!$60:$71</definedName>
    <definedName name="Z_BBB70BF9_E90B_4557_8738_753857AE6C6B_.wvu.FilterData" localSheetId="11" hidden="1">'N 10'!$D$1:$D$366</definedName>
    <definedName name="Z_BBB70BF9_E90B_4557_8738_753857AE6C6B_.wvu.FilterData" localSheetId="10" hidden="1">'N 9'!$I$1:$I$334</definedName>
    <definedName name="Z_BBFF48D1_B90B_47AD_AE67_40600C5DE1EF_.wvu.FilterData" localSheetId="11" hidden="1">'N 10'!$D$1:$D$366</definedName>
    <definedName name="Z_BBFF48D1_B90B_47AD_AE67_40600C5DE1EF_.wvu.FilterData" localSheetId="13" hidden="1">'N 12'!$A$1:$A$10</definedName>
    <definedName name="Z_BBFF48D1_B90B_47AD_AE67_40600C5DE1EF_.wvu.FilterData" localSheetId="10" hidden="1">'N 9'!$I$1:$I$335</definedName>
    <definedName name="Z_BBFF48D1_B90B_47AD_AE67_40600C5DE1EF_.wvu.FilterData" localSheetId="4" hidden="1">N3.!$C$1:$C$110</definedName>
    <definedName name="Z_BBFF48D1_B90B_47AD_AE67_40600C5DE1EF_.wvu.FilterData" localSheetId="5" hidden="1">N4.!$A$1:$A$222</definedName>
    <definedName name="Z_BBFF48D1_B90B_47AD_AE67_40600C5DE1EF_.wvu.PrintArea" localSheetId="1" hidden="1">N2.!$A$1:$E$70</definedName>
    <definedName name="Z_BBFF48D1_B90B_47AD_AE67_40600C5DE1EF_.wvu.Rows" localSheetId="1" hidden="1">N2.!$24:$48,N2.!$60:$71</definedName>
    <definedName name="Z_BDA7B104_3192_4E30_A3E7_2627EFB5CD51_.wvu.FilterData" localSheetId="11" hidden="1">'N 10'!$B$1:$B$401</definedName>
    <definedName name="Z_BDA7B104_3192_4E30_A3E7_2627EFB5CD51_.wvu.FilterData" localSheetId="13" hidden="1">'N 12'!$A$1:$A$10</definedName>
    <definedName name="Z_BDA7B104_3192_4E30_A3E7_2627EFB5CD51_.wvu.FilterData" localSheetId="10" hidden="1">'N 9'!$B$1:$B$334</definedName>
    <definedName name="Z_BDA7B104_3192_4E30_A3E7_2627EFB5CD51_.wvu.FilterData" localSheetId="4" hidden="1">N3.!$A$1:$A$110</definedName>
    <definedName name="Z_BDA7B104_3192_4E30_A3E7_2627EFB5CD51_.wvu.FilterData" localSheetId="5" hidden="1">N4.!$A$1:$A$222</definedName>
    <definedName name="Z_BDA7B104_3192_4E30_A3E7_2627EFB5CD51_.wvu.PrintArea" localSheetId="1" hidden="1">N2.!$A$1:$E$70</definedName>
    <definedName name="Z_BDA7B104_3192_4E30_A3E7_2627EFB5CD51_.wvu.Rows" localSheetId="1" hidden="1">N2.!$24:$48,N2.!$60:$71</definedName>
    <definedName name="Z_BE08DB79_9877_4F77_AA00_E74D5D7BF025_.wvu.FilterData" localSheetId="11" hidden="1">'N 10'!$B$1:$B$401</definedName>
    <definedName name="Z_BE08DB79_9877_4F77_AA00_E74D5D7BF025_.wvu.FilterData" localSheetId="13" hidden="1">'N 12'!$A$1:$A$10</definedName>
    <definedName name="Z_BE08DB79_9877_4F77_AA00_E74D5D7BF025_.wvu.FilterData" localSheetId="10" hidden="1">'N 9'!$B$1:$B$334</definedName>
    <definedName name="Z_BE08DB79_9877_4F77_AA00_E74D5D7BF025_.wvu.FilterData" localSheetId="4" hidden="1">N3.!$A$1:$A$110</definedName>
    <definedName name="Z_BE08DB79_9877_4F77_AA00_E74D5D7BF025_.wvu.FilterData" localSheetId="5" hidden="1">N4.!$A$1:$A$222</definedName>
    <definedName name="Z_BE08DB79_9877_4F77_AA00_E74D5D7BF025_.wvu.PrintArea" localSheetId="1" hidden="1">N2.!$A$1:$E$70</definedName>
    <definedName name="Z_BE08DB79_9877_4F77_AA00_E74D5D7BF025_.wvu.Rows" localSheetId="1" hidden="1">N2.!$24:$48,N2.!$60:$71</definedName>
    <definedName name="Z_BE5D3C84_7B1B_488E_B85A_B98892622CEC_.wvu.FilterData" localSheetId="11" hidden="1">'N 10'!$D$1:$D$366</definedName>
    <definedName name="Z_BE5D3C84_7B1B_488E_B85A_B98892622CEC_.wvu.FilterData" localSheetId="13" hidden="1">'N 12'!$A$1:$A$10</definedName>
    <definedName name="Z_BE5D3C84_7B1B_488E_B85A_B98892622CEC_.wvu.FilterData" localSheetId="10" hidden="1">'N 9'!$I$1:$I$335</definedName>
    <definedName name="Z_BE5D3C84_7B1B_488E_B85A_B98892622CEC_.wvu.FilterData" localSheetId="4" hidden="1">N3.!$C$1:$C$110</definedName>
    <definedName name="Z_BE5D3C84_7B1B_488E_B85A_B98892622CEC_.wvu.FilterData" localSheetId="5" hidden="1">N4.!$A$1:$A$222</definedName>
    <definedName name="Z_BE5D3C84_7B1B_488E_B85A_B98892622CEC_.wvu.PrintArea" localSheetId="1" hidden="1">N2.!$A$1:$E$70</definedName>
    <definedName name="Z_BE5D3C84_7B1B_488E_B85A_B98892622CEC_.wvu.Rows" localSheetId="1" hidden="1">N2.!$24:$48,N2.!$60:$71</definedName>
    <definedName name="Z_C9AE290A_C407_4FD8_B715_8F5B23723FF3_.wvu.FilterData" localSheetId="11" hidden="1">'N 10'!$D$1:$D$366</definedName>
    <definedName name="Z_C9AE290A_C407_4FD8_B715_8F5B23723FF3_.wvu.FilterData" localSheetId="10" hidden="1">'N 9'!$I$1:$I$334</definedName>
    <definedName name="Z_D914DED7_0F3C_4F85_94A0_524810AD27D5_.wvu.FilterData" localSheetId="11" hidden="1">'N 10'!$D$1:$D$366</definedName>
    <definedName name="Z_D914DED7_0F3C_4F85_94A0_524810AD27D5_.wvu.FilterData" localSheetId="13" hidden="1">'N 12'!$A$1:$A$10</definedName>
    <definedName name="Z_D914DED7_0F3C_4F85_94A0_524810AD27D5_.wvu.FilterData" localSheetId="10" hidden="1">'N 9'!$I$1:$I$334</definedName>
    <definedName name="Z_D914DED7_0F3C_4F85_94A0_524810AD27D5_.wvu.FilterData" localSheetId="4" hidden="1">N3.!$C$1:$C$110</definedName>
    <definedName name="Z_D914DED7_0F3C_4F85_94A0_524810AD27D5_.wvu.FilterData" localSheetId="5" hidden="1">N4.!$A$1:$A$222</definedName>
    <definedName name="Z_D914DED7_0F3C_4F85_94A0_524810AD27D5_.wvu.PrintArea" localSheetId="1" hidden="1">N2.!$A$1:$E$70</definedName>
    <definedName name="Z_D914DED7_0F3C_4F85_94A0_524810AD27D5_.wvu.Rows" localSheetId="1" hidden="1">N2.!$24:$48,N2.!$60:$71</definedName>
    <definedName name="Z_DD59A88E_4574_4C3B_B30A_DDDDD2FFED0E_.wvu.FilterData" localSheetId="11" hidden="1">'N 10'!$D$1:$D$366</definedName>
    <definedName name="Z_DD59A88E_4574_4C3B_B30A_DDDDD2FFED0E_.wvu.FilterData" localSheetId="13" hidden="1">'N 12'!$A$1:$A$10</definedName>
    <definedName name="Z_DD59A88E_4574_4C3B_B30A_DDDDD2FFED0E_.wvu.FilterData" localSheetId="10" hidden="1">'N 9'!$I$1:$I$334</definedName>
    <definedName name="Z_DD59A88E_4574_4C3B_B30A_DDDDD2FFED0E_.wvu.FilterData" localSheetId="4" hidden="1">N3.!$C$1:$C$110</definedName>
    <definedName name="Z_DD59A88E_4574_4C3B_B30A_DDDDD2FFED0E_.wvu.FilterData" localSheetId="5" hidden="1">N4.!$A$1:$A$222</definedName>
    <definedName name="Z_DD59A88E_4574_4C3B_B30A_DDDDD2FFED0E_.wvu.PrintArea" localSheetId="1" hidden="1">N2.!$A$1:$E$70</definedName>
    <definedName name="Z_DD59A88E_4574_4C3B_B30A_DDDDD2FFED0E_.wvu.Rows" localSheetId="1" hidden="1">N2.!$24:$48,N2.!$60:$71</definedName>
    <definedName name="Z_E88C18B0_6499_41C6_90F3_D1E8EFA66A0A_.wvu.FilterData" localSheetId="11" hidden="1">'N 10'!$D$1:$D$366</definedName>
    <definedName name="Z_E88C18B0_6499_41C6_90F3_D1E8EFA66A0A_.wvu.FilterData" localSheetId="13" hidden="1">'N 12'!$A$1:$A$10</definedName>
    <definedName name="Z_E88C18B0_6499_41C6_90F3_D1E8EFA66A0A_.wvu.FilterData" localSheetId="10" hidden="1">'N 9'!$I$1:$I$335</definedName>
    <definedName name="Z_E88C18B0_6499_41C6_90F3_D1E8EFA66A0A_.wvu.FilterData" localSheetId="4" hidden="1">N3.!$C$1:$C$110</definedName>
    <definedName name="Z_E88C18B0_6499_41C6_90F3_D1E8EFA66A0A_.wvu.FilterData" localSheetId="5" hidden="1">N4.!$A$1:$A$222</definedName>
    <definedName name="Z_E88C18B0_6499_41C6_90F3_D1E8EFA66A0A_.wvu.PrintArea" localSheetId="1" hidden="1">N2.!$A$1:$E$70</definedName>
    <definedName name="Z_E88C18B0_6499_41C6_90F3_D1E8EFA66A0A_.wvu.Rows" localSheetId="1" hidden="1">N2.!$24:$48,N2.!$60:$71</definedName>
    <definedName name="Z_E962C886_936E_4C29_94A3_5E5B6C4784DD_.wvu.FilterData" localSheetId="5" hidden="1">N4.!$A$1:$A$222</definedName>
    <definedName name="Z_EC686A24_8550_46CA_8261_6E1EA4BF5CAF_.wvu.FilterData" localSheetId="4" hidden="1">N3.!$C$1:$C$110</definedName>
    <definedName name="Z_F17DBA38_6C0B_447A_A9A2_2586167EED35_.wvu.FilterData" localSheetId="11" hidden="1">'N 10'!$D$1:$D$366</definedName>
    <definedName name="Z_F17DBA38_6C0B_447A_A9A2_2586167EED35_.wvu.FilterData" localSheetId="10" hidden="1">'N 9'!$I$1:$I$334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  <customWorkbookViews>
    <customWorkbookView name="Armine Norekyan - Personal View" guid="{BE5D3C84-7B1B-488E-B85A-B98892622CEC}" mergeInterval="0" personalView="1" maximized="1" xWindow="-8" yWindow="-8" windowWidth="1936" windowHeight="1056" activeSheetId="11"/>
    <customWorkbookView name="Susanna Ordyan - Personal View" guid="{BBFF48D1-B90B-47AD-AE67-40600C5DE1EF}" mergeInterval="0" personalView="1" xWindow="-1" yWindow="-1" windowWidth="960" windowHeight="1034" activeSheetId="12" showComments="commIndAndComment"/>
    <customWorkbookView name="Anahit Khajaki Arakelyan - Personal View" guid="{89A683D1-BE0C-487E-AFC6-140E2DB9A9CC}" mergeInterval="0" personalView="1" maximized="1" xWindow="-8" yWindow="-8" windowWidth="1936" windowHeight="1048" activeSheetId="12"/>
    <customWorkbookView name="Karine Khojabekyan - Personal View" guid="{200990DE-F91C-4F6F-8AC5-BC7AC2B55E55}" mergeInterval="0" personalView="1" maximized="1" xWindow="-8" yWindow="-8" windowWidth="1936" windowHeight="1056" activeSheetId="8"/>
    <customWorkbookView name="Angelina Atayan - Personal View" guid="{ACF58398-C075-4602-B0CE-9C82FEC29CE0}" mergeInterval="0" personalView="1" maximized="1" xWindow="-8" yWindow="-8" windowWidth="1936" windowHeight="1056" activeSheetId="12"/>
    <customWorkbookView name="Anna Ananikyan - Personal View" guid="{DD59A88E-4574-4C3B-B30A-DDDDD2FFED0E}" mergeInterval="0" personalView="1" maximized="1" xWindow="-8" yWindow="-8" windowWidth="1936" windowHeight="1056" activeSheetId="12"/>
    <customWorkbookView name="Liana Kolayan - Personal View" guid="{A086F4C9-D1AD-48B6-9F97-3B74E42882F1}" mergeInterval="0" personalView="1" maximized="1" xWindow="-8" yWindow="-8" windowWidth="1936" windowHeight="1056" activeSheetId="7"/>
    <customWorkbookView name="Lamara Gozalyan - Personal View" guid="{34262D87-1818-4F55-B902-D8FFF16E90B7}" mergeInterval="0" personalView="1" maximized="1" windowWidth="1900" windowHeight="701" activeSheetId="12"/>
    <customWorkbookView name="Heghine Hambardzumyan - Personal View" guid="{24790AB1-98EB-4800-B428-5A838E38231B}" mergeInterval="0" personalView="1" maximized="1" xWindow="-8" yWindow="-8" windowWidth="1936" windowHeight="1048" activeSheetId="12"/>
    <customWorkbookView name="Hasmik Grigoryan - Personal View" guid="{6E85911E-0987-42F9-B553-303B8CD2208E}" mergeInterval="0" personalView="1" maximized="1" xWindow="-8" yWindow="-8" windowWidth="1936" windowHeight="1048" activeSheetId="11"/>
    <customWorkbookView name="Մարինե Մադոյան - Personal View" guid="{8FD38D9F-F0C7-4BB6-A144-266DA3EF64B6}" mergeInterval="0" personalView="1" maximized="1" xWindow="-8" yWindow="-8" windowWidth="1936" windowHeight="1056" activeSheetId="6"/>
    <customWorkbookView name="Tamara Javadyan - Personal View" guid="{D914DED7-0F3C-4F85-94A0-524810AD27D5}" mergeInterval="0" personalView="1" maximized="1" xWindow="-8" yWindow="-8" windowWidth="1936" windowHeight="1056" activeSheetId="6"/>
    <customWorkbookView name="Karine Abrahamyan - Personal View" guid="{68B9E451-05A6-448A-8186-789990A76B48}" mergeInterval="0" personalView="1" maximized="1" xWindow="-8" yWindow="-8" windowWidth="1936" windowHeight="1056" activeSheetId="12"/>
    <customWorkbookView name="Artak Karapetyan - Personal View" guid="{131A4E78-F540-4372-9AD2-17315FEFA13D}" mergeInterval="0" personalView="1" maximized="1" xWindow="-8" yWindow="-8" windowWidth="1936" windowHeight="1048" activeSheetId="11"/>
    <customWorkbookView name="Susanna Sargsyan - Personal View" guid="{BDA7B104-3192-4E30-A3E7-2627EFB5CD51}" mergeInterval="0" personalView="1" maximized="1" xWindow="-8" yWindow="-8" windowWidth="1936" windowHeight="1056" activeSheetId="12"/>
    <customWorkbookView name="Narine Norekyan - Personal View" guid="{E88C18B0-6499-41C6-90F3-D1E8EFA66A0A}" mergeInterval="0" personalView="1" xWindow="-1" windowWidth="1740" windowHeight="1034" activeSheetId="11"/>
    <customWorkbookView name="Marine Gochumyan - Personal View" guid="{BE08DB79-9877-4F77-AA00-E74D5D7BF025}" mergeInterval="0" personalView="1" maximized="1" xWindow="-8" yWindow="-8" windowWidth="1936" windowHeight="1048" activeSheetId="11"/>
  </customWorkbookViews>
</workbook>
</file>

<file path=xl/calcChain.xml><?xml version="1.0" encoding="utf-8"?>
<calcChain xmlns="http://schemas.openxmlformats.org/spreadsheetml/2006/main">
  <c r="I428" i="14" l="1"/>
  <c r="M48" i="6"/>
  <c r="G340" i="14" l="1"/>
  <c r="G338" i="14"/>
  <c r="G337" i="14"/>
  <c r="G336" i="14"/>
  <c r="G332" i="14"/>
  <c r="G324" i="14"/>
  <c r="G325" i="14"/>
  <c r="G326" i="14"/>
  <c r="G327" i="14"/>
  <c r="G328" i="14"/>
  <c r="G323" i="14"/>
  <c r="I324" i="14"/>
  <c r="G42" i="6" l="1"/>
  <c r="F42" i="6"/>
  <c r="D42" i="6"/>
  <c r="K50" i="12" l="1"/>
  <c r="L50" i="12"/>
  <c r="M50" i="12"/>
  <c r="J50" i="12"/>
  <c r="J314" i="12" l="1"/>
  <c r="K49" i="12"/>
  <c r="L49" i="12"/>
  <c r="M49" i="12"/>
  <c r="J49" i="12"/>
  <c r="K240" i="11"/>
  <c r="L240" i="11"/>
  <c r="M240" i="11"/>
  <c r="J240" i="11"/>
  <c r="M150" i="12" l="1"/>
  <c r="K150" i="12"/>
  <c r="L150" i="12"/>
  <c r="J150" i="12"/>
  <c r="J209" i="11"/>
  <c r="M235" i="11"/>
  <c r="L235" i="11"/>
  <c r="L209" i="11" s="1"/>
  <c r="K235" i="11"/>
  <c r="M231" i="11"/>
  <c r="M209" i="11" s="1"/>
  <c r="L231" i="11"/>
  <c r="K231" i="11"/>
  <c r="J231" i="11"/>
  <c r="M226" i="11"/>
  <c r="L226" i="11"/>
  <c r="K226" i="11"/>
  <c r="K209" i="11" s="1"/>
  <c r="G552" i="8"/>
  <c r="E552" i="8"/>
  <c r="F552" i="8"/>
  <c r="D552" i="8"/>
  <c r="G541" i="8"/>
  <c r="E541" i="8"/>
  <c r="F541" i="8"/>
  <c r="D541" i="8"/>
  <c r="F532" i="8"/>
  <c r="G532" i="8"/>
  <c r="D532" i="8"/>
  <c r="E532" i="8"/>
  <c r="G196" i="7"/>
  <c r="G194" i="7" s="1"/>
  <c r="G184" i="7" s="1"/>
  <c r="G10" i="7" s="1"/>
  <c r="J205" i="7"/>
  <c r="J204" i="7" s="1"/>
  <c r="J196" i="7" s="1"/>
  <c r="J194" i="7" s="1"/>
  <c r="J184" i="7" s="1"/>
  <c r="J10" i="7" s="1"/>
  <c r="I205" i="7"/>
  <c r="I204" i="7" s="1"/>
  <c r="H205" i="7"/>
  <c r="H204" i="7" s="1"/>
  <c r="J203" i="7"/>
  <c r="J202" i="7" s="1"/>
  <c r="I203" i="7"/>
  <c r="I202" i="7" s="1"/>
  <c r="H203" i="7"/>
  <c r="H202" i="7" s="1"/>
  <c r="G203" i="7"/>
  <c r="G202" i="7" s="1"/>
  <c r="G200" i="7"/>
  <c r="J201" i="7"/>
  <c r="I201" i="7"/>
  <c r="I200" i="7" s="1"/>
  <c r="H201" i="7"/>
  <c r="H200" i="7" s="1"/>
  <c r="G175" i="6"/>
  <c r="H175" i="6"/>
  <c r="H196" i="7" l="1"/>
  <c r="H194" i="7" s="1"/>
  <c r="H184" i="7" s="1"/>
  <c r="H10" i="7" s="1"/>
  <c r="E489" i="8"/>
  <c r="E251" i="8" s="1"/>
  <c r="E10" i="8" s="1"/>
  <c r="G489" i="8"/>
  <c r="G251" i="8" s="1"/>
  <c r="G10" i="8" s="1"/>
  <c r="D489" i="8"/>
  <c r="D251" i="8" s="1"/>
  <c r="D10" i="8" s="1"/>
  <c r="F489" i="8"/>
  <c r="F251" i="8" s="1"/>
  <c r="F10" i="8" s="1"/>
  <c r="I196" i="7"/>
  <c r="I194" i="7" s="1"/>
  <c r="I184" i="7" s="1"/>
  <c r="I10" i="7" s="1"/>
  <c r="F200" i="6"/>
  <c r="F175" i="6" s="1"/>
  <c r="D199" i="6"/>
  <c r="D175" i="6" s="1"/>
  <c r="H76" i="5" l="1"/>
  <c r="H44" i="5" s="1"/>
  <c r="I76" i="5"/>
  <c r="I44" i="5" s="1"/>
  <c r="J76" i="5"/>
  <c r="J44" i="5" s="1"/>
  <c r="G76" i="5"/>
  <c r="G44" i="5" s="1"/>
  <c r="J82" i="5"/>
  <c r="I82" i="5"/>
  <c r="H82" i="5"/>
  <c r="J10" i="5" l="1"/>
  <c r="G10" i="5"/>
  <c r="I10" i="5"/>
  <c r="H10" i="5"/>
  <c r="I482" i="14"/>
  <c r="I481" i="14" s="1"/>
  <c r="I480" i="14"/>
  <c r="I479" i="14"/>
  <c r="I473" i="14"/>
  <c r="I472" i="14" s="1"/>
  <c r="I471" i="14" s="1"/>
  <c r="I470" i="14" s="1"/>
  <c r="I469" i="14" s="1"/>
  <c r="I467" i="14"/>
  <c r="I466" i="14" s="1"/>
  <c r="I465" i="14" s="1"/>
  <c r="I464" i="14" s="1"/>
  <c r="I463" i="14"/>
  <c r="I462" i="14"/>
  <c r="I461" i="14"/>
  <c r="I460" i="14" s="1"/>
  <c r="I459" i="14" s="1"/>
  <c r="I458" i="14" s="1"/>
  <c r="I456" i="14"/>
  <c r="I455" i="14"/>
  <c r="I454" i="14"/>
  <c r="I453" i="14"/>
  <c r="I452" i="14"/>
  <c r="I451" i="14"/>
  <c r="I450" i="14"/>
  <c r="I449" i="14"/>
  <c r="I448" i="14"/>
  <c r="I447" i="14"/>
  <c r="I444" i="14"/>
  <c r="I443" i="14"/>
  <c r="I442" i="14" s="1"/>
  <c r="I441" i="14" s="1"/>
  <c r="I437" i="14"/>
  <c r="I436" i="14" s="1"/>
  <c r="I435" i="14" s="1"/>
  <c r="I434" i="14"/>
  <c r="I433" i="14"/>
  <c r="I432" i="14" s="1"/>
  <c r="I431" i="14" s="1"/>
  <c r="I430" i="14" s="1"/>
  <c r="I429" i="14"/>
  <c r="I424" i="14"/>
  <c r="I426" i="14"/>
  <c r="I422" i="14"/>
  <c r="I421" i="14"/>
  <c r="I420" i="14" s="1"/>
  <c r="I419" i="14" s="1"/>
  <c r="I417" i="14"/>
  <c r="I416" i="14"/>
  <c r="I414" i="14" s="1"/>
  <c r="I413" i="14" s="1"/>
  <c r="I415" i="14"/>
  <c r="I412" i="14"/>
  <c r="I410" i="14" s="1"/>
  <c r="I408" i="14"/>
  <c r="I404" i="14"/>
  <c r="I402" i="14"/>
  <c r="I400" i="14"/>
  <c r="I397" i="14" s="1"/>
  <c r="I393" i="14" s="1"/>
  <c r="I394" i="14"/>
  <c r="I392" i="14"/>
  <c r="I390" i="14" s="1"/>
  <c r="I389" i="14" s="1"/>
  <c r="I391" i="14"/>
  <c r="I386" i="14"/>
  <c r="I385" i="14"/>
  <c r="I384" i="14"/>
  <c r="I383" i="14"/>
  <c r="I379" i="14"/>
  <c r="I378" i="14"/>
  <c r="I377" i="14" s="1"/>
  <c r="I376" i="14"/>
  <c r="I375" i="14" s="1"/>
  <c r="I374" i="14" s="1"/>
  <c r="I373" i="14"/>
  <c r="I372" i="14"/>
  <c r="I371" i="14"/>
  <c r="I370" i="14"/>
  <c r="I369" i="14"/>
  <c r="I368" i="14" s="1"/>
  <c r="I367" i="14" s="1"/>
  <c r="I365" i="14"/>
  <c r="I364" i="14"/>
  <c r="I362" i="14"/>
  <c r="I361" i="14"/>
  <c r="I360" i="14"/>
  <c r="I359" i="14"/>
  <c r="I357" i="14"/>
  <c r="I355" i="14"/>
  <c r="I354" i="14"/>
  <c r="I352" i="14"/>
  <c r="I351" i="14"/>
  <c r="I331" i="14"/>
  <c r="I330" i="14"/>
  <c r="I329" i="14"/>
  <c r="I321" i="14"/>
  <c r="I320" i="14" s="1"/>
  <c r="I322" i="14"/>
  <c r="I317" i="14"/>
  <c r="I316" i="14"/>
  <c r="I315" i="14"/>
  <c r="I314" i="14"/>
  <c r="I313" i="14" s="1"/>
  <c r="I312" i="14"/>
  <c r="I311" i="14"/>
  <c r="I310" i="14"/>
  <c r="I309" i="14" s="1"/>
  <c r="I306" i="14"/>
  <c r="I305" i="14"/>
  <c r="I304" i="14" s="1"/>
  <c r="I303" i="14"/>
  <c r="I302" i="14" s="1"/>
  <c r="I298" i="14"/>
  <c r="I297" i="14"/>
  <c r="I296" i="14"/>
  <c r="I295" i="14" s="1"/>
  <c r="I292" i="14"/>
  <c r="I291" i="14"/>
  <c r="I290" i="14"/>
  <c r="I289" i="14" s="1"/>
  <c r="I288" i="14" s="1"/>
  <c r="I286" i="14"/>
  <c r="I285" i="14"/>
  <c r="I284" i="14"/>
  <c r="I283" i="14" s="1"/>
  <c r="I282" i="14" s="1"/>
  <c r="I281" i="14" s="1"/>
  <c r="I279" i="14"/>
  <c r="I278" i="14"/>
  <c r="I277" i="14"/>
  <c r="I276" i="14"/>
  <c r="I275" i="14" s="1"/>
  <c r="I274" i="14"/>
  <c r="I273" i="14"/>
  <c r="I272" i="14"/>
  <c r="I271" i="14"/>
  <c r="I270" i="14"/>
  <c r="I269" i="14"/>
  <c r="I268" i="14"/>
  <c r="I267" i="14"/>
  <c r="I266" i="14"/>
  <c r="I265" i="14"/>
  <c r="I264" i="14"/>
  <c r="I263" i="14"/>
  <c r="I262" i="14"/>
  <c r="I260" i="14"/>
  <c r="I259" i="14"/>
  <c r="I258" i="14"/>
  <c r="I257" i="14"/>
  <c r="I256" i="14"/>
  <c r="I255" i="14"/>
  <c r="I254" i="14"/>
  <c r="I253" i="14"/>
  <c r="I252" i="14"/>
  <c r="I251" i="14"/>
  <c r="I250" i="14"/>
  <c r="I249" i="14"/>
  <c r="I248" i="14"/>
  <c r="I244" i="14"/>
  <c r="I243" i="14"/>
  <c r="I242" i="14"/>
  <c r="I241" i="14"/>
  <c r="I240" i="14"/>
  <c r="I239" i="14"/>
  <c r="I238" i="14"/>
  <c r="I236" i="14"/>
  <c r="I235" i="14"/>
  <c r="I234" i="14"/>
  <c r="I233" i="14"/>
  <c r="I232" i="14" s="1"/>
  <c r="I230" i="14"/>
  <c r="I229" i="14"/>
  <c r="I228" i="14"/>
  <c r="I227" i="14"/>
  <c r="I226" i="14"/>
  <c r="I225" i="14"/>
  <c r="I224" i="14"/>
  <c r="I223" i="14"/>
  <c r="I222" i="14"/>
  <c r="I221" i="14"/>
  <c r="I219" i="14"/>
  <c r="I218" i="14"/>
  <c r="I217" i="14"/>
  <c r="I216" i="14"/>
  <c r="I215" i="14"/>
  <c r="I209" i="14"/>
  <c r="I208" i="14"/>
  <c r="I206" i="14" s="1"/>
  <c r="I207" i="14"/>
  <c r="I205" i="14"/>
  <c r="I204" i="14"/>
  <c r="I203" i="14"/>
  <c r="I197" i="14"/>
  <c r="I196" i="14" s="1"/>
  <c r="I195" i="14" s="1"/>
  <c r="I193" i="14"/>
  <c r="I192" i="14"/>
  <c r="I191" i="14" s="1"/>
  <c r="I188" i="14"/>
  <c r="I187" i="14"/>
  <c r="I186" i="14" s="1"/>
  <c r="I185" i="14" s="1"/>
  <c r="I184" i="14"/>
  <c r="I183" i="14"/>
  <c r="I182" i="14"/>
  <c r="I181" i="14"/>
  <c r="I180" i="14"/>
  <c r="I179" i="14"/>
  <c r="I176" i="14"/>
  <c r="I173" i="14" s="1"/>
  <c r="I174" i="14"/>
  <c r="I172" i="14"/>
  <c r="I170" i="14" s="1"/>
  <c r="I171" i="14"/>
  <c r="I169" i="14"/>
  <c r="I168" i="14"/>
  <c r="I165" i="14"/>
  <c r="I164" i="14"/>
  <c r="I163" i="14"/>
  <c r="I162" i="14"/>
  <c r="I161" i="14"/>
  <c r="I160" i="14" s="1"/>
  <c r="I159" i="14" s="1"/>
  <c r="I158" i="14"/>
  <c r="I157" i="14" s="1"/>
  <c r="I156" i="14" s="1"/>
  <c r="I155" i="14"/>
  <c r="I154" i="14" s="1"/>
  <c r="I153" i="14" s="1"/>
  <c r="I151" i="14"/>
  <c r="I149" i="14" s="1"/>
  <c r="I148" i="14" s="1"/>
  <c r="I147" i="14" s="1"/>
  <c r="I150" i="14"/>
  <c r="I146" i="14"/>
  <c r="I145" i="14"/>
  <c r="I144" i="14"/>
  <c r="I143" i="14"/>
  <c r="I139" i="14"/>
  <c r="I138" i="14" s="1"/>
  <c r="I137" i="14" s="1"/>
  <c r="I131" i="14"/>
  <c r="I128" i="14"/>
  <c r="I126" i="14"/>
  <c r="I122" i="14"/>
  <c r="I121" i="14"/>
  <c r="I120" i="14" s="1"/>
  <c r="I118" i="14"/>
  <c r="I113" i="14" s="1"/>
  <c r="I110" i="14"/>
  <c r="I109" i="14"/>
  <c r="I108" i="14"/>
  <c r="I107" i="14" s="1"/>
  <c r="I106" i="14" s="1"/>
  <c r="I105" i="14"/>
  <c r="I104" i="14"/>
  <c r="I103" i="14"/>
  <c r="I102" i="14" s="1"/>
  <c r="I100" i="14"/>
  <c r="I99" i="14"/>
  <c r="I98" i="14"/>
  <c r="I97" i="14" s="1"/>
  <c r="I96" i="14" s="1"/>
  <c r="I95" i="14"/>
  <c r="I94" i="14" s="1"/>
  <c r="I93" i="14" s="1"/>
  <c r="I92" i="14" s="1"/>
  <c r="I91" i="14"/>
  <c r="I90" i="14"/>
  <c r="I89" i="14"/>
  <c r="I88" i="14"/>
  <c r="I87" i="14"/>
  <c r="I86" i="14"/>
  <c r="I85" i="14"/>
  <c r="I79" i="14"/>
  <c r="I78" i="14"/>
  <c r="I77" i="14" s="1"/>
  <c r="G78" i="14"/>
  <c r="I73" i="14"/>
  <c r="I70" i="14"/>
  <c r="I69" i="14"/>
  <c r="I68" i="14"/>
  <c r="I44" i="14"/>
  <c r="I42" i="14"/>
  <c r="I41" i="14"/>
  <c r="I40" i="14"/>
  <c r="I39" i="14"/>
  <c r="I33" i="14"/>
  <c r="I32" i="14"/>
  <c r="I31" i="14"/>
  <c r="I30" i="14"/>
  <c r="I29" i="14"/>
  <c r="I28" i="14"/>
  <c r="I27" i="14"/>
  <c r="I26" i="14"/>
  <c r="I20" i="14"/>
  <c r="I19" i="14"/>
  <c r="I18" i="14"/>
  <c r="I17" i="14"/>
  <c r="I16" i="14"/>
  <c r="I15" i="14" s="1"/>
  <c r="I301" i="14" l="1"/>
  <c r="I300" i="14" s="1"/>
  <c r="I299" i="14" s="1"/>
  <c r="I38" i="14"/>
  <c r="I37" i="14" s="1"/>
  <c r="I112" i="14"/>
  <c r="I111" i="14" s="1"/>
  <c r="I25" i="14"/>
  <c r="I220" i="14"/>
  <c r="I142" i="14"/>
  <c r="I141" i="14" s="1"/>
  <c r="I140" i="14" s="1"/>
  <c r="I382" i="14"/>
  <c r="I381" i="14" s="1"/>
  <c r="I401" i="14"/>
  <c r="I407" i="14"/>
  <c r="I347" i="14"/>
  <c r="I237" i="14"/>
  <c r="I231" i="14" s="1"/>
  <c r="I366" i="14"/>
  <c r="I478" i="14"/>
  <c r="I477" i="14" s="1"/>
  <c r="I476" i="14" s="1"/>
  <c r="I475" i="14" s="1"/>
  <c r="I125" i="14"/>
  <c r="I124" i="14" s="1"/>
  <c r="I123" i="14" s="1"/>
  <c r="I261" i="14"/>
  <c r="I202" i="14"/>
  <c r="I201" i="14" s="1"/>
  <c r="I200" i="14" s="1"/>
  <c r="I199" i="14" s="1"/>
  <c r="I247" i="14"/>
  <c r="I246" i="14" s="1"/>
  <c r="I245" i="14" s="1"/>
  <c r="I446" i="14"/>
  <c r="I445" i="14" s="1"/>
  <c r="I440" i="14" s="1"/>
  <c r="I439" i="14" s="1"/>
  <c r="I214" i="14"/>
  <c r="I213" i="14" s="1"/>
  <c r="I67" i="14"/>
  <c r="I43" i="14" s="1"/>
  <c r="I36" i="14" s="1"/>
  <c r="I35" i="14" s="1"/>
  <c r="I380" i="14"/>
  <c r="I101" i="14"/>
  <c r="I84" i="14"/>
  <c r="I83" i="14" s="1"/>
  <c r="I82" i="14" s="1"/>
  <c r="I167" i="14"/>
  <c r="I152" i="14" s="1"/>
  <c r="I212" i="14" l="1"/>
  <c r="I211" i="14" s="1"/>
  <c r="I81" i="14"/>
  <c r="E192" i="6"/>
  <c r="E175" i="6" s="1"/>
  <c r="K347" i="12" l="1"/>
  <c r="K346" i="12" s="1"/>
  <c r="L347" i="12"/>
  <c r="L346" i="12" s="1"/>
  <c r="M347" i="12"/>
  <c r="M346" i="12" s="1"/>
  <c r="J347" i="12"/>
  <c r="J346" i="12" s="1"/>
  <c r="K96" i="11" l="1"/>
  <c r="L96" i="11"/>
  <c r="M96" i="11"/>
  <c r="J96" i="11"/>
  <c r="M181" i="12" l="1"/>
  <c r="L181" i="12"/>
  <c r="L180" i="12" s="1"/>
  <c r="K181" i="12"/>
  <c r="K180" i="12" s="1"/>
  <c r="J181" i="12"/>
  <c r="J180" i="12" s="1"/>
  <c r="M180" i="12"/>
  <c r="M275" i="11"/>
  <c r="M274" i="11" s="1"/>
  <c r="L275" i="11"/>
  <c r="L274" i="11" s="1"/>
  <c r="K275" i="11"/>
  <c r="K274" i="11" s="1"/>
  <c r="J275" i="11"/>
  <c r="J274" i="11" s="1"/>
  <c r="H13" i="3" l="1"/>
  <c r="I13" i="3"/>
  <c r="J13" i="3"/>
  <c r="G13" i="3"/>
  <c r="K292" i="12" l="1"/>
  <c r="L292" i="12"/>
  <c r="M292" i="12"/>
  <c r="J292" i="12"/>
  <c r="K118" i="12"/>
  <c r="L118" i="12"/>
  <c r="M118" i="12"/>
  <c r="K159" i="11"/>
  <c r="L159" i="11"/>
  <c r="M159" i="11"/>
  <c r="J159" i="11"/>
  <c r="E317" i="9"/>
  <c r="E315" i="9" s="1"/>
  <c r="E313" i="9" s="1"/>
  <c r="F317" i="9"/>
  <c r="F315" i="9" s="1"/>
  <c r="F313" i="9" s="1"/>
  <c r="G317" i="9"/>
  <c r="G315" i="9" s="1"/>
  <c r="G313" i="9" s="1"/>
  <c r="D317" i="9"/>
  <c r="D315" i="9" s="1"/>
  <c r="D313" i="9" s="1"/>
  <c r="E98" i="6" l="1"/>
  <c r="J38" i="11" l="1"/>
  <c r="H206" i="6" l="1"/>
  <c r="G206" i="6"/>
  <c r="F206" i="6"/>
  <c r="E206" i="6"/>
  <c r="D210" i="6" l="1"/>
  <c r="D209" i="6"/>
  <c r="D208" i="6"/>
  <c r="D206" i="6" l="1"/>
  <c r="J58" i="11"/>
  <c r="K243" i="12"/>
  <c r="L243" i="12"/>
  <c r="M243" i="12"/>
  <c r="J243" i="12"/>
  <c r="M144" i="12"/>
  <c r="L144" i="12"/>
  <c r="K144" i="12"/>
  <c r="J144" i="12"/>
  <c r="E466" i="9"/>
  <c r="F466" i="9"/>
  <c r="G466" i="9"/>
  <c r="D466" i="9"/>
  <c r="M174" i="12"/>
  <c r="M167" i="12" s="1"/>
  <c r="L174" i="12"/>
  <c r="L167" i="12" s="1"/>
  <c r="K174" i="12"/>
  <c r="K167" i="12" s="1"/>
  <c r="J174" i="12"/>
  <c r="J167" i="12" s="1"/>
  <c r="K266" i="11"/>
  <c r="L266" i="11"/>
  <c r="M266" i="11"/>
  <c r="J266" i="11"/>
  <c r="K260" i="11"/>
  <c r="L260" i="11"/>
  <c r="M260" i="11"/>
  <c r="J260" i="11"/>
  <c r="L253" i="11" l="1"/>
  <c r="J253" i="11"/>
  <c r="M253" i="11"/>
  <c r="K253" i="11"/>
  <c r="M368" i="12"/>
  <c r="M367" i="12" s="1"/>
  <c r="K368" i="12"/>
  <c r="K367" i="12" s="1"/>
  <c r="L368" i="12"/>
  <c r="L367" i="12" s="1"/>
  <c r="J368" i="12"/>
  <c r="J367" i="12" s="1"/>
  <c r="J378" i="12"/>
  <c r="J377" i="12" s="1"/>
  <c r="K390" i="12"/>
  <c r="L390" i="12"/>
  <c r="M390" i="12"/>
  <c r="J390" i="12"/>
  <c r="M395" i="12"/>
  <c r="L395" i="12"/>
  <c r="K395" i="12"/>
  <c r="J395" i="12"/>
  <c r="M384" i="12"/>
  <c r="M383" i="12" s="1"/>
  <c r="L384" i="12"/>
  <c r="L383" i="12" s="1"/>
  <c r="K384" i="12"/>
  <c r="K383" i="12" s="1"/>
  <c r="J384" i="12"/>
  <c r="J383" i="12" s="1"/>
  <c r="M378" i="12"/>
  <c r="M377" i="12" s="1"/>
  <c r="L378" i="12"/>
  <c r="L377" i="12" s="1"/>
  <c r="K378" i="12"/>
  <c r="K377" i="12" s="1"/>
  <c r="K389" i="12" l="1"/>
  <c r="L389" i="12"/>
  <c r="J389" i="12"/>
  <c r="M389" i="12"/>
  <c r="M24" i="12"/>
  <c r="K24" i="12" l="1"/>
  <c r="L24" i="12"/>
  <c r="J24" i="12"/>
  <c r="K58" i="11"/>
  <c r="L58" i="11"/>
  <c r="M58" i="11"/>
  <c r="K29" i="11" l="1"/>
  <c r="L29" i="11"/>
  <c r="M29" i="11"/>
  <c r="J29" i="11"/>
  <c r="E129" i="9"/>
  <c r="F129" i="9"/>
  <c r="G129" i="9"/>
  <c r="D129" i="9"/>
  <c r="E134" i="9"/>
  <c r="E132" i="9" s="1"/>
  <c r="F134" i="9"/>
  <c r="F132" i="9" s="1"/>
  <c r="G134" i="9"/>
  <c r="G132" i="9" s="1"/>
  <c r="D134" i="9"/>
  <c r="D132" i="9" s="1"/>
  <c r="E151" i="9"/>
  <c r="F151" i="9"/>
  <c r="G151" i="9"/>
  <c r="D151" i="9"/>
  <c r="E144" i="9"/>
  <c r="F144" i="9"/>
  <c r="G144" i="9"/>
  <c r="D144" i="9"/>
  <c r="E147" i="9"/>
  <c r="F147" i="9"/>
  <c r="G147" i="9"/>
  <c r="D147" i="9"/>
  <c r="E139" i="9"/>
  <c r="E137" i="9" s="1"/>
  <c r="F139" i="9"/>
  <c r="F137" i="9" s="1"/>
  <c r="G139" i="9"/>
  <c r="G137" i="9" s="1"/>
  <c r="D139" i="9"/>
  <c r="D137" i="9" s="1"/>
  <c r="E88" i="9"/>
  <c r="E86" i="9" s="1"/>
  <c r="F88" i="9"/>
  <c r="F86" i="9" s="1"/>
  <c r="G88" i="9"/>
  <c r="G86" i="9" s="1"/>
  <c r="D88" i="9"/>
  <c r="D86" i="9" s="1"/>
  <c r="E82" i="9"/>
  <c r="E53" i="9" s="1"/>
  <c r="F82" i="9"/>
  <c r="F53" i="9" s="1"/>
  <c r="G82" i="9"/>
  <c r="G53" i="9" s="1"/>
  <c r="D82" i="9"/>
  <c r="D53" i="9" s="1"/>
  <c r="D48" i="9"/>
  <c r="D42" i="9"/>
  <c r="F31" i="6"/>
  <c r="D31" i="6"/>
  <c r="D37" i="6"/>
  <c r="D100" i="6"/>
  <c r="D85" i="6"/>
  <c r="E84" i="6"/>
  <c r="H84" i="6"/>
  <c r="G84" i="6"/>
  <c r="F84" i="6"/>
  <c r="F16" i="6"/>
  <c r="E23" i="6"/>
  <c r="E48" i="9"/>
  <c r="F48" i="9"/>
  <c r="G48" i="9"/>
  <c r="G42" i="9"/>
  <c r="F42" i="9"/>
  <c r="E42" i="9"/>
  <c r="F40" i="9" l="1"/>
  <c r="F38" i="9" s="1"/>
  <c r="G40" i="9"/>
  <c r="G38" i="9" s="1"/>
  <c r="D142" i="9"/>
  <c r="E40" i="9"/>
  <c r="E38" i="9" s="1"/>
  <c r="D40" i="9"/>
  <c r="D38" i="9" s="1"/>
  <c r="E142" i="9"/>
  <c r="G142" i="9"/>
  <c r="F142" i="9"/>
  <c r="D30" i="6"/>
  <c r="E42" i="6"/>
  <c r="H42" i="6"/>
  <c r="E31" i="6"/>
  <c r="G31" i="6"/>
  <c r="H31" i="6"/>
  <c r="E37" i="6"/>
  <c r="F37" i="6"/>
  <c r="G37" i="6"/>
  <c r="H37" i="6"/>
  <c r="E112" i="6"/>
  <c r="F112" i="6"/>
  <c r="G112" i="6"/>
  <c r="H112" i="6"/>
  <c r="D112" i="6"/>
  <c r="E108" i="6"/>
  <c r="F108" i="6"/>
  <c r="G108" i="6"/>
  <c r="D108" i="6"/>
  <c r="E104" i="6"/>
  <c r="F104" i="6"/>
  <c r="G104" i="6"/>
  <c r="H104" i="6"/>
  <c r="D104" i="6"/>
  <c r="D101" i="6"/>
  <c r="F30" i="6" l="1"/>
  <c r="E30" i="6"/>
  <c r="H30" i="6"/>
  <c r="G30" i="6"/>
  <c r="E456" i="9"/>
  <c r="E454" i="9" s="1"/>
  <c r="E452" i="9" s="1"/>
  <c r="F456" i="9"/>
  <c r="F454" i="9" s="1"/>
  <c r="F452" i="9" s="1"/>
  <c r="G456" i="9"/>
  <c r="G454" i="9" s="1"/>
  <c r="G452" i="9" s="1"/>
  <c r="D456" i="9"/>
  <c r="D454" i="9" s="1"/>
  <c r="D452" i="9" s="1"/>
  <c r="E450" i="9"/>
  <c r="E447" i="9" s="1"/>
  <c r="E445" i="9" s="1"/>
  <c r="F450" i="9"/>
  <c r="F447" i="9" s="1"/>
  <c r="F445" i="9" s="1"/>
  <c r="G450" i="9"/>
  <c r="G447" i="9" s="1"/>
  <c r="G445" i="9" s="1"/>
  <c r="D450" i="9"/>
  <c r="D447" i="9" s="1"/>
  <c r="D445" i="9" s="1"/>
  <c r="E443" i="9"/>
  <c r="F443" i="9"/>
  <c r="G443" i="9"/>
  <c r="D443" i="9"/>
  <c r="E421" i="9"/>
  <c r="E419" i="9" s="1"/>
  <c r="F421" i="9"/>
  <c r="F419" i="9" s="1"/>
  <c r="G421" i="9"/>
  <c r="G419" i="9" s="1"/>
  <c r="D421" i="9"/>
  <c r="D419" i="9" s="1"/>
  <c r="E382" i="9"/>
  <c r="F382" i="9"/>
  <c r="G382" i="9"/>
  <c r="D382" i="9"/>
  <c r="E392" i="9"/>
  <c r="F392" i="9"/>
  <c r="G392" i="9"/>
  <c r="D392" i="9"/>
  <c r="E402" i="9"/>
  <c r="F402" i="9"/>
  <c r="G402" i="9"/>
  <c r="D402" i="9"/>
  <c r="E411" i="9"/>
  <c r="F411" i="9"/>
  <c r="G411" i="9"/>
  <c r="D411" i="9"/>
  <c r="E413" i="9"/>
  <c r="F413" i="9"/>
  <c r="G413" i="9"/>
  <c r="D413" i="9"/>
  <c r="E415" i="9"/>
  <c r="F415" i="9"/>
  <c r="G415" i="9"/>
  <c r="D415" i="9"/>
  <c r="E370" i="9"/>
  <c r="F370" i="9"/>
  <c r="G370" i="9"/>
  <c r="D370" i="9"/>
  <c r="E340" i="9"/>
  <c r="F340" i="9"/>
  <c r="G340" i="9"/>
  <c r="D340" i="9"/>
  <c r="E283" i="9"/>
  <c r="E281" i="9" s="1"/>
  <c r="F283" i="9"/>
  <c r="F281" i="9" s="1"/>
  <c r="G283" i="9"/>
  <c r="G281" i="9" s="1"/>
  <c r="D283" i="9"/>
  <c r="D281" i="9" s="1"/>
  <c r="E278" i="9"/>
  <c r="F278" i="9"/>
  <c r="G278" i="9"/>
  <c r="D278" i="9"/>
  <c r="E437" i="9" l="1"/>
  <c r="F437" i="9"/>
  <c r="G437" i="9"/>
  <c r="D437" i="9"/>
  <c r="E440" i="9"/>
  <c r="F440" i="9"/>
  <c r="G440" i="9"/>
  <c r="D440" i="9"/>
  <c r="E425" i="9"/>
  <c r="E423" i="9" s="1"/>
  <c r="E417" i="9" s="1"/>
  <c r="F425" i="9"/>
  <c r="F423" i="9" s="1"/>
  <c r="F417" i="9" s="1"/>
  <c r="G425" i="9"/>
  <c r="G423" i="9" s="1"/>
  <c r="G417" i="9" s="1"/>
  <c r="D425" i="9"/>
  <c r="D423" i="9" s="1"/>
  <c r="D417" i="9" s="1"/>
  <c r="E379" i="9"/>
  <c r="F379" i="9"/>
  <c r="G379" i="9"/>
  <c r="D379" i="9"/>
  <c r="E384" i="9"/>
  <c r="F384" i="9"/>
  <c r="G384" i="9"/>
  <c r="D384" i="9"/>
  <c r="E387" i="9"/>
  <c r="F387" i="9"/>
  <c r="G387" i="9"/>
  <c r="D387" i="9"/>
  <c r="E396" i="9"/>
  <c r="F396" i="9"/>
  <c r="G396" i="9"/>
  <c r="D396" i="9"/>
  <c r="E404" i="9"/>
  <c r="F404" i="9"/>
  <c r="G404" i="9"/>
  <c r="D404" i="9"/>
  <c r="E407" i="9"/>
  <c r="F407" i="9"/>
  <c r="G407" i="9"/>
  <c r="D407" i="9"/>
  <c r="E359" i="9"/>
  <c r="E357" i="9" s="1"/>
  <c r="F359" i="9"/>
  <c r="F357" i="9" s="1"/>
  <c r="G359" i="9"/>
  <c r="G357" i="9" s="1"/>
  <c r="D359" i="9"/>
  <c r="D357" i="9" s="1"/>
  <c r="E346" i="9"/>
  <c r="F346" i="9"/>
  <c r="G346" i="9"/>
  <c r="D346" i="9"/>
  <c r="E354" i="9"/>
  <c r="F354" i="9"/>
  <c r="G354" i="9"/>
  <c r="D354" i="9"/>
  <c r="E242" i="9"/>
  <c r="F242" i="9"/>
  <c r="G242" i="9"/>
  <c r="D242" i="9"/>
  <c r="E232" i="9"/>
  <c r="F232" i="9"/>
  <c r="G232" i="9"/>
  <c r="D232" i="9"/>
  <c r="D394" i="9" l="1"/>
  <c r="D435" i="9"/>
  <c r="D433" i="9" s="1"/>
  <c r="G394" i="9"/>
  <c r="G375" i="9"/>
  <c r="G435" i="9"/>
  <c r="G433" i="9" s="1"/>
  <c r="F394" i="9"/>
  <c r="F375" i="9"/>
  <c r="F435" i="9"/>
  <c r="F433" i="9" s="1"/>
  <c r="D375" i="9"/>
  <c r="E394" i="9"/>
  <c r="E375" i="9"/>
  <c r="E435" i="9"/>
  <c r="E433" i="9" s="1"/>
  <c r="D373" i="9" l="1"/>
  <c r="E373" i="9"/>
  <c r="G373" i="9"/>
  <c r="F373" i="9"/>
  <c r="M214" i="12"/>
  <c r="L214" i="12"/>
  <c r="K214" i="12"/>
  <c r="M38" i="11"/>
  <c r="L38" i="11"/>
  <c r="K38" i="11"/>
  <c r="M20" i="11"/>
  <c r="L20" i="11"/>
  <c r="K20" i="11"/>
  <c r="J20" i="11"/>
  <c r="J19" i="11" l="1"/>
  <c r="M19" i="11"/>
  <c r="K19" i="11"/>
  <c r="L19" i="11"/>
  <c r="E339" i="9"/>
  <c r="F339" i="9"/>
  <c r="G339" i="9"/>
  <c r="D339" i="9"/>
  <c r="E336" i="9"/>
  <c r="F336" i="9"/>
  <c r="G336" i="9"/>
  <c r="D336" i="9"/>
  <c r="G338" i="9" l="1"/>
  <c r="F338" i="9"/>
  <c r="E338" i="9"/>
  <c r="D338" i="9"/>
  <c r="G335" i="9"/>
  <c r="G333" i="9" s="1"/>
  <c r="G331" i="9" s="1"/>
  <c r="F335" i="9"/>
  <c r="E335" i="9"/>
  <c r="D335" i="9"/>
  <c r="G323" i="9"/>
  <c r="F323" i="9"/>
  <c r="E323" i="9"/>
  <c r="D323" i="9"/>
  <c r="G304" i="9"/>
  <c r="G302" i="9" s="1"/>
  <c r="F304" i="9"/>
  <c r="F302" i="9" s="1"/>
  <c r="E304" i="9"/>
  <c r="E302" i="9" s="1"/>
  <c r="E300" i="9" s="1"/>
  <c r="D304" i="9"/>
  <c r="D302" i="9" s="1"/>
  <c r="G300" i="9"/>
  <c r="F300" i="9"/>
  <c r="D309" i="9"/>
  <c r="D307" i="9" s="1"/>
  <c r="D300" i="9" s="1"/>
  <c r="D298" i="9"/>
  <c r="D296" i="9" s="1"/>
  <c r="G294" i="9"/>
  <c r="G292" i="9" s="1"/>
  <c r="G290" i="9" s="1"/>
  <c r="F294" i="9"/>
  <c r="F292" i="9" s="1"/>
  <c r="F290" i="9" s="1"/>
  <c r="E294" i="9"/>
  <c r="E292" i="9" s="1"/>
  <c r="E290" i="9" s="1"/>
  <c r="D294" i="9"/>
  <c r="D292" i="9" s="1"/>
  <c r="M314" i="12"/>
  <c r="L314" i="12"/>
  <c r="K314" i="12"/>
  <c r="M305" i="12"/>
  <c r="L305" i="12"/>
  <c r="K305" i="12"/>
  <c r="M260" i="12"/>
  <c r="M259" i="12" s="1"/>
  <c r="L260" i="12"/>
  <c r="L259" i="12" s="1"/>
  <c r="K260" i="12"/>
  <c r="K259" i="12" s="1"/>
  <c r="M128" i="12"/>
  <c r="L128" i="12"/>
  <c r="K128" i="12"/>
  <c r="J128" i="12"/>
  <c r="M100" i="12"/>
  <c r="L100" i="12"/>
  <c r="K100" i="12"/>
  <c r="J100" i="12"/>
  <c r="M94" i="12"/>
  <c r="L94" i="12"/>
  <c r="K94" i="12"/>
  <c r="J94" i="12"/>
  <c r="M73" i="12"/>
  <c r="L73" i="12"/>
  <c r="K73" i="12"/>
  <c r="G270" i="9"/>
  <c r="F270" i="9"/>
  <c r="E270" i="9"/>
  <c r="D270" i="9"/>
  <c r="D268" i="9" s="1"/>
  <c r="G268" i="9"/>
  <c r="F268" i="9"/>
  <c r="E268" i="9"/>
  <c r="G265" i="9"/>
  <c r="F265" i="9"/>
  <c r="E265" i="9"/>
  <c r="D265" i="9"/>
  <c r="G263" i="9"/>
  <c r="F263" i="9"/>
  <c r="E263" i="9"/>
  <c r="D263" i="9"/>
  <c r="G261" i="9"/>
  <c r="F261" i="9"/>
  <c r="E261" i="9"/>
  <c r="D261" i="9"/>
  <c r="F258" i="9"/>
  <c r="E258" i="9"/>
  <c r="D258" i="9"/>
  <c r="M189" i="11"/>
  <c r="L189" i="11"/>
  <c r="K189" i="11"/>
  <c r="M116" i="11"/>
  <c r="L116" i="11"/>
  <c r="K116" i="11"/>
  <c r="J118" i="12"/>
  <c r="M106" i="12"/>
  <c r="L106" i="12"/>
  <c r="K106" i="12"/>
  <c r="J106" i="12"/>
  <c r="J179" i="11"/>
  <c r="D333" i="9" l="1"/>
  <c r="D331" i="9" s="1"/>
  <c r="M67" i="12"/>
  <c r="L67" i="12"/>
  <c r="K67" i="12"/>
  <c r="E256" i="9"/>
  <c r="E254" i="9" s="1"/>
  <c r="E252" i="9" s="1"/>
  <c r="D290" i="9"/>
  <c r="F256" i="9"/>
  <c r="F254" i="9" s="1"/>
  <c r="F252" i="9" s="1"/>
  <c r="D256" i="9"/>
  <c r="D254" i="9" s="1"/>
  <c r="D252" i="9" s="1"/>
  <c r="D227" i="9" s="1"/>
  <c r="F333" i="9"/>
  <c r="F331" i="9" s="1"/>
  <c r="G258" i="9"/>
  <c r="G256" i="9" s="1"/>
  <c r="G254" i="9" s="1"/>
  <c r="G252" i="9" s="1"/>
  <c r="G227" i="9" s="1"/>
  <c r="E333" i="9"/>
  <c r="E331" i="9" s="1"/>
  <c r="J305" i="12"/>
  <c r="J260" i="12"/>
  <c r="F227" i="9" l="1"/>
  <c r="E227" i="9"/>
  <c r="J259" i="12"/>
  <c r="K148" i="11"/>
  <c r="L148" i="11"/>
  <c r="M148" i="11"/>
  <c r="J148" i="11"/>
  <c r="K142" i="11"/>
  <c r="K110" i="11" s="1"/>
  <c r="L142" i="11"/>
  <c r="L110" i="11" s="1"/>
  <c r="M142" i="11"/>
  <c r="M110" i="11" s="1"/>
  <c r="J142" i="11"/>
  <c r="K43" i="12"/>
  <c r="L43" i="12"/>
  <c r="M43" i="12"/>
  <c r="J43" i="12"/>
  <c r="J73" i="12" l="1"/>
  <c r="J67" i="12" s="1"/>
  <c r="J189" i="11"/>
  <c r="J116" i="11" l="1"/>
  <c r="J110" i="11" s="1"/>
  <c r="M72" i="11" l="1"/>
  <c r="L72" i="11"/>
  <c r="K72" i="11"/>
  <c r="J72" i="11"/>
  <c r="G206" i="9"/>
  <c r="F206" i="9"/>
  <c r="E206" i="9"/>
  <c r="D206" i="9"/>
  <c r="G204" i="9"/>
  <c r="F204" i="9"/>
  <c r="E204" i="9"/>
  <c r="E202" i="9" s="1"/>
  <c r="D204" i="9"/>
  <c r="G198" i="9"/>
  <c r="F198" i="9"/>
  <c r="E198" i="9"/>
  <c r="D198" i="9"/>
  <c r="G196" i="9"/>
  <c r="F196" i="9"/>
  <c r="E196" i="9"/>
  <c r="D196" i="9"/>
  <c r="G193" i="9"/>
  <c r="F193" i="9"/>
  <c r="E193" i="9"/>
  <c r="D193" i="9"/>
  <c r="G190" i="9"/>
  <c r="F190" i="9"/>
  <c r="E190" i="9"/>
  <c r="D190" i="9"/>
  <c r="G186" i="9"/>
  <c r="F186" i="9"/>
  <c r="E186" i="9"/>
  <c r="D186" i="9"/>
  <c r="G184" i="9"/>
  <c r="F184" i="9"/>
  <c r="E184" i="9"/>
  <c r="D184" i="9"/>
  <c r="G181" i="9"/>
  <c r="F181" i="9"/>
  <c r="E181" i="9"/>
  <c r="D181" i="9"/>
  <c r="G174" i="9"/>
  <c r="F174" i="9"/>
  <c r="E174" i="9"/>
  <c r="D174" i="9"/>
  <c r="G170" i="9"/>
  <c r="F170" i="9"/>
  <c r="E170" i="9"/>
  <c r="D170" i="9"/>
  <c r="G168" i="9"/>
  <c r="F168" i="9"/>
  <c r="E168" i="9"/>
  <c r="D168" i="9"/>
  <c r="G166" i="9"/>
  <c r="F166" i="9"/>
  <c r="E166" i="9"/>
  <c r="D166" i="9"/>
  <c r="G160" i="9"/>
  <c r="F160" i="9"/>
  <c r="E160" i="9"/>
  <c r="D160" i="9"/>
  <c r="H127" i="6"/>
  <c r="G127" i="6"/>
  <c r="F127" i="6"/>
  <c r="E127" i="6"/>
  <c r="D127" i="6"/>
  <c r="D126" i="6"/>
  <c r="D125" i="6" s="1"/>
  <c r="D123" i="6" s="1"/>
  <c r="H125" i="6"/>
  <c r="H123" i="6" s="1"/>
  <c r="G125" i="6"/>
  <c r="G123" i="6" s="1"/>
  <c r="F125" i="6"/>
  <c r="F123" i="6" s="1"/>
  <c r="E125" i="6"/>
  <c r="E123" i="6" s="1"/>
  <c r="J71" i="11" l="1"/>
  <c r="J11" i="11" s="1"/>
  <c r="K71" i="11"/>
  <c r="K11" i="11" s="1"/>
  <c r="L71" i="11"/>
  <c r="L11" i="11" s="1"/>
  <c r="M71" i="11"/>
  <c r="M11" i="11" s="1"/>
  <c r="F164" i="9"/>
  <c r="G164" i="9"/>
  <c r="D202" i="9"/>
  <c r="G202" i="9"/>
  <c r="F202" i="9"/>
  <c r="D164" i="9"/>
  <c r="E164" i="9"/>
  <c r="E162" i="9" s="1"/>
  <c r="E154" i="9" s="1"/>
  <c r="F121" i="6"/>
  <c r="G121" i="6"/>
  <c r="H121" i="6"/>
  <c r="D121" i="6"/>
  <c r="E121" i="6"/>
  <c r="K19" i="12"/>
  <c r="L19" i="12"/>
  <c r="M19" i="12"/>
  <c r="J19" i="12"/>
  <c r="K205" i="12"/>
  <c r="L205" i="12"/>
  <c r="M205" i="12"/>
  <c r="J205" i="12"/>
  <c r="J214" i="12"/>
  <c r="D162" i="9" l="1"/>
  <c r="D154" i="9" s="1"/>
  <c r="F162" i="9"/>
  <c r="F154" i="9" s="1"/>
  <c r="G162" i="9"/>
  <c r="G154" i="9" s="1"/>
  <c r="J18" i="12"/>
  <c r="M18" i="12"/>
  <c r="L18" i="12"/>
  <c r="K18" i="12"/>
  <c r="J204" i="12"/>
  <c r="M204" i="12"/>
  <c r="L204" i="12"/>
  <c r="K204" i="12"/>
  <c r="J10" i="12" l="1"/>
  <c r="K10" i="12"/>
  <c r="L10" i="12"/>
  <c r="M10" i="12"/>
  <c r="D14" i="13"/>
  <c r="E121" i="9"/>
  <c r="E116" i="9" s="1"/>
  <c r="F121" i="9"/>
  <c r="F116" i="9" s="1"/>
  <c r="G121" i="9"/>
  <c r="G116" i="9" s="1"/>
  <c r="D121" i="9"/>
  <c r="D116" i="9" s="1"/>
  <c r="F98" i="6"/>
  <c r="G98" i="6"/>
  <c r="H98" i="6"/>
  <c r="E31" i="9" l="1"/>
  <c r="E29" i="9" s="1"/>
  <c r="F31" i="9"/>
  <c r="F29" i="9" s="1"/>
  <c r="G31" i="9"/>
  <c r="G29" i="9" s="1"/>
  <c r="D31" i="9"/>
  <c r="D29" i="9" s="1"/>
  <c r="E22" i="9"/>
  <c r="E20" i="9" s="1"/>
  <c r="F22" i="9"/>
  <c r="F20" i="9" s="1"/>
  <c r="G22" i="9"/>
  <c r="G20" i="9" s="1"/>
  <c r="D22" i="9"/>
  <c r="D20" i="9" s="1"/>
  <c r="D98" i="6"/>
  <c r="D86" i="6"/>
  <c r="D87" i="6"/>
  <c r="D88" i="6"/>
  <c r="D89" i="6"/>
  <c r="D90" i="6"/>
  <c r="D91" i="6"/>
  <c r="D92" i="6"/>
  <c r="D93" i="6"/>
  <c r="D94" i="6"/>
  <c r="D95" i="6"/>
  <c r="D96" i="6"/>
  <c r="D97" i="6"/>
  <c r="D84" i="6" l="1"/>
  <c r="F101" i="9"/>
  <c r="F99" i="9" s="1"/>
  <c r="F18" i="9" s="1"/>
  <c r="F11" i="9" s="1"/>
  <c r="G101" i="9"/>
  <c r="G99" i="9" s="1"/>
  <c r="G18" i="9" s="1"/>
  <c r="G11" i="9" s="1"/>
  <c r="D101" i="9"/>
  <c r="D99" i="9" s="1"/>
  <c r="D18" i="9" s="1"/>
  <c r="D11" i="9" s="1"/>
  <c r="E101" i="9"/>
  <c r="E99" i="9" s="1"/>
  <c r="E18" i="9" s="1"/>
  <c r="E11" i="9" s="1"/>
  <c r="F23" i="6"/>
  <c r="F14" i="6" s="1"/>
  <c r="F10" i="6" s="1"/>
  <c r="G23" i="6"/>
  <c r="H23" i="6"/>
  <c r="D29" i="6"/>
  <c r="D28" i="6"/>
  <c r="D27" i="6"/>
  <c r="D26" i="6"/>
  <c r="D25" i="6"/>
  <c r="E16" i="6"/>
  <c r="E14" i="6" s="1"/>
  <c r="E10" i="6" s="1"/>
  <c r="G16" i="6"/>
  <c r="H16" i="6"/>
  <c r="D18" i="6"/>
  <c r="D19" i="6"/>
  <c r="D20" i="6"/>
  <c r="D21" i="6"/>
  <c r="D22" i="6"/>
  <c r="G14" i="6" l="1"/>
  <c r="G10" i="6" s="1"/>
  <c r="D16" i="6"/>
  <c r="H14" i="6"/>
  <c r="H10" i="6" s="1"/>
  <c r="D23" i="6"/>
  <c r="C23" i="2"/>
  <c r="D23" i="2"/>
  <c r="E23" i="2"/>
  <c r="B23" i="2"/>
  <c r="B24" i="2"/>
  <c r="C24" i="2"/>
  <c r="D24" i="2"/>
  <c r="E24" i="2"/>
  <c r="B28" i="2"/>
  <c r="C28" i="2"/>
  <c r="D28" i="2"/>
  <c r="E28" i="2"/>
  <c r="O36" i="10"/>
  <c r="N36" i="10"/>
  <c r="L36" i="10"/>
  <c r="K36" i="10"/>
  <c r="K35" i="10" s="1"/>
  <c r="K34" i="10" s="1"/>
  <c r="K33" i="10" s="1"/>
  <c r="K32" i="10" s="1"/>
  <c r="K30" i="10" s="1"/>
  <c r="K28" i="10" s="1"/>
  <c r="I36" i="10"/>
  <c r="I35" i="10" s="1"/>
  <c r="I34" i="10" s="1"/>
  <c r="I33" i="10" s="1"/>
  <c r="I32" i="10" s="1"/>
  <c r="I30" i="10" s="1"/>
  <c r="I28" i="10" s="1"/>
  <c r="H36" i="10"/>
  <c r="H35" i="10" s="1"/>
  <c r="H34" i="10" s="1"/>
  <c r="H33" i="10" s="1"/>
  <c r="H32" i="10" s="1"/>
  <c r="H30" i="10" s="1"/>
  <c r="H28" i="10" s="1"/>
  <c r="F36" i="10"/>
  <c r="F35" i="10" s="1"/>
  <c r="F34" i="10" s="1"/>
  <c r="F33" i="10" s="1"/>
  <c r="F32" i="10" s="1"/>
  <c r="F30" i="10" s="1"/>
  <c r="F28" i="10" s="1"/>
  <c r="E36" i="10"/>
  <c r="E35" i="10" s="1"/>
  <c r="E34" i="10" s="1"/>
  <c r="E33" i="10" s="1"/>
  <c r="E32" i="10" s="1"/>
  <c r="E30" i="10" s="1"/>
  <c r="E28" i="10" s="1"/>
  <c r="O35" i="10"/>
  <c r="O34" i="10" s="1"/>
  <c r="O33" i="10" s="1"/>
  <c r="O32" i="10" s="1"/>
  <c r="O30" i="10" s="1"/>
  <c r="O28" i="10" s="1"/>
  <c r="N35" i="10"/>
  <c r="N34" i="10" s="1"/>
  <c r="N33" i="10" s="1"/>
  <c r="N32" i="10" s="1"/>
  <c r="N30" i="10" s="1"/>
  <c r="N28" i="10" s="1"/>
  <c r="M35" i="10"/>
  <c r="L35" i="10"/>
  <c r="J35" i="10"/>
  <c r="G35" i="10"/>
  <c r="D35" i="10"/>
  <c r="M34" i="10"/>
  <c r="M33" i="10" s="1"/>
  <c r="M32" i="10" s="1"/>
  <c r="M30" i="10" s="1"/>
  <c r="M28" i="10" s="1"/>
  <c r="L34" i="10"/>
  <c r="L33" i="10" s="1"/>
  <c r="L32" i="10" s="1"/>
  <c r="L30" i="10" s="1"/>
  <c r="L28" i="10" s="1"/>
  <c r="J34" i="10"/>
  <c r="G34" i="10"/>
  <c r="G33" i="10" s="1"/>
  <c r="G32" i="10" s="1"/>
  <c r="G30" i="10" s="1"/>
  <c r="G28" i="10" s="1"/>
  <c r="G17" i="10" s="1"/>
  <c r="G15" i="10" s="1"/>
  <c r="G14" i="10" s="1"/>
  <c r="G12" i="10" s="1"/>
  <c r="D34" i="10"/>
  <c r="D33" i="10" s="1"/>
  <c r="D32" i="10" s="1"/>
  <c r="D30" i="10" s="1"/>
  <c r="D28" i="10" s="1"/>
  <c r="J33" i="10"/>
  <c r="J32" i="10"/>
  <c r="J30" i="10"/>
  <c r="J28" i="10"/>
  <c r="O27" i="10"/>
  <c r="O26" i="10" s="1"/>
  <c r="N27" i="10"/>
  <c r="L27" i="10"/>
  <c r="K27" i="10"/>
  <c r="I27" i="10"/>
  <c r="I25" i="10" s="1"/>
  <c r="I24" i="10" s="1"/>
  <c r="I23" i="10" s="1"/>
  <c r="I21" i="10" s="1"/>
  <c r="I19" i="10" s="1"/>
  <c r="I17" i="10" s="1"/>
  <c r="I15" i="10" s="1"/>
  <c r="I14" i="10" s="1"/>
  <c r="I12" i="10" s="1"/>
  <c r="H27" i="10"/>
  <c r="H25" i="10" s="1"/>
  <c r="H24" i="10" s="1"/>
  <c r="H23" i="10" s="1"/>
  <c r="H21" i="10" s="1"/>
  <c r="H19" i="10" s="1"/>
  <c r="H17" i="10" s="1"/>
  <c r="H15" i="10" s="1"/>
  <c r="H14" i="10" s="1"/>
  <c r="H12" i="10" s="1"/>
  <c r="F27" i="10"/>
  <c r="F26" i="10" s="1"/>
  <c r="M26" i="10"/>
  <c r="J26" i="10"/>
  <c r="I26" i="10"/>
  <c r="H26" i="10"/>
  <c r="G26" i="10"/>
  <c r="D26" i="10"/>
  <c r="M25" i="10"/>
  <c r="J25" i="10"/>
  <c r="J24" i="10" s="1"/>
  <c r="J23" i="10" s="1"/>
  <c r="J21" i="10" s="1"/>
  <c r="J19" i="10" s="1"/>
  <c r="J17" i="10" s="1"/>
  <c r="J15" i="10" s="1"/>
  <c r="J14" i="10" s="1"/>
  <c r="J12" i="10" s="1"/>
  <c r="G25" i="10"/>
  <c r="D25" i="10"/>
  <c r="D24" i="10" s="1"/>
  <c r="D23" i="10" s="1"/>
  <c r="D21" i="10" s="1"/>
  <c r="D19" i="10" s="1"/>
  <c r="M24" i="10"/>
  <c r="M23" i="10" s="1"/>
  <c r="M21" i="10" s="1"/>
  <c r="M19" i="10" s="1"/>
  <c r="G24" i="10"/>
  <c r="G23" i="10"/>
  <c r="G21" i="10"/>
  <c r="G19" i="10"/>
  <c r="D16" i="13"/>
  <c r="D12" i="13" s="1"/>
  <c r="D14" i="6" l="1"/>
  <c r="D10" i="6" s="1"/>
  <c r="D17" i="10"/>
  <c r="D15" i="10" s="1"/>
  <c r="D14" i="10" s="1"/>
  <c r="D12" i="10" s="1"/>
  <c r="M17" i="10"/>
  <c r="M15" i="10" s="1"/>
  <c r="M14" i="10" s="1"/>
  <c r="M12" i="10" s="1"/>
  <c r="K25" i="10"/>
  <c r="K24" i="10" s="1"/>
  <c r="K23" i="10" s="1"/>
  <c r="K21" i="10" s="1"/>
  <c r="K19" i="10" s="1"/>
  <c r="K17" i="10" s="1"/>
  <c r="K15" i="10" s="1"/>
  <c r="K14" i="10" s="1"/>
  <c r="K12" i="10" s="1"/>
  <c r="K26" i="10"/>
  <c r="L25" i="10"/>
  <c r="L24" i="10" s="1"/>
  <c r="L23" i="10" s="1"/>
  <c r="L21" i="10" s="1"/>
  <c r="L19" i="10" s="1"/>
  <c r="L17" i="10" s="1"/>
  <c r="L15" i="10" s="1"/>
  <c r="L14" i="10" s="1"/>
  <c r="L12" i="10" s="1"/>
  <c r="L26" i="10"/>
  <c r="N26" i="10"/>
  <c r="N25" i="10"/>
  <c r="N24" i="10" s="1"/>
  <c r="N23" i="10" s="1"/>
  <c r="N21" i="10" s="1"/>
  <c r="N19" i="10" s="1"/>
  <c r="N17" i="10" s="1"/>
  <c r="N15" i="10" s="1"/>
  <c r="N14" i="10" s="1"/>
  <c r="N12" i="10" s="1"/>
  <c r="O25" i="10"/>
  <c r="O24" i="10" s="1"/>
  <c r="O23" i="10" s="1"/>
  <c r="O21" i="10" s="1"/>
  <c r="O19" i="10" s="1"/>
  <c r="O17" i="10" s="1"/>
  <c r="O15" i="10" s="1"/>
  <c r="O14" i="10" s="1"/>
  <c r="O12" i="10" s="1"/>
  <c r="E27" i="10"/>
  <c r="F25" i="10"/>
  <c r="F24" i="10" s="1"/>
  <c r="F23" i="10" s="1"/>
  <c r="F21" i="10" s="1"/>
  <c r="F19" i="10" s="1"/>
  <c r="F17" i="10" s="1"/>
  <c r="F15" i="10" s="1"/>
  <c r="F14" i="10" s="1"/>
  <c r="F12" i="10" s="1"/>
  <c r="B8" i="1"/>
  <c r="H12" i="3"/>
  <c r="H10" i="3" s="1"/>
  <c r="I12" i="3"/>
  <c r="I10" i="3" s="1"/>
  <c r="J12" i="3"/>
  <c r="J10" i="3" s="1"/>
  <c r="G12" i="3"/>
  <c r="G10" i="3" s="1"/>
  <c r="L12" i="4" l="1"/>
  <c r="L11" i="4" s="1"/>
  <c r="L10" i="4" s="1"/>
  <c r="L9" i="4" s="1"/>
  <c r="M12" i="4"/>
  <c r="M11" i="4" s="1"/>
  <c r="M10" i="4" s="1"/>
  <c r="M9" i="4" s="1"/>
  <c r="K12" i="4"/>
  <c r="K11" i="4" s="1"/>
  <c r="K10" i="4" s="1"/>
  <c r="K9" i="4" s="1"/>
  <c r="E26" i="10"/>
  <c r="E25" i="10"/>
  <c r="E24" i="10" s="1"/>
  <c r="E23" i="10" s="1"/>
  <c r="E21" i="10" s="1"/>
  <c r="E19" i="10" s="1"/>
  <c r="E17" i="10" s="1"/>
  <c r="E15" i="10" s="1"/>
  <c r="E14" i="10" s="1"/>
  <c r="E12" i="10" s="1"/>
  <c r="J12" i="4"/>
  <c r="J11" i="4" s="1"/>
  <c r="C49" i="2"/>
  <c r="C21" i="2" s="1"/>
  <c r="D49" i="2"/>
  <c r="D21" i="2" s="1"/>
  <c r="E49" i="2"/>
  <c r="E21" i="2" s="1"/>
  <c r="J10" i="4" l="1"/>
  <c r="J9" i="4" s="1"/>
  <c r="E68" i="2" l="1"/>
  <c r="D68" i="2"/>
  <c r="C68" i="2"/>
  <c r="B68" i="2"/>
  <c r="E65" i="2"/>
  <c r="D65" i="2"/>
  <c r="C65" i="2"/>
  <c r="B65" i="2"/>
  <c r="E59" i="2"/>
  <c r="E56" i="2" s="1"/>
  <c r="E54" i="2" s="1"/>
  <c r="D56" i="2"/>
  <c r="D54" i="2" s="1"/>
  <c r="C56" i="2"/>
  <c r="C54" i="2" s="1"/>
  <c r="B56" i="2"/>
  <c r="B54" i="2" s="1"/>
  <c r="E18" i="2"/>
  <c r="E17" i="2" s="1"/>
  <c r="E15" i="2" s="1"/>
  <c r="D18" i="2"/>
  <c r="D17" i="2" s="1"/>
  <c r="D15" i="2" s="1"/>
  <c r="C18" i="2"/>
  <c r="C17" i="2" s="1"/>
  <c r="C15" i="2" s="1"/>
  <c r="B18" i="2"/>
  <c r="B17" i="2" s="1"/>
  <c r="B15" i="2" s="1"/>
  <c r="B64" i="2" l="1"/>
  <c r="B62" i="2" s="1"/>
  <c r="B52" i="2" s="1"/>
  <c r="C64" i="2"/>
  <c r="C62" i="2" s="1"/>
  <c r="C52" i="2" s="1"/>
  <c r="D64" i="2"/>
  <c r="D62" i="2" s="1"/>
  <c r="D52" i="2" s="1"/>
  <c r="C13" i="2"/>
  <c r="E64" i="2"/>
  <c r="E62" i="2" s="1"/>
  <c r="E52" i="2" s="1"/>
  <c r="E13" i="2"/>
  <c r="D13" i="2" l="1"/>
  <c r="D11" i="2" s="1"/>
  <c r="C11" i="2"/>
  <c r="E11" i="2"/>
  <c r="B9" i="1" s="1"/>
  <c r="B49" i="2" l="1"/>
  <c r="B21" i="2" s="1"/>
  <c r="B13" i="2" s="1"/>
  <c r="B11" i="2" s="1"/>
  <c r="I339" i="14"/>
  <c r="I346" i="14"/>
  <c r="I343" i="14"/>
  <c r="I341" i="14"/>
  <c r="I335" i="14" s="1"/>
  <c r="I334" i="14" s="1"/>
  <c r="I333" i="14" s="1"/>
</calcChain>
</file>

<file path=xl/sharedStrings.xml><?xml version="1.0" encoding="utf-8"?>
<sst xmlns="http://schemas.openxmlformats.org/spreadsheetml/2006/main" count="5089" uniqueCount="1547">
  <si>
    <t xml:space="preserve"> ԸՆԴԱՄԵՆԸ</t>
  </si>
  <si>
    <t>Ինն ամիս</t>
  </si>
  <si>
    <t>Առաջին կիսամյակ</t>
  </si>
  <si>
    <t>Տարի</t>
  </si>
  <si>
    <t>այդ թվում՝</t>
  </si>
  <si>
    <t>2. Ֆինանսական զուտ ակտիվներ</t>
  </si>
  <si>
    <t>Պետական բյուջեի դեֆիցիտի ֆինանսավորման աղբյուրներն ու դրանց տարրերի անվանումները</t>
  </si>
  <si>
    <t>Առաջին եռամսյակ</t>
  </si>
  <si>
    <t>ՀՀ տարածքային կառավարման և ենթակառուցվածքների նախարարություն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</si>
  <si>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</si>
  <si>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</si>
  <si>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</si>
  <si>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</si>
  <si>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</si>
  <si>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Ծրագրի նպատակը/Միջոցառման նկարագրությունը</t>
  </si>
  <si>
    <t>ԸՆԴԱՄԵՆԸ</t>
  </si>
  <si>
    <t>2.3. Ելքերի ֆինանսավորմանն ուղղվող պետական բյուջեի տարեսկզբի ազատ մնացորդի միջոցներ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</si>
  <si>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</si>
  <si>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</si>
  <si>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</si>
  <si>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</si>
  <si>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</si>
  <si>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</si>
  <si>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Դաս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</si>
  <si>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</si>
  <si>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</si>
  <si>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</si>
  <si>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</si>
  <si>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</si>
  <si>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 xml:space="preserve"> Միջոցառում</t>
  </si>
  <si>
    <t>Պետական մարմինների կողմից օգտագործվող ոչ ֆինանսական ակտիվների հետ գործառնություններ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</si>
  <si>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</si>
  <si>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</si>
  <si>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</si>
  <si>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</si>
  <si>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1004 - 31002</t>
  </si>
  <si>
    <t>Ոռոգման համակարգերի հիմնանորոգում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</si>
  <si>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</si>
  <si>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</si>
  <si>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</si>
  <si>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</si>
  <si>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1049 - 21001</t>
  </si>
  <si>
    <t>Պետական նշանակության ավտոճանապարհների հիմնանորոգում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</si>
  <si>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</si>
  <si>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Հանրության կողմից անմիջականորեն օգտագործվող ակտիվների հետ կապված միջոցառումներ</t>
  </si>
  <si>
    <t>1049 - 21002</t>
  </si>
  <si>
    <t>Տրանսպորտային օբյեկտների հիմնանորոգում</t>
  </si>
  <si>
    <t>Ավտոմոբիլային ճանապարհների վրա գտնվող կամուրջների հիմնանորոգում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</si>
  <si>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</si>
  <si>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</si>
  <si>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</si>
  <si>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</si>
  <si>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</si>
  <si>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</si>
  <si>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</si>
  <si>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</si>
  <si>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1157</t>
  </si>
  <si>
    <t>Քաղաքային զարգացում</t>
  </si>
  <si>
    <t>Քաղաքային ենթակառուցվածքների զարգացում</t>
  </si>
  <si>
    <t>Քաղաքային ենթակառուցվածքների արդիականացում և բարելավում</t>
  </si>
  <si>
    <t>1212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</si>
  <si>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</si>
  <si>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</si>
  <si>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</si>
  <si>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1212 - 12025</t>
  </si>
  <si>
    <t>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</si>
  <si>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</si>
  <si>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Տրանսֆերտների տրամադրում</t>
  </si>
  <si>
    <t>ՀՀ  առողջապահության  նախարարություն</t>
  </si>
  <si>
    <t>1126</t>
  </si>
  <si>
    <t>Առողջապահության ոլորտում պետական քաղաքականության մշակում, ծրագրերի համակարգում և մոնիտորինգ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</si>
  <si>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</si>
  <si>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</si>
  <si>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1126 - 31003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</si>
  <si>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</si>
  <si>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</si>
  <si>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ՀՀ  արդարադատության նախարարություն</t>
  </si>
  <si>
    <t>1120</t>
  </si>
  <si>
    <t>Քրեակատարողական ծառայություններ</t>
  </si>
  <si>
    <t>Դատապարտյալների պատժի կատարման և ուղղման համար անհրաժեշտ պայմանների ապահովում</t>
  </si>
  <si>
    <t>Դատապարտյալների զբաղվածության և իրավունքների պաշտպանություն</t>
  </si>
  <si>
    <t>1120 - 31003</t>
  </si>
  <si>
    <t>Քրեակատարողական հիմմնարկների շենքային պայմանների բարելավում</t>
  </si>
  <si>
    <t>Քրեակատարողական հիմնարկների շենքերի նորոգում, հիմնանորոգում, կառուցում և  նախագծանախահաշվային  փաստաթղթերի  ձեռքբերում</t>
  </si>
  <si>
    <t>ՀՀ շրջակա միջավայրի նախարարություն</t>
  </si>
  <si>
    <t>Այլ պետական կազմակերպությունների կողմից օգտագործվող ոչ ֆինանսական ակտիվների հետ գործառնություններ</t>
  </si>
  <si>
    <t>ՀՀ  կրթության , գիտության, մշակույթի և սպորտի նախարարություն</t>
  </si>
  <si>
    <t>1045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</si>
  <si>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</si>
  <si>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</si>
  <si>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</si>
  <si>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</si>
  <si>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</si>
  <si>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</si>
  <si>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1075</t>
  </si>
  <si>
    <t>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</si>
  <si>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</si>
  <si>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</si>
  <si>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</si>
  <si>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</si>
  <si>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</si>
  <si>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1168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</si>
  <si>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</si>
  <si>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</si>
  <si>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</si>
  <si>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1168 - 32007</t>
  </si>
  <si>
    <t>Թատերահամերգային կազմակերպությունների նյութատեխնիկական բազայի  համալրում</t>
  </si>
  <si>
    <t>Թատերահամերգային կազմակերպությունների համար անհրաժեշտ տեխնիկայի և սարքավորումների ձեռքբերում</t>
  </si>
  <si>
    <t>ՀՀ  աշխատանքի և սոցիալական հարցերի նախարարություն</t>
  </si>
  <si>
    <t>1098</t>
  </si>
  <si>
    <t>Բնակարանային ապահովում</t>
  </si>
  <si>
    <t>Հանրապետությունում մշտական բնակության վայր չունեցող անօթևան անձանց բնակարանային ապահովմանն աջակցություն</t>
  </si>
  <si>
    <t>Հանրապետությունում մշտական բնակության վայր չունեցող անօթևան անձանց բնակարանային ապահովվածության բարելավում</t>
  </si>
  <si>
    <t>1098 - 21001</t>
  </si>
  <si>
    <t>Բնակարանային շինարարություն</t>
  </si>
  <si>
    <t>Բազմաբնակարան բնակելի շենքերի (մասնաշենքերի) կառուցում, (տեխնիկական և հեղինակային հսկողություն) նախագծահետազոտական փաստաթղթերի ձեռքբերում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</si>
  <si>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</si>
  <si>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</si>
  <si>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</si>
  <si>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</si>
  <si>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</si>
  <si>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1043 - 21001</t>
  </si>
  <si>
    <t xml:space="preserve"> Ինժեներական բիզնես աքսելերատորի շենքի կառուցման և կահավորման շարունակականության ապահովում</t>
  </si>
  <si>
    <t>Ինժեներական բիզնես աքսելերատորի շենքի կառուցման շարունակականության ապահովման նպատակով շինարարական աշխատանքների իրականացում, ավտոկայանատեղիների կառուցում, տարածքի բարեկարգում և սարքավորումների ձեռքբերում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</si>
  <si>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</si>
  <si>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</si>
  <si>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</si>
  <si>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</si>
  <si>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</si>
  <si>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</si>
  <si>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</si>
  <si>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ՀՀ ազգային անվտանգության ծառայություն</t>
  </si>
  <si>
    <t>1138</t>
  </si>
  <si>
    <t>Ազգային անվտանգություն</t>
  </si>
  <si>
    <t>Ներքին և արտաքին սպառնալիքներից անձի, հասարակության ու պետության անվտանգության ապահովում</t>
  </si>
  <si>
    <t>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</si>
  <si>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>1138 - 31002</t>
  </si>
  <si>
    <t>Ազգային անվտանգության համակարգի շենքային ապահովվածության բարելավում</t>
  </si>
  <si>
    <t>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</si>
  <si>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 xml:space="preserve"> Բաժին</t>
  </si>
  <si>
    <t xml:space="preserve"> Խումբ</t>
  </si>
  <si>
    <t xml:space="preserve"> Միջոցա ռում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</si>
  <si>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</si>
  <si>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</si>
  <si>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</si>
  <si>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31001</t>
  </si>
  <si>
    <t xml:space="preserve"> ՀՀ տարածքային կառավարման և ենթակառուցվածքների նախարարություն</t>
  </si>
  <si>
    <t xml:space="preserve"> 31009</t>
  </si>
  <si>
    <t xml:space="preserve"> 02</t>
  </si>
  <si>
    <t xml:space="preserve"> Ֆինանսական և հարկաբյուջետային հարաբերություններ</t>
  </si>
  <si>
    <t xml:space="preserve"> 31003</t>
  </si>
  <si>
    <t xml:space="preserve"> ՀՀ պետական եկամուտների կոմիտե</t>
  </si>
  <si>
    <t xml:space="preserve"> 03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</si>
  <si>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</si>
  <si>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</si>
  <si>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1235</t>
  </si>
  <si>
    <t xml:space="preserve"> Միասնական թվային միջավայրի ձևավորում</t>
  </si>
  <si>
    <t xml:space="preserve"> ՀՀ բարձր տեխնոլոգիական արդյունաբերության նախարարություն</t>
  </si>
  <si>
    <t xml:space="preserve"> 1079</t>
  </si>
  <si>
    <t xml:space="preserve"> 06</t>
  </si>
  <si>
    <t xml:space="preserve"> Ընդհանուր բնույթի հանրային ծառայություններ (այլ դասերին չպատկանող)</t>
  </si>
  <si>
    <t xml:space="preserve"> 1043</t>
  </si>
  <si>
    <t xml:space="preserve"> 21001</t>
  </si>
  <si>
    <t xml:space="preserve">  Ինժեներական բիզնես աքսելերատորի շենքի կառուցման և կահավորման շարունակականության ապահովում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</si>
  <si>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</si>
  <si>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</si>
  <si>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1212</t>
  </si>
  <si>
    <t xml:space="preserve"> 12025</t>
  </si>
  <si>
    <t xml:space="preserve"> Մարզերում առաջնահերթ լուծում պահանջող հիմնախնդիրների լուծում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</si>
  <si>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</si>
  <si>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</si>
  <si>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Ազգային անվտանգություն</t>
  </si>
  <si>
    <t xml:space="preserve"> 1138</t>
  </si>
  <si>
    <t xml:space="preserve"> 31002</t>
  </si>
  <si>
    <t xml:space="preserve"> Ազգային անվտանգության համակարգի շենքային ապահովվածության բարելավում</t>
  </si>
  <si>
    <t xml:space="preserve"> ՀՀ ազգային անվտանգության ծառայություն</t>
  </si>
  <si>
    <t xml:space="preserve"> 05</t>
  </si>
  <si>
    <t xml:space="preserve"> Կալանավայրեր</t>
  </si>
  <si>
    <t xml:space="preserve"> 1120</t>
  </si>
  <si>
    <t xml:space="preserve"> Քրեակատարողական հիմմնարկների շենքային պայմանների բարելավում</t>
  </si>
  <si>
    <t xml:space="preserve"> ՀՀ  արդարադատության նախարարություն</t>
  </si>
  <si>
    <t xml:space="preserve"> 04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</si>
  <si>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</si>
  <si>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</si>
  <si>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</si>
  <si>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</si>
  <si>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համակարգերի հիմնանորոգում</t>
  </si>
  <si>
    <t xml:space="preserve"> Տրանսպորտ</t>
  </si>
  <si>
    <t xml:space="preserve"> Ճանապարհային տրանսպորտ</t>
  </si>
  <si>
    <t xml:space="preserve"> 1049</t>
  </si>
  <si>
    <t xml:space="preserve"> Պետական նշանակության ավտոճանապարհների հիմնանորոգում</t>
  </si>
  <si>
    <t xml:space="preserve"> 21002</t>
  </si>
  <si>
    <t xml:space="preserve"> Տրանսպորտային օբյեկտների հիմնանորոգում</t>
  </si>
  <si>
    <t xml:space="preserve"> ՇՐՋԱԿԱ  ՄԻՋԱՎԱՅՐԻ ՊԱՇՏՊԱՆՈՒԹՅՈՒՆ</t>
  </si>
  <si>
    <t xml:space="preserve"> Շրջակա միջավայրի պաշտպանություն  (այլ դասերին չպատկանող)</t>
  </si>
  <si>
    <t xml:space="preserve"> 32003</t>
  </si>
  <si>
    <t xml:space="preserve"> ՀՀ շրջակա միջավայրի նախարարություն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</si>
  <si>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</si>
  <si>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</si>
  <si>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1098</t>
  </si>
  <si>
    <t xml:space="preserve"> ՀՀ  աշխատանքի և սոցիալական հարցերի նախարարություն</t>
  </si>
  <si>
    <t xml:space="preserve"> Ջրամատակարարում</t>
  </si>
  <si>
    <t xml:space="preserve"> 1072</t>
  </si>
  <si>
    <t xml:space="preserve"> 07</t>
  </si>
  <si>
    <t xml:space="preserve"> ԱՌՈՂՋԱՊԱՀՈՒԹՅՈՒՆ</t>
  </si>
  <si>
    <t xml:space="preserve"> Առողջապահություն (այլ դասերին չպատկանող)</t>
  </si>
  <si>
    <t xml:space="preserve"> 1126</t>
  </si>
  <si>
    <t xml:space="preserve"> ՀՀ  առողջապահության  նախարարություն</t>
  </si>
  <si>
    <t xml:space="preserve"> Առողջապահական կազմակերպությունների կառուցում, վերակառուցում</t>
  </si>
  <si>
    <t xml:space="preserve"> ՀԱՆԳԻՍՏ, ՄՇԱԿՈՒՅԹ ԵՎ ԿՐՈՆ</t>
  </si>
  <si>
    <t xml:space="preserve"> Հանգստի և սպորտի ծառայություններ</t>
  </si>
  <si>
    <t xml:space="preserve"> 1157</t>
  </si>
  <si>
    <t xml:space="preserve"> Մշակութային ծառայություններ</t>
  </si>
  <si>
    <t xml:space="preserve"> 1075</t>
  </si>
  <si>
    <t xml:space="preserve"> ՀՀ  կրթության , գիտության, մշակույթի և սպորտի նախարարություն</t>
  </si>
  <si>
    <t xml:space="preserve"> Արվեստ</t>
  </si>
  <si>
    <t xml:space="preserve"> 1168</t>
  </si>
  <si>
    <t xml:space="preserve"> 32007</t>
  </si>
  <si>
    <t xml:space="preserve"> Թատերահամերգային կազմակերպությունների նյութատեխնիկական բազայի  համալրում</t>
  </si>
  <si>
    <t xml:space="preserve"> Հուշարձանների և մշակութային արժեքների վերականգնում և պահպանում</t>
  </si>
  <si>
    <t xml:space="preserve"> Հուշարձանների ամրակայում, նորոգում և վերականգնում</t>
  </si>
  <si>
    <t xml:space="preserve"> 09</t>
  </si>
  <si>
    <t xml:space="preserve"> ԿՐԹՈՒԹՅՈՒՆ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</si>
  <si>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</si>
  <si>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</si>
  <si>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21037</t>
  </si>
  <si>
    <t xml:space="preserve"> Երևան քաղաքի նախադպրոցական ուսումնական հաստատությունների կառուցման և հիմնանորոգման աշխատանքներ</t>
  </si>
  <si>
    <t xml:space="preserve"> 32001</t>
  </si>
  <si>
    <t xml:space="preserve"> Կրթությանը տրամադրվող օժանդակ ծառայություններ</t>
  </si>
  <si>
    <t xml:space="preserve"> 1045</t>
  </si>
  <si>
    <t xml:space="preserve"> Մասնագիտական ուսումնական հաստատությունների շենքային պայմանների բարելավում</t>
  </si>
  <si>
    <t xml:space="preserve"> 10</t>
  </si>
  <si>
    <t xml:space="preserve"> ՍՈՑԻԱԼԱԿԱՆ ՊԱՇՏՊԱՆՈՒԹՅՈՒՆ</t>
  </si>
  <si>
    <t xml:space="preserve"> Ծերություն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</si>
  <si>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</si>
  <si>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</si>
  <si>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</si>
  <si>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</si>
  <si>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</si>
  <si>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</si>
  <si>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</si>
  <si>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</si>
  <si>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</si>
  <si>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այդ թվում՛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</si>
  <si>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</si>
  <si>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</si>
  <si>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</si>
  <si>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</si>
  <si>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</si>
  <si>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</si>
  <si>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ՄԵՔԵՆԱՆԵՐ  ԵՎ  ՍԱՐՔԱՎՈՐՈՒՄՆԵՐ</t>
  </si>
  <si>
    <t xml:space="preserve"> - Վարչական սարքավորումներ</t>
  </si>
  <si>
    <t xml:space="preserve"> Ոռոգման համակարգի առողջացում</t>
  </si>
  <si>
    <t xml:space="preserve"> ՀՀ  տարածքային կառավարման և ենթակառուցվածքների նախարարության ջրային կոմիտե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</si>
  <si>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</si>
  <si>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</si>
  <si>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Ճանապարհային ցանցի բարելավում</t>
  </si>
  <si>
    <t xml:space="preserve"> - Շենքերի և շինությունների շինարարություն</t>
  </si>
  <si>
    <t xml:space="preserve"> Ջրամատակարարաման և ջրահեռացման բարելավում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</si>
  <si>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</si>
  <si>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</si>
  <si>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Քաղաքային զարգացում</t>
  </si>
  <si>
    <t xml:space="preserve"> Տարածքային զարգացում</t>
  </si>
  <si>
    <t xml:space="preserve"> Առողջապահության ոլորտում պետական քաղաքականության մշակում, ծրագրերի համակարգում և մոնիտորինգ</t>
  </si>
  <si>
    <t xml:space="preserve"> - Այլ մեքենաներ և սարքավորումներ</t>
  </si>
  <si>
    <t xml:space="preserve"> Քրեակատարողական ծառայություններ</t>
  </si>
  <si>
    <t xml:space="preserve"> Մասնագիտական կրթության և ուսուցման ծրագիր</t>
  </si>
  <si>
    <t xml:space="preserve"> Մշակութային ժառանգության ծրագիր</t>
  </si>
  <si>
    <t xml:space="preserve"> Արվեստների ծրագիր</t>
  </si>
  <si>
    <t xml:space="preserve"> Բնակարանային ապահովում</t>
  </si>
  <si>
    <t xml:space="preserve"> Բարձր տեխնոլոգիական արդյունաբերության էկոհամակարգի և շուկայի զարգացման ծրագիր</t>
  </si>
  <si>
    <t xml:space="preserve"> Թվային փոխակերպման գործընթացի իրականացում</t>
  </si>
  <si>
    <t xml:space="preserve"> - Ոչ նյութական հիմնական միջոցներ</t>
  </si>
  <si>
    <t xml:space="preserve"> Հավելված N 1</t>
  </si>
  <si>
    <t>Հավելված  N 5</t>
  </si>
  <si>
    <t>(հազար դրամներով)</t>
  </si>
  <si>
    <t>Եկամուտների գծով</t>
  </si>
  <si>
    <t>Ծախսերի գծով</t>
  </si>
  <si>
    <t>Դեֆիցիտը (պակասուրդը)</t>
  </si>
  <si>
    <t xml:space="preserve"> Հավելված N 2</t>
  </si>
  <si>
    <t>Հավելված  N 3</t>
  </si>
  <si>
    <t xml:space="preserve"> Հավելված N 4
</t>
  </si>
  <si>
    <t>Հավելված  N 6</t>
  </si>
  <si>
    <t xml:space="preserve"> Պետական մարմինների կողմից օգտագործվող ոչ ֆինանսական ակտիվների հետ գործառնություններ </t>
  </si>
  <si>
    <t xml:space="preserve"> 1120 </t>
  </si>
  <si>
    <t xml:space="preserve"> Տարի </t>
  </si>
  <si>
    <t xml:space="preserve"> Ինն ամիս </t>
  </si>
  <si>
    <t xml:space="preserve"> Առաջին կիսամյակ </t>
  </si>
  <si>
    <t xml:space="preserve"> Առաջին եռամսյակ </t>
  </si>
  <si>
    <t xml:space="preserve"> Տեսակը </t>
  </si>
  <si>
    <t xml:space="preserve"> Դասիչը </t>
  </si>
  <si>
    <t>Արդյունքային չափորոշիչը</t>
  </si>
  <si>
    <t>Իրականացնողը/ ակտիվն օգտագործողը/ շահառուի ընտրության չափորոշիչը</t>
  </si>
  <si>
    <t xml:space="preserve"> Միջոցառում </t>
  </si>
  <si>
    <t xml:space="preserve"> Ծրագիր </t>
  </si>
  <si>
    <t xml:space="preserve"> ՀՀ արդարադատության նախարարության քրեակատարողական ծառայություն</t>
  </si>
  <si>
    <t xml:space="preserve"> ԲԳԿ 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</si>
  <si>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</si>
  <si>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</si>
  <si>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</si>
  <si>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</si>
  <si>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 կազմակերպության անվանումը` Մասնագիտացված կազմակերպություններ </t>
  </si>
  <si>
    <t xml:space="preserve"> Թատերահամերգային կազմակերպությունների համար անհրաժեշտ տեխնիկայի և սարքավորումների ձեռքբերում </t>
  </si>
  <si>
    <t xml:space="preserve"> Ակտիվն օգտագործող կազմակերպության անվանումը` Թատրոններ և համերգային կազմակերպություններ </t>
  </si>
  <si>
    <t xml:space="preserve"> ՀՀ ազգային անվտանգության ծառայություն </t>
  </si>
  <si>
    <t xml:space="preserve"> 1138 </t>
  </si>
  <si>
    <t xml:space="preserve"> Ազգային անվտանգություն </t>
  </si>
  <si>
    <t xml:space="preserve"> 1138 - 31002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</si>
  <si>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</si>
  <si>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 Ակտիվն օգտագործող կազմակերպության անվանումը` ՀՀ ազգային անվտանգության ծառայություն </t>
  </si>
  <si>
    <t xml:space="preserve"> ՀՀ  առողջապահության  նախարարություն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</si>
  <si>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</si>
  <si>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</si>
  <si>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</si>
  <si>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</si>
  <si>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Ակտիվն օգտագործող կազմակերպության անվանումը` Բժշկական կազմակերպություններ </t>
  </si>
  <si>
    <t xml:space="preserve"> ՀՀ  աշխատանքի և սոցիալական հարցերի նախարարություն 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</si>
  <si>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</si>
  <si>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</si>
  <si>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</si>
  <si>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1043 - 21001 </t>
  </si>
  <si>
    <t xml:space="preserve"> Ինժեներական բիզնես աքսելերատորի շենքի կառուցման շարունակականության ապահովման նպատակով շինարարական աշխատանքների իրականացում, ավտոկայանատեղիների կառուցում, տարածքի բարեկարգում և սարքավորումների ձեռքբերում </t>
  </si>
  <si>
    <t>Ինժեներական բիզնես աքսելերատորի շենքի կառուցում, տեխնիկական և հեղինակային հսկողություն, ինժեներական, վարչական սարքավորումներով և կահույքով ապահովում /պայմանագրերի քանակը, հատ/</t>
  </si>
  <si>
    <t>1079 - 31004</t>
  </si>
  <si>
    <t>Պետական գույքի կառավարման կոմիտեի ենթակայության շենքերի պայմանների բարելավում</t>
  </si>
  <si>
    <t>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</t>
  </si>
  <si>
    <t xml:space="preserve"> 31004</t>
  </si>
  <si>
    <t xml:space="preserve"> Պետական գույքի կառավարման կոմիտեի ենթակայության շենքերի պայմանների բարելավում</t>
  </si>
  <si>
    <t xml:space="preserve"> ՀՀ  Արարատի  մարզպետի աշխատակազմ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</si>
  <si>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</si>
  <si>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</si>
  <si>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</si>
  <si>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 xml:space="preserve"> 1004 - 31002 </t>
  </si>
  <si>
    <t xml:space="preserve"> Ոռոգման համակարգերի հիմնանորոգում </t>
  </si>
  <si>
    <t xml:space="preserve"> 1049 </t>
  </si>
  <si>
    <t xml:space="preserve"> Ճանապարհային ցանցի բարելավում 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</si>
  <si>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</si>
  <si>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</si>
  <si>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Միջոցառումն իրականացնողի անվանումը`  Մասնագիտացված միավոր </t>
  </si>
  <si>
    <t xml:space="preserve"> 1049 - 21002 </t>
  </si>
  <si>
    <t xml:space="preserve"> Ավտոմոբիլային ճանապարհների վրա գտնվող կամուրջների հիմնանորոգում </t>
  </si>
  <si>
    <t xml:space="preserve"> 1072 </t>
  </si>
  <si>
    <t xml:space="preserve"> Ջրամատակարարաման և ջրահեռացման բարելավում </t>
  </si>
  <si>
    <t xml:space="preserve"> Ակտիվն օգտագործող կազմակերպության անվանումը` ՀՀ ՏԿԵՆ ջրային կոմիտե </t>
  </si>
  <si>
    <t xml:space="preserve">  Շահառուների ընտրության չափանիշները`  ՀՀ բնակչություն </t>
  </si>
  <si>
    <t xml:space="preserve"> Տրանսֆերտների տրամադրում </t>
  </si>
  <si>
    <t xml:space="preserve"> ՀՀ  տարածքային կառավարման և ենթակառուցվածքների նախարարության ջրային կոմիտե </t>
  </si>
  <si>
    <t>ՀՀ մարզերում առաջնահերթ լուծում պահանջող անհետաձգելի ծրագրերի իրականացում</t>
  </si>
  <si>
    <t xml:space="preserve"> ՀՀ Տավուշի մարզպետի աշխատակազմ</t>
  </si>
  <si>
    <t>1212 - 32001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</si>
  <si>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</si>
  <si>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 xml:space="preserve"> ՀՀ մարզերում առաջնահերթ լուծում պահանջող անհետաձգելի ծրագրերի իրականացում</t>
  </si>
  <si>
    <t>որից`</t>
  </si>
  <si>
    <t xml:space="preserve"> Անվանումը </t>
  </si>
  <si>
    <t xml:space="preserve"> Նկարագրությունը </t>
  </si>
  <si>
    <t>Ցուցանիշների փոփոխությունը (ավելացումները նշված են դրական նշանով)</t>
  </si>
  <si>
    <t>______________ ի    ___Ն որոշման</t>
  </si>
  <si>
    <t xml:space="preserve"> Հավելված N 7</t>
  </si>
  <si>
    <t xml:space="preserve">Ծրագրերի, միջոցառումների անվանումները </t>
  </si>
  <si>
    <t>Հավելված N 11</t>
  </si>
  <si>
    <t xml:space="preserve">  ԸՆԴԱՄԵՆԸ</t>
  </si>
  <si>
    <t>Ա.Ներքին աղբյուրներ-ընդամենը</t>
  </si>
  <si>
    <t>1. Փոխառու զուտ միջոցներ</t>
  </si>
  <si>
    <t>1.1. Արժեթղթերի (բացառությամբ բաժնետոմսերի և կապիտալում այլ մասնակցության) թողարկումից և տեղաբաշխումից զուտ մուտքեր</t>
  </si>
  <si>
    <t>ՀՀ ֆինանսների նախարարություն</t>
  </si>
  <si>
    <t>գանձապետական պարտատոմսեր</t>
  </si>
  <si>
    <t>2.4. Վարկերի և փոխատվությունների տրամադրում</t>
  </si>
  <si>
    <t xml:space="preserve">- արտաքին աղբյուրների աջակցությամբ իրականացվող նպատակային  ծրագրերի շրջանակներում ենթավարկերի տրամադրում այդ ծրագրերում ներգրաված տնտեսվարող սուբյեկտներին </t>
  </si>
  <si>
    <t xml:space="preserve">- բյուջետային վարկերի տրամադրում տնտեսվարող սուբյեկտներին </t>
  </si>
  <si>
    <t>2.5. Տրամադրված վարկերի և փոխատվությունների վերադարձից մուտքեր</t>
  </si>
  <si>
    <t xml:space="preserve">«Հայկական ատոմակայան» ՓԲԸ </t>
  </si>
  <si>
    <t>«Բարձրավոլտ էլեկտրական ցանցեր» ՓԲԸ</t>
  </si>
  <si>
    <t>«Երևանի Ջերմաէլեկտրակենտրոն» ՓԲԸ</t>
  </si>
  <si>
    <t>ՀՀ կենտրոնական բանկից</t>
  </si>
  <si>
    <t xml:space="preserve">«ՔոնթուրԳլոբալ  Հիդրո Կասկադ» ՓԲԸ-         </t>
  </si>
  <si>
    <t>«Դի ընդ Էյջ Գրուպ» ՍՊԸ</t>
  </si>
  <si>
    <t>«Երևանի ավտոբուսներ» ՓԲԸ</t>
  </si>
  <si>
    <t xml:space="preserve">«Էլեկտրաէներգետիկական համակարգի օպերատոր» ՓԲԸ </t>
  </si>
  <si>
    <t>«Հայաստանի էլեկտրական ցանցեր» ՓԲԸ</t>
  </si>
  <si>
    <t>«Կարեն Դեմիրճյանի անվան մետրոպոլիտեն» ՓԲԸ</t>
  </si>
  <si>
    <t>«Միջազգային էներգետիկ կորպորացիա» ՓԲԸ</t>
  </si>
  <si>
    <t>Գյուղական ֆինանսավորման կառույց</t>
  </si>
  <si>
    <t>Հայաստանում գյուղական տարածքների տնտեսական զարգացման հիմնադրամ (FREDA)</t>
  </si>
  <si>
    <t>Վերականգնվող էներգետիկայի և էներգախնայողության, քաղաքային ջեռուցման, փորձնական ծրագրեր</t>
  </si>
  <si>
    <t>Շուկայավարման հնարավորություն ֆերմերներին ծրագիր</t>
  </si>
  <si>
    <t>«Դարդան» ՍՊԸ</t>
  </si>
  <si>
    <t>«Ակբա-Կրեդիտ Ագրիկոլ  բանկ» ՓԲԸ</t>
  </si>
  <si>
    <t>«Ավանդների փոխհատուցումը երաշխավորող հիմնադրամ» ՓԲԸ</t>
  </si>
  <si>
    <t xml:space="preserve">«Երևանի քաղաքային նոր աղբավայր» ՓԲԸ </t>
  </si>
  <si>
    <t>Այլ</t>
  </si>
  <si>
    <t>2.6.Այլ</t>
  </si>
  <si>
    <t>կայունացման դեպոզիտային հաշվի համալրում</t>
  </si>
  <si>
    <t>ժամանակավորապես ազատ միջոցներ</t>
  </si>
  <si>
    <t>Բ. Արտաքին աղբյուրներ - ընդամենը</t>
  </si>
  <si>
    <t xml:space="preserve"> այդ թվում</t>
  </si>
  <si>
    <t>1.1. Վարկերի և փոխատվությունների ստացում</t>
  </si>
  <si>
    <t>- նպատակային վարկերի գծով</t>
  </si>
  <si>
    <t>- բյուջետային աջակցության  վարկերի գծով</t>
  </si>
  <si>
    <t>1.2. Ստացված վարկերի և փոխատվությունների մարում</t>
  </si>
  <si>
    <t>2.Ֆինանսական զուտ ակտիվներ</t>
  </si>
  <si>
    <t>2.3 Բաժնետոմսերի և կապիտալում այլ մասնակցության ձեռքբերում</t>
  </si>
  <si>
    <t xml:space="preserve">Միջազգային ֆինանսական կազմակերպությունների կապիտալում մասնակցության գծով ստանձնած պարտավորությունների կատարում </t>
  </si>
  <si>
    <t>ՀՀ էկոնոմիկայի նախարարություն</t>
  </si>
  <si>
    <t>ԵՄ-Հայաստան ՓՄՁ Ֆոնդ</t>
  </si>
  <si>
    <t>«ՀԱՅԱՍՏԱՆԻ  ՀԱՆՐԱՊԵՏՈՒԹՅԱՆ  2026  ԹՎԱԿԱՆԻ  ՊԵՏԱԿԱՆ  ԲՅՈՒՋԵԻ  ՄԱՍԻՆ»  ՀԱՅԱՍՏԱՆԻ ՀԱՆՐԱՊԵՏՈՒԹՅԱՆ ՕՐԵՆՔԻ 2-ՐԴ ՀՈԴՎԱԾԻ ԱՂՅՈՒՍԱԿՈՒՄ ԿԱՏԱՐՎՈՂ ՓՈՓՈԽՈՒԹՅՈՒՆՆԵՐԸ  ԵՎ ԼՐԱՑՈՒՄՆԵՐԸ</t>
  </si>
  <si>
    <t>«ՀԱՅԱՍՏԱՆԻ ՀԱՆՐԱՊԵՏՈՒԹՅԱՆ 2026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2025 ԹՎԱԿԱՆԻ ԴԵԿՏԵՄԲԵՐԻ 25-Ի N 1910-Ն ՈՐՈՇՄԱՆ N 5 ՀԱՎԵԼՎԱԾԻ N 1 ԱՂՅՈՒՍԱԿՈՒՄ  ԿԱՏԱՐՎՈՂ ՓՈՓՈԽՈՒԹՅՈՒՆՆԵՐԸ  ԵՎ ԼՐԱՑՈՒՄՆԵՐԸ</t>
  </si>
  <si>
    <t>«ՀԱՅԱՍՏԱՆԻ ՀԱՆՐԱՊԵՏՈՒԹՅԱՆ 2026 ԹՎԱԿԱՆԻ ՊԵՏԱԿԱՆ ԲՅՈՒՋԵԻ ՄԱՍԻՆ» ՀԱՅԱՍՏԱՆԻ ՀԱՆՐԱՊԵՏՈՒԹՅԱՆ
ՕՐԵՆՔԻ N 1 ՀԱՎԵԼՎԱԾԻ N 3 ԱՂՅՈՒՍԱԿՈՒՄ ԿԱՏԱՐՎՈՂ ՓՈՓՈԽՈՒԹՅՈՒՆՆԵՐԸ  ԵՎ ԼՐԱՑՈՒՄՆԵՐԸ</t>
  </si>
  <si>
    <t>ՀԱՅԱՍՏԱՆԻ ՀԱՆՐԱՊԵՏՈՒԹՅԱՆ ԿԱՌԱՎԱՐՈՒԹՅԱՆ 2025 ԹՎԱԿԱՆԻ ԴԵԿՏԵՄԲԵՐԻ 25-Ի N 1910-Ն ՈՐՈՇՄԱՆ N 3  ՀԱՎԵԼՎԱԾՈՒՄ  ԿԱՏԱՐՎՈՂ ՓՈՓՈԽՈՒԹՅՈՒՆՆԵՐԸ ԵՎ ԼՐԱՑՈՒՄՆԵՐԸ</t>
  </si>
  <si>
    <t>ՀԱՅԱՍՏԱՆԻ ՀԱՆՐԱՊԵՏՈՒԹՅԱՆ ԿԱՌԱՎԱՐՈՒԹՅԱՆ 2025 ԹՎԱԿԱՆԻ ԴԵԿՏԵՄԲԵՐԻ 25-Ի N 1910-Ն ՈՐՈՇՄԱՆ NN 4 ՀԱՎԵԼՎԱԾՈՒՄ  ԿԱՏԱՐՎՈՂ ՓՈՓՈԽՈՒԹՅՈՒՆՆԵՐԸ ԵՎ ԼՐԱՑՈՒՄՆԵՐԸ</t>
  </si>
  <si>
    <t>ՀԱՅԱՍՏԱՆԻ ՀԱՆՐԱՊԵՏՈՒԹՅԱՆ ԿԱՌԱՎԱՐՈՒԹՅԱՆ 2025 ԹՎԱԿԱՆԻ ԴԵԿՏԵՄԲԵՐԻ 25-Ի N 1910-Ն ՈՐՈՇՄԱՆ N 5 ՀԱՎԵԼՎԱԾԻ N 2 ԱՂՅՈՒՍԱԿՈՒՄ  ԿԱՏԱՐՎՈՂ ՓՈՓՈԽՈՒԹՅՈՒՆՆԵՐԸ  ԵՎ ԼՐԱՑՈՒՄՆԵՐԸ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</si>
  <si>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</si>
  <si>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>ՀԱՅԱՍՏԱՆԻ ՀԱՆՐԱՊԵՏՈՒԹՅԱՆ ԿԱՌԱՎԱՐՈՒԹՅԱՆ 2025 ԹՎԱԿԱՆԻ ԴԵԿՏԵՄԲԵՐԻ 25-Ի N 1910-Ն  ՈՐՈՇՄԱՆ N 9.1 ՀԱՎԵԼՎԱԾՈՒՄ ԿԱՏԱՐՎՈՂ ՓՈՓՈԽՈՒԹՅՈՒՆՆԵՐԸ ԵՎ ԼՐԱՑՈՒՄՆԵՐԸ</t>
  </si>
  <si>
    <t xml:space="preserve">ՀԱՅԱՍՏԱՆԻ ՀԱՆՐԱՊԵՏՈՒԹՅԱՆ ԿԱՌԱՎԱՐՈՒԹՅԱՆ 2025 ԹՎԱԿԱՆԻ ԴԵԿՏԵՄԲԵՐԻ 25-Ի N 1910-Ն  N 10 ՀԱՎԵԼՎԱԾՈՒՄ ԿԱՏԱՐՎՈՂ   ԼՐԱՑՈՒՄՆԵՐԸ
</t>
  </si>
  <si>
    <t xml:space="preserve">ՀԱՅԱՍՏԱՆԻ ՀԱՆՐԱՊԵՏՈՒԹՅԱՆ ԿԱՌԱՎԱՐՈՒԹՅԱՆ 2025 ԹՎԱԿԱՆԻ ԴԵԿՏԵՄԲԵՐԻ 25-Ի N 1910-Ն  N 8 ՀԱՎԵԼՎԱԾՈՒՄ ԿԱՏԱՐՎՈՂ  ԼՐԱՑՈՒՄԸ
</t>
  </si>
  <si>
    <t>Աղյուսակ N 2</t>
  </si>
  <si>
    <t>հազար դրամներով</t>
  </si>
  <si>
    <t xml:space="preserve"> Ծրագրի նպատակը/Միջոցառման նկարագրույունը</t>
  </si>
  <si>
    <t>Ֆինանսական պարտավորությունների կատարման ծրագիր</t>
  </si>
  <si>
    <t>Պետական ֆինանսական պարտավորությունների կատարման ապահովում</t>
  </si>
  <si>
    <t>Պետական ֆինանսական պարտավորությունների պատշաճ կատարում</t>
  </si>
  <si>
    <t>1211-47001</t>
  </si>
  <si>
    <t>Կայունացման դեպոզիտային հաշվի համալրում</t>
  </si>
  <si>
    <t>Իրականացնողը/ակտիվն օգտագործողը/  շահառուի ընտրության չափորոշիչը</t>
  </si>
  <si>
    <t xml:space="preserve"> Նկարագրու-թյունը </t>
  </si>
  <si>
    <t xml:space="preserve"> ԸՆԴԱՄԵՆԸ </t>
  </si>
  <si>
    <t xml:space="preserve">ՀՀ ֆինանսների նախարարություն </t>
  </si>
  <si>
    <t>Ֆինանսական պարտավորությունների կատարում</t>
  </si>
  <si>
    <t xml:space="preserve"> ՀՀ ֆինանսների նախարարություն </t>
  </si>
  <si>
    <t>«ՀԱՅԱՍՏԱՆԻ ՀԱՆՐԱՊԵՏՈՒԹՅԱՆ 2026 ԹՎԱԿԱՆԻ ՊԵՏԱԿԱՆ ԲՅՈՒՋԵԻ ՄԱՍԻՆ» ՀԱՅԱՍՏԱՆԻ
ՀԱՆՐԱՊԵՏՈՒԹՅԱՆ ՕՐԵՆՔԻ 3-ՐԴ ՀՈԴՎԱԾԻ ԱՂՅՈՒՍԱԿՈՒՄ,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ՓՈՓՈԽՈՒԹՅՈՒՆՆԵՐԸ ԵՎ ԼՐԱՑՈՒՄՆԵՐԸ</t>
  </si>
  <si>
    <t>Աղյուսակ N 3</t>
  </si>
  <si>
    <t>Հավելված N 2</t>
  </si>
  <si>
    <t>Աղյուսակ N 1</t>
  </si>
  <si>
    <t>«ՀԱՅԱՍՏԱՆԻ ՀԱՆՐԱՊԵՏՈՒԹՅԱՆ 2026 ԹՎԱԿԱՆԻ ՊԵՏԱԿԱՆ ԲՅՈՒՋԵԻ ՄԱՍԻՆ» ՕՐԵՆՔԻ N 3 ՀԱՎԵԼՎԱԾԻ N 1.1 ԱՂՅՈՒՍԱԿՈՒՄ ԵՎ ՀԱՅԱՍՏԱՆԻ ՀԱՆՐԱՊԵՏՈՒԹՅԱՆ ԿԱՌԱՎԱՐՈՒԹՅԱՆ 2025 ԹՎԱԿԱՆԻ ԴԵԿՏԵՄԲԵՐԻ 25-Ի N 1910-Ն N 1 ՀԱՎԵԼՎԱԾԻ N 2 ԱՂՅՈՒՍԱԿՈՒՄ ԿԱՏԱՐՎՈՂ ՓՈՓՈԽՈՒԹՅՈՒՆՆԵՐԸ ԵՎ ԼՐԱՑՈՒՄՆԵՐԸ</t>
  </si>
  <si>
    <t>ՀԱՅԱՍՏԱՆԻ ՀԱՆՐԱՊԵՏՈՒԹՅԱՆ ԿԱՌԱՎԱՐՈՒԹՅԱՆ 2025 ԹՎԱԿԱՆԻ ԴԵԿՏԵՄԲԵՐԻ 25-Ի N 1910-Ն ՈՐՈՇՄԱՆ N 1 ՀԱՎԵԼՎԱԾՈՒՄ N 5 ԱՂՅՈՒՍԱԿԻ ՓՈՓՈԽՈՒԹՅՈՒՆՆԵՐԸ ԵՎ ԼՐԱՑՈՒՄՆԵՐԸ</t>
  </si>
  <si>
    <t>ՀՀ Ազգային ժողով</t>
  </si>
  <si>
    <t>1024</t>
  </si>
  <si>
    <t>ՀՀ Ազգային ժողովի լիազորությունների իրականացման ապահովում</t>
  </si>
  <si>
    <t>Օրենսդրական դաշտի ձևավորում և կատարելագործում</t>
  </si>
  <si>
    <t>Արդյունավետ օրենսդրական դաշտի ապահովում</t>
  </si>
  <si>
    <t>1024 - 31001</t>
  </si>
  <si>
    <t>Ազգային ժողովի տեխնիկական հագեցվածության բարելավում</t>
  </si>
  <si>
    <t>Ազգային ժողովի աշխատակազմի աշխատանքային պայմանների բարելավման համար վարչական սարքավորումների ձեռքբերում</t>
  </si>
  <si>
    <t>1004 - 31009</t>
  </si>
  <si>
    <t>Օրվա կարգավորման ջրավազանների կառուցում և վերակառուցում</t>
  </si>
  <si>
    <t>Օրվա կարգավորման ջրավազանների կառուցման և վերակառուցման համար նախագծերի և աշխատանքների ձեռք բերում</t>
  </si>
  <si>
    <t>1072 - 31008</t>
  </si>
  <si>
    <t>Պարտադիր կապիտալ աշխատանքների ծրագրի շրջանակներում ջրամատակարարման և ջրահեռացման ենթակառուցվածքների հիմնանորոգում</t>
  </si>
  <si>
    <t>Մի շարք համայնքներում ջրամատակարարման և ջրահեռացման համակարգերի կառուցման և վերականգնման աշխատանքներ</t>
  </si>
  <si>
    <t>1072 - 31010</t>
  </si>
  <si>
    <t>Ջրամատակարարման և ջրահեռացման համակարգի հիմնանորոգում</t>
  </si>
  <si>
    <t>Ջրամատակարարման և ջրահեռացման համակարգի հիմնանորոգման նախագծերի և աշխատանքների ձեռքբերում</t>
  </si>
  <si>
    <t>1157 - 21001</t>
  </si>
  <si>
    <t>Երևանի մետրոպոլիտենի ենթակառուցվածքների նորոգում</t>
  </si>
  <si>
    <t>1212 - 21001</t>
  </si>
  <si>
    <t>Հրետակոծության հետևանքով հասցված վնասների վերականգնման աշխատանքներ</t>
  </si>
  <si>
    <t>Հրետակոծությունից տուժած ՀՀ սահմանամերձ համայնքների բնակիչների բնակելի տների, շենքշինությունների կենցաղային պայմանների բարելավում, աշակերտների համար ուսումնական</t>
  </si>
  <si>
    <t>1126 - 31002</t>
  </si>
  <si>
    <t>Առողջապահական կազմակերպությունների վերազինում</t>
  </si>
  <si>
    <t>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</si>
  <si>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>1120 - 31002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</si>
  <si>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</si>
  <si>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</si>
  <si>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>1173</t>
  </si>
  <si>
    <t>Անտառների կառավարում</t>
  </si>
  <si>
    <t>Անտառային տարածքների կայուն կառավարում</t>
  </si>
  <si>
    <t>Կայուն կառավարվող անտառային տարածքների աճ</t>
  </si>
  <si>
    <t>1173 - 31001</t>
  </si>
  <si>
    <t>Էկոպարեկային  ծառայության տեխնիկական կարողությունների ընդլայնում</t>
  </si>
  <si>
    <t>Համակարգչային սարքավորումների և գրասենյակային գույքի ձեռքբերում</t>
  </si>
  <si>
    <t>1173 - 31002</t>
  </si>
  <si>
    <t>Էկոպարեկային ծառայության տրանսպորտային միջոցներով ապահովվածություն</t>
  </si>
  <si>
    <t>Ավտոմեքենաների ձեռքբերում</t>
  </si>
  <si>
    <t>1041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</si>
  <si>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</si>
  <si>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</si>
  <si>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</si>
  <si>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1041 - 32001</t>
  </si>
  <si>
    <t>Մանկապատանեկան մարզադպրոցներին, մարզաձևերի ազգային ֆեդերացիաներին և այլ մարզական կազմակերպություններին գույքով ապահովում</t>
  </si>
  <si>
    <t xml:space="preserve"> Սպորտի զարգացման նպատակով մարզադպրոցներին, ազգային ֆեդերացիաներին և այլ մարզական կազմակերպություններին մարզական և այլ անհրաժեշտ գույքի տրամադրում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</si>
  <si>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</si>
  <si>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</si>
  <si>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</si>
  <si>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1111</t>
  </si>
  <si>
    <t>Բարձրագույն և հետբուհական մասնագիտական կրթության ծրագիր</t>
  </si>
  <si>
    <t>Ապահովել մատչելի, որակյալ և մրցունակ բարձրագույն և հետբուհական մասնագիտական կրթություն: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</si>
  <si>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</si>
  <si>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1111 - 32001</t>
  </si>
  <si>
    <t>Բարձրագույն  ուսումնական հաստատությունների և «Զեյթուն»  ուսանողական ավան»  հիմնադրամի շենքային պայմանների բարելավում</t>
  </si>
  <si>
    <t>Բարձրագույն  ուսումնական հաստատությունների և «Զեյթուն» ուսանողական ավան»   հիմնադրամի շենքային պայմանների բարելավում</t>
  </si>
  <si>
    <t>1124</t>
  </si>
  <si>
    <t>Գրահրատարակչության և գրադարանների ծրագիր</t>
  </si>
  <si>
    <t>Նպաստել գրականության զարգացմանը, տարածմանը և հանրահռչակմանը</t>
  </si>
  <si>
    <t>Գրքի և գրական արտադրանքի բազմազանության և հասանելիության ապահովում, ստեղծագործական գործընթացների խթանում</t>
  </si>
  <si>
    <t>1124 - 32001</t>
  </si>
  <si>
    <t>Հանրային գրադարանների նյութատեխնիկական բազայի զարգացում</t>
  </si>
  <si>
    <t>1130</t>
  </si>
  <si>
    <t>Կրթության, գիտության, մշակույթի և սպորտի  բնագավառի   պետական քաղաքականության մշակում, ծրագրերի համակարգում և մոնիտորինգ</t>
  </si>
  <si>
    <t>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</si>
  <si>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>Կրթության, գիտության, մշակույթի և սպորտի  բնագավառում իրականացվող ծրագրերի ազդեցության և արդյունավետության  բարելավում</t>
  </si>
  <si>
    <t>1130 - 31001</t>
  </si>
  <si>
    <t>ՀՀ կրթության, գիտության, մշակույթի և սպորտի նախարարության կարողությունների զարգացում և տեխնիկական հագեցվածության ապահովում</t>
  </si>
  <si>
    <t>ՀՀ կրթության, գիտության, մշակույթի և սպորտի նախարարության  աշխատանքային պայմանների բարելավման համար վարչական սարքավորումների ձեռք բերում</t>
  </si>
  <si>
    <t>1148</t>
  </si>
  <si>
    <t>Արտադպրոցական դաստիարակության ծրագիր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</si>
  <si>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</si>
  <si>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կազմակերպան միջոցով նրանց հետաքրքրությունների բացահայտման, ձևավորման  և զարգացման համար</t>
  </si>
  <si>
    <t>1148 - 32005</t>
  </si>
  <si>
    <t>Արտադպրոցական դաստիարակություն իրականացնող կազմակերպությունների շենքային պայմանների բարելավում</t>
  </si>
  <si>
    <t>Կառույցների տեխնիկական կարողությունների և աշխատանքային միջավայրի բարելավում</t>
  </si>
  <si>
    <t>1162</t>
  </si>
  <si>
    <t>Գիտական և գիտատեխնիկական հետազոտությունների ծրագիր</t>
  </si>
  <si>
    <t>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</si>
  <si>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>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</si>
  <si>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>1162 - 32004</t>
  </si>
  <si>
    <t>Գիտական կենտրոնները ժամանակակից սարքավորումներով վերազինում ու համատեղ օգտագործման գիտական սարքավորումների կենտրոնների ստեղծում</t>
  </si>
  <si>
    <t>Գիտական կենտրոնները վերազինված են ոլորտային համալիր հետազոտությունների համար անհարժեշտ սարքավորումներով</t>
  </si>
  <si>
    <t>1163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</si>
  <si>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</si>
  <si>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</si>
  <si>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</si>
  <si>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1163 - 12001</t>
  </si>
  <si>
    <t>Աջակցություն համայնքներին մարզական հաստատությունների շենքային պայմանների բարելավման համար</t>
  </si>
  <si>
    <t>Համայնքային ենթակայության մարզական հաստատությունների  վերանորոգում և կառուցում</t>
  </si>
  <si>
    <t>1163 - 32001</t>
  </si>
  <si>
    <t>Մարզական օբյեկտների շինարարություն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</si>
  <si>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</si>
  <si>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1163 - 32002</t>
  </si>
  <si>
    <t>Մարզական օբյեկտների հիմնանորոգում</t>
  </si>
  <si>
    <t>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</si>
  <si>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>1163 - 32006</t>
  </si>
  <si>
    <t>Ֆուտբոլի ենթակառուցվածքների զարգացման նպատակով մարզադաշտերի և մարզադպրոցների կառուցում</t>
  </si>
  <si>
    <t>Ֆուտբոլի դպրոցների և ՈՒԵՖԱ ստանդարտներով ֆուտբոլի մարզադաշտերի նախագծում և կառուցում</t>
  </si>
  <si>
    <t>1168 - 32001</t>
  </si>
  <si>
    <t>Ներդրումներ թատրոնների և համերգային կազմակերպությունների շենքերի կապիտալ վերանորոգման համար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</si>
  <si>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</si>
  <si>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1183</t>
  </si>
  <si>
    <t>Ապահով դպրոց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</si>
  <si>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</si>
  <si>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</si>
  <si>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1183 - 32002</t>
  </si>
  <si>
    <t>Կրթական օբյեկտների շենքային ապահովվածության բարելավում</t>
  </si>
  <si>
    <t>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</si>
  <si>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1183 - 32007</t>
  </si>
  <si>
    <t>Հանրակրթական կրթություն իրականացնող ուսումնական հաստատությունների նոր մարզադահլիճների կառուցում</t>
  </si>
  <si>
    <t>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</si>
  <si>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>1183 - 32009</t>
  </si>
  <si>
    <t>Հանրակրթական կրթություն իրականացնող ուսումնական հաստատությունների մարզադահլիճների վերակառուցում</t>
  </si>
  <si>
    <t>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</si>
  <si>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1196</t>
  </si>
  <si>
    <t>Մարզերի մշակութային զարգացման ծրագիր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</si>
  <si>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</si>
  <si>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</si>
  <si>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1196 - 12002</t>
  </si>
  <si>
    <t>Համայնքային մշակութային-ժամանցային կենտրոնի ստեղծում</t>
  </si>
  <si>
    <t>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</si>
  <si>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</si>
  <si>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</si>
  <si>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</si>
  <si>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</si>
  <si>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1236 - 31001</t>
  </si>
  <si>
    <t>Հանրակրթական և նախադպրոցական հաստատությունների   կառուցման, վերակառուցման, հիմնանորոգման ծրագրերի   համակարգման շրջանակներում Հայաստանի տարածքային   զարգացման հիմնադրամի կարողությունների զարգացում և   տեխնիկական հագեցվածության ապահովում</t>
  </si>
  <si>
    <t>Հայաստանի տարածքային զարգացման հիմնադրամի  աշխատանքային պայմանների բարելավման համար վարչական   սարքավորումների ձեռքբերում</t>
  </si>
  <si>
    <t>1236 - 32001</t>
  </si>
  <si>
    <t>Մանկապարտեզների նոր շենքերի կառուցում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</si>
  <si>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</si>
  <si>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1236 - 32002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</si>
  <si>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</si>
  <si>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</si>
  <si>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1236 - 32003</t>
  </si>
  <si>
    <t>Հանրակրթական դպրոցների նոր շենքերի կառուցում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</si>
  <si>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</si>
  <si>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</si>
  <si>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Հանրակրթական դպրոցների շենքերի վերակառուցում, հիմնանորոգում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</si>
  <si>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</si>
  <si>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1236 - 32005</t>
  </si>
  <si>
    <t>Կրթահամալիրների կառուցում</t>
  </si>
  <si>
    <t>1160</t>
  </si>
  <si>
    <t>Հաշմանդամություն ունեցող անձանց սոցիալական ներառում</t>
  </si>
  <si>
    <t>Հաշմանդամություն ունեցող անձանց հիմնական պահանջմունքների և սոցիալական կարիքների բավարարում և սոցիալական ներառում հասարակություն</t>
  </si>
  <si>
    <t>Հաշմանդամություն ունեցող անձանց մատուցվող սոցիալական ծառայությունների հասցեականության և արդյունավետության բարձրացում</t>
  </si>
  <si>
    <t>1160 - 32001</t>
  </si>
  <si>
    <t xml:space="preserve">Մեծամորում հաշմանդամություն ունեցող անձանց համար անկախ կյանքի կենտրոնի կառուցում	</t>
  </si>
  <si>
    <t>Հաշմանդամություն ունեցող անձանց սոցիալական, մասնագիտական ծառայությունների զարգացման և տրամադրման, կենցաղավարման ծրագրերի, տարբեր թերապիաների միջոցով անկախ կյանքի ծառայություններ մատուցելու նպատակով անկախ կյանքի կենտրոնի կառուցում</t>
  </si>
  <si>
    <t>1100</t>
  </si>
  <si>
    <t>Բարձր տեխնոլոգիական արդյունաբերության բնագավառում պետական քաղաքականության մշակում, ծրագրերի համակարգում և մոնիտորինգ</t>
  </si>
  <si>
    <t>Բարձր տեխնոլոգիական ոլորտում պետական քաղաքականության մշակում, ծրագրերի համակարգում</t>
  </si>
  <si>
    <t>Բարձր տեխնոլոգիական արդյունաբերության բնագավառում  իրականացվող ծրագրերի ազդեցության և արդյունավետության բարելավում</t>
  </si>
  <si>
    <t>1100 - 31001</t>
  </si>
  <si>
    <t>ՀՀ բարձր տեխնոլոգիական արդյունաբերության նախարարության կարողությունների զարգացում և տեխնիկական հագեցվածության ապահովում</t>
  </si>
  <si>
    <t>ՀՀ բարձր տեխնոլոգիական արդյունաբերության նախարարության աշխատանքային պայմանների բարելավման համար վարչական սարքավորումների ձեռք բերում</t>
  </si>
  <si>
    <t>1108</t>
  </si>
  <si>
    <t>Հանրային ֆինանսների կառավարման բնագավառում պետական քաղաքականության մշակում, ծրագրերի համակարգում և մոնիտորինգ</t>
  </si>
  <si>
    <t>Հարկաբյուջետային քաղաքականության մշակում և իրականացման ապահովում, հանրային ֆինանսների արդյունավետ կառավարում</t>
  </si>
  <si>
    <t>Հանրային ֆինանսների ձևավորման, բաշխման և օգտագործման արդյունավետության աճ, ֆինանսական կարգապահության բարելավում</t>
  </si>
  <si>
    <t>1108 - 11014</t>
  </si>
  <si>
    <t>ԵԶԲ աջակցությամբ ՀՀ ֆինանսների նախարարության համար պետական-մասնավոր գործընկերության ոլորտի ինստիտուցիոնալ կարողությունների ամրապնդում</t>
  </si>
  <si>
    <t>Պետական և մասնավոր հատվածների գործընկերության (ՊՄԳ)  կենտրոնի տարածքային զարգացում</t>
  </si>
  <si>
    <t>Ծառայությունների մատուցում</t>
  </si>
  <si>
    <t>1108 - 31003</t>
  </si>
  <si>
    <t>ԵԶԲ միջոցներից  ,ՀՀ ֆինանսների նախարարության համար պետական-մասնավոր գործընկերության ոլորտի ինստիտուցիոնալ կարողությունների ամրապնդմանն ուղղված տեխնիկական աջակցության տրամադրման մասինե դրամաշնորհային ծրագիր</t>
  </si>
  <si>
    <t>Տեխնիկական հագեցվածության ապահովում</t>
  </si>
  <si>
    <t>ՀՀ ներքին գործերի նախարարություն</t>
  </si>
  <si>
    <t>1090</t>
  </si>
  <si>
    <t>Փրկարարական ծառայություններ</t>
  </si>
  <si>
    <t>Արտակարգ իրավիճակների արդյունավետ արձագանք</t>
  </si>
  <si>
    <t>Արտակարգ իրավիճակների հնարավոր դեպքերի կանխում, դրանց ժամանակին արձագանքում, հետևանքների նվազեցում և բնակչության պաշտպանություն</t>
  </si>
  <si>
    <t>1090 - 31001</t>
  </si>
  <si>
    <t>ՀՀ ՆԳՆ փրկարար ծառայության կարիքի բավարարում</t>
  </si>
  <si>
    <t>ՀՀ ՆԳՆ փրկարար ծառայության նյութատեխնիկական բազայով ապահովում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</si>
  <si>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</si>
  <si>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</si>
  <si>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</si>
  <si>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 xml:space="preserve"> Արդի մարտահրավերներին դիմակայող, պետական ևհասարակական պահանջարկը բավարարող, թափանցիկ,բարեվարք, հաշվետվողական գործունեության ապահովում</t>
  </si>
  <si>
    <t>1234 - 31003</t>
  </si>
  <si>
    <t>ՀՀ ՆԳՆ կարիքի բավարարում</t>
  </si>
  <si>
    <t>ՀՀ ոստիկանության նյութատեխնիկական բազայով ապահովում</t>
  </si>
  <si>
    <t>1138 - 31001</t>
  </si>
  <si>
    <t>Ազգային անվտանգության համակարգի տեխնիկական հագեցվածության բարելավում</t>
  </si>
  <si>
    <t>Ազգային անվտանգության համակարգի ստորաբաժանումների համար վարչական սարքավորումների ձեռքբերում</t>
  </si>
  <si>
    <t>ՀՀ քննչական կոմիտե</t>
  </si>
  <si>
    <t>1180</t>
  </si>
  <si>
    <t>ՀՀ քննչական ծառայություններ</t>
  </si>
  <si>
    <t>Հանցագործությունների օբյեկտիվ և արդյունավետ նախաքննության իրականացման ապահովոււմ</t>
  </si>
  <si>
    <t>Հանցագործությունների արդյունավետ նախաքննություն, նախաքննության ժամկետների կրճատում</t>
  </si>
  <si>
    <t>1180 - 31004</t>
  </si>
  <si>
    <t>ՀՀ քննչական կոմիտեի շենքային պայմանների բարելավում</t>
  </si>
  <si>
    <t>ՀՀ քննչական կոմիտեի վարչական շենքերի կապիտալ վերանորոգում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</si>
  <si>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</si>
  <si>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ՀՀ Ազգային ժողով</t>
  </si>
  <si>
    <t xml:space="preserve"> 1024</t>
  </si>
  <si>
    <t xml:space="preserve"> Ազգային ժողովի տեխնիկական հագեցվածության բարելավում</t>
  </si>
  <si>
    <t xml:space="preserve"> Օրվա կարգավորման ջրավազանների կառուցում և վերակառուցում</t>
  </si>
  <si>
    <t xml:space="preserve"> 31008</t>
  </si>
  <si>
    <t xml:space="preserve"> Պարտադիր կապիտալ աշխատանքների ծրագրի շրջանակներում ջրամատակարարման և ջրահեռացման ենթակառուցվածքների հիմնանորոգում</t>
  </si>
  <si>
    <t xml:space="preserve"> 31010</t>
  </si>
  <si>
    <t xml:space="preserve"> Ջրամատակարարման և ջրահեռացման համակարգի հիմնանորոգում</t>
  </si>
  <si>
    <t xml:space="preserve"> Երևանի մետրոպոլիտենի ենթակառուցվածքների նորոգում</t>
  </si>
  <si>
    <t xml:space="preserve"> Հրետակոծության հետևանքով հասցված վնասների վերականգնման աշխատանքներ</t>
  </si>
  <si>
    <t xml:space="preserve"> Առողջապահական կազմակերպությունների վերազինում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</si>
  <si>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</si>
  <si>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1173</t>
  </si>
  <si>
    <t xml:space="preserve"> Էկոպարեկային  ծառայության տեխնիկական կարողությունների ընդլայնում</t>
  </si>
  <si>
    <t xml:space="preserve"> Էկոպարեկային ծառայության տրանսպորտային միջոցներով ապահովվածություն</t>
  </si>
  <si>
    <t xml:space="preserve"> 1041</t>
  </si>
  <si>
    <t xml:space="preserve"> Մանկապատանեկան մարզադպրոցներին, մարզաձևերի ազգային ֆեդերացիաներին և այլ մարզական կազմակերպություններին գույքով ապահովում</t>
  </si>
  <si>
    <t xml:space="preserve"> 32005</t>
  </si>
  <si>
    <t xml:space="preserve"> Մասնագիտական ուսումնական հաստատությունների շենքերի կառուցում</t>
  </si>
  <si>
    <t xml:space="preserve"> 1111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</si>
  <si>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</si>
  <si>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 xml:space="preserve"> 1124</t>
  </si>
  <si>
    <t xml:space="preserve"> Հանրային գրադարանների նյութատեխնիկական բազայի զարգացում</t>
  </si>
  <si>
    <t xml:space="preserve"> 1130</t>
  </si>
  <si>
    <t xml:space="preserve"> ՀՀ կրթության, գիտության, մշակույթի և սպորտի նախարարության կարողությունների զարգացում և տեխնիկական հագեցվածության ապահովում</t>
  </si>
  <si>
    <t xml:space="preserve"> 1148</t>
  </si>
  <si>
    <t xml:space="preserve"> Արտադպրոցական դաստիարակություն իրականացնող կազմակերպությունների շենքային պայմանների բարելավում</t>
  </si>
  <si>
    <t xml:space="preserve"> 1162</t>
  </si>
  <si>
    <t xml:space="preserve"> 32004</t>
  </si>
  <si>
    <t xml:space="preserve"> Գիտական կենտրոնները ժամանակակից սարքավորումներով վերազինում ու համատեղ օգտագործման գիտական սարքավորումների կենտրոնների ստեղծում</t>
  </si>
  <si>
    <t xml:space="preserve"> 1163</t>
  </si>
  <si>
    <t xml:space="preserve"> 12001</t>
  </si>
  <si>
    <t xml:space="preserve"> Աջակցություն համայնքներին մարզական հաստատությունների շենքային պայմանների բարելավման համար</t>
  </si>
  <si>
    <t xml:space="preserve"> Մարզական օբյեկտների շինարարություն</t>
  </si>
  <si>
    <t xml:space="preserve"> 32002</t>
  </si>
  <si>
    <t xml:space="preserve"> Մարզական օբյեկտների հիմնանորոգում</t>
  </si>
  <si>
    <t xml:space="preserve"> 32006</t>
  </si>
  <si>
    <t xml:space="preserve"> Ֆուտբոլի ենթակառուցվածքների զարգացման նպատակով մարզադաշտերի և մարզադպրոցների կառուցում</t>
  </si>
  <si>
    <t xml:space="preserve"> Ներդրումներ թատրոնների և համերգային կազմակերպությունների շենքերի կապիտալ վերանորոգման համար</t>
  </si>
  <si>
    <t xml:space="preserve"> 1183</t>
  </si>
  <si>
    <t xml:space="preserve"> Կրթական օբյեկտների շենքային ապահովվածության բարելավում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</si>
  <si>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</si>
  <si>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32009</t>
  </si>
  <si>
    <t xml:space="preserve"> Հանրակրթական կրթություն իրականացնող ուսումնական հաստատությունների մարզադահլիճների վերակառուցում</t>
  </si>
  <si>
    <t xml:space="preserve"> 1196</t>
  </si>
  <si>
    <t xml:space="preserve"> 12002</t>
  </si>
  <si>
    <t xml:space="preserve"> Համայնքային մշակութային-ժամանցային կենտրոնի ստեղծում</t>
  </si>
  <si>
    <t xml:space="preserve"> 1236</t>
  </si>
  <si>
    <t xml:space="preserve"> Հանրակրթական և նախադպրոցական հաստատությունների   կառուցման, վերակառուցման, հիմնանորոգման ծրագրերի   համակարգման շրջանակներում Հայաստանի տարածքային   զարգացման հիմնադրամի կարողությունների զարգացում և   տեխնիկական հագեցվածության ապահովում</t>
  </si>
  <si>
    <t xml:space="preserve"> Մանկապարտեզների նոր շենքերի կառուցում</t>
  </si>
  <si>
    <t xml:space="preserve"> Մանկապարտեզների շենքերի վերակառուցում, հիմնանորոգում</t>
  </si>
  <si>
    <t xml:space="preserve"> Հանրակրթական դպրոցների նոր շենքերի կառուցում</t>
  </si>
  <si>
    <t xml:space="preserve"> Հանրակրթական դպրոցների շենքերի վերակառուցում, հիմնանորոգում</t>
  </si>
  <si>
    <t xml:space="preserve"> Կրթահամալիրների կառուցում</t>
  </si>
  <si>
    <t xml:space="preserve"> 1160</t>
  </si>
  <si>
    <t xml:space="preserve"> Մեծամորում հաշմանդամություն ունեցող անձանց համար անկախ կյանքի կենտրոնի կառուցում	</t>
  </si>
  <si>
    <t xml:space="preserve"> 1100</t>
  </si>
  <si>
    <t xml:space="preserve"> ՀՀ բարձր տեխնոլոգիական արդյունաբերության նախարարության կարողությունների զարգացում և տեխնիկական հագեցվածության ապահովում</t>
  </si>
  <si>
    <t xml:space="preserve"> ՀՀ ֆինանսների նախարարություն</t>
  </si>
  <si>
    <t xml:space="preserve"> 1108</t>
  </si>
  <si>
    <t xml:space="preserve"> ԵԶԲ միջոցներից  ,ՀՀ ֆինանսների նախարարության համար պետական-մասնավոր գործընկերության ոլորտի ինստիտուցիոնալ կարողությունների ամրապնդմանն ուղղված տեխնիկական աջակցության տրամադրման մասինե դրամաշնորհային ծրագիր</t>
  </si>
  <si>
    <t xml:space="preserve"> ՀՀ ներքին գործերի նախարարություն</t>
  </si>
  <si>
    <t xml:space="preserve"> 1090</t>
  </si>
  <si>
    <t xml:space="preserve"> ՀՀ ՆԳՆ փրկարար ծառայության կարիքի բավարարում</t>
  </si>
  <si>
    <t xml:space="preserve"> 1234</t>
  </si>
  <si>
    <t xml:space="preserve"> ՀՀ ՆԳՆ կարիքի բավարարում</t>
  </si>
  <si>
    <t xml:space="preserve"> Ազգային անվտանգության համակարգի տեխնիկական հագեցվածության բարելավում</t>
  </si>
  <si>
    <t xml:space="preserve"> ՀՀ քննչական կոմիտե</t>
  </si>
  <si>
    <t xml:space="preserve"> 1180</t>
  </si>
  <si>
    <t xml:space="preserve"> ՀՀ քննչական կոմիտեի շենքային պայմանների բարելավում</t>
  </si>
  <si>
    <t xml:space="preserve"> այդ թվում` Ցուցանիշների փոփոխությունները ավելացումները նշված են դրական նշանով, իսկ նվազեցումները՝ փակագծերում</t>
  </si>
  <si>
    <t xml:space="preserve"> 11014</t>
  </si>
  <si>
    <t xml:space="preserve"> ԵԶԲ աջակցությամբ ՀՀ ֆինանսների նախարարության համար պետական-մասնավոր գործընկերության ոլորտի ինստիտուցիոնալ կարողությունների ամրապնդում</t>
  </si>
  <si>
    <t xml:space="preserve"> Ընդհանուր բնույթի հետազոտական աշխատանք</t>
  </si>
  <si>
    <t xml:space="preserve"> Ոստիկանություն</t>
  </si>
  <si>
    <t xml:space="preserve"> Փրկարար  ծառայություն</t>
  </si>
  <si>
    <t xml:space="preserve"> Փրկարար ծառայություն</t>
  </si>
  <si>
    <t xml:space="preserve"> Նախաքննություն</t>
  </si>
  <si>
    <t xml:space="preserve"> Խողովակաշարային և այլ տրանսպորտ</t>
  </si>
  <si>
    <t xml:space="preserve"> Տնտեսական հարաբերություններ (այլ դասերին չպատկանող)</t>
  </si>
  <si>
    <t xml:space="preserve"> Գրադարաններ</t>
  </si>
  <si>
    <t xml:space="preserve"> Մշակույթի տներ, ակումբներ, կենտրոններ</t>
  </si>
  <si>
    <t xml:space="preserve"> Միջնակարգ ընդհանուր կրթություն</t>
  </si>
  <si>
    <t xml:space="preserve"> Հիմնական ընդհանուր կրթություն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</si>
  <si>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</si>
  <si>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</si>
  <si>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Կրթություն (այլ դասերին չպատկանող)</t>
  </si>
  <si>
    <t>.</t>
  </si>
  <si>
    <t xml:space="preserve"> ՀՀ Ազգային ժողովի լիազորությունների իրականացման ապահովում</t>
  </si>
  <si>
    <t xml:space="preserve"> ՀՀ Լոռու մարզպետի աշխատակազմ</t>
  </si>
  <si>
    <t xml:space="preserve"> ՀՀ Կոտայքի մարզպետի աշխատակազմ</t>
  </si>
  <si>
    <t xml:space="preserve"> Անտառների կառավարում</t>
  </si>
  <si>
    <t xml:space="preserve"> ՀՀ շրջակա միջավայրի նախարարության Էկոպարեկային ծառայություն</t>
  </si>
  <si>
    <t xml:space="preserve"> - Տրանսպորտային սարքավորումներ</t>
  </si>
  <si>
    <t xml:space="preserve"> Մեծ նվաճումների սպորտ</t>
  </si>
  <si>
    <t xml:space="preserve"> Բարձրագույն և հետբուհական մասնագիտական կրթության ծրագիր</t>
  </si>
  <si>
    <t xml:space="preserve"> Գրահրատարակչության և գրադարանների ծրագիր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</si>
  <si>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</si>
  <si>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Արտադպրոցական դաստիարակության ծրագիր</t>
  </si>
  <si>
    <t xml:space="preserve"> Գիտական և գիտատեխնիկական հետազոտությունների ծրագիր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</si>
  <si>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</si>
  <si>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Մասսայական սպորտ</t>
  </si>
  <si>
    <t xml:space="preserve"> Ապահով դպրոց</t>
  </si>
  <si>
    <t xml:space="preserve"> Մարզերի մշակութային զարգացման ծրագիր</t>
  </si>
  <si>
    <t xml:space="preserve"> Հանրակրթական և նախադպրոցական հաստատությունների հիմնում, կառուցում, բարելավում</t>
  </si>
  <si>
    <t xml:space="preserve"> Հաշմանդամություն ունեցող անձանց սոցիալական ներառում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</si>
  <si>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</si>
  <si>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</si>
  <si>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</si>
  <si>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</si>
  <si>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</si>
  <si>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</si>
  <si>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Փրկարարական ծառայություններ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</si>
  <si>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</si>
  <si>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</si>
  <si>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</si>
  <si>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</si>
  <si>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ՀՀ քննչական ծառայություններ</t>
  </si>
  <si>
    <t xml:space="preserve"> ՀՀ կառավարության 2026 թվականի</t>
  </si>
  <si>
    <t xml:space="preserve"> -----------------ի N -----------Ն որոշման</t>
  </si>
  <si>
    <t>Ցուցանիշների փոփոխությունները ավելացումները նշված են դրական նշանով, իսկ նվազեցումները՝ փակագծերում</t>
  </si>
  <si>
    <t>«ՀԱՅԱՍՏԱՆԻ ՀԱՆՐԱՊԵՏՈՒԹՅԱՆ 2026 ԹՎԱԿԱՆԻ ՊԵՏԱԿԱՆ ԲՅՈՒՋԵԻ ՄԱՍԻՆ» ՕՐԵՆՔԻ N 1 ՀԱՎԵԼՎԱԾԻ N 2 ԱՂՅՈՒՍԱԿՈՒՄ ԿԱՏԱՐՎՈՂ ՎԵՐԱԲԱՇԽՈՒՄԸ, ՀԱՅԱՍՏԱՆԻ ՀԱՆՐԱՊԵՏՈՒԹՅԱՆ ԿԱՌԱՎԱՐՈՒԹՅԱՆ 2025 ԹՎԱԿԱՆԻ ԴԵԿՏԵՄԲԵՐԻ 25-Ի N 1910-Ն ՈՐՈՇՄԱՆ N 5 ՀԱՎԵԼՎԱԾԻ N 4 ԱՂՅՈՒՍԱԿՈՒՄ ԿԱՏԱՐՎՈՂ ՓՈՓՈԽՈՒԹՅՈՒՆՆԵՐԸ</t>
  </si>
  <si>
    <t>Կիսամյակ</t>
  </si>
  <si>
    <t xml:space="preserve"> Ընդամենը </t>
  </si>
  <si>
    <t>Դրամաշնորհային միջոցներ</t>
  </si>
  <si>
    <t>Համաֆինանսավորում</t>
  </si>
  <si>
    <t xml:space="preserve"> ԵԶԲ աջակցությամբ «ՀՀ ֆինանսների նախարարության համար պետական-մասնավոր գործընկերության ոլորտի ինստիտուցիոնալ կարողությունների ամրապնդմանն ուղղված տեխնիկական աջակցության տրամադրման մասին» դրամաշնորհային ծրագրի իրականացում</t>
  </si>
  <si>
    <t>Հավելված N 8</t>
  </si>
  <si>
    <t>Հավելված N 12</t>
  </si>
  <si>
    <t xml:space="preserve"> Ցուցանիշների փոփոխությունները ավելացումները նշված են դրական նշանով                                                                                                                  </t>
  </si>
  <si>
    <t xml:space="preserve"> այդ թվում` այդ թվում` Ցուցանիշների փոփոխությունները ավելացումները նշված են դրական նշանով, իսկ նվազեցումները՝ փակագծերում</t>
  </si>
  <si>
    <t xml:space="preserve">
այդ թվում` Ցուցանիշների փոփոխությունները ավելացումները նշված են դրական նշանով, իսկ նվազեցումները՝ փակագծերում)</t>
  </si>
  <si>
    <t xml:space="preserve"> ՀՀ Ազգային ժողով </t>
  </si>
  <si>
    <t xml:space="preserve"> 1024 </t>
  </si>
  <si>
    <t xml:space="preserve"> ՀՀ Ազգային ժողովի լիազորությունների իրականացման ապահովում </t>
  </si>
  <si>
    <t xml:space="preserve"> 1024 - 31001 </t>
  </si>
  <si>
    <t xml:space="preserve"> Ազգային ժողովի աշխատակազմի աշխատանքային պայմանների բարելավման համար վարչական սարքավորումների ձեռքբերում </t>
  </si>
  <si>
    <t xml:space="preserve"> Ակտիվն օգտագործող կազմակերպության անվանումը` ՀՀ Ազգային ժողով </t>
  </si>
  <si>
    <t>Համակարգչային սարքավորումների քանակ, հատ</t>
  </si>
  <si>
    <t>Գրասենյակային գույքի միավորի քանակ, հատ, լրակազմ</t>
  </si>
  <si>
    <t xml:space="preserve"> 1004 - 31009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</si>
  <si>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</si>
  <si>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1072 - 31010 </t>
  </si>
  <si>
    <t xml:space="preserve"> Ջրամատակարարման և ջրահեռացման համակարգի հիմնանորոգման նախագծերի և աշխատանքների ձեռքբերում </t>
  </si>
  <si>
    <t xml:space="preserve"> 1157 </t>
  </si>
  <si>
    <t xml:space="preserve"> Քաղաքային զարգացում </t>
  </si>
  <si>
    <t xml:space="preserve"> 1157 - 21001 </t>
  </si>
  <si>
    <t xml:space="preserve"> Երևանի մետրոպոլիտենի ենթակառուցվածքների նորոգում </t>
  </si>
  <si>
    <t xml:space="preserve"> 1126 - 31002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</si>
  <si>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</si>
  <si>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>Վերազինվող բուժհաստատությունների քանակ</t>
  </si>
  <si>
    <t>Նախագծահետազոտական ծախսեր</t>
  </si>
  <si>
    <t xml:space="preserve"> ՀՀ  արդարադատության նախարարություն </t>
  </si>
  <si>
    <t xml:space="preserve"> Քրեակատարողական ծառայություններ </t>
  </si>
  <si>
    <t xml:space="preserve"> 1120 - 31002 </t>
  </si>
  <si>
    <t xml:space="preserve"> ՀՀ արդարադատության նախարարության  քրեակատարողական ծառայության  աշխատանքային պայմանների բարելավման համար վարչական սարքավորումների ձեռք բերում </t>
  </si>
  <si>
    <t xml:space="preserve"> Ակտիվն օգտագործող կազմակերպության անվանումը`  Քրեակատարողական ծառայություն </t>
  </si>
  <si>
    <t>Վարչական սարքավորումներ</t>
  </si>
  <si>
    <t xml:space="preserve"> ՀՀ շրջակա միջավայրի նախարարություն </t>
  </si>
  <si>
    <t xml:space="preserve"> 1173 </t>
  </si>
  <si>
    <t xml:space="preserve"> Անտառների կառավարում </t>
  </si>
  <si>
    <t xml:space="preserve"> 1173 - 31001 </t>
  </si>
  <si>
    <t xml:space="preserve"> Համակարգչային սարքավորումների և գրասենյակային գույքի ձեռքբերում </t>
  </si>
  <si>
    <t xml:space="preserve"> Ակտիվն օգտագործող կազմակերպության անվանումը`  Շրջակա միջավայրի նախարարության Էկոպարեկային ծառայություն </t>
  </si>
  <si>
    <t xml:space="preserve"> ՀՀ  կրթության , գիտության, մշակույթի և սպորտի նախարարություն </t>
  </si>
  <si>
    <t xml:space="preserve"> 1041 </t>
  </si>
  <si>
    <t xml:space="preserve"> Մեծ նվաճումների սպորտ </t>
  </si>
  <si>
    <t xml:space="preserve"> 1041 - 32001 </t>
  </si>
  <si>
    <t xml:space="preserve">  Սպորտի զարգացման նպատակով մարզադպրոցներին, ազգային ֆեդերացիաներին և այլ մարզական կազմակերպություններին մարզական և այլ անհրաժեշտ գույքի տրամադրում </t>
  </si>
  <si>
    <t xml:space="preserve"> Ակտիվն օգտագործող կազմակերպության անվանումը`  Մարզական կազմակերպություններ </t>
  </si>
  <si>
    <t xml:space="preserve"> 1045 </t>
  </si>
  <si>
    <t xml:space="preserve"> Մասնագիտական կրթության և ուսուցման ծրագիր </t>
  </si>
  <si>
    <t xml:space="preserve"> 1045 - 32001 </t>
  </si>
  <si>
    <t xml:space="preserve"> Ակտիվն օգտագործող կազմակերպության անվանումը` Մասնագիտական ուսումնական հաստատություններ </t>
  </si>
  <si>
    <t>Հաստատությունների քանակ, որոնց շինարարական աշխատանքների ավարտվածության աստիճանը 100 տոկոս է</t>
  </si>
  <si>
    <t xml:space="preserve"> 1045 - 32005 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</si>
  <si>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</si>
  <si>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Նախագծանախահաշվային փաստաթղթերի քանակ, հատ</t>
  </si>
  <si>
    <t xml:space="preserve"> 1075 </t>
  </si>
  <si>
    <t xml:space="preserve"> Մշակութային ժառանգության ծրագիր </t>
  </si>
  <si>
    <t xml:space="preserve"> 1075 - 21001 </t>
  </si>
  <si>
    <t>Հուշարձանների ամրակայման, նորոգման և վերականգնման աշխատանքներ, քանակ</t>
  </si>
  <si>
    <t xml:space="preserve"> 1111 </t>
  </si>
  <si>
    <t xml:space="preserve"> Բարձրագույն և հետբուհական մասնագիտական կրթության ծրագիր </t>
  </si>
  <si>
    <t xml:space="preserve"> 1111 - 32001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</si>
  <si>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</si>
  <si>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Ակտիվն օգտագործող կազմակերպության անվանումը`  Բարձրագույն  ուսումնական հաստատություններ </t>
  </si>
  <si>
    <t xml:space="preserve"> 1124 </t>
  </si>
  <si>
    <t xml:space="preserve"> Գրահրատարակչության և գրադարանների ծրագիր </t>
  </si>
  <si>
    <t xml:space="preserve"> 1124 - 32001 </t>
  </si>
  <si>
    <t xml:space="preserve"> Հանրային գրադարանների նյութատեխնիկական բազայի զարգացում </t>
  </si>
  <si>
    <t xml:space="preserve"> Ակտիվն օգտագործող կազմակերպության անվանումը` Հանրային գրադարաններ </t>
  </si>
  <si>
    <t xml:space="preserve"> 1130 </t>
  </si>
  <si>
    <t xml:space="preserve"> Կրթության, գիտության, մշակույթի և սպորտի  բնագավառի   պետական քաղաքականության մշակում, ծրագրերի համակարգում և մոնիտորինգ </t>
  </si>
  <si>
    <t xml:space="preserve"> 1130 - 31001 </t>
  </si>
  <si>
    <t xml:space="preserve"> ՀՀ կրթության, գիտության, մշակույթի և սպորտի նախարարության  աշխատանքային պայմանների բարելավման համար վարչական սարքավորումների ձեռք բերում </t>
  </si>
  <si>
    <t xml:space="preserve"> Ակտիվն օգտագործող կազմակերպության անվանումը` ՀՀ կրթության, գիտության, մշակույթի և սպորտի նախարարություն </t>
  </si>
  <si>
    <t xml:space="preserve"> 1162 </t>
  </si>
  <si>
    <t xml:space="preserve"> Գիտական և գիտատեխնիկական հետազոտությունների ծրագիր </t>
  </si>
  <si>
    <t xml:space="preserve"> 1162 - 32004 </t>
  </si>
  <si>
    <t xml:space="preserve"> Գիտական կենտրոնները վերազինված են ոլորտային համալիր հետազոտությունների համար անհարժեշտ սարքավորումներով </t>
  </si>
  <si>
    <t xml:space="preserve"> Ակտիվն օգտագործող կազմակերպության անվանումը`  "Գնումների մասին" ՀՀ օրենքի համաձայն ընտրված կազմակերպություններ, մրցույթով ընտրված կազմակերպություններ, մասնագիտացված կազմակերպություններ </t>
  </si>
  <si>
    <t xml:space="preserve"> 1163 </t>
  </si>
  <si>
    <t xml:space="preserve"> Մասսայական սպորտ </t>
  </si>
  <si>
    <t xml:space="preserve"> 1163 - 12001 </t>
  </si>
  <si>
    <t xml:space="preserve"> Համայնքային ենթակայության մարզական հաստատությունների  վերանորոգում և կառուցում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</si>
  <si>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</si>
  <si>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 xml:space="preserve"> 1163 - 32001 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</si>
  <si>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</si>
  <si>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կազմակերպության անվանումը` Մարզական հաստատություններ </t>
  </si>
  <si>
    <t>Նախագծանահաշվային փաստաթղթերի քանակ, հատ</t>
  </si>
  <si>
    <t>Կառուցման ենթակա օբյյեկտների թիվ, հատ</t>
  </si>
  <si>
    <t xml:space="preserve"> 1163 - 32002 </t>
  </si>
  <si>
    <t xml:space="preserve"> 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</si>
  <si>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1163 - 32006 </t>
  </si>
  <si>
    <t xml:space="preserve"> Ֆուտբոլի դպրոցների և ՈՒԵՖԱ ստանդարտներով ֆուտբոլի մարզադաշտերի նախագծում և կառուցում </t>
  </si>
  <si>
    <t xml:space="preserve"> Ակտիվն օգտագործող կազմակերպության անվանումը` «Գնումների մասին» ՀՀ օրենքի համաձայն ընտրված կազմակերպություն </t>
  </si>
  <si>
    <t xml:space="preserve"> 1168 </t>
  </si>
  <si>
    <t xml:space="preserve"> Արվեստների ծրագիր </t>
  </si>
  <si>
    <t xml:space="preserve"> 1168 - 32001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</si>
  <si>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</si>
  <si>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>Հաստատությունների քանակ, որոնց շինարարական աշխատանքների ավարտվածության աստիճանը 100% է, հատ</t>
  </si>
  <si>
    <t xml:space="preserve"> 1168 - 32007 </t>
  </si>
  <si>
    <t>Թատրոնների թիվը, որտեղ կատարվում են ներդրումները, հատ</t>
  </si>
  <si>
    <t xml:space="preserve"> 1183 </t>
  </si>
  <si>
    <t xml:space="preserve"> Ապահով դպրոց </t>
  </si>
  <si>
    <t xml:space="preserve"> 1183 - 32002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</si>
  <si>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</si>
  <si>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կազմակերպության անվանումը` Հանրակրթական դպրոցներ </t>
  </si>
  <si>
    <t>կազմակերպությունների թիվը, որտեղ կատարվում են ներդրումները, հատ</t>
  </si>
  <si>
    <t xml:space="preserve"> 1183 - 32007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</si>
  <si>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</si>
  <si>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1183 - 32009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</si>
  <si>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</si>
  <si>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 1196 </t>
  </si>
  <si>
    <t xml:space="preserve"> Մարզերի մշակութային զարգացման ծրագիր </t>
  </si>
  <si>
    <t xml:space="preserve"> 1196 - 12002 </t>
  </si>
  <si>
    <t xml:space="preserve"> 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 </t>
  </si>
  <si>
    <t xml:space="preserve"> Շահառուների ընտրության չափորոշիչները` Մասնագիտացված կազմակերպություն </t>
  </si>
  <si>
    <t xml:space="preserve"> 1236 </t>
  </si>
  <si>
    <t xml:space="preserve"> Հանրակրթական և նախադպրոցական հաստատությունների հիմնում, կառուցում, բարելավում </t>
  </si>
  <si>
    <t xml:space="preserve"> 1236 - 32001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</si>
  <si>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</si>
  <si>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</si>
  <si>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>Կառուցվող մանկապարտեզների քանակ, հատ</t>
  </si>
  <si>
    <t xml:space="preserve"> Հաստատությունների քանակ, որոնց շինարարական աշխատանքների ավարտվածության աստիճանը 100 տոկոս է</t>
  </si>
  <si>
    <t xml:space="preserve"> 1236 - 32003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</si>
  <si>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</si>
  <si>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1236 - 32004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</si>
  <si>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</si>
  <si>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1236 - 32005 </t>
  </si>
  <si>
    <t xml:space="preserve"> Ակտիվն օգտագործող կազմակերպության անվանումը` Ստեղծվող կրթահամալիրներ </t>
  </si>
  <si>
    <t>Մասնագիտացված դպրոցների թիվը, որոնք ապահովվում են գույքով, հատ</t>
  </si>
  <si>
    <t xml:space="preserve"> 1160 </t>
  </si>
  <si>
    <t xml:space="preserve"> Հաշմանդամություն ունեցող անձանց սոցիալական ներառում </t>
  </si>
  <si>
    <t xml:space="preserve"> 1160 - 32001 </t>
  </si>
  <si>
    <t xml:space="preserve"> Հաշմանդամություն ունեցող անձանց սոցիալական, մասնագիտական ծառայությունների զարգացման և տրամադրման, կենցաղավարման ծրագրերի, տարբեր թերապիաների միջոցով անկախ կյանքի ծառայություններ մատուցելու նպատակով անկախ կյանքի կենտրոնի կառուցում </t>
  </si>
  <si>
    <t xml:space="preserve"> Ակտիվն օգտագործող կազմակերպության անվանումը` ՀՀ քաղաքաշինության կոմիտե </t>
  </si>
  <si>
    <t xml:space="preserve">  Ծառայությունը մատուցող կազմակերպություն(ների) անվանում(ներ)ը`  ՀՀ բարձր տեխնոլոգիական արդյունաբերության նախարարություն </t>
  </si>
  <si>
    <t xml:space="preserve"> ՀՀ ներքին գործերի նախարարություն </t>
  </si>
  <si>
    <t xml:space="preserve"> 1234 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</si>
  <si>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</si>
  <si>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1234 - 31003 </t>
  </si>
  <si>
    <t xml:space="preserve"> ՀՀ ոստիկանության նյութատեխնիկական բազայով ապահովում </t>
  </si>
  <si>
    <t xml:space="preserve"> Ակտիվն օգտագործող կազմակերպության անվանումը` ՀՀ  ՆԳՆ </t>
  </si>
  <si>
    <t>Վարչական սարքավորումներ, հատ</t>
  </si>
  <si>
    <t>Այլ սարքեր, սարքավորումներ, հատ</t>
  </si>
  <si>
    <t xml:space="preserve"> 1138 - 31001 </t>
  </si>
  <si>
    <t xml:space="preserve"> Ազգային անվտանգության համակարգի ստորաբաժանումների համար վարչական սարքավորումների ձեռքբերում </t>
  </si>
  <si>
    <t>Համակարգչային և տեխնիկական սարքավորումների քանակ, հատ</t>
  </si>
  <si>
    <t>Գրասենյակային գույքի միավոր քանակ, հատ</t>
  </si>
  <si>
    <t>Այլ սարքավորումների քանակ, հատ</t>
  </si>
  <si>
    <t>Համակարգչային և տեխնիկական սարքավորումների ծառայության կանխատեսվող միջին ժամկետ, տարի</t>
  </si>
  <si>
    <t xml:space="preserve"> ՀՀ քննչական կոմիտե </t>
  </si>
  <si>
    <t xml:space="preserve"> 1180 </t>
  </si>
  <si>
    <t xml:space="preserve"> ՀՀ քննչական ծառայություններ </t>
  </si>
  <si>
    <t xml:space="preserve"> 1180 - 31004 </t>
  </si>
  <si>
    <t xml:space="preserve"> ՀՀ քննչական կոմիտեի վարչական շենքերի կապիտալ վերանորոգում </t>
  </si>
  <si>
    <t xml:space="preserve"> Ակտիվն օգտագործող կազմակերպության անվանումը` ՀՀ քննչական կոմիտե </t>
  </si>
  <si>
    <t>Կապիտալ վերանորոգման ենթակա օբյեկտների թիվը</t>
  </si>
  <si>
    <t>Վերանորոգման ենթակա մակերեսը քմ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</si>
  <si>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</si>
  <si>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 ՀՀ քաղաքաշինության կոմիտե </t>
  </si>
  <si>
    <t xml:space="preserve"> ՀՀ արդարադատության նախարարության քրեակատարողական ծառայություն </t>
  </si>
  <si>
    <t xml:space="preserve"> ՀՀ շրջակա միջավայրի նախարարության Էկոպարեկային ծառայություն </t>
  </si>
  <si>
    <t xml:space="preserve">ՀՀ կառավարության  2026 թվականի </t>
  </si>
  <si>
    <t>Հավելված N 9</t>
  </si>
  <si>
    <t>Հավելված N 10</t>
  </si>
  <si>
    <t xml:space="preserve">այդ թվում՝ </t>
  </si>
  <si>
    <t>Աշտարակի մայր ջրանցքի ՊԿ0+00-ՊԿ20+00 հատվածի վերանորոգում</t>
  </si>
  <si>
    <t>Գետափ-Եղեգնաձոր ջրանցքի հիմնանորոգում</t>
  </si>
  <si>
    <t>«Տավուշ» ՋՕԸ-ի կողմից Զեյթուն N1 պոմպակայանի կարճ գծի հեռացնող ջրանցքի վերակառուցում</t>
  </si>
  <si>
    <t>«Արազափ-1» պոմպակայանի մղման խողովակաշարի հիմնանորոգում</t>
  </si>
  <si>
    <t>ՀՀ Սյունիքի մարզի Որոտանի մայր ջրանցքի Հարթաշենի դյուկերի վթարված մոտ 60գծ.մ. հատվածի կառուցում</t>
  </si>
  <si>
    <t xml:space="preserve">ՀՀ Լոռու մարզի Ալավերդի համայնքի Այգահատ բնակավայրի վարչական տարածքում 50 հազար խմ ծավալով ՕԿՋ-ի կատուցման </t>
  </si>
  <si>
    <t>ՀՀ Լոռու մարզի Սպիտակ համայնքի Խնկոյան բնակավայրի պոմպակայանի ՕԿՋ-ի հիմնանորոգում</t>
  </si>
  <si>
    <t xml:space="preserve">Արմաշի պոմպակայանի 3-րդ գոտու ՕԿՋ-ի նորոգում </t>
  </si>
  <si>
    <t>Արմաշի պոմպակայանի 4-րդ գոտու ՕԿՋ-ի կառուցում</t>
  </si>
  <si>
    <t xml:space="preserve"> Արազափ 1 պոմպակայանի շուրջ 20 հազ․ խմ ծավալով 
ՕԿՋ-ի կառուցում</t>
  </si>
  <si>
    <t>Նուբարաշեն թաղամասի ջրամատակարարման II  գոտու բաշխիչ ցանցի վերակառուցում, գոտիավորում</t>
  </si>
  <si>
    <t>Նուբարաշեն թաղամասի ջրամատակարարման III  գոտու բաշխիչ ցանցի վերակառուցում, գոտիավորում</t>
  </si>
  <si>
    <t>Նուբարաշեն թաղամասի ջրամատակարարման IV  գոտու բաշխիչ ցանցի վերակառուցում, գոտիավորում</t>
  </si>
  <si>
    <t>Աջափնյակ վարչական շրջան, Շինարարների, Պարսեղով, Եղիազարյան և հարակից փողոցների ջրամատակարարման ցանցի բարելավում, փաթեթ - 1</t>
  </si>
  <si>
    <t>ք. Երևան, Աջափնյակ վարչական շրջանի Ջանիբեկյան, Բաշինջաղյան, Սիսակյան, Վշտունի և հարակից փողոցների ջրամատակարարման ցանցի բարելավում փաթեթ - 2</t>
  </si>
  <si>
    <t>Աջափնյակ վարչական շրջանի ջրամատակարարման ցանցի վերակառուցում 
  (գոտի – 3)</t>
  </si>
  <si>
    <t xml:space="preserve">Պռոշյան-Դեմիրճյան-Բաղրամյան փողոցներով պարփակված հատվածի բաշխիչ ցանցի վերակառուցում </t>
  </si>
  <si>
    <t xml:space="preserve">Կոնդ թաղամասի և Պարոնյան, Ձորափի փողոցների  բաշխիչ ցանցի  վերակառուցում </t>
  </si>
  <si>
    <t xml:space="preserve"> Մալաթիա-Սեբաստիա վարչական շրջանի ջրամատակարարման ցանցի բարելավում</t>
  </si>
  <si>
    <t>Աշտարակ քաղաքի Մ. Մաշտոցի, Լինչի, Հ. Թումանյան, Թամազյան, Գրիբոյեդովի փողոցների և հարակից նրբանցքների ջրամատակարարման բաշխիչ ցանցի վերակառուցում</t>
  </si>
  <si>
    <t>Արմավիրի մարզի Ակնալիճ գյուղի բաշխիչ ցանցի վերակառուցում</t>
  </si>
  <si>
    <t xml:space="preserve">ՀՀ Լոռու մարզի Ալավերդի քաղաքի Սարահարթ թաղամասի բաշխիչ ցանցի վերակառուցում </t>
  </si>
  <si>
    <r>
      <t xml:space="preserve">Նուբարաշեն թաղամասի ջրամատակարարման </t>
    </r>
    <r>
      <rPr>
        <i/>
        <sz val="10"/>
        <color rgb="FF000000"/>
        <rFont val="GHEA Grapalat"/>
        <family val="3"/>
      </rPr>
      <t xml:space="preserve">I </t>
    </r>
    <r>
      <rPr>
        <i/>
        <sz val="10"/>
        <rFont val="GHEA Grapalat"/>
        <family val="3"/>
      </rPr>
      <t>գոտու բաշխիչ ցանցի վերակառուցում, գոտիավորում</t>
    </r>
  </si>
  <si>
    <t xml:space="preserve">ՀՀ Սյունիքի մարզի Ագարակ քաղաքի գոյություն ունեցող ջրի մաքրման կայանի հիմնանորոգում, լրացուցիչ նոր կայանի կառուցում     </t>
  </si>
  <si>
    <t>այդ թվում՝ ըստ օբյեկտների</t>
  </si>
  <si>
    <t>Աջափնյակ վարչական շրջանի ջրամատակարարման ցանցի վերակառուցում (գոտի – 3)</t>
  </si>
  <si>
    <t>Էրեբունի վարչական շրջանում / Մուշական թաղամաս / կոյուղագծի կառուցման աշխատանքներ</t>
  </si>
  <si>
    <t xml:space="preserve"> Ջրամատակարարման և ջրահեռացման համակարգի հիմնանորոգման նախագծերի և աշխատանքների ձեռքբերում</t>
  </si>
  <si>
    <t xml:space="preserve"> 1072 - 31008 </t>
  </si>
  <si>
    <t xml:space="preserve"> Մի շարք համայնքներում ջրամատակարարման և ջրահեռացման համակարգերի կառուցման և վերականգնման աշխատանքներ </t>
  </si>
  <si>
    <t>ԲՍԿ</t>
  </si>
  <si>
    <t>Վերանորոգման աշխատանքների ավարտվածության աստիճանը տոկոս</t>
  </si>
  <si>
    <t>ՀՀ քննչական կոմիտեի Երևան քաղաքի Մամիկոնյանց փողոցի 48 հասցեի վարչական շենքի կապիտալ վերանորոգում</t>
  </si>
  <si>
    <t>ՀՀ քննչական կոմիտեի Երևան քաղաքի Թաիրովի N14 հասցեի վարչական շենքի կապիտալ վերանորոգում</t>
  </si>
  <si>
    <t>այդ թվում` ըստ ուղղությունների</t>
  </si>
  <si>
    <t xml:space="preserve"> 1079 - 31004</t>
  </si>
  <si>
    <t>Պետական գույքի կառավարման կոմիտեի ենթակայության շենքերի պայմանների բարելավում (հիմնանորոգում)</t>
  </si>
  <si>
    <t xml:space="preserve"> ՀՀ տարածքային կառավարման և ենթակառուցվածքների նախարարության պետական գույքի կառավարման կոմիտե</t>
  </si>
  <si>
    <t>այդ թվում`</t>
  </si>
  <si>
    <t>Երևան քաղաք</t>
  </si>
  <si>
    <t>Առողջապահական կազմակերպությունների համար բժշկական գույքի և սարքավորումների ձեռքբերում</t>
  </si>
  <si>
    <t>ՀՀ ԱՆ «Հոգեկան առողջության պահպանման ազգային կենտրոն» ՓԲԸ</t>
  </si>
  <si>
    <t>ՀՀ ԱՆ «Ինֆեկցիոն հիվանդությունների ազգային կենտրոն» ՓԲԸ</t>
  </si>
  <si>
    <t>ՀՀ Արագածոտնի մարզ</t>
  </si>
  <si>
    <t>ՀՀ Արագածոտնի մարզ «Ոսկևազի ԱԱՊԿ» ՀՈԱԿ</t>
  </si>
  <si>
    <t>ՀՀ Արարատի մարզ</t>
  </si>
  <si>
    <t>ՀՀ Արարատի մարզի «Դիմիտրովի ԱԱՊԿ» ՊՈԱԿ</t>
  </si>
  <si>
    <t>ՀՀ Արարատի մարզի «Այգեստանի ԱԱՊԿ» ՊՈԱԿ</t>
  </si>
  <si>
    <t>ՀՀ Արարատի մարզի «Դվինի ԱԱՊԿ» ՊՈԱԿ</t>
  </si>
  <si>
    <t>ՀՀ ԱՆ «Արտաշատի բժշկական կենտրոն» ՓԲԸ</t>
  </si>
  <si>
    <t>ՀՀ ԱՆ «Մասիսի բժշկական կենտրոն» ՓԲԸ</t>
  </si>
  <si>
    <t>ՀՀ Արմավիրի մարզ</t>
  </si>
  <si>
    <t>ՀՀ Արմավիրի մարզի «Գայի ԲԱ» ՀՈԱԿ</t>
  </si>
  <si>
    <t>ՀՀ Արմավիրի մարզի «Ջրառատի ԲԱ» ՀՈԱԿ</t>
  </si>
  <si>
    <t>ՀՀ Արմավիրի մարզի «Վարդանաշենի ԲԱ» ՀՈԱԿ</t>
  </si>
  <si>
    <t>ՀՀ Արմավիրի մարզի «Տանձուտի ԲԱ» ՀՈԱԿ</t>
  </si>
  <si>
    <t>ՀՀ Արմավիրի մարզի «Խանջյանի ԲԱ» ՀՈԱԿ</t>
  </si>
  <si>
    <t>ՀՀ Արմավիրի մարզի «Լենուղու ԱԿ» ՀՈԱԿ</t>
  </si>
  <si>
    <t>ՀՀ Գեղարքունիքի մարզ</t>
  </si>
  <si>
    <t>ՀՀ ԱՆ «Վարդենիսի բժշկական կենտրոն» ՓԲԸ</t>
  </si>
  <si>
    <t>ՀՀ Գեղարքունիքի մարզի «Ծակքարի ԱԱՊԿ» ՊՈԱԿ</t>
  </si>
  <si>
    <t>ՀՀ Կոտայքի մարզ</t>
  </si>
  <si>
    <t>ՀՀ Կոտայքի մարզի «Ձորաղբյուրի ԱԱՊԿ» ՊՈԱԿ</t>
  </si>
  <si>
    <t>ՀՀ Սյունիքի մարզ</t>
  </si>
  <si>
    <t>ՀՀ ԱՆ «Սիսիանի բժշկական կենտրոն» ՓԲԸ</t>
  </si>
  <si>
    <t>ՀՀ Սյունիքի մարզի «Անգեղակոթի ԲԱ» ՊՈԱԿ</t>
  </si>
  <si>
    <t>ՀՀ ԱՆ «Դատաբժշկական գիտագործնական կենտրոն» Մեղրու ստորաբաժանում</t>
  </si>
  <si>
    <t>ՀՀ Լոռու մարզ</t>
  </si>
  <si>
    <t>ՀՀ Լոռու մարզ «Մեծավանի ԱԿ» ՊՈԱԿ</t>
  </si>
  <si>
    <t xml:space="preserve">ՀՀ Լոռու մարզի  «Վահագնի ԱԱՊԿ» ՊՈԱԿ </t>
  </si>
  <si>
    <t>ՀՀ Շիրակի մարզ</t>
  </si>
  <si>
    <t>ՀՀ Շիրակի մարզի «Պեմզաշենի ԱԿ» ՊՈԱԿ</t>
  </si>
  <si>
    <t>ՀՀ Շիրակի մարզի «Ախուրիկի ԲԱ» ՊՈԱԿ</t>
  </si>
  <si>
    <t>ՀՀ Վայոց ձորի մարզ</t>
  </si>
  <si>
    <t>ՀՀ ԱՆ «Ջերմուկի առողջության կենտրոն» ՓԲԸ</t>
  </si>
  <si>
    <t>ՀՀ Տավուշի մարզ</t>
  </si>
  <si>
    <t>ՀՀ Տավուշի մարզի «Կողբի ԲԱ» ՀՈԱԿ</t>
  </si>
  <si>
    <t>ՀՀ Տավուշի մարզի «Գետահովիտի ԱԱՊԿ» ՊՈԱԿ</t>
  </si>
  <si>
    <t>այդ թվում՝ ըստ ուղղությունների</t>
  </si>
  <si>
    <t xml:space="preserve"> այդ թվում` ըստ ուղղությունների</t>
  </si>
  <si>
    <t>ՀՀ ԱՆ «Ջերմուկի ԱԿ» ՓԲԸ</t>
  </si>
  <si>
    <t>ՀՀ ՆԳՆ Փրկարար ծառայության կարիքի բավարարում</t>
  </si>
  <si>
    <t xml:space="preserve"> ՀՀ ՆԳՆ Փրկարար ծառայության նյութատեխնիկական բազայով ապահովում </t>
  </si>
  <si>
    <t xml:space="preserve"> 1090 - 31001 </t>
  </si>
  <si>
    <t xml:space="preserve">  Արտադպրոցական դաստիարակության ծրագիր </t>
  </si>
  <si>
    <t xml:space="preserve"> 1148 - 32005</t>
  </si>
  <si>
    <t xml:space="preserve">Արտադպրոցական դաստիարակություն իրականացնող կազմակերպությունների
շենքային պայմանների բարելավում </t>
  </si>
  <si>
    <t xml:space="preserve">  Կառույցների տեխնիկական արողությունների և աշխատանքային միջավայրի բարելավում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</si>
  <si>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</si>
  <si>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 Ակտիվն օգտագործող կազմակերպության անվանումը` Արտադպրոցական դաստիարակություն իրականացնող կազմակերպություններ</t>
  </si>
  <si>
    <t xml:space="preserve"> 1236 - 31001</t>
  </si>
  <si>
    <t xml:space="preserve"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
ապահովում 
</t>
  </si>
  <si>
    <t xml:space="preserve"> Հայաստանի տարածքային զարգացման հիմնադրամի աշխատանքային պայմանների բարելավման համար վարչական սարքավորումների
ձեռքբերում</t>
  </si>
  <si>
    <t xml:space="preserve"> Պետական մարմինների կողմից օգտագործվող ոչ ֆինանսական ակտիվների հետ գործառնություններ</t>
  </si>
  <si>
    <t xml:space="preserve"> Միջոցառումն իրականացնողի անվանումը՝ Մասնագիտացված միավոր</t>
  </si>
  <si>
    <t>Շինարարական աշխատանքների տեխնիկական հսկողության իրականացման համար սարքեր և սարքավորումներ, հատ</t>
  </si>
  <si>
    <t xml:space="preserve"> 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</si>
  <si>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 Շահառուների ընտրության չափորոշիչները` Նախադպրոցական կրթություն իրականացնող ուսումնական հաստատություններ </t>
  </si>
  <si>
    <t xml:space="preserve">Մանկապարտեզների քանակ, որտեղ կատարվում են բակի բարեկարգման աշխատանքներ, հատ </t>
  </si>
  <si>
    <t xml:space="preserve"> 1045 - 32005  </t>
  </si>
  <si>
    <t xml:space="preserve">  Մասնագիտական ուսումնական հաստատությունների շենքերի (մասնաշենքերի) կառուցման և նախագծման աշխատանքների իրականացում </t>
  </si>
  <si>
    <t xml:space="preserve"> Ակտիվն օգտագործող կազմակերպությունների անվանումները` Մասնագիտական ուսումնական հաստատություններ </t>
  </si>
  <si>
    <t>Տեսահսկման համակարգ</t>
  </si>
  <si>
    <t xml:space="preserve"> 1120 - 31003 </t>
  </si>
  <si>
    <t/>
  </si>
  <si>
    <t xml:space="preserve">Քրեակատարողական հիմնարկների շենքային պայմանների բարելավում </t>
  </si>
  <si>
    <t xml:space="preserve"> ՀՀ ԱՆ քրեակատարողական յոթ քրեակատարողական հիմնարկների  արգելագոտիների պարագծերում էլեկտրոնային
 հսկողության համակարգերի ներդրման նախագծանախահաշվային փաստաթղթերի կազմման ծառայությունների ձեռքբերում</t>
  </si>
  <si>
    <t xml:space="preserve"> այդ թվում`ըստ ուղղությունների</t>
  </si>
  <si>
    <t>1. Վերականգնողական աշխատանքներ</t>
  </si>
  <si>
    <t>ՀՀ Վայոց Ձորի մարզ</t>
  </si>
  <si>
    <t>2. Վավերագրման և ուսումնասիրման աշխատանքներ, (այդ թվում՝ հետախուզում և պեղում), գիտանախագծային փաստաթղթերի կազմում և փորձաքննում</t>
  </si>
  <si>
    <t>Արտաշատ մայրաքաղաքի Գետամերձ թաղամասի ամրակայման և տարածքի բարեկարգման գիտանախագծային փաստաթղթեր</t>
  </si>
  <si>
    <t>Գնդեվազ համայնքի Սբ Աստվածածին եկեղեցու ամրակայում, նորոգում, վերականգնում</t>
  </si>
  <si>
    <t xml:space="preserve">Շատիվանքի վանական համալիրի ամրակայում, մասնակի վերականգնում և տարածքի բարեկարգում </t>
  </si>
  <si>
    <t>Լոռու մարզի Քաղաքատեղի Լոռի Բերդի միջնաբերդի պարիսպների ամրակայում և վերականգնում</t>
  </si>
  <si>
    <t>Փարպի համայնքի 5-րդ դարի Ծիրանավոր եկեղեցու ամրակայում, վերականգնում և տարածքի բարեկարգում</t>
  </si>
  <si>
    <t>Ամբերդ ամրոցի հրատապ ամրակայման ենթակա հատվածների նորոգում և վերականգնում</t>
  </si>
  <si>
    <t xml:space="preserve"> Այգեշատ համայնքի Թարգմանչաց եկեղեցու վերականգնում </t>
  </si>
  <si>
    <t>ՀՀ կրթության, գիտության, մշակույթի և սպորտի նախարարություն</t>
  </si>
  <si>
    <t>Անի համայնքի Մարալիկ քաղաքի մարզադաշտ</t>
  </si>
  <si>
    <t>Ալբերտ Ազարյանի անվան մարմնամարզության օլիմպիական հերթափոխի մանկապատանեկան մարզադպրոցի նոր մարզաբազա</t>
  </si>
  <si>
    <t>Փարաքար համայնքի Փարաքար բնակավայրի մարզադպրոց</t>
  </si>
  <si>
    <t>Արմավիր համայնքի Մյասնիկյան բնակավայրի մարզադպրոց</t>
  </si>
  <si>
    <t>ՀՀ քաղաքաշինության կոմիտե</t>
  </si>
  <si>
    <t>Արթուր Աբրահամի անվան մարզահամալիր</t>
  </si>
  <si>
    <t>Հեծանվային սպորտի և Հրանտ Շահինյանի անվան  սպորտային, գեղարվեստական մարմնամարզության  և ակրոբատիկայի օլիմպիական մանկապատանեկան մարզադպրոցներ</t>
  </si>
  <si>
    <t>«Երևանի օլիմպիական հերթափոխի պետական մարզական քոլեջ» ՊՈԱԿ (բռնցքամարտի և ձյուդոյի մարզադահլիճ)</t>
  </si>
  <si>
    <t>«Երևանի օլիմպիական հերթափոխի պետական մարզական քոլեջ» ՊՈԱԿ</t>
  </si>
  <si>
    <t>Ֆուտբոլի մարզադաշտ Վանաձորում ՈՒԵՖԱ ստանդարտներով</t>
  </si>
  <si>
    <t>«Հայաստանի ազգային ֆիլհարմոնիկ նվագախումբ» ՊՈԱԿ</t>
  </si>
  <si>
    <t>«Կ. Ստանիսլավսկու անվան պետական ռուսական դրամատիկական թատրոն» ՊՈԱԿ</t>
  </si>
  <si>
    <t>«Երևանի կամերային պետական թատրոն» ՊՈԱԿ</t>
  </si>
  <si>
    <t>«Գյումրու Վ. Աճեմյանի անվան պետական դրամատիկական թատրոն» ՊՈԱԿ</t>
  </si>
  <si>
    <t xml:space="preserve"> ՀՀ պետական եկամուտների կոմիտե </t>
  </si>
  <si>
    <t>1235-31001</t>
  </si>
  <si>
    <t xml:space="preserve">Թվային փոխակերպման գործընթացի շրջանակներում թվայնացման համակարգերի ներդրում և կայքերի արդիականացում </t>
  </si>
  <si>
    <t xml:space="preserve"> Ակտիվն օգտագործող կազմակերպության անվանումը`  ՀՀ պետական եկամուտների կոմիտե</t>
  </si>
  <si>
    <t>Թվայնացվող ծրագրեր, հատ</t>
  </si>
  <si>
    <t>«Աբովյանի բազմագործառութային պետական քոլեջ» ՊՈԱԿ</t>
  </si>
  <si>
    <t>«Նոր Գեղիի ակադեմիկոս Գ. Աղաջանյանի անվան պետական գյուղատնտեսական քոլեջ» ՊՈԱԿ</t>
  </si>
  <si>
    <t>«Երևանի զարդարվեստի պետական արհեստագործական ուսումնարան» ՊՈԱԿ</t>
  </si>
  <si>
    <t>«Գավառի ակադեմիկոս Ա. Թամամշևի անվան պետական գյուղատնտեսական քոլեջ» ՊՈԱԿ</t>
  </si>
  <si>
    <t>«Տիգրան Պետրոսյանի անվան շախմատի-տուն մարզադպրոց» ՊՈԱԿ</t>
  </si>
  <si>
    <t>«Երևանի թիվ 54 ավագ դպրոց» ՊՈԱԿ</t>
  </si>
  <si>
    <t>«Արամ Մանուկյանի անվան մարզառազմական մասնագիտացված դպրոց» ՊՈԱԿ</t>
  </si>
  <si>
    <t>«Ախուրյանի Նիկոլ Աղբալյանի անվան ավագ դպրոց»ՊՈԱԿ</t>
  </si>
  <si>
    <t>«Ձորակապի միջնակարգ դպրոց»ՊՈԱԿ</t>
  </si>
  <si>
    <t>«ք. Մարալիկի թիվ 1 միջնակարգ դպրոց» ՊՈԱԿ</t>
  </si>
  <si>
    <t>«ք. Գորիսի Ա.Բակունցի անվան թիվ 1 ավագ դպրոց»ՊՈԱԿ</t>
  </si>
  <si>
    <t>«Իջևանի Գառնիկ Անանյանի անվան ավագ դպրոց» ՊՈԱԿ</t>
  </si>
  <si>
    <t xml:space="preserve"> 1120 - 31003</t>
  </si>
  <si>
    <t>Ծաղկահովիտ համայնքի Գեղադիր բնակավայրի մանկապարտեզ</t>
  </si>
  <si>
    <t>Խոյ համայնքի Հովտամեջ բնակավայրի մանկապարտեզ</t>
  </si>
  <si>
    <t>Խոյ համայնքի Ծաղկունք բնակավայրի մանկապարտեզ</t>
  </si>
  <si>
    <t>Վարդենիս համայնքի Խաչաղբյուր բնակավայրի մանկապարտեզ</t>
  </si>
  <si>
    <t>Ակունք համայնքի Զառ բնակավայրի մանկապարտեզ</t>
  </si>
  <si>
    <t>Չարենցավան համայնքի Ֆանտան բնակավայրի մանկապարտեզ</t>
  </si>
  <si>
    <t>Անի համայնքի Քարաբերդ բնակավայրի մանկապարտեզ</t>
  </si>
  <si>
    <t>Անի համայնքի Մարալիկ բնակավայրի մանկապարտեզ</t>
  </si>
  <si>
    <t>Աշոցք համայնքի Ղազանչի բնակավայրի մանկապարտեզ</t>
  </si>
  <si>
    <t>Ախուրյան համայնքի Ղարիբջանյան բնակավայրի մանկապարտեզ</t>
  </si>
  <si>
    <t>Նոյեմբերյան համայնքի Բաղանիս բնակավայրի մանկապարտեզ</t>
  </si>
  <si>
    <t>Ապարան համայնքի Մելիքգյուղ բնակավայրում 75 տեղ հզորությամբ մանկապարտեզ</t>
  </si>
  <si>
    <t>Թալին համայնքի Կաքավաձոր բնակավայրում 75 տեղ հզորությամբ մանկապարտեզ</t>
  </si>
  <si>
    <t>Ծաղկահովիտ համայնքի Ծիլքար բնակավայրում 75 տեղ հզորությամբ մանկապարտեզ</t>
  </si>
  <si>
    <t>Թալին համայնքի Ոսկեթաս բնակավայրում 75 տեղ հզորությամբ մանկապարտեզ</t>
  </si>
  <si>
    <t xml:space="preserve">ՀՀ Արագածոտնի մարզի  Ալագյազ համայնքում «Մոդուլային» տիպի 144 տեղ հզորությամբ մսուր-մանկապարտեզ </t>
  </si>
  <si>
    <t>Արտաշատ համայնքի Բերքանուշ բնակավայրում 75 տեղ հզորությամբ մանկապարտեզ</t>
  </si>
  <si>
    <t>ՀՀ Արմավիրի մարզի Գետաշեն համայնքում «Մոդուլային» տիպի 144 տեղ հզորությամբ մսուր-մանկապարտեզ</t>
  </si>
  <si>
    <t>ՀՀ Արմավիրի մարզի Լենուղի համայնքում «Մոդուլային» տիպի 144 տեղ հզորությամբ մսուր-մանկապարտեզ</t>
  </si>
  <si>
    <t>ՀՀ Լոռու մարզի Գոգարան համայնքում «Մոդուլային» տիպի 144 տեղ հզորությամբ մսուր-մանկապարտեզ</t>
  </si>
  <si>
    <t>ՀՀ Լոռու մարզի Լեռնավան համայնքում «Մոդուլային» տիպի 144 տեղ հզորությամբ մսուր-մանկապարտեզ</t>
  </si>
  <si>
    <t>ՀՀ Լոռու մարզի Լուսաղբյուր համայնքում «Մոդուլային» տիպի 144 տեղ հզորությամբ մսուր-մանկապարտեզ</t>
  </si>
  <si>
    <t xml:space="preserve">ՀՀ Կոտայքի մարզի Հրազդան համայնքում «Մոդուլային» տիպի 144 տեղ հզորությամբ մսուր-մանկապարտեզ </t>
  </si>
  <si>
    <t>ՀՀ Շիրակի մարզի Արթիկ համայնքում «Մոդուլային» տիպի 144 տեղ հզորությամբ մսուր-մանկապարտեզ</t>
  </si>
  <si>
    <t>ՀՀ Տավուշի մարզի Այրում համայնքի Բագրատաշեն բնակավայրում «Մոդուլային» տիպի 144 տեղ հզորությամբ մսուր-մանկապարտեզ</t>
  </si>
  <si>
    <t>Աշտարակ համայնքի Ուշի բնակավայրի մանկապարտեզ</t>
  </si>
  <si>
    <t xml:space="preserve">Մալաթիա-Սեբաստիա վարչական շրջանի հ.77 մանկապարտեզի  բակի բարեկարգում </t>
  </si>
  <si>
    <t xml:space="preserve">Մալաթիա-Սեբաստիա վարչական շրջանի հ.81 մանկապարտեզի  բակի բարեկարգում </t>
  </si>
  <si>
    <t xml:space="preserve">Մալաթիա-Սեբաստիա վարչական շրջանի հ.82 մանկապարտեզի  բակի բարեկարգում </t>
  </si>
  <si>
    <t>Նոր Նորք վարչական շրջանի հ.109 մանկապարտեզի  բակի բարեկարգում</t>
  </si>
  <si>
    <t>Նոր Նորք վարչական շրջանի հ.110 մանկապարտեզի  բակի բարեկարգում</t>
  </si>
  <si>
    <t>Շենգավիթ վարչական շրջանի հ.138 մանկապարտեզի  բակի բարեկարգում</t>
  </si>
  <si>
    <t>Քանաքեռ-Զեյթուն վարչական շրջանի հ.161 մանկապարտեզի  բակի բարեկարգում</t>
  </si>
  <si>
    <t>«Երևանի N 156 հիմնական դպրոց» ՊՈԱԿ</t>
  </si>
  <si>
    <t>«Երևանի Վ. Թեքեյանի անվան թիվ 92 հիմնական դպրոց» ՊՈԱԿ</t>
  </si>
  <si>
    <t xml:space="preserve">«Ջանֆիդայի Է. Դաշտոյանի անվան միջնակարգ դպրոց» ՊՈԱԿ </t>
  </si>
  <si>
    <t>«Փշատավանի միջնակարգ դպրոց» ՊՈԱԿ</t>
  </si>
  <si>
    <t>«Երևանի թիվ 22 հիմնական դպրոց» ՊՈԱԿ</t>
  </si>
  <si>
    <t>գ․ Նուռնուսի մոդուլային կրթահամալիր</t>
  </si>
  <si>
    <t>«Սևան», «Աբովյան», «Արթիկ», «Վանաձոր», «Վարդաշեն», «Նուբարաշեն», «Գորիս» և «Արմավիր» քրեակատարողական հիմնարկների արգելագոտիների պարագծերում էլեկտրոնային հսկողության համակարգերի ներդրման նախագծանախահաշվային  փաստաթղթերի կազմման ծառայություններ</t>
  </si>
  <si>
    <t>1</t>
  </si>
  <si>
    <t>Միջպետական նշանակության ավտոճանապարհներ, այդ թվում</t>
  </si>
  <si>
    <t>Մ-1, Երևան-Գյումրի-ՀՀ սահման միջպետական նշանակության ավտոճանապարհի կմ 130+100-կմ134+500 հատվածի հիմնանորոգում</t>
  </si>
  <si>
    <t>Մ-4 ,Երևան-Սևան-Իջևան-ՀՀ սահման միջպետական նշանակության  ավտոճանապարհի  Երևան-Դիլիջան հատվածում լուսավորության համակարգի կառուցում</t>
  </si>
  <si>
    <t>Մ-8, Վանաձոր (Մ-6 հատման կետ) - Դիլիջան միջպետական նշանակության ավտոճանապարհի կմ0+236 - կմ6+236 հատվածի (Վանաձոր քաղաքի հատված) հիմնանորոգում</t>
  </si>
  <si>
    <t>2</t>
  </si>
  <si>
    <t>Հանրապետական նշանակության ավտոճանապարհներ, այդ թվում</t>
  </si>
  <si>
    <t>Հ-15, /Մ-5/(Նորապատ) -Արգավանդ –/Մ-3/ (Վարդանաշեն) հանրապետական նշանակության ավտոճանապարհի կմ13+000 - կմ20+000 հատվածի հիմնանորոգում</t>
  </si>
  <si>
    <t>Հ-67, /Հ-32/ (Ամասիա) -Բերդաշեն- /Հ-66/ հանրապետական նշանակության ավտոճանապարհի Բերդաշեն բնակավայրով անցնող 1.5 կմ երկարությամբ տարանցիկ հատվածի հիմնանորոգում</t>
  </si>
  <si>
    <t>Հ-70, Մ-6 – Աթան հանրապետական նշանակության ավտոճանապարհի կմ0+000 - կմ27+500 հատվածի հիմնանորոգում</t>
  </si>
  <si>
    <t>Հ-79  /Մ-10/- Գեղհովիտ-Քարագլուխ-/Մ-2/ հանրապետական նշանակության ավտոճանապարհի (նախկին՝ Մ-10, Սևան-Մարտունի-Գետափ) միջպետական նշանակության ավտոճանապարհի կմ80+590-կմ94+590) կմ14+590 -կմ28+590 հատվածի հիմնանորոգում</t>
  </si>
  <si>
    <t>Մարզային նշանակության ավտոճանապարհներ, այդ թվում</t>
  </si>
  <si>
    <t>Տ-1-14, /Մ-3/ - Հարթավան - /Հ-4/ ավտոճանապարհի կմ0+000-կմ1+200 հատվածի հիմնանորոգում</t>
  </si>
  <si>
    <t>Տ-1-63,/Հ-81/ (Թաթուլ) – Կանաչ - Հակո ավտոճանապարհի կմ0+000 - կմ12+100 հատվածի հիմնանորոգում</t>
  </si>
  <si>
    <t>Տ-3-8,/Մ-5/-Մայիսյան/Տ-3-47/ տեղական նշանակության ավտոճանապարհի կմ 0+000-կմ 0+800 հատվածի հիմնանորոգում</t>
  </si>
  <si>
    <t>Տ-3-11, /Հ-15/ (Արմավիր գ.) – Նալբանդյան – Գետաշեն – Նոր Կեսարիա – /Մ-5/ ավտոճանապարհի կմ6+000-կմ10+000 հատվածի հիմնանորոգում</t>
  </si>
  <si>
    <t>Տ-3-16 Արևիկ (Տ-3-50) – /Հ-15/ (գ.Արմավիր) ավտոճանապարհի կմ0+000-կմ3+600 հատվածի հիմնանորոգում</t>
  </si>
  <si>
    <t>Տ-3-19, Արևիկ(Տ-3-50)-/Հ-15/(Տանձուտ) ավտոճանապարհի կմ0+000 - կմ3+400  հատվածի հիմնանորոգում</t>
  </si>
  <si>
    <t>Տ-3-29, /Մ-5/ (Զվարթնոց թաղամաս) – /Հ-13/ ավտոճանապարհի  կմ0+000-կմ4+400 հատվածի հիմնանորոգում</t>
  </si>
  <si>
    <t>Տ-3-41, /Մ-3/(Լուսագյուղ)-Ջրառատ ավտոճանապարհի կմ0+500-կմ2+600 հատվածի հիմնանորոգում</t>
  </si>
  <si>
    <t xml:space="preserve">Տ-4-63, /Հ-7/ - Ջիլ մարզային նշանակության ավտոճանապարհի և նորակառույց դպրոց տանող ճանապարհահատվածի հիմնանորոգում </t>
  </si>
  <si>
    <t>Տ-5-3,/Մ-7/ (Շիրակամուտ) -Գեղասար - /Տ-5-7/ ավտոմոբիլային ճանապարհի կմ0+000 - կմ 1+400 հատվածի հիմնանորոգում</t>
  </si>
  <si>
    <t>Տ-5-46, /Մ-6/(Ալավերդի) - Սանահին թաղամաս - Ակներ ավտոճանապարհի կմ0+000 - կմ9+300  և Տ-5-46-ից դեպի Սանահին վանական համալիր տանող հատվածների հիմնանորոգում</t>
  </si>
  <si>
    <t>Տ-6-18,/Տ-6-44/ - Երևանի սահման տեղական նշանակության ավտոճանապարհի կմ0+000-կմ 1+100 հատվածի հիմնանորոգում</t>
  </si>
  <si>
    <t>Տ-6-29,Երևան (Բագրևանդի փող.) – Ձորաղբյուր (Տ-6-42) ավտոճանապարհի կմ 0+000-կմ 5+200 հատվածի հիմնանորոգում</t>
  </si>
  <si>
    <t>Տ-8-13, /Մ-12/ - Վերիշեն - Խոզնավար ավտոճանապարհի կմ0+000 - կմ18+300 հատվածի հիմնանորոգում</t>
  </si>
  <si>
    <t>Տ-8-42,/Հ-45/ (Սիսիան) – Աշոտավան – Թասիկ - Արևիս տեղական նշանակության ավտոճանապարհի կմ0+000-կմ10+000 հատվածի հիմնանորոգում</t>
  </si>
  <si>
    <t>Տ-8-90,/Մ-2/ - Վաղատին- /Մ-2/ տեղական նշանակության ավտոճանապարհի կմ 0+000-կմ 1+500 հատվածի հիմնանորոգում</t>
  </si>
  <si>
    <t>Տ-9-31,/Հ-42/ (Զառիթափ)-Գոմք-Կապույտ տեղական նշանակության ավտոճանապարհի կմ 0+600-կմ 8+400 հատվածի հիմնանորոգում</t>
  </si>
  <si>
    <t>Տ-10-9, /Հ-36/ - Չինչին (Տ-10-38) ավտոճանապարհի կմ0+000 - կմ10+000 հատվածի հիմնանորոգում</t>
  </si>
  <si>
    <t>Տ-10-34,/Մ-4 /-Լեռնային Հայաստան առողջարան ավտոճանապարհի կմ0+000-կմ2+200 հատվածի հիմնանորոգում</t>
  </si>
  <si>
    <t>/Մ-12/ - Խնձորեսկ - Ներքին Խնձորեսկ ավտոճանապարհի կմ0+000 - կմ10+100 հատվածի հիմնանորոգում</t>
  </si>
  <si>
    <t>ՀՀ Լոռու մարզի Վանաձոր քաղաքի Վարդանանց փողոցի հիմնանորոգում</t>
  </si>
  <si>
    <t>ՀՀ Լոռու մարզի դեպի «Թեժ լեռ» հանգստյան տուն տանող ճանապարհի հիմնանորոգում</t>
  </si>
  <si>
    <t>ՀՀ Լոռու մարզի Ստեփանավան քաղաքի Չարենցի փողոցի 1.725կմ հատվածի և Արևելյան փողոցի 0.120 կմ հատվածի հիմնանորոգում</t>
  </si>
  <si>
    <t>ՀՀ Գեղարքունիքի Մարտունի քաղաքի Մյասնիկյան, Գևորգ Զիրոյան և Սայաթ Նովա խաչմերուկից մինչև Ն. Գետաշեն բնակավայրի թիվ 2 միջնակարգ դպրոցի խաչմերուկ ավտոճանապարհի հիմնանորոգում</t>
  </si>
  <si>
    <t>ՀՀ Գեղարքունիքի մարզի Մարտունի համայնքի Մարտունի քաղաքի Երևանյան և Մյասնիկյան փողոցների ասֆալտապատում</t>
  </si>
  <si>
    <t>Որոտան-Խոտ ավտոճանապարհի վերակառուցում</t>
  </si>
  <si>
    <t>Սևքար բնակավայրից Սարիգյուղ բնակավայր միջհամայնքային ճանապարհի ասֆալատապատման աշխատանքներ (Տ-10-1, /Հ-58-Սևքար-/Հ-58/(Սարիգյուղ)</t>
  </si>
  <si>
    <t>Նոյեմբերյան համայնքի Բագրատաշեն և Դեբեդավան համայնքները միացնող հատվածի ասֆալտապատման աշխատանքներ (Տ-10-40, /Մ6/ (Բագրատաշեն)-Դեբեդավան)</t>
  </si>
  <si>
    <t>Տ-2-21,Հ-8 /Մրգավետ/ - Արևշատ (Տ-2-25) մարզային նշանակության ավտոճանապարհի կմ 4+000-կմ 6+400 հատվածի հիմնանորոգում</t>
  </si>
  <si>
    <t>Տ-2-13, Արգավանդ-Հայանիստ-Հովտաշատ-Արմավիրի մարզի սահման  տեղական նշանակության ավտոճանապարհի կմ8+600-ում գտնվող կամուրջի վերակառուցում</t>
  </si>
  <si>
    <t>Տ-3-18, Ակնալիճ(Տ-3-6)-Զարթոնք-Արևիկ(Տ-3-50) ավտոճանապարհի ՊԿ27+96-ում և ՊԿ30+94-ում կամուրջների հիմնանորոգում</t>
  </si>
  <si>
    <t>Տ-3-34, Վաղարշապատ (Անդրանիկի փողոց) - Ծաղկունք -Հովտամեջ - Հայթաղ -Արշալույս - /Մ-5/ տեղական նշանակության ավտոճանապարհի կմ1+640-ում գտնվող կամրջի և Տ-3-36, Աղավնատուն (Տ-3-44) - Ամբերդ – Այգեշատ - Դաշտ (Տ-3-64) տեղական նշանակության ավտոճանապարհի կմ2+610-ում  գտնվող կամուրջի հիմնանորոգում</t>
  </si>
  <si>
    <t xml:space="preserve">Մ-4, Երևան - Սևան - Իջևան – ՀՀ սահման միջպետական նշանակության ավտոճանապարհի կմ19+800-ում գտնվող կամրջի հիմնանորոգում </t>
  </si>
  <si>
    <t>Մ-6,Վանաձոր (Մ-3 հատման կետ) – Ալավերդի - ՀՀ սահման (Բագրատաշեն) միջպետական նշանակության ավտոճանապարհի 43-րդ կմ-ում փլուզված ստորին հենապատի վերակառուցում</t>
  </si>
  <si>
    <t>Մ-6 ավտոճանապարհը Ախթալա բնակավայրի հետ կապող պողպատե ֆերմաներով L=39մ թռիչքային կառուցվածքով 2-րդ կամրջի կառուցում</t>
  </si>
  <si>
    <t>Հ-6, /Հ-2/ –Նոր Գեղի - Եղվարդի տրանսպորտային հանգույց - /Մ-1/ ավտոճանապարհի Հրազդան գետի վրայի կամրջի վերանորոգում</t>
  </si>
  <si>
    <t xml:space="preserve">Մ-10, Սևան-Մարտունի-Վարդենիս-ՀՀ սահման  (նախկին՝ Մ-10, Սևան-Մարտունի-Գետափ-/Մ-2/) միջպետական նշանակության ավտոճանապարհի կմ61+380-ում գտնվող կամրջի հիմնանորոգում </t>
  </si>
  <si>
    <t>ՀՀ Լոռու մարզի Վանաձոր քաղաքի Բաղրամյան էստակադայի հիմնանորոգում</t>
  </si>
  <si>
    <t>Տ-2-35, /Տ-2-32/ (Վերին Արտաշատ) - Այգեպատ (Տ-2-42)  մարզային նշանակության ավտոճանապարհի կմ0+000-կմ4+300 հատվածի հիմնանորոգում</t>
  </si>
  <si>
    <t>ՀՀ Արարատի մարզի  Արտաշատ քաղաքի մանկապատանեկան համալիր մարզադպրոց ՀՈԱԿ-ի նստատեղերի  ձեռք բերման  և  տեղադրման աշխատանքներ</t>
  </si>
  <si>
    <t>ՀՀ Տավուշի մարզի Բերդ համայնքի Ներքին Կարմիր Աղբյուր 1-ին փողոց, 2-րդ փակուղի 2 հասցեում մեկհարկանի բնակելի տան վերակառուցման իրականացում</t>
  </si>
  <si>
    <t xml:space="preserve"> ՀՀ Արարատի մարզ</t>
  </si>
  <si>
    <t>Զանգակատան ջրամբարի  ոռոգման ցանցի 1կմ երկարությամբ  ջրատարի կառուցման աշխատանքներ</t>
  </si>
  <si>
    <t>ՀՀ Կոտայքի մարզի Աբովյան համայնքի Պտղնի բնակավայրի մանկապարտեզի հիմնանորոգման և նոր մասնաշենքի կառուցման աշխատանքներ</t>
  </si>
  <si>
    <t>Ալավերդի համայնքի Թումանյան փողոցի թիվ 5 և թիվ 6 շենքերի  բակային տարածքի ասֆալտապատման, կապիտալ վերանորոգման և խաղահրապարակների կառուցման աշխատանքներ</t>
  </si>
  <si>
    <t>Ալավերդի քաղաքի Սանահին թաղամասի ջրամատակարարման արտաքին ջրատար համակարգի վերակառուցման աշխատանքներ</t>
  </si>
  <si>
    <t>Մ-8,Վանաձոր(Մ-6 հատման կետ)-Դիլիջան միջպետական նշանակության  ավտոճանապարհի կմ40+000-կմ42+000 հատվածի հիմնանորոգում</t>
  </si>
  <si>
    <t>Մ-3, ՀՀ սահմ/Մարգարա/-Վանաձոր-Տաշիր-ՀՀ սահման Ռյա Թազա բնակավայրով անցնող ջրահեռացման կարգավորում</t>
  </si>
  <si>
    <t>Հրետակոծության հետևանքների մեղմանն ուղղված աշխատանքների իրականացում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</si>
  <si>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</si>
  <si>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</si>
  <si>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>ք. Երևան, Տիգրան Մեծի 4 հասցեում զբաղեցվող տարածքների հիմնանորոգման աշխատանքներ</t>
  </si>
  <si>
    <t xml:space="preserve">Տրանսֆերտների տրամադրում </t>
  </si>
  <si>
    <t xml:space="preserve"> Ակտիվն օգտագործող կազմակերպության անվանումը` ՀՀ համայնքներ </t>
  </si>
  <si>
    <t xml:space="preserve">Միջպետական, հանրապետական և մարզային նշանակության ավտոճոնապարհների քայքայված ծածկի վերանորոգում, մաշված ծածկի փոխարինում </t>
  </si>
  <si>
    <t xml:space="preserve">Ճանապարհային ցանցի բարելավում 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</si>
  <si>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</si>
  <si>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ՀՀ Արարատի մարզպետի աշխատակազմ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</si>
  <si>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</si>
  <si>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</si>
  <si>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</si>
  <si>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</si>
  <si>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>Ակտիվն օգտագործող կազմակերպության անվանումը` ՀՀ առողջապահության  նախարարություն</t>
  </si>
  <si>
    <t>Սերվերային համակարգ</t>
  </si>
  <si>
    <t xml:space="preserve"> ՀՀ տարածքային կառավարման և ենթակառուցվածքների բախարարության պետական գույքի կառավարման կոմիտե </t>
  </si>
  <si>
    <t xml:space="preserve"> Բարձր տեխնոլոգիական արդյունաբերության նախարարության
կարողությունների զարգացում և տեխնիկական հագեցվածության ապահովում </t>
  </si>
  <si>
    <t>Բարձր տեխնոլոգիական արդյունաբերության նախարարության աշխատանքային
պայմանների բարելավման համար վարչական սարքավորումների
ձեռքբերում</t>
  </si>
  <si>
    <t xml:space="preserve"> Պետական մարմինների կողմից օգտագործվող ոչ ֆինանսական ակտիվների
հետ գործառնություններ </t>
  </si>
  <si>
    <t>Դյուրակիր համակարգիչ /հատ/</t>
  </si>
  <si>
    <t xml:space="preserve">  Ծառայությունը մատուցողի անվանումը` Մասնագիտացված կազմակերպություն </t>
  </si>
  <si>
    <t xml:space="preserve"> Ակտիվն օգտագործող կազմակերպության անվանումը`  Հանրային իշխանության մարմիններ</t>
  </si>
  <si>
    <t>Մասնագետներին տրամադրվող անհրաժեշտ սարքավորումների
քանակ, հատ</t>
  </si>
  <si>
    <t xml:space="preserve"> Ցուցանիշների փոփոխությունները ավելացումները նշված են դրական նշանով իսկ նվազեցումները՝ փակագծերում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</si>
  <si>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</si>
  <si>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</si>
  <si>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1108 - 11014 </t>
  </si>
  <si>
    <t xml:space="preserve"> Պետական և մասնավոր հատվածների գործընկերության (ՊՄԳ)  կենտրոնի տարածքային զարգացում </t>
  </si>
  <si>
    <t xml:space="preserve"> Ծառայությունների մատուցում </t>
  </si>
  <si>
    <t xml:space="preserve"> Ծառայությունը մատուցողի անվանումը` Մրցույթում հաղթող ճանաչվող ծառայություն մատուցող կազմակերպություն </t>
  </si>
  <si>
    <t xml:space="preserve"> 1108 - 31003 </t>
  </si>
  <si>
    <t>ԵԶԲ աջակցությամբ «ՀՀ ֆինանսների նախարարության համար պետական-մասնավոր գործընկերության ոլորտի ինստիտուցիոնալ կարողությունների ամրապնդմանն ուղղված տեխնիկական աջակցության տրամադրման մասին» դրամաշնորհային ծրագրի իրականացում</t>
  </si>
  <si>
    <t xml:space="preserve"> Տեխնիկական հագեցվածության ապահովում </t>
  </si>
  <si>
    <t xml:space="preserve"> Ակտիվն օգտագործող կազմակերպության անվանումը` ՀՀ ֆինանսների նախարարություն </t>
  </si>
  <si>
    <t>1098-21001</t>
  </si>
  <si>
    <t xml:space="preserve"> Ծառայությունը մատուցող կազմակերպություն(ների) անվանում(ներ)ը`</t>
  </si>
  <si>
    <t xml:space="preserve"> ՀՀ  կրթության, գիտության, մշակույթի և սպորտի նախարարություն</t>
  </si>
  <si>
    <t>mobile համակարգ ավտոմոբիլների համար / լրակազմ /</t>
  </si>
  <si>
    <t>Շրջակա միջավայրի նախարարության էկոպարեկային ծառայության Տավուշի մարզային վարչության և Կոտայքի և Գեղարքունիքի մարզային վարչության հատուկ նշանակության տրանսպորտային միջոցները հատուկ կահավորման տեխնիկական միջոցներով հագեցվածություն, տոկոս</t>
  </si>
  <si>
    <t>1173-31002</t>
  </si>
  <si>
    <t>Էկոպարեկային ծառայության իրականացման համար տրանսպորտային միջոցների ձեռք բերում</t>
  </si>
  <si>
    <t>Շրջակա միջավայրի նախարարության Էկոպարեկային ծառայության Տավուշի մարզային վարչության և Կոտայքի և Գեղարքունիքի մարզային վարչության համար հատուկ նշանակության տրանսպորտային միջոցների ձեռքբերում քանակ, հատ</t>
  </si>
  <si>
    <t>Շրջակա միջավայրի նախարարության Էկոպարեկային ծառայության Տավուշի մարզային վարչության և Կոտայքի և Գեղարքունիքի մարզային վարչության տրանսպորտային միջոցներով հագեցվածություն, տոկոս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</si>
  <si>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</si>
  <si>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</si>
  <si>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</si>
  <si>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</si>
  <si>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</si>
  <si>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</si>
  <si>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փոփոխությունները (ավելացումները նշված են դրական նշանով)</t>
  </si>
  <si>
    <t xml:space="preserve"> (հազար դրամներով)</t>
  </si>
  <si>
    <t>Բաժին N 01</t>
  </si>
  <si>
    <t>Խումբ N 01</t>
  </si>
  <si>
    <t>Դաս N 01</t>
  </si>
  <si>
    <t>Օրենսդիր և  գործադիր մարմիններ, պետական կառավարում</t>
  </si>
  <si>
    <t xml:space="preserve"> ՄԱՍ I.  ԱՊՐԱՆՔՆԵՐ</t>
  </si>
  <si>
    <t>բազկաթոռներ</t>
  </si>
  <si>
    <t>ԷԱՃ</t>
  </si>
  <si>
    <t>հատ</t>
  </si>
  <si>
    <t>ՀՄԱ</t>
  </si>
  <si>
    <t>Բաժին N 04</t>
  </si>
  <si>
    <t>Խումբ N 05</t>
  </si>
  <si>
    <t>1049   21001</t>
  </si>
  <si>
    <t xml:space="preserve"> ՄԱՍ III. ԾԱՌԱՅՈՒԹՅՈՒՆՆԵՐ</t>
  </si>
  <si>
    <t>71351540/</t>
  </si>
  <si>
    <t>տեխնիկական հսկողության ծառայություններ</t>
  </si>
  <si>
    <t>ՀԲՄ</t>
  </si>
  <si>
    <t>դրամ</t>
  </si>
  <si>
    <t>ԲՄ</t>
  </si>
  <si>
    <t>98111140/</t>
  </si>
  <si>
    <t>հեղինակային հսկողության ծառայություններ</t>
  </si>
  <si>
    <t>ՄԱ</t>
  </si>
  <si>
    <t>Բաժին 07</t>
  </si>
  <si>
    <t>Խումբ 06</t>
  </si>
  <si>
    <t xml:space="preserve">Դաս 02   </t>
  </si>
  <si>
    <t>Առողջապահություն (այլ դասերին չպատկանող)</t>
  </si>
  <si>
    <t xml:space="preserve"> 1126  31002</t>
  </si>
  <si>
    <t xml:space="preserve"> </t>
  </si>
  <si>
    <t>լսողության չափման սարքեր</t>
  </si>
  <si>
    <t>բժշկական կահույք</t>
  </si>
  <si>
    <t>ռենտգեն ախտորոշման համակարգ</t>
  </si>
  <si>
    <t>ուլտրաձայնային ախտորոշման սարքեր</t>
  </si>
  <si>
    <t xml:space="preserve"> ԷԱՃ</t>
  </si>
  <si>
    <t xml:space="preserve"> հատ</t>
  </si>
  <si>
    <t>1126  31003</t>
  </si>
  <si>
    <t xml:space="preserve"> ՄԱՍ II. ԱՇԽԱՏԱՆՔՆԵՐ</t>
  </si>
  <si>
    <t>առողջապահության հետ կապված շենքերի կառուցման աշխատանքներ</t>
  </si>
  <si>
    <t>ԳՀ</t>
  </si>
  <si>
    <t>45211250/509</t>
  </si>
  <si>
    <t xml:space="preserve"> դրամ</t>
  </si>
  <si>
    <t>45211250/504</t>
  </si>
  <si>
    <t>45211250/505</t>
  </si>
  <si>
    <t>45211250/506</t>
  </si>
  <si>
    <t>45211250/507</t>
  </si>
  <si>
    <t>45211250/508</t>
  </si>
  <si>
    <t>45211250/510</t>
  </si>
  <si>
    <t>45211250/511</t>
  </si>
  <si>
    <t>45211250/512</t>
  </si>
  <si>
    <t>45211250/516</t>
  </si>
  <si>
    <t>45211250/517</t>
  </si>
  <si>
    <t xml:space="preserve"> 445211250/521</t>
  </si>
  <si>
    <t xml:space="preserve"> 45211250/520</t>
  </si>
  <si>
    <t xml:space="preserve"> 45211250/513</t>
  </si>
  <si>
    <t>45211250/514</t>
  </si>
  <si>
    <t>45211250/501</t>
  </si>
  <si>
    <t>45211250/519</t>
  </si>
  <si>
    <t>45211250/524</t>
  </si>
  <si>
    <t>45211250/536</t>
  </si>
  <si>
    <t>45451700/1</t>
  </si>
  <si>
    <t>վերակառուցման աշխատանքներ</t>
  </si>
  <si>
    <t>45451700/3</t>
  </si>
  <si>
    <t>նախագծերի պատրաստում, ծախսերի գնահատում</t>
  </si>
  <si>
    <t>71351540/1</t>
  </si>
  <si>
    <t>71351540/3</t>
  </si>
  <si>
    <t>98111140/1</t>
  </si>
  <si>
    <t>98111140/2</t>
  </si>
  <si>
    <t>Բաժին N 01  Խումբ N 03  Դաս N 02 Ծրագրման և վիճակագրական ընդհանուր ծառայություններ</t>
  </si>
  <si>
    <t>համակարգչային սերվերներ</t>
  </si>
  <si>
    <t xml:space="preserve">դրամ </t>
  </si>
  <si>
    <t>Բաժին N 08</t>
  </si>
  <si>
    <t>Հանգստի և սպորտի ծառայություններ</t>
  </si>
  <si>
    <t>1041-32001</t>
  </si>
  <si>
    <t xml:space="preserve"> ՄԱՍ I. ԱՊՐԱՆՔՆԵՐ</t>
  </si>
  <si>
    <t>մարմնամարզական ներքնակներ</t>
  </si>
  <si>
    <t>մարզագունդ (հանտել)</t>
  </si>
  <si>
    <t>նիզակներ նետման համար</t>
  </si>
  <si>
    <t>ձյուդոյի տատամի</t>
  </si>
  <si>
    <t>ծանրաձողեր</t>
  </si>
  <si>
    <t>բժշկական թախտեր</t>
  </si>
  <si>
    <t>Խումբ N 02</t>
  </si>
  <si>
    <t>Գրադարաններ</t>
  </si>
  <si>
    <t>1124-32001</t>
  </si>
  <si>
    <t xml:space="preserve"> կռունկաձ―պրոեկտոր</t>
  </si>
  <si>
    <t>Դաս N 03</t>
  </si>
  <si>
    <t>Մշակույթի տներ, ակումբներ, կենտրոններ</t>
  </si>
  <si>
    <t>1196-12002</t>
  </si>
  <si>
    <t xml:space="preserve"> նախագծերի պատրաստում, ծախսերի գնահատում</t>
  </si>
  <si>
    <t xml:space="preserve"> փորձաքննության ծառայություններ</t>
  </si>
  <si>
    <t>Դաս N 05</t>
  </si>
  <si>
    <t>Արվեստ</t>
  </si>
  <si>
    <t>1168-32001</t>
  </si>
  <si>
    <t xml:space="preserve"> տեխնիկական հսկողության ծառայություններ</t>
  </si>
  <si>
    <t xml:space="preserve"> հեղինակային հսկողության ծառայություններ</t>
  </si>
  <si>
    <t>1168-32007</t>
  </si>
  <si>
    <t xml:space="preserve"> թատրոնի բեմի լուսային համակարգ</t>
  </si>
  <si>
    <t>լրակազմ</t>
  </si>
  <si>
    <t xml:space="preserve"> դյուրակիր համակարգիչներ</t>
  </si>
  <si>
    <t>Դաս N 07</t>
  </si>
  <si>
    <t>Հուշարձանների և մշակութային արժեքների վերականգնում և պահպանում</t>
  </si>
  <si>
    <t>1075-21001</t>
  </si>
  <si>
    <t>45451600-1</t>
  </si>
  <si>
    <t xml:space="preserve"> վերականգնողական աշխատանքներ</t>
  </si>
  <si>
    <t>45451600-2</t>
  </si>
  <si>
    <t>45451600-5</t>
  </si>
  <si>
    <t>45451600-7</t>
  </si>
  <si>
    <t>45451600-13</t>
  </si>
  <si>
    <t>Բաժին N 09</t>
  </si>
  <si>
    <t>Նախադպրոցական կրթություն</t>
  </si>
  <si>
    <t>1236-32001</t>
  </si>
  <si>
    <t xml:space="preserve"> շինարարական աշխատանքներ մանկապարտեզների համար</t>
  </si>
  <si>
    <t>45211228-1</t>
  </si>
  <si>
    <t>45211228-2</t>
  </si>
  <si>
    <t>45211228-3</t>
  </si>
  <si>
    <t>45211228-4</t>
  </si>
  <si>
    <t>45211228-5</t>
  </si>
  <si>
    <t>45211228-6</t>
  </si>
  <si>
    <t>45211228-7</t>
  </si>
  <si>
    <t>45211228-8</t>
  </si>
  <si>
    <t>1236-32002</t>
  </si>
  <si>
    <t>Հիմնական ընդհանուր կրթություն</t>
  </si>
  <si>
    <t>1236-31001</t>
  </si>
  <si>
    <t xml:space="preserve"> 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</si>
  <si>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 xml:space="preserve"> չափման և հսկողության սարքեր</t>
  </si>
  <si>
    <t>1148-32005</t>
  </si>
  <si>
    <t xml:space="preserve"> Արտադպրոցական դաստիարակություն իրականացնող կազմակերպությունների շենքային պայմանների բարելավում </t>
  </si>
  <si>
    <t>Խումբ N 06</t>
  </si>
  <si>
    <t>1045-32001</t>
  </si>
  <si>
    <t>1045-32005</t>
  </si>
  <si>
    <t xml:space="preserve">  Մասնագիտական ուսումնական հաստատությունների շենքերի կառուցում</t>
  </si>
  <si>
    <t>1163-12001</t>
  </si>
  <si>
    <t xml:space="preserve">  Աջակցություն համայնքներին մարզական հաստատությունների շենքային պայմանների բարելավման համար</t>
  </si>
  <si>
    <t>1163-32001</t>
  </si>
  <si>
    <t xml:space="preserve">  Մարզական օբյեկտների շինարարություն</t>
  </si>
  <si>
    <t xml:space="preserve"> ՄԱՍ I. ԱՇԽԱՏԱՆՔՆԵՐ</t>
  </si>
  <si>
    <t xml:space="preserve"> մարզական օբյեկտների շինարարական աշխատանքներ</t>
  </si>
  <si>
    <t>45211131-1</t>
  </si>
  <si>
    <t>1183-32002</t>
  </si>
  <si>
    <t xml:space="preserve">  Կրթական օբյեկտների շենքային ապահովվածության բարելավում</t>
  </si>
  <si>
    <t xml:space="preserve"> ընդհանուր շինարարական աշխատանքներ</t>
  </si>
  <si>
    <t>1183-32007</t>
  </si>
  <si>
    <t xml:space="preserve">  Հանրակրթական կրթություն իրականացնող ուսումնական հաստատությունների նոր մարզադահլիճների կառուցում</t>
  </si>
  <si>
    <t>45211138-1</t>
  </si>
  <si>
    <t xml:space="preserve"> մարզական դահլիճների կառուցման աշխատանքներ</t>
  </si>
  <si>
    <t>71351540-1</t>
  </si>
  <si>
    <t>98111140-1</t>
  </si>
  <si>
    <t>Խումբ N 08</t>
  </si>
  <si>
    <t>1130-31001</t>
  </si>
  <si>
    <t xml:space="preserve"> համակարգչային մոնիտոր</t>
  </si>
  <si>
    <t xml:space="preserve"> բազմաֆունկցիոնալ սարք` լազերային</t>
  </si>
  <si>
    <t xml:space="preserve"> սեղանի համակարգիչներ</t>
  </si>
  <si>
    <t>Խումբ N 03</t>
  </si>
  <si>
    <t>Դաս N 02</t>
  </si>
  <si>
    <t>Ծրագրման և վիճակագրական ընդհանուր ծառայություններ</t>
  </si>
  <si>
    <t xml:space="preserve"> Միասնական թվային միջավայրի ձևավորում </t>
  </si>
  <si>
    <t>Ընդհանուր բնույթի հանրային ծառայություններ (այլ դասերին չպատկանող)</t>
  </si>
  <si>
    <t>1043 21001</t>
  </si>
  <si>
    <t>Ինժեներական բիզնես աքսելերատորի շենքի կառուցման և կահավորման շարունակականության ապահովում</t>
  </si>
  <si>
    <t>31681100/13</t>
  </si>
  <si>
    <t>էլեկտրական  պարագաներ</t>
  </si>
  <si>
    <t>Խումբ N 09</t>
  </si>
  <si>
    <t>Տնտեսական հարաբերություններ (այլ դասերին չպատկանող)</t>
  </si>
  <si>
    <t>1100 31001</t>
  </si>
  <si>
    <t xml:space="preserve">Բարձր տեխնոլոգիական արդյունաբերության նախարարության կարողությունների զարգացում և տեխնիկական հագեցվածության ապահովում </t>
  </si>
  <si>
    <t>30211200/1</t>
  </si>
  <si>
    <t>Դյուրակիր համակարգիչներ</t>
  </si>
  <si>
    <t xml:space="preserve"> Բաժին N 03</t>
  </si>
  <si>
    <t xml:space="preserve"> Խումբ N 01</t>
  </si>
  <si>
    <t xml:space="preserve"> Դաս N 01</t>
  </si>
  <si>
    <t>1234 31003</t>
  </si>
  <si>
    <t xml:space="preserve">ՀՀ ՆԳՆ կարիքի բավարարում </t>
  </si>
  <si>
    <t xml:space="preserve"> ՄԱՍ I. Ա Պ Ր Ա Ն Ք Ն Ե Ր</t>
  </si>
  <si>
    <t>համացանցային տեսախցիկներ</t>
  </si>
  <si>
    <t>1090 31001</t>
  </si>
  <si>
    <t xml:space="preserve"> ՀՀ ՆԳՆ Փրկարար ծառայության կարիքի բավարարում</t>
  </si>
  <si>
    <t>օդի բալոններ</t>
  </si>
  <si>
    <t>հիդրավլիկ սարքեր</t>
  </si>
  <si>
    <t xml:space="preserve">ՀՀ տարածքային կառավարման և ենթակառուցվածքների նախարարության ջրային կոմիտե </t>
  </si>
  <si>
    <t xml:space="preserve">Խումբ N 02       </t>
  </si>
  <si>
    <t xml:space="preserve"> Դաս N 04</t>
  </si>
  <si>
    <t>1004  31002</t>
  </si>
  <si>
    <t>ՄԱՍ II ԱՇԽԱՏԱՆՔՆԵՐ</t>
  </si>
  <si>
    <t>45231132/</t>
  </si>
  <si>
    <t>ջրատարների վերականգնման շինարարական աշխատանքներ</t>
  </si>
  <si>
    <t xml:space="preserve"> 71351540/</t>
  </si>
  <si>
    <t xml:space="preserve"> 98111140/</t>
  </si>
  <si>
    <t>1004  31009</t>
  </si>
  <si>
    <t>45241145/</t>
  </si>
  <si>
    <t xml:space="preserve">ամբարտակների կառուցման աշխատանքներ </t>
  </si>
  <si>
    <t>45241147/</t>
  </si>
  <si>
    <t>ամբարտակների ամրացման աշխատանքներ</t>
  </si>
  <si>
    <t xml:space="preserve"> ՄԱ</t>
  </si>
  <si>
    <t>Բաժին N 06</t>
  </si>
  <si>
    <t>Խումբ N 03        Դաս N 01</t>
  </si>
  <si>
    <t>1072    31008</t>
  </si>
  <si>
    <t>45231131/1</t>
  </si>
  <si>
    <t>Ջրամատակարարման խողովակաշարերի հետ կապված աշխատանքներ</t>
  </si>
  <si>
    <t>45231131/2</t>
  </si>
  <si>
    <t>45231131/3</t>
  </si>
  <si>
    <t>45231131/4</t>
  </si>
  <si>
    <t>45231131/5</t>
  </si>
  <si>
    <t>45231131/6</t>
  </si>
  <si>
    <t>45231131/7</t>
  </si>
  <si>
    <t>45231131/8</t>
  </si>
  <si>
    <t>45231131/9</t>
  </si>
  <si>
    <t>45231131/10</t>
  </si>
  <si>
    <t>45231131/11</t>
  </si>
  <si>
    <t>45231131/12</t>
  </si>
  <si>
    <t>45231131/13</t>
  </si>
  <si>
    <t xml:space="preserve"> 71351540/1</t>
  </si>
  <si>
    <t xml:space="preserve"> 71351540/2</t>
  </si>
  <si>
    <t xml:space="preserve"> 71351540/3</t>
  </si>
  <si>
    <t xml:space="preserve"> 71351540/4</t>
  </si>
  <si>
    <t xml:space="preserve"> 71351540/5</t>
  </si>
  <si>
    <t xml:space="preserve"> 71351540/6</t>
  </si>
  <si>
    <t xml:space="preserve"> 71351540/7</t>
  </si>
  <si>
    <t xml:space="preserve"> 71351540/8</t>
  </si>
  <si>
    <t xml:space="preserve"> 71351540/9</t>
  </si>
  <si>
    <t xml:space="preserve"> 71351540/10</t>
  </si>
  <si>
    <t xml:space="preserve"> 71351540/11</t>
  </si>
  <si>
    <t xml:space="preserve"> 71351540/12</t>
  </si>
  <si>
    <t xml:space="preserve"> 71351540/13</t>
  </si>
  <si>
    <t>1072 31010</t>
  </si>
  <si>
    <t>45231131/</t>
  </si>
  <si>
    <t>ջրամատակարարման խողովակաշարերի հետ կապված աշխատանքներ</t>
  </si>
  <si>
    <t>72261110/501</t>
  </si>
  <si>
    <t>ծրագրային ապահովման մշակման ծառայություններ</t>
  </si>
  <si>
    <t>72261110/502</t>
  </si>
  <si>
    <t>ՀՀ կրթության, գիտության, մշակույթի և սպորտի նախարարության բարձրագույն կրթության և գիտության կոմիտե</t>
  </si>
  <si>
    <t>Խումբ N 04</t>
  </si>
  <si>
    <t>1162-32004</t>
  </si>
  <si>
    <t>ՀՀ Ազգային անվտանգության ծառայություն</t>
  </si>
  <si>
    <t xml:space="preserve"> Դաս N 02</t>
  </si>
  <si>
    <t xml:space="preserve"> 1138  31001</t>
  </si>
  <si>
    <t>38431100/3</t>
  </si>
  <si>
    <t>Հայտնաբերման սարքավորումներ</t>
  </si>
  <si>
    <t>ՀՀ տարածքային կառավարման և ենթակառուցվածքների նախարարության պետական գույքի կառավարման կոմիտե</t>
  </si>
  <si>
    <t xml:space="preserve">Խումբ N 01       </t>
  </si>
  <si>
    <t xml:space="preserve"> 45611300-1</t>
  </si>
  <si>
    <t>Բաժին N 03</t>
  </si>
  <si>
    <t xml:space="preserve"> Խումբ N 07</t>
  </si>
  <si>
    <t>Նախաքննություն</t>
  </si>
  <si>
    <t>1180  31004</t>
  </si>
  <si>
    <t>45611300-</t>
  </si>
  <si>
    <t>այլ շենքերի, շինությունների հիմնանորոգում</t>
  </si>
  <si>
    <t>ՄԱՍ III ԾԱՌԱՅՈՒԹՅՈՒՆՆԵՐ</t>
  </si>
  <si>
    <t>71351540-</t>
  </si>
  <si>
    <t>98111140-</t>
  </si>
  <si>
    <t xml:space="preserve"> 45451700/19</t>
  </si>
  <si>
    <t>1163-32006</t>
  </si>
  <si>
    <t>71241200-1</t>
  </si>
  <si>
    <t>45221142-1</t>
  </si>
  <si>
    <t>45221142-2</t>
  </si>
  <si>
    <t>45221142-3</t>
  </si>
  <si>
    <t>45221142-4</t>
  </si>
  <si>
    <t>45221142-5</t>
  </si>
  <si>
    <t>45221142-6</t>
  </si>
  <si>
    <t>45221142-7</t>
  </si>
  <si>
    <t>71351540-2</t>
  </si>
  <si>
    <t>71351540-3</t>
  </si>
  <si>
    <t>71351540-4</t>
  </si>
  <si>
    <t>71351540-5</t>
  </si>
  <si>
    <t>71351540-6</t>
  </si>
  <si>
    <t>1236-32003</t>
  </si>
  <si>
    <t>1236-32004</t>
  </si>
  <si>
    <t>1236-32005</t>
  </si>
  <si>
    <t>Կրթությանը տրամադրվող օժանդակ ծառայություններ</t>
  </si>
  <si>
    <t>1111-32001</t>
  </si>
  <si>
    <t xml:space="preserve"> Բարձրագույն  ուսումնական հաստատությունների և «Զեյթուն» ուսանողական ավան» հիմնադրամի շենքային պայմանների բարելավում</t>
  </si>
  <si>
    <t xml:space="preserve">  ընդհանուր շինարարական աշխատանքներ</t>
  </si>
  <si>
    <t>98111140-3</t>
  </si>
  <si>
    <t>1163-32002</t>
  </si>
  <si>
    <t xml:space="preserve">  Մարզական օբյեկտների հիմնանորոգում</t>
  </si>
  <si>
    <t>1183-32009</t>
  </si>
  <si>
    <t xml:space="preserve">  Հանրակրթական կրթություն իրականացնող ուսումնական հաստատությունների մարզադահլիճների վերակառուցում</t>
  </si>
  <si>
    <t xml:space="preserve">Բաժին N 06  </t>
  </si>
  <si>
    <t xml:space="preserve">Դաս N 01 </t>
  </si>
  <si>
    <t>1098  21001</t>
  </si>
  <si>
    <t xml:space="preserve">Բնակարանային շինարարություն </t>
  </si>
  <si>
    <t xml:space="preserve">հեղինակային հսկողության ծառայություններ </t>
  </si>
  <si>
    <t xml:space="preserve"> Բաժին N 10</t>
  </si>
  <si>
    <t xml:space="preserve"> Խումբ N 02</t>
  </si>
  <si>
    <t xml:space="preserve"> 1160 32001</t>
  </si>
  <si>
    <t xml:space="preserve">Մեծամորում հաշմանդամություն ունեցող անձանց համար անկախ կյանքի կենտրոնի կառուցում </t>
  </si>
  <si>
    <t xml:space="preserve"> ՄԱՍ II.  ԱՇԽԱՏԱՆՔՆԵՐ</t>
  </si>
  <si>
    <t xml:space="preserve"> 45221142-1</t>
  </si>
  <si>
    <t xml:space="preserve"> ԲՄ</t>
  </si>
  <si>
    <t xml:space="preserve"> 71351540-1</t>
  </si>
  <si>
    <t xml:space="preserve">  տեխնիկական հսկողության ծառայություններ</t>
  </si>
  <si>
    <t xml:space="preserve"> 98111140-1</t>
  </si>
  <si>
    <t xml:space="preserve"> Խումբ N 05</t>
  </si>
  <si>
    <t xml:space="preserve"> 1120  31002</t>
  </si>
  <si>
    <t xml:space="preserve"> 1120  31003</t>
  </si>
  <si>
    <t xml:space="preserve"> 71241200/1</t>
  </si>
  <si>
    <t xml:space="preserve">  նախագծերի պատրաստում, ծախսերի գնահատում</t>
  </si>
  <si>
    <t xml:space="preserve"> Բաժին N 05</t>
  </si>
  <si>
    <t xml:space="preserve"> Խումբ N 06</t>
  </si>
  <si>
    <t>1173 31001</t>
  </si>
  <si>
    <t>48151310/501</t>
  </si>
  <si>
    <t>mobile համակարգ ավտոմոբիլների համար</t>
  </si>
  <si>
    <t>48151310/502</t>
  </si>
  <si>
    <t>34131100/513</t>
  </si>
  <si>
    <t>փոքրածավալ բեռնատարներ (պիկապներ)</t>
  </si>
  <si>
    <t>34131100/514</t>
  </si>
  <si>
    <t>34131100/522</t>
  </si>
  <si>
    <t>34131100/523</t>
  </si>
  <si>
    <t>34131100/524</t>
  </si>
  <si>
    <t>34131100/525</t>
  </si>
  <si>
    <t>34131100/526</t>
  </si>
  <si>
    <t>34131100/527</t>
  </si>
  <si>
    <t>34131100/528</t>
  </si>
  <si>
    <t>34131100/529</t>
  </si>
  <si>
    <t>ՀՀ Տավուշի մարզպետի աշխատակազմ</t>
  </si>
  <si>
    <t>45231177/</t>
  </si>
  <si>
    <t>Ճանապարհների վերանորոգման աշխատանքներ</t>
  </si>
  <si>
    <t>1212 21001</t>
  </si>
  <si>
    <t>45211111/1</t>
  </si>
  <si>
    <t>տների կառուցման աշխատանքներ</t>
  </si>
  <si>
    <t>ՀՀ Կոտայքի մարզպետի աշխատակազմ</t>
  </si>
  <si>
    <t>1212  32001</t>
  </si>
  <si>
    <t>ՀՀ Լոռու մարզպետի աշխատակազմ</t>
  </si>
  <si>
    <t>45221142/501</t>
  </si>
  <si>
    <t>ընդհանուր շինարարական աշխատանքներ</t>
  </si>
  <si>
    <t>45241170/501</t>
  </si>
  <si>
    <t>ջրամատակարարման համակարգերի կառուցում</t>
  </si>
  <si>
    <t>98111140/503</t>
  </si>
  <si>
    <t>Էլեկտրամեխանիկական սարքեր</t>
  </si>
  <si>
    <t>Տեսահսկողության համակարգ</t>
  </si>
  <si>
    <t>1079  31004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</si>
</sst>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_ * #,##0.00_)_€_ ;_ * \(#,##0.00\)_€_ ;_ * &quot;-&quot;??_)_€_ ;_ @_ "/>
    <numFmt numFmtId="169" formatCode="_ * #,##0.00_)\ _ _ ;_ * \(#,##0.00\)\ _ _ ;_ * &quot;-&quot;??_)\ _ _ ;_ @_ "/>
    <numFmt numFmtId="170" formatCode="#,##0.0_);\(#,##0.0\)"/>
    <numFmt numFmtId="171" formatCode="0.0"/>
    <numFmt numFmtId="172" formatCode="_-* #,##0.0\ _ _-;\-* #,##0.0\ _ _-;_-* &quot;-&quot;??\ _ _-;_-@_-"/>
    <numFmt numFmtId="173" formatCode="_ * #,##0.00_)_ _ ;_ * \(#,##0.00\)_ _ ;_ * &quot;-&quot;??_)_ _ ;_ @_ "/>
    <numFmt numFmtId="174" formatCode="_-* #,##0.00\ _դ_ր_._-;\-* #,##0.00\ _դ_ր_._-;_-* &quot;-&quot;??\ _դ_ր_._-;_-@_-"/>
    <numFmt numFmtId="175" formatCode="_-* #,##0.0\ _₽_-;\-* #,##0.0\ _₽_-;_-* \-??\ _₽_-;_-@_-"/>
    <numFmt numFmtId="176" formatCode="#,##0.0"/>
    <numFmt numFmtId="177" formatCode="_-* #,##0.00\ _ _-;\-* #,##0.00\ _ _-;_-* &quot;-&quot;??\ _ _-;_-@_-"/>
    <numFmt numFmtId="178" formatCode="##,##0.00;\(##,##0.00\);\-"/>
    <numFmt numFmtId="179" formatCode="##,##0.000000;\(##,##0.000000\);\-"/>
    <numFmt numFmtId="180" formatCode="_(* #,##0.000_);_(* \(#,##0.000\);_(* &quot;-&quot;??_);_(@_)"/>
    <numFmt numFmtId="181" formatCode="#,##0.0;\ \(#,##0.0\)"/>
    <numFmt numFmtId="182" formatCode="_(* #,##0_);_(* \(#,##0\);_(* &quot;-&quot;??_);_(@_)"/>
    <numFmt numFmtId="183" formatCode="0_);\(0\)"/>
    <numFmt numFmtId="184" formatCode="##,##0;\(##,##0\);\-"/>
    <numFmt numFmtId="185" formatCode="#,##0.0;\-#,##0.0"/>
  </numFmts>
  <fonts count="13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10"/>
      <name val="Arial Cyr"/>
      <family val="2"/>
      <charset val="204"/>
    </font>
    <font>
      <b/>
      <sz val="10"/>
      <name val="GHEA Grapalat"/>
      <family val="2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u/>
      <sz val="10"/>
      <name val="GHEA Grapalat"/>
      <family val="3"/>
    </font>
    <font>
      <i/>
      <sz val="8"/>
      <name val="GHEA Grapalat"/>
      <family val="2"/>
    </font>
    <font>
      <i/>
      <sz val="10"/>
      <name val="GHEA Grapalat"/>
      <family val="3"/>
    </font>
    <font>
      <b/>
      <sz val="9"/>
      <name val="GHEA Grapalat"/>
      <family val="2"/>
    </font>
    <font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sz val="9"/>
      <name val="GHEA Grapalat"/>
      <family val="2"/>
    </font>
    <font>
      <i/>
      <sz val="11"/>
      <color theme="1"/>
      <name val="GHEA Grapalat"/>
      <family val="3"/>
    </font>
    <font>
      <sz val="11"/>
      <color theme="1"/>
      <name val="GHEA Grapalat"/>
      <family val="2"/>
    </font>
    <font>
      <i/>
      <sz val="10"/>
      <color rgb="FF000000"/>
      <name val="GHEA Grapalat"/>
      <family val="3"/>
    </font>
    <font>
      <b/>
      <u/>
      <sz val="11"/>
      <color theme="1"/>
      <name val="GHEA Grapalat"/>
      <family val="3"/>
    </font>
    <font>
      <i/>
      <sz val="10"/>
      <name val="GHEA Grapalat"/>
      <family val="3"/>
    </font>
    <font>
      <b/>
      <i/>
      <sz val="10"/>
      <name val="Calibri"/>
      <family val="2"/>
      <scheme val="minor"/>
    </font>
    <font>
      <b/>
      <i/>
      <sz val="10"/>
      <name val="GHEA Grapalat"/>
      <family val="3"/>
    </font>
    <font>
      <b/>
      <sz val="10"/>
      <name val="GHEA Grapalat"/>
      <family val="3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GHEA Grapalat"/>
      <family val="3"/>
    </font>
    <font>
      <sz val="10"/>
      <color theme="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i/>
      <sz val="10"/>
      <color rgb="FFFF0000"/>
      <name val="GHEA Grapalat"/>
      <family val="3"/>
    </font>
    <font>
      <sz val="9"/>
      <color theme="1"/>
      <name val="GHEA Grapalat"/>
      <family val="2"/>
    </font>
    <font>
      <sz val="10"/>
      <name val="GHEA Grapalat"/>
      <family val="2"/>
    </font>
    <font>
      <b/>
      <sz val="10"/>
      <name val="GHEA Grapalat"/>
      <family val="3"/>
    </font>
    <font>
      <sz val="9"/>
      <color theme="1"/>
      <name val="Calibri"/>
      <family val="2"/>
      <charset val="1"/>
      <scheme val="minor"/>
    </font>
    <font>
      <sz val="9"/>
      <color theme="1"/>
      <name val="GHEA Grapalat"/>
      <family val="3"/>
    </font>
    <font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sz val="10"/>
      <color rgb="FF000000"/>
      <name val="GHEA Grapalat"/>
      <family val="3"/>
    </font>
    <font>
      <u/>
      <sz val="11"/>
      <color theme="10"/>
      <name val="Calibri"/>
      <family val="2"/>
      <scheme val="minor"/>
    </font>
    <font>
      <sz val="10"/>
      <color rgb="FFFF0000"/>
      <name val="GHEA Grapalat"/>
      <family val="3"/>
    </font>
    <font>
      <b/>
      <sz val="10"/>
      <color rgb="FF000000"/>
      <name val="GHEA Grapalat"/>
      <family val="3"/>
    </font>
    <font>
      <b/>
      <sz val="10"/>
      <color indexed="8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2F2F2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auto="1"/>
      </top>
      <bottom style="thin">
        <color indexed="64"/>
      </bottom>
      <diagonal/>
    </border>
  </borders>
  <cellStyleXfs count="1202">
    <xf numFmtId="0" fontId="0" fillId="0" borderId="0"/>
    <xf numFmtId="0" fontId="12" fillId="0" borderId="0"/>
    <xf numFmtId="9" fontId="13" fillId="0" borderId="0" applyFont="0" applyFill="0" applyBorder="0" applyAlignment="0" applyProtection="0"/>
    <xf numFmtId="0" fontId="14" fillId="0" borderId="0"/>
    <xf numFmtId="0" fontId="15" fillId="0" borderId="0">
      <alignment horizontal="left" vertical="top" wrapText="1"/>
    </xf>
    <xf numFmtId="0" fontId="16" fillId="0" borderId="0"/>
    <xf numFmtId="165" fontId="17" fillId="0" borderId="0" applyFill="0" applyBorder="0" applyProtection="0">
      <alignment horizontal="right" vertical="top"/>
    </xf>
    <xf numFmtId="0" fontId="17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0" fontId="19" fillId="0" borderId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4" applyNumberFormat="0" applyAlignment="0" applyProtection="0"/>
    <xf numFmtId="0" fontId="27" fillId="7" borderId="5" applyNumberFormat="0" applyAlignment="0" applyProtection="0"/>
    <xf numFmtId="0" fontId="28" fillId="7" borderId="4" applyNumberFormat="0" applyAlignment="0" applyProtection="0"/>
    <xf numFmtId="0" fontId="29" fillId="0" borderId="6" applyNumberFormat="0" applyFill="0" applyAlignment="0" applyProtection="0"/>
    <xf numFmtId="0" fontId="30" fillId="8" borderId="7" applyNumberFormat="0" applyAlignment="0" applyProtection="0"/>
    <xf numFmtId="0" fontId="31" fillId="0" borderId="0" applyNumberFormat="0" applyFill="0" applyBorder="0" applyAlignment="0" applyProtection="0"/>
    <xf numFmtId="0" fontId="16" fillId="9" borderId="8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11" fillId="9" borderId="8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1" applyNumberFormat="0" applyFill="0" applyAlignment="0" applyProtection="0"/>
    <xf numFmtId="0" fontId="36" fillId="25" borderId="0" applyNumberFormat="0" applyBorder="0" applyAlignment="0" applyProtection="0"/>
    <xf numFmtId="0" fontId="44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46" fillId="0" borderId="6" applyNumberFormat="0" applyFill="0" applyAlignment="0" applyProtection="0"/>
    <xf numFmtId="0" fontId="16" fillId="19" borderId="0" applyNumberFormat="0" applyBorder="0" applyAlignment="0" applyProtection="0"/>
    <xf numFmtId="0" fontId="16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6" fillId="28" borderId="0" applyNumberFormat="0" applyBorder="0" applyAlignment="0" applyProtection="0"/>
    <xf numFmtId="0" fontId="16" fillId="24" borderId="0" applyNumberFormat="0" applyBorder="0" applyAlignment="0" applyProtection="0"/>
    <xf numFmtId="0" fontId="38" fillId="7" borderId="4" applyNumberFormat="0" applyAlignment="0" applyProtection="0"/>
    <xf numFmtId="0" fontId="41" fillId="3" borderId="0" applyNumberFormat="0" applyBorder="0" applyAlignment="0" applyProtection="0"/>
    <xf numFmtId="0" fontId="48" fillId="7" borderId="5" applyNumberFormat="0" applyAlignment="0" applyProtection="0"/>
    <xf numFmtId="0" fontId="45" fillId="6" borderId="4" applyNumberFormat="0" applyAlignment="0" applyProtection="0"/>
    <xf numFmtId="0" fontId="43" fillId="0" borderId="2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7" applyNumberFormat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50" fillId="0" borderId="9" applyNumberFormat="0" applyFill="0" applyAlignment="0" applyProtection="0"/>
    <xf numFmtId="0" fontId="36" fillId="18" borderId="0" applyNumberFormat="0" applyBorder="0" applyAlignment="0" applyProtection="0"/>
    <xf numFmtId="0" fontId="16" fillId="27" borderId="0" applyNumberFormat="0" applyBorder="0" applyAlignment="0" applyProtection="0"/>
    <xf numFmtId="0" fontId="37" fillId="4" borderId="0" applyNumberFormat="0" applyBorder="0" applyAlignment="0" applyProtection="0"/>
    <xf numFmtId="0" fontId="16" fillId="1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4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0" applyNumberFormat="0" applyAlignment="0" applyProtection="0"/>
    <xf numFmtId="0" fontId="58" fillId="53" borderId="11" applyNumberFormat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2" applyNumberFormat="0" applyFill="0" applyAlignment="0" applyProtection="0"/>
    <xf numFmtId="0" fontId="62" fillId="0" borderId="13" applyNumberFormat="0" applyFill="0" applyAlignment="0" applyProtection="0"/>
    <xf numFmtId="0" fontId="63" fillId="0" borderId="14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0" applyNumberFormat="0" applyAlignment="0" applyProtection="0"/>
    <xf numFmtId="0" fontId="65" fillId="0" borderId="15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10" fillId="0" borderId="0"/>
    <xf numFmtId="0" fontId="14" fillId="0" borderId="0"/>
    <xf numFmtId="0" fontId="14" fillId="0" borderId="0"/>
    <xf numFmtId="0" fontId="18" fillId="55" borderId="16" applyNumberFormat="0" applyFont="0" applyAlignment="0" applyProtection="0"/>
    <xf numFmtId="0" fontId="67" fillId="52" borderId="17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18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4" fillId="0" borderId="0"/>
    <xf numFmtId="0" fontId="10" fillId="0" borderId="0"/>
    <xf numFmtId="0" fontId="17" fillId="0" borderId="0">
      <alignment horizontal="left" vertical="top" wrapText="1"/>
    </xf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71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0" borderId="0"/>
    <xf numFmtId="164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53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35" fillId="0" borderId="0" applyNumberFormat="0" applyFill="0" applyBorder="0" applyAlignment="0" applyProtection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4" applyNumberFormat="0" applyAlignment="0" applyProtection="0"/>
    <xf numFmtId="0" fontId="27" fillId="7" borderId="5" applyNumberFormat="0" applyAlignment="0" applyProtection="0"/>
    <xf numFmtId="0" fontId="28" fillId="7" borderId="4" applyNumberFormat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0" fillId="8" borderId="7" applyNumberFormat="0" applyAlignment="0" applyProtection="0"/>
    <xf numFmtId="0" fontId="25" fillId="5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29" fillId="0" borderId="6" applyNumberFormat="0" applyFill="0" applyAlignment="0" applyProtection="0"/>
    <xf numFmtId="0" fontId="74" fillId="0" borderId="0"/>
    <xf numFmtId="0" fontId="31" fillId="0" borderId="0" applyNumberFormat="0" applyFill="0" applyBorder="0" applyAlignment="0" applyProtection="0"/>
    <xf numFmtId="0" fontId="23" fillId="3" borderId="0" applyNumberFormat="0" applyBorder="0" applyAlignment="0" applyProtection="0"/>
    <xf numFmtId="43" fontId="18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14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6" fillId="33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24" fillId="4" borderId="0" applyNumberFormat="0" applyBorder="0" applyAlignment="0" applyProtection="0"/>
    <xf numFmtId="0" fontId="57" fillId="52" borderId="10" applyNumberFormat="0" applyAlignment="0" applyProtection="0"/>
    <xf numFmtId="0" fontId="57" fillId="52" borderId="10" applyNumberFormat="0" applyAlignment="0" applyProtection="0"/>
    <xf numFmtId="0" fontId="28" fillId="7" borderId="4" applyNumberFormat="0" applyAlignment="0" applyProtection="0"/>
    <xf numFmtId="0" fontId="30" fillId="8" borderId="7" applyNumberFormat="0" applyAlignment="0" applyProtection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64" fillId="42" borderId="10" applyNumberFormat="0" applyAlignment="0" applyProtection="0"/>
    <xf numFmtId="0" fontId="64" fillId="42" borderId="10" applyNumberFormat="0" applyAlignment="0" applyProtection="0"/>
    <xf numFmtId="0" fontId="26" fillId="6" borderId="4" applyNumberFormat="0" applyAlignment="0" applyProtection="0"/>
    <xf numFmtId="0" fontId="29" fillId="0" borderId="6" applyNumberFormat="0" applyFill="0" applyAlignment="0" applyProtection="0"/>
    <xf numFmtId="0" fontId="54" fillId="5" borderId="0" applyNumberFormat="0" applyBorder="0" applyAlignment="0" applyProtection="0"/>
    <xf numFmtId="0" fontId="54" fillId="5" borderId="0" applyNumberFormat="0" applyBorder="0" applyAlignment="0" applyProtection="0"/>
    <xf numFmtId="0" fontId="54" fillId="5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17" fillId="0" borderId="0">
      <alignment horizontal="left" vertical="top" wrapText="1"/>
    </xf>
    <xf numFmtId="1" fontId="72" fillId="0" borderId="0"/>
    <xf numFmtId="0" fontId="14" fillId="0" borderId="0"/>
    <xf numFmtId="0" fontId="53" fillId="0" borderId="0"/>
    <xf numFmtId="0" fontId="7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55" borderId="16" applyNumberFormat="0" applyFont="0" applyAlignment="0" applyProtection="0"/>
    <xf numFmtId="0" fontId="18" fillId="55" borderId="16" applyNumberFormat="0" applyFont="0" applyAlignment="0" applyProtection="0"/>
    <xf numFmtId="0" fontId="6" fillId="9" borderId="8" applyNumberFormat="0" applyFont="0" applyAlignment="0" applyProtection="0"/>
    <xf numFmtId="0" fontId="6" fillId="9" borderId="8" applyNumberFormat="0" applyFont="0" applyAlignment="0" applyProtection="0"/>
    <xf numFmtId="0" fontId="67" fillId="52" borderId="17" applyNumberFormat="0" applyAlignment="0" applyProtection="0"/>
    <xf numFmtId="0" fontId="67" fillId="52" borderId="17" applyNumberFormat="0" applyAlignment="0" applyProtection="0"/>
    <xf numFmtId="0" fontId="27" fillId="7" borderId="5" applyNumberFormat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33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6" fillId="10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45" fillId="6" borderId="4" applyNumberFormat="0" applyAlignment="0" applyProtection="0"/>
    <xf numFmtId="0" fontId="48" fillId="7" borderId="5" applyNumberFormat="0" applyAlignment="0" applyProtection="0"/>
    <xf numFmtId="0" fontId="38" fillId="7" borderId="4" applyNumberFormat="0" applyAlignment="0" applyProtection="0"/>
    <xf numFmtId="0" fontId="42" fillId="0" borderId="1" applyNumberFormat="0" applyFill="0" applyAlignment="0" applyProtection="0"/>
    <xf numFmtId="0" fontId="43" fillId="0" borderId="2" applyNumberFormat="0" applyFill="0" applyAlignment="0" applyProtection="0"/>
    <xf numFmtId="0" fontId="44" fillId="0" borderId="3" applyNumberFormat="0" applyFill="0" applyAlignment="0" applyProtection="0"/>
    <xf numFmtId="0" fontId="44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39" fillId="8" borderId="7" applyNumberFormat="0" applyAlignment="0" applyProtection="0"/>
    <xf numFmtId="0" fontId="47" fillId="5" borderId="0" applyNumberFormat="0" applyBorder="0" applyAlignment="0" applyProtection="0"/>
    <xf numFmtId="0" fontId="6" fillId="0" borderId="0"/>
    <xf numFmtId="0" fontId="6" fillId="0" borderId="0"/>
    <xf numFmtId="0" fontId="19" fillId="0" borderId="0"/>
    <xf numFmtId="0" fontId="79" fillId="0" borderId="0"/>
    <xf numFmtId="0" fontId="18" fillId="0" borderId="0"/>
    <xf numFmtId="0" fontId="37" fillId="4" borderId="0" applyNumberFormat="0" applyBorder="0" applyAlignment="0" applyProtection="0"/>
    <xf numFmtId="0" fontId="40" fillId="0" borderId="0" applyNumberFormat="0" applyFill="0" applyBorder="0" applyAlignment="0" applyProtection="0"/>
    <xf numFmtId="0" fontId="46" fillId="0" borderId="6" applyNumberFormat="0" applyFill="0" applyAlignment="0" applyProtection="0"/>
    <xf numFmtId="0" fontId="51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41" fillId="3" borderId="0" applyNumberFormat="0" applyBorder="0" applyAlignment="0" applyProtection="0"/>
    <xf numFmtId="0" fontId="80" fillId="0" borderId="0"/>
    <xf numFmtId="0" fontId="16" fillId="0" borderId="0"/>
    <xf numFmtId="0" fontId="14" fillId="0" borderId="0"/>
    <xf numFmtId="0" fontId="16" fillId="0" borderId="0"/>
    <xf numFmtId="0" fontId="79" fillId="0" borderId="0"/>
    <xf numFmtId="165" fontId="81" fillId="0" borderId="0" applyFill="0" applyBorder="0" applyProtection="0">
      <alignment horizontal="right" vertical="top"/>
    </xf>
    <xf numFmtId="167" fontId="18" fillId="0" borderId="0" applyFont="0" applyFill="0" applyBorder="0" applyAlignment="0" applyProtection="0"/>
    <xf numFmtId="165" fontId="81" fillId="0" borderId="0" applyFill="0" applyBorder="0" applyProtection="0">
      <alignment horizontal="right" vertical="top"/>
    </xf>
    <xf numFmtId="165" fontId="88" fillId="0" borderId="0" applyFill="0" applyBorder="0" applyProtection="0">
      <alignment horizontal="right" vertical="top"/>
    </xf>
    <xf numFmtId="43" fontId="16" fillId="0" borderId="0" applyFont="0" applyFill="0" applyBorder="0" applyAlignment="0" applyProtection="0"/>
    <xf numFmtId="0" fontId="19" fillId="0" borderId="0">
      <alignment vertical="center"/>
    </xf>
    <xf numFmtId="0" fontId="92" fillId="0" borderId="0"/>
    <xf numFmtId="174" fontId="92" fillId="0" borderId="0" applyFont="0" applyFill="0" applyBorder="0" applyAlignment="0" applyProtection="0"/>
    <xf numFmtId="165" fontId="94" fillId="0" borderId="0" applyFill="0" applyBorder="0" applyProtection="0">
      <alignment horizontal="right" vertical="top"/>
    </xf>
    <xf numFmtId="0" fontId="95" fillId="0" borderId="0"/>
    <xf numFmtId="165" fontId="90" fillId="0" borderId="0" applyFill="0" applyBorder="0" applyProtection="0">
      <alignment horizontal="right" vertical="top"/>
    </xf>
    <xf numFmtId="0" fontId="14" fillId="0" borderId="0"/>
    <xf numFmtId="0" fontId="96" fillId="0" borderId="0"/>
    <xf numFmtId="43" fontId="96" fillId="0" borderId="0" applyFont="0" applyFill="0" applyBorder="0" applyAlignment="0" applyProtection="0"/>
    <xf numFmtId="0" fontId="92" fillId="0" borderId="0"/>
    <xf numFmtId="0" fontId="97" fillId="0" borderId="0"/>
    <xf numFmtId="177" fontId="79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7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7" fillId="0" borderId="0">
      <alignment horizontal="left" vertical="top" wrapText="1"/>
    </xf>
    <xf numFmtId="0" fontId="18" fillId="0" borderId="0"/>
    <xf numFmtId="0" fontId="5" fillId="0" borderId="0"/>
    <xf numFmtId="43" fontId="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7" fillId="52" borderId="22" applyNumberFormat="0" applyAlignment="0" applyProtection="0"/>
    <xf numFmtId="43" fontId="5" fillId="0" borderId="0" applyFont="0" applyFill="0" applyBorder="0" applyAlignment="0" applyProtection="0"/>
    <xf numFmtId="0" fontId="64" fillId="42" borderId="22" applyNumberFormat="0" applyAlignment="0" applyProtection="0"/>
    <xf numFmtId="1" fontId="72" fillId="0" borderId="0"/>
    <xf numFmtId="0" fontId="5" fillId="0" borderId="0"/>
    <xf numFmtId="0" fontId="18" fillId="55" borderId="23" applyNumberFormat="0" applyFont="0" applyAlignment="0" applyProtection="0"/>
    <xf numFmtId="0" fontId="67" fillId="52" borderId="24" applyNumberFormat="0" applyAlignment="0" applyProtection="0"/>
    <xf numFmtId="0" fontId="69" fillId="0" borderId="25" applyNumberFormat="0" applyFill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7" fillId="0" borderId="0">
      <alignment horizontal="left" vertical="top" wrapText="1"/>
    </xf>
    <xf numFmtId="0" fontId="98" fillId="0" borderId="0" applyNumberForma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99" fillId="5" borderId="0" applyNumberFormat="0" applyBorder="0" applyAlignment="0" applyProtection="0"/>
    <xf numFmtId="0" fontId="5" fillId="9" borderId="8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25" fillId="5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4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4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4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4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4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4" fillId="3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98" fillId="0" borderId="0" applyNumberFormat="0" applyFill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18" fillId="0" borderId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0" fontId="16" fillId="0" borderId="0"/>
    <xf numFmtId="0" fontId="74" fillId="0" borderId="0"/>
    <xf numFmtId="0" fontId="16" fillId="0" borderId="0"/>
    <xf numFmtId="0" fontId="16" fillId="0" borderId="0"/>
    <xf numFmtId="0" fontId="3" fillId="0" borderId="0"/>
    <xf numFmtId="0" fontId="92" fillId="0" borderId="0"/>
    <xf numFmtId="0" fontId="16" fillId="0" borderId="0"/>
    <xf numFmtId="177" fontId="18" fillId="0" borderId="0" applyFont="0" applyFill="0" applyBorder="0" applyAlignment="0" applyProtection="0"/>
    <xf numFmtId="0" fontId="3" fillId="0" borderId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90" fillId="0" borderId="0" applyFill="0" applyBorder="0" applyProtection="0">
      <alignment horizontal="right" vertical="top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34" fillId="0" borderId="0" applyNumberFormat="0" applyFill="0" applyBorder="0" applyAlignment="0" applyProtection="0"/>
    <xf numFmtId="165" fontId="17" fillId="0" borderId="0" applyFill="0" applyBorder="0" applyProtection="0">
      <alignment horizontal="right" vertical="top"/>
    </xf>
    <xf numFmtId="0" fontId="14" fillId="0" borderId="0"/>
    <xf numFmtId="0" fontId="53" fillId="0" borderId="0"/>
  </cellStyleXfs>
  <cellXfs count="742">
    <xf numFmtId="0" fontId="0" fillId="0" borderId="0" xfId="0"/>
    <xf numFmtId="0" fontId="84" fillId="0" borderId="0" xfId="0" applyFont="1"/>
    <xf numFmtId="0" fontId="84" fillId="0" borderId="0" xfId="0" applyFont="1" applyAlignment="1">
      <alignment horizontal="right"/>
    </xf>
    <xf numFmtId="0" fontId="84" fillId="2" borderId="0" xfId="0" applyFont="1" applyFill="1"/>
    <xf numFmtId="43" fontId="86" fillId="2" borderId="0" xfId="262" applyFont="1" applyFill="1" applyAlignment="1">
      <alignment horizontal="center" wrapText="1"/>
    </xf>
    <xf numFmtId="166" fontId="84" fillId="2" borderId="0" xfId="262" applyNumberFormat="1" applyFont="1" applyFill="1" applyAlignment="1">
      <alignment horizontal="right"/>
    </xf>
    <xf numFmtId="166" fontId="86" fillId="2" borderId="19" xfId="262" applyNumberFormat="1" applyFont="1" applyFill="1" applyBorder="1" applyAlignment="1">
      <alignment horizontal="center" vertical="center"/>
    </xf>
    <xf numFmtId="0" fontId="86" fillId="2" borderId="0" xfId="0" applyFont="1" applyFill="1"/>
    <xf numFmtId="0" fontId="86" fillId="2" borderId="0" xfId="1049" applyFont="1" applyFill="1" applyAlignment="1">
      <alignment horizontal="left" vertical="top" wrapText="1"/>
    </xf>
    <xf numFmtId="0" fontId="86" fillId="2" borderId="0" xfId="1049" applyFont="1" applyFill="1"/>
    <xf numFmtId="0" fontId="84" fillId="2" borderId="0" xfId="0" applyFont="1" applyFill="1" applyAlignment="1">
      <alignment horizontal="left" vertical="top" wrapText="1"/>
    </xf>
    <xf numFmtId="170" fontId="84" fillId="2" borderId="0" xfId="0" applyNumberFormat="1" applyFont="1" applyFill="1" applyAlignment="1">
      <alignment horizontal="left" vertical="top" wrapText="1"/>
    </xf>
    <xf numFmtId="166" fontId="100" fillId="2" borderId="0" xfId="262" applyNumberFormat="1" applyFont="1" applyFill="1" applyAlignment="1">
      <alignment horizontal="right" vertical="center"/>
    </xf>
    <xf numFmtId="166" fontId="84" fillId="2" borderId="0" xfId="0" applyNumberFormat="1" applyFont="1" applyFill="1"/>
    <xf numFmtId="0" fontId="0" fillId="0" borderId="0" xfId="0"/>
    <xf numFmtId="0" fontId="86" fillId="2" borderId="31" xfId="0" applyFont="1" applyFill="1" applyBorder="1" applyAlignment="1">
      <alignment horizontal="left" vertical="top" wrapText="1"/>
    </xf>
    <xf numFmtId="0" fontId="86" fillId="2" borderId="31" xfId="0" applyFont="1" applyFill="1" applyBorder="1" applyAlignment="1">
      <alignment horizontal="center" vertical="top" wrapText="1"/>
    </xf>
    <xf numFmtId="0" fontId="85" fillId="2" borderId="31" xfId="0" applyFont="1" applyFill="1" applyBorder="1" applyAlignment="1">
      <alignment horizontal="left" vertical="center" wrapText="1"/>
    </xf>
    <xf numFmtId="0" fontId="85" fillId="2" borderId="31" xfId="0" applyFont="1" applyFill="1" applyBorder="1" applyAlignment="1">
      <alignment horizontal="center" vertical="center" wrapText="1"/>
    </xf>
    <xf numFmtId="0" fontId="86" fillId="2" borderId="31" xfId="0" applyFont="1" applyFill="1" applyBorder="1" applyAlignment="1">
      <alignment horizontal="center" vertical="center" wrapText="1"/>
    </xf>
    <xf numFmtId="0" fontId="85" fillId="2" borderId="31" xfId="0" applyFont="1" applyFill="1" applyBorder="1" applyAlignment="1">
      <alignment horizontal="left" vertical="top" wrapText="1"/>
    </xf>
    <xf numFmtId="0" fontId="86" fillId="2" borderId="0" xfId="1180" applyFont="1" applyFill="1"/>
    <xf numFmtId="0" fontId="86" fillId="2" borderId="0" xfId="1180" applyFont="1" applyFill="1" applyAlignment="1">
      <alignment horizontal="right" vertical="center"/>
    </xf>
    <xf numFmtId="0" fontId="86" fillId="2" borderId="0" xfId="1180" applyFont="1" applyFill="1" applyAlignment="1">
      <alignment horizontal="center" vertical="center"/>
    </xf>
    <xf numFmtId="0" fontId="84" fillId="2" borderId="31" xfId="0" applyFont="1" applyFill="1" applyBorder="1" applyAlignment="1">
      <alignment horizontal="center" vertical="center" wrapText="1"/>
    </xf>
    <xf numFmtId="176" fontId="85" fillId="2" borderId="31" xfId="1043" applyNumberFormat="1" applyFont="1" applyFill="1" applyBorder="1" applyAlignment="1">
      <alignment horizontal="right" vertical="center"/>
    </xf>
    <xf numFmtId="176" fontId="85" fillId="2" borderId="31" xfId="0" applyNumberFormat="1" applyFont="1" applyFill="1" applyBorder="1" applyAlignment="1">
      <alignment horizontal="right" vertical="center" wrapText="1"/>
    </xf>
    <xf numFmtId="176" fontId="86" fillId="2" borderId="31" xfId="0" applyNumberFormat="1" applyFont="1" applyFill="1" applyBorder="1" applyAlignment="1">
      <alignment horizontal="right" vertical="center" wrapText="1"/>
    </xf>
    <xf numFmtId="0" fontId="84" fillId="0" borderId="0" xfId="0" applyFont="1" applyAlignment="1">
      <alignment vertical="center"/>
    </xf>
    <xf numFmtId="0" fontId="84" fillId="2" borderId="0" xfId="0" applyFont="1" applyFill="1" applyAlignment="1">
      <alignment horizontal="left" vertical="center" wrapText="1"/>
    </xf>
    <xf numFmtId="0" fontId="93" fillId="0" borderId="0" xfId="1068" applyFont="1">
      <alignment horizontal="left" vertical="top" wrapText="1"/>
    </xf>
    <xf numFmtId="43" fontId="93" fillId="0" borderId="0" xfId="1041" applyNumberFormat="1" applyFont="1" applyAlignment="1">
      <alignment horizontal="right" vertical="center"/>
    </xf>
    <xf numFmtId="0" fontId="93" fillId="0" borderId="0" xfId="1068" applyFont="1" applyAlignment="1">
      <alignment horizontal="center" vertical="center" wrapText="1"/>
    </xf>
    <xf numFmtId="0" fontId="103" fillId="0" borderId="38" xfId="1068" applyFont="1" applyBorder="1" applyAlignment="1">
      <alignment horizontal="center" vertical="center" wrapText="1"/>
    </xf>
    <xf numFmtId="0" fontId="93" fillId="0" borderId="38" xfId="1068" applyFont="1" applyBorder="1">
      <alignment horizontal="left" vertical="top" wrapText="1"/>
    </xf>
    <xf numFmtId="166" fontId="103" fillId="0" borderId="38" xfId="1047" applyNumberFormat="1" applyFont="1" applyBorder="1" applyAlignment="1">
      <alignment horizontal="right" vertical="center" wrapText="1"/>
    </xf>
    <xf numFmtId="166" fontId="93" fillId="0" borderId="38" xfId="1047" applyNumberFormat="1" applyFont="1" applyBorder="1" applyAlignment="1">
      <alignment horizontal="right" vertical="center" wrapText="1"/>
    </xf>
    <xf numFmtId="0" fontId="93" fillId="0" borderId="38" xfId="1068" applyFont="1" applyBorder="1" applyAlignment="1">
      <alignment horizontal="left" vertical="center" wrapText="1"/>
    </xf>
    <xf numFmtId="0" fontId="103" fillId="0" borderId="38" xfId="1068" applyFont="1" applyBorder="1" applyAlignment="1">
      <alignment horizontal="left" vertical="center" wrapText="1"/>
    </xf>
    <xf numFmtId="166" fontId="103" fillId="0" borderId="38" xfId="1047" applyNumberFormat="1" applyFont="1" applyBorder="1" applyAlignment="1">
      <alignment horizontal="right" vertical="center"/>
    </xf>
    <xf numFmtId="0" fontId="93" fillId="0" borderId="38" xfId="1068" applyFont="1" applyBorder="1" applyAlignment="1">
      <alignment horizontal="center" vertical="center" wrapText="1"/>
    </xf>
    <xf numFmtId="0" fontId="104" fillId="2" borderId="0" xfId="0" applyFont="1" applyFill="1" applyAlignment="1">
      <alignment horizontal="left" vertical="top" wrapText="1"/>
    </xf>
    <xf numFmtId="0" fontId="104" fillId="2" borderId="0" xfId="0" applyFont="1" applyFill="1" applyAlignment="1">
      <alignment horizontal="left" vertical="center" wrapText="1"/>
    </xf>
    <xf numFmtId="0" fontId="105" fillId="2" borderId="20" xfId="1068" applyFont="1" applyFill="1" applyBorder="1" applyAlignment="1">
      <alignment horizontal="center"/>
    </xf>
    <xf numFmtId="0" fontId="106" fillId="2" borderId="38" xfId="0" applyFont="1" applyFill="1" applyBorder="1" applyAlignment="1">
      <alignment horizontal="center" vertical="center" textRotation="90" wrapText="1"/>
    </xf>
    <xf numFmtId="0" fontId="106" fillId="2" borderId="38" xfId="0" applyFont="1" applyFill="1" applyBorder="1" applyAlignment="1">
      <alignment horizontal="center" vertical="center" wrapText="1"/>
    </xf>
    <xf numFmtId="4" fontId="104" fillId="2" borderId="0" xfId="0" applyNumberFormat="1" applyFont="1" applyFill="1" applyAlignment="1">
      <alignment horizontal="left" vertical="top" wrapText="1"/>
    </xf>
    <xf numFmtId="165" fontId="104" fillId="2" borderId="0" xfId="0" applyNumberFormat="1" applyFont="1" applyFill="1" applyAlignment="1">
      <alignment horizontal="left" vertical="top" wrapText="1"/>
    </xf>
    <xf numFmtId="165" fontId="104" fillId="2" borderId="38" xfId="0" applyNumberFormat="1" applyFont="1" applyFill="1" applyBorder="1" applyAlignment="1">
      <alignment horizontal="left" vertical="top" wrapText="1"/>
    </xf>
    <xf numFmtId="179" fontId="104" fillId="2" borderId="38" xfId="0" applyNumberFormat="1" applyFont="1" applyFill="1" applyBorder="1" applyAlignment="1">
      <alignment horizontal="left" vertical="top" wrapText="1"/>
    </xf>
    <xf numFmtId="179" fontId="104" fillId="2" borderId="0" xfId="0" applyNumberFormat="1" applyFont="1" applyFill="1" applyAlignment="1">
      <alignment horizontal="left" vertical="top" wrapText="1"/>
    </xf>
    <xf numFmtId="0" fontId="86" fillId="2" borderId="35" xfId="0" applyFont="1" applyFill="1" applyBorder="1" applyAlignment="1">
      <alignment horizontal="left" vertical="center" wrapText="1"/>
    </xf>
    <xf numFmtId="0" fontId="93" fillId="2" borderId="0" xfId="1180" applyFont="1" applyFill="1" applyAlignment="1">
      <alignment horizontal="right" vertical="center"/>
    </xf>
    <xf numFmtId="0" fontId="93" fillId="2" borderId="38" xfId="0" applyFont="1" applyFill="1" applyBorder="1" applyAlignment="1">
      <alignment horizontal="center" vertical="center" wrapText="1"/>
    </xf>
    <xf numFmtId="0" fontId="93" fillId="2" borderId="38" xfId="0" applyFont="1" applyFill="1" applyBorder="1" applyAlignment="1">
      <alignment horizontal="center" vertical="center"/>
    </xf>
    <xf numFmtId="0" fontId="102" fillId="0" borderId="0" xfId="1068" applyFont="1" applyBorder="1" applyAlignment="1">
      <alignment wrapText="1"/>
    </xf>
    <xf numFmtId="0" fontId="102" fillId="0" borderId="0" xfId="1068" applyFont="1" applyBorder="1" applyAlignment="1">
      <alignment horizontal="center" wrapText="1"/>
    </xf>
    <xf numFmtId="0" fontId="86" fillId="2" borderId="38" xfId="0" applyFont="1" applyFill="1" applyBorder="1" applyAlignment="1">
      <alignment horizontal="center" vertical="center" wrapText="1"/>
    </xf>
    <xf numFmtId="0" fontId="91" fillId="2" borderId="0" xfId="0" applyFont="1" applyFill="1" applyAlignment="1">
      <alignment horizontal="right"/>
    </xf>
    <xf numFmtId="0" fontId="93" fillId="2" borderId="38" xfId="0" applyFont="1" applyFill="1" applyBorder="1" applyAlignment="1">
      <alignment horizontal="left" vertical="top" wrapText="1"/>
    </xf>
    <xf numFmtId="0" fontId="103" fillId="2" borderId="38" xfId="0" applyFont="1" applyFill="1" applyBorder="1" applyAlignment="1">
      <alignment horizontal="left" vertical="top" wrapText="1"/>
    </xf>
    <xf numFmtId="170" fontId="93" fillId="2" borderId="38" xfId="0" applyNumberFormat="1" applyFont="1" applyFill="1" applyBorder="1" applyAlignment="1">
      <alignment horizontal="center" vertical="center"/>
    </xf>
    <xf numFmtId="178" fontId="93" fillId="2" borderId="38" xfId="0" applyNumberFormat="1" applyFont="1" applyFill="1" applyBorder="1" applyAlignment="1">
      <alignment horizontal="center" vertical="center"/>
    </xf>
    <xf numFmtId="178" fontId="93" fillId="2" borderId="38" xfId="0" applyNumberFormat="1" applyFont="1" applyFill="1" applyBorder="1" applyAlignment="1">
      <alignment horizontal="left" vertical="top" wrapText="1"/>
    </xf>
    <xf numFmtId="178" fontId="93" fillId="2" borderId="38" xfId="0" applyNumberFormat="1" applyFont="1" applyFill="1" applyBorder="1" applyAlignment="1">
      <alignment vertical="top" wrapText="1"/>
    </xf>
    <xf numFmtId="165" fontId="93" fillId="2" borderId="38" xfId="0" applyNumberFormat="1" applyFont="1" applyFill="1" applyBorder="1" applyAlignment="1">
      <alignment vertical="top" wrapText="1"/>
    </xf>
    <xf numFmtId="165" fontId="93" fillId="2" borderId="38" xfId="6" applyNumberFormat="1" applyFont="1" applyFill="1" applyBorder="1" applyAlignment="1">
      <alignment vertical="top"/>
    </xf>
    <xf numFmtId="165" fontId="93" fillId="2" borderId="38" xfId="0" applyNumberFormat="1" applyFont="1" applyFill="1" applyBorder="1" applyAlignment="1"/>
    <xf numFmtId="0" fontId="86" fillId="2" borderId="0" xfId="0" applyFont="1" applyFill="1" applyAlignment="1">
      <alignment horizontal="right"/>
    </xf>
    <xf numFmtId="0" fontId="86" fillId="2" borderId="0" xfId="0" applyFont="1" applyFill="1" applyAlignment="1">
      <alignment wrapText="1"/>
    </xf>
    <xf numFmtId="0" fontId="86" fillId="2" borderId="0" xfId="0" applyFont="1" applyFill="1" applyAlignment="1">
      <alignment horizontal="center" wrapText="1"/>
    </xf>
    <xf numFmtId="0" fontId="86" fillId="2" borderId="0" xfId="0" applyFont="1" applyFill="1" applyAlignment="1">
      <alignment horizontal="right" wrapText="1"/>
    </xf>
    <xf numFmtId="0" fontId="86" fillId="2" borderId="19" xfId="0" applyFont="1" applyFill="1" applyBorder="1"/>
    <xf numFmtId="0" fontId="86" fillId="2" borderId="19" xfId="0" applyFont="1" applyFill="1" applyBorder="1" applyAlignment="1">
      <alignment horizontal="center" vertical="center" wrapText="1"/>
    </xf>
    <xf numFmtId="49" fontId="86" fillId="2" borderId="19" xfId="1048" applyNumberFormat="1" applyFont="1" applyFill="1" applyBorder="1" applyAlignment="1">
      <alignment horizontal="left" vertical="center" wrapText="1"/>
    </xf>
    <xf numFmtId="170" fontId="86" fillId="2" borderId="19" xfId="6" applyNumberFormat="1" applyFont="1" applyFill="1" applyBorder="1" applyAlignment="1">
      <alignment horizontal="right" vertical="center"/>
    </xf>
    <xf numFmtId="171" fontId="86" fillId="2" borderId="0" xfId="0" applyNumberFormat="1" applyFont="1" applyFill="1"/>
    <xf numFmtId="172" fontId="86" fillId="2" borderId="0" xfId="1047" applyNumberFormat="1" applyFont="1" applyFill="1" applyBorder="1" applyAlignment="1">
      <alignment horizontal="center" wrapText="1"/>
    </xf>
    <xf numFmtId="172" fontId="86" fillId="2" borderId="0" xfId="0" applyNumberFormat="1" applyFont="1" applyFill="1"/>
    <xf numFmtId="170" fontId="86" fillId="2" borderId="19" xfId="1047" applyNumberFormat="1" applyFont="1" applyFill="1" applyBorder="1" applyAlignment="1">
      <alignment horizontal="right" vertical="center" wrapText="1"/>
    </xf>
    <xf numFmtId="165" fontId="86" fillId="2" borderId="0" xfId="0" applyNumberFormat="1" applyFont="1" applyFill="1"/>
    <xf numFmtId="43" fontId="86" fillId="2" borderId="0" xfId="1047" applyFont="1" applyFill="1"/>
    <xf numFmtId="173" fontId="86" fillId="2" borderId="0" xfId="0" applyNumberFormat="1" applyFont="1" applyFill="1"/>
    <xf numFmtId="166" fontId="86" fillId="2" borderId="0" xfId="0" applyNumberFormat="1" applyFont="1" applyFill="1"/>
    <xf numFmtId="0" fontId="84" fillId="2" borderId="0" xfId="0" applyFont="1" applyFill="1" applyAlignment="1">
      <alignment horizontal="right"/>
    </xf>
    <xf numFmtId="0" fontId="84" fillId="2" borderId="19" xfId="0" applyFont="1" applyFill="1" applyBorder="1" applyAlignment="1">
      <alignment horizontal="center" vertical="center" wrapText="1"/>
    </xf>
    <xf numFmtId="0" fontId="86" fillId="2" borderId="37" xfId="0" applyFont="1" applyFill="1" applyBorder="1" applyAlignment="1">
      <alignment horizontal="left" vertical="center" wrapText="1"/>
    </xf>
    <xf numFmtId="166" fontId="86" fillId="2" borderId="38" xfId="262" applyNumberFormat="1" applyFont="1" applyFill="1" applyBorder="1" applyAlignment="1">
      <alignment horizontal="right" vertical="center"/>
    </xf>
    <xf numFmtId="0" fontId="86" fillId="2" borderId="38" xfId="164" applyFont="1" applyFill="1" applyBorder="1" applyAlignment="1">
      <alignment vertical="center" wrapText="1"/>
    </xf>
    <xf numFmtId="166" fontId="86" fillId="2" borderId="38" xfId="164" applyNumberFormat="1" applyFont="1" applyFill="1" applyBorder="1" applyAlignment="1">
      <alignment horizontal="center" vertical="center" wrapText="1"/>
    </xf>
    <xf numFmtId="43" fontId="86" fillId="2" borderId="0" xfId="262" applyFont="1" applyFill="1"/>
    <xf numFmtId="0" fontId="86" fillId="56" borderId="39" xfId="0" applyFont="1" applyFill="1" applyBorder="1" applyAlignment="1">
      <alignment horizontal="left" vertical="center" wrapText="1"/>
    </xf>
    <xf numFmtId="166" fontId="86" fillId="2" borderId="38" xfId="0" applyNumberFormat="1" applyFont="1" applyFill="1" applyBorder="1" applyAlignment="1">
      <alignment horizontal="center" vertical="center"/>
    </xf>
    <xf numFmtId="0" fontId="86" fillId="56" borderId="38" xfId="0" applyFont="1" applyFill="1" applyBorder="1" applyAlignment="1">
      <alignment horizontal="left" vertical="center" wrapText="1"/>
    </xf>
    <xf numFmtId="0" fontId="89" fillId="2" borderId="0" xfId="1180" applyFont="1" applyFill="1"/>
    <xf numFmtId="43" fontId="104" fillId="0" borderId="0" xfId="1041" applyNumberFormat="1" applyFont="1" applyAlignment="1">
      <alignment horizontal="right" vertical="center"/>
    </xf>
    <xf numFmtId="0" fontId="109" fillId="2" borderId="0" xfId="0" applyFont="1" applyFill="1"/>
    <xf numFmtId="0" fontId="104" fillId="2" borderId="0" xfId="0" applyFont="1" applyFill="1"/>
    <xf numFmtId="0" fontId="104" fillId="2" borderId="0" xfId="0" applyFont="1" applyFill="1" applyAlignment="1">
      <alignment horizontal="right"/>
    </xf>
    <xf numFmtId="0" fontId="104" fillId="0" borderId="0" xfId="0" applyFont="1" applyAlignment="1"/>
    <xf numFmtId="165" fontId="106" fillId="0" borderId="38" xfId="1195" applyNumberFormat="1" applyFont="1" applyBorder="1" applyAlignment="1">
      <alignment horizontal="right" vertical="top"/>
    </xf>
    <xf numFmtId="165" fontId="106" fillId="0" borderId="38" xfId="0" applyNumberFormat="1" applyFont="1" applyBorder="1" applyAlignment="1">
      <alignment horizontal="left" vertical="top"/>
    </xf>
    <xf numFmtId="165" fontId="104" fillId="0" borderId="38" xfId="0" applyNumberFormat="1" applyFont="1" applyBorder="1" applyAlignment="1">
      <alignment horizontal="left" vertical="top" wrapText="1"/>
    </xf>
    <xf numFmtId="0" fontId="106" fillId="0" borderId="38" xfId="0" applyNumberFormat="1" applyFont="1" applyBorder="1" applyAlignment="1">
      <alignment horizontal="left" vertical="top" wrapText="1"/>
    </xf>
    <xf numFmtId="165" fontId="106" fillId="0" borderId="38" xfId="0" applyNumberFormat="1" applyFont="1" applyBorder="1" applyAlignment="1">
      <alignment horizontal="left" vertical="top" wrapText="1"/>
    </xf>
    <xf numFmtId="179" fontId="104" fillId="0" borderId="38" xfId="0" applyNumberFormat="1" applyFont="1" applyBorder="1" applyAlignment="1">
      <alignment horizontal="left" vertical="top" wrapText="1"/>
    </xf>
    <xf numFmtId="179" fontId="106" fillId="0" borderId="38" xfId="0" applyNumberFormat="1" applyFont="1" applyBorder="1" applyAlignment="1">
      <alignment horizontal="left" vertical="top"/>
    </xf>
    <xf numFmtId="179" fontId="106" fillId="0" borderId="38" xfId="1195" applyNumberFormat="1" applyFont="1" applyBorder="1" applyAlignment="1">
      <alignment horizontal="right" vertical="top"/>
    </xf>
    <xf numFmtId="0" fontId="86" fillId="2" borderId="31" xfId="0" applyFont="1" applyFill="1" applyBorder="1" applyAlignment="1">
      <alignment horizontal="center" vertical="center" wrapText="1"/>
    </xf>
    <xf numFmtId="0" fontId="91" fillId="0" borderId="38" xfId="1185" applyFont="1" applyBorder="1" applyAlignment="1">
      <alignment horizontal="center" vertical="top" wrapText="1"/>
    </xf>
    <xf numFmtId="166" fontId="84" fillId="2" borderId="0" xfId="0" applyNumberFormat="1" applyFont="1" applyFill="1" applyAlignment="1">
      <alignment horizontal="left" vertical="top" wrapText="1"/>
    </xf>
    <xf numFmtId="0" fontId="84" fillId="2" borderId="0" xfId="0" applyFont="1" applyFill="1" applyAlignment="1"/>
    <xf numFmtId="0" fontId="112" fillId="2" borderId="38" xfId="0" applyFont="1" applyFill="1" applyBorder="1" applyAlignment="1">
      <alignment vertical="center"/>
    </xf>
    <xf numFmtId="0" fontId="121" fillId="2" borderId="38" xfId="0" applyFont="1" applyFill="1" applyBorder="1" applyAlignment="1">
      <alignment horizontal="center" vertical="center" wrapText="1"/>
    </xf>
    <xf numFmtId="0" fontId="89" fillId="2" borderId="41" xfId="0" applyFont="1" applyFill="1" applyBorder="1" applyAlignment="1">
      <alignment horizontal="left" vertical="center" wrapText="1"/>
    </xf>
    <xf numFmtId="0" fontId="89" fillId="2" borderId="38" xfId="0" applyFont="1" applyFill="1" applyBorder="1" applyAlignment="1">
      <alignment horizontal="left" vertical="center" wrapText="1"/>
    </xf>
    <xf numFmtId="0" fontId="121" fillId="2" borderId="42" xfId="0" applyFont="1" applyFill="1" applyBorder="1" applyAlignment="1"/>
    <xf numFmtId="0" fontId="121" fillId="2" borderId="0" xfId="0" applyFont="1" applyFill="1" applyAlignment="1"/>
    <xf numFmtId="0" fontId="121" fillId="2" borderId="38" xfId="0" applyFont="1" applyFill="1" applyBorder="1" applyAlignment="1"/>
    <xf numFmtId="0" fontId="122" fillId="2" borderId="38" xfId="0" applyFont="1" applyFill="1" applyBorder="1" applyAlignment="1"/>
    <xf numFmtId="0" fontId="89" fillId="2" borderId="0" xfId="0" applyFont="1" applyFill="1" applyAlignment="1"/>
    <xf numFmtId="0" fontId="89" fillId="2" borderId="38" xfId="0" applyFont="1" applyFill="1" applyBorder="1" applyAlignment="1">
      <alignment horizontal="center"/>
    </xf>
    <xf numFmtId="0" fontId="121" fillId="2" borderId="38" xfId="0" applyFont="1" applyFill="1" applyBorder="1" applyAlignment="1">
      <alignment vertical="center"/>
    </xf>
    <xf numFmtId="0" fontId="84" fillId="2" borderId="38" xfId="0" applyFont="1" applyFill="1" applyBorder="1" applyAlignment="1">
      <alignment horizontal="left" vertical="top" wrapText="1"/>
    </xf>
    <xf numFmtId="0" fontId="84" fillId="2" borderId="38" xfId="0" applyFont="1" applyFill="1" applyBorder="1" applyAlignment="1">
      <alignment horizontal="center" vertical="top" wrapText="1"/>
    </xf>
    <xf numFmtId="0" fontId="114" fillId="2" borderId="38" xfId="0" applyFont="1" applyFill="1" applyBorder="1" applyAlignment="1">
      <alignment horizontal="center" vertical="top" wrapText="1"/>
    </xf>
    <xf numFmtId="166" fontId="121" fillId="2" borderId="0" xfId="0" applyNumberFormat="1" applyFont="1" applyFill="1" applyAlignment="1">
      <alignment vertical="center" wrapText="1"/>
    </xf>
    <xf numFmtId="166" fontId="121" fillId="2" borderId="38" xfId="1046" applyNumberFormat="1" applyFont="1" applyFill="1" applyBorder="1" applyAlignment="1">
      <alignment vertical="center" wrapText="1"/>
    </xf>
    <xf numFmtId="166" fontId="121" fillId="2" borderId="0" xfId="0" applyNumberFormat="1" applyFont="1" applyFill="1" applyAlignment="1"/>
    <xf numFmtId="166" fontId="121" fillId="2" borderId="38" xfId="1046" applyNumberFormat="1" applyFont="1" applyFill="1" applyBorder="1" applyAlignment="1"/>
    <xf numFmtId="166" fontId="121" fillId="2" borderId="38" xfId="0" applyNumberFormat="1" applyFont="1" applyFill="1" applyBorder="1" applyAlignment="1"/>
    <xf numFmtId="166" fontId="86" fillId="2" borderId="38" xfId="6" applyNumberFormat="1" applyFont="1" applyFill="1" applyBorder="1" applyAlignment="1">
      <alignment horizontal="right" vertical="top"/>
    </xf>
    <xf numFmtId="166" fontId="84" fillId="2" borderId="38" xfId="0" applyNumberFormat="1" applyFont="1" applyFill="1" applyBorder="1" applyAlignment="1">
      <alignment horizontal="center" vertical="top" wrapText="1"/>
    </xf>
    <xf numFmtId="166" fontId="121" fillId="2" borderId="38" xfId="0" applyNumberFormat="1" applyFont="1" applyFill="1" applyBorder="1" applyAlignment="1">
      <alignment vertical="center" wrapText="1"/>
    </xf>
    <xf numFmtId="0" fontId="0" fillId="2" borderId="0" xfId="0" applyFill="1" applyAlignment="1">
      <alignment horizontal="left" vertical="top" wrapText="1"/>
    </xf>
    <xf numFmtId="0" fontId="118" fillId="2" borderId="0" xfId="0" applyFont="1" applyFill="1" applyAlignment="1">
      <alignment horizontal="left" vertical="top" wrapText="1"/>
    </xf>
    <xf numFmtId="0" fontId="118" fillId="2" borderId="0" xfId="0" applyFont="1" applyFill="1" applyAlignment="1">
      <alignment horizontal="left" vertical="top"/>
    </xf>
    <xf numFmtId="0" fontId="0" fillId="2" borderId="0" xfId="0" applyFont="1" applyFill="1" applyAlignment="1">
      <alignment horizontal="left" vertical="top" wrapText="1"/>
    </xf>
    <xf numFmtId="0" fontId="107" fillId="2" borderId="0" xfId="0" applyFont="1" applyFill="1" applyAlignment="1">
      <alignment horizontal="left" vertical="top" wrapText="1"/>
    </xf>
    <xf numFmtId="165" fontId="118" fillId="2" borderId="0" xfId="0" applyNumberFormat="1" applyFont="1" applyFill="1" applyAlignment="1"/>
    <xf numFmtId="0" fontId="84" fillId="2" borderId="0" xfId="1052" applyFont="1" applyFill="1"/>
    <xf numFmtId="0" fontId="107" fillId="2" borderId="0" xfId="0" applyFont="1" applyFill="1" applyAlignment="1">
      <alignment horizontal="right" vertical="top" wrapText="1"/>
    </xf>
    <xf numFmtId="0" fontId="0" fillId="2" borderId="0" xfId="0" applyFont="1" applyFill="1" applyAlignment="1">
      <alignment horizontal="left" vertical="top"/>
    </xf>
    <xf numFmtId="0" fontId="107" fillId="2" borderId="0" xfId="0" applyFont="1" applyFill="1" applyAlignment="1">
      <alignment horizontal="left" vertical="top"/>
    </xf>
    <xf numFmtId="0" fontId="107" fillId="2" borderId="0" xfId="0" applyFont="1" applyFill="1" applyAlignment="1">
      <alignment horizontal="right" vertical="top"/>
    </xf>
    <xf numFmtId="0" fontId="131" fillId="2" borderId="0" xfId="0" applyFont="1" applyFill="1" applyAlignment="1"/>
    <xf numFmtId="0" fontId="84" fillId="2" borderId="0" xfId="0" applyFont="1" applyFill="1" applyAlignment="1">
      <alignment vertical="center"/>
    </xf>
    <xf numFmtId="166" fontId="84" fillId="2" borderId="0" xfId="0" applyNumberFormat="1" applyFont="1" applyFill="1" applyAlignment="1">
      <alignment horizontal="right"/>
    </xf>
    <xf numFmtId="166" fontId="89" fillId="2" borderId="0" xfId="0" applyNumberFormat="1" applyFont="1" applyFill="1" applyAlignment="1">
      <alignment horizontal="right" vertical="center" wrapText="1"/>
    </xf>
    <xf numFmtId="166" fontId="85" fillId="2" borderId="19" xfId="0" applyNumberFormat="1" applyFont="1" applyFill="1" applyBorder="1" applyAlignment="1">
      <alignment horizontal="center" vertical="center" wrapText="1"/>
    </xf>
    <xf numFmtId="166" fontId="85" fillId="2" borderId="21" xfId="0" applyNumberFormat="1" applyFont="1" applyFill="1" applyBorder="1" applyAlignment="1">
      <alignment horizontal="center" vertical="center" wrapText="1"/>
    </xf>
    <xf numFmtId="0" fontId="85" fillId="2" borderId="38" xfId="0" applyFont="1" applyFill="1" applyBorder="1" applyAlignment="1">
      <alignment horizontal="center" vertical="center" wrapText="1"/>
    </xf>
    <xf numFmtId="166" fontId="85" fillId="2" borderId="38" xfId="1045" applyNumberFormat="1" applyFont="1" applyFill="1" applyBorder="1" applyAlignment="1">
      <alignment horizontal="right" vertical="top"/>
    </xf>
    <xf numFmtId="166" fontId="84" fillId="2" borderId="38" xfId="0" applyNumberFormat="1" applyFont="1" applyFill="1" applyBorder="1" applyAlignment="1">
      <alignment horizontal="left" vertical="top" wrapText="1"/>
    </xf>
    <xf numFmtId="0" fontId="87" fillId="2" borderId="38" xfId="0" applyFont="1" applyFill="1" applyBorder="1" applyAlignment="1">
      <alignment horizontal="center" vertical="center" wrapText="1"/>
    </xf>
    <xf numFmtId="166" fontId="85" fillId="2" borderId="38" xfId="1051" applyNumberFormat="1" applyFont="1" applyFill="1" applyBorder="1" applyAlignment="1">
      <alignment horizontal="right" vertical="top"/>
    </xf>
    <xf numFmtId="0" fontId="89" fillId="2" borderId="38" xfId="0" applyFont="1" applyFill="1" applyBorder="1" applyAlignment="1">
      <alignment horizontal="center" vertical="top" wrapText="1"/>
    </xf>
    <xf numFmtId="0" fontId="89" fillId="2" borderId="38" xfId="0" applyFont="1" applyFill="1" applyBorder="1" applyAlignment="1">
      <alignment horizontal="left" vertical="top" wrapText="1"/>
    </xf>
    <xf numFmtId="166" fontId="89" fillId="2" borderId="38" xfId="1046" applyNumberFormat="1" applyFont="1" applyFill="1" applyBorder="1" applyAlignment="1">
      <alignment horizontal="right" vertical="top"/>
    </xf>
    <xf numFmtId="166" fontId="85" fillId="2" borderId="38" xfId="1051" applyNumberFormat="1" applyFont="1" applyFill="1" applyBorder="1" applyAlignment="1">
      <alignment horizontal="right" vertical="center"/>
    </xf>
    <xf numFmtId="0" fontId="86" fillId="2" borderId="38" xfId="0" applyFont="1" applyFill="1" applyBorder="1" applyAlignment="1">
      <alignment horizontal="left" vertical="top" wrapText="1"/>
    </xf>
    <xf numFmtId="0" fontId="100" fillId="2" borderId="38" xfId="0" applyFont="1" applyFill="1" applyBorder="1" applyAlignment="1">
      <alignment horizontal="left" vertical="top" wrapText="1"/>
    </xf>
    <xf numFmtId="166" fontId="86" fillId="2" borderId="38" xfId="6" applyNumberFormat="1" applyFont="1" applyFill="1" applyBorder="1" applyAlignment="1">
      <alignment horizontal="center" vertical="center"/>
    </xf>
    <xf numFmtId="0" fontId="100" fillId="2" borderId="38" xfId="0" applyFont="1" applyFill="1" applyBorder="1" applyAlignment="1">
      <alignment horizontal="center" vertical="top" wrapText="1"/>
    </xf>
    <xf numFmtId="166" fontId="89" fillId="2" borderId="38" xfId="6" applyNumberFormat="1" applyFont="1" applyFill="1" applyBorder="1" applyAlignment="1">
      <alignment horizontal="right" vertical="top"/>
    </xf>
    <xf numFmtId="0" fontId="89" fillId="2" borderId="38" xfId="95" applyFont="1" applyFill="1" applyBorder="1" applyAlignment="1">
      <alignment horizontal="left" vertical="center" wrapText="1"/>
    </xf>
    <xf numFmtId="166" fontId="86" fillId="2" borderId="38" xfId="1046" applyNumberFormat="1" applyFont="1" applyFill="1" applyBorder="1" applyAlignment="1">
      <alignment horizontal="right" vertical="top"/>
    </xf>
    <xf numFmtId="0" fontId="89" fillId="2" borderId="38" xfId="0" applyFont="1" applyFill="1" applyBorder="1" applyAlignment="1">
      <alignment horizontal="center" vertical="center" wrapText="1"/>
    </xf>
    <xf numFmtId="166" fontId="0" fillId="2" borderId="0" xfId="0" applyNumberFormat="1" applyFill="1" applyAlignment="1">
      <alignment horizontal="center" vertical="center"/>
    </xf>
    <xf numFmtId="0" fontId="114" fillId="2" borderId="38" xfId="0" applyFont="1" applyFill="1" applyBorder="1" applyAlignment="1">
      <alignment horizontal="left" vertical="center" wrapText="1"/>
    </xf>
    <xf numFmtId="166" fontId="114" fillId="2" borderId="38" xfId="1046" applyNumberFormat="1" applyFont="1" applyFill="1" applyBorder="1" applyAlignment="1">
      <alignment horizontal="center" vertical="center" wrapText="1"/>
    </xf>
    <xf numFmtId="0" fontId="89" fillId="2" borderId="38" xfId="0" applyFont="1" applyFill="1" applyBorder="1" applyAlignment="1">
      <alignment vertical="center" wrapText="1"/>
    </xf>
    <xf numFmtId="166" fontId="89" fillId="2" borderId="38" xfId="1046" applyNumberFormat="1" applyFont="1" applyFill="1" applyBorder="1" applyAlignment="1">
      <alignment horizontal="center" vertical="center"/>
    </xf>
    <xf numFmtId="166" fontId="114" fillId="2" borderId="38" xfId="1046" applyNumberFormat="1" applyFont="1" applyFill="1" applyBorder="1" applyAlignment="1">
      <alignment horizontal="center" vertical="center"/>
    </xf>
    <xf numFmtId="0" fontId="114" fillId="2" borderId="38" xfId="0" applyFont="1" applyFill="1" applyBorder="1" applyAlignment="1">
      <alignment horizontal="left" vertical="top" wrapText="1"/>
    </xf>
    <xf numFmtId="166" fontId="89" fillId="2" borderId="38" xfId="1046" applyNumberFormat="1" applyFont="1" applyFill="1" applyBorder="1" applyAlignment="1">
      <alignment horizontal="center" vertical="top"/>
    </xf>
    <xf numFmtId="166" fontId="122" fillId="2" borderId="38" xfId="0" applyNumberFormat="1" applyFont="1" applyFill="1" applyBorder="1" applyAlignment="1">
      <alignment horizontal="right"/>
    </xf>
    <xf numFmtId="166" fontId="122" fillId="2" borderId="38" xfId="0" applyNumberFormat="1" applyFont="1" applyFill="1" applyBorder="1" applyAlignment="1">
      <alignment horizontal="right" vertical="top"/>
    </xf>
    <xf numFmtId="0" fontId="86" fillId="2" borderId="38" xfId="0" applyFont="1" applyFill="1" applyBorder="1" applyAlignment="1">
      <alignment horizontal="center" vertical="top" wrapText="1"/>
    </xf>
    <xf numFmtId="0" fontId="121" fillId="2" borderId="38" xfId="0" applyFont="1" applyFill="1" applyBorder="1" applyAlignment="1">
      <alignment vertical="center" wrapText="1"/>
    </xf>
    <xf numFmtId="0" fontId="121" fillId="2" borderId="38" xfId="0" applyFont="1" applyFill="1" applyBorder="1" applyAlignment="1">
      <alignment horizontal="center" vertical="top" wrapText="1"/>
    </xf>
    <xf numFmtId="0" fontId="121" fillId="2" borderId="38" xfId="0" applyFont="1" applyFill="1" applyBorder="1" applyAlignment="1">
      <alignment horizontal="left" vertical="top" wrapText="1"/>
    </xf>
    <xf numFmtId="166" fontId="121" fillId="2" borderId="38" xfId="1046" applyNumberFormat="1" applyFont="1" applyFill="1" applyBorder="1" applyAlignment="1">
      <alignment horizontal="right" vertical="top"/>
    </xf>
    <xf numFmtId="0" fontId="121" fillId="2" borderId="0" xfId="0" applyFont="1" applyFill="1" applyAlignment="1">
      <alignment horizontal="left" vertical="top" wrapText="1"/>
    </xf>
    <xf numFmtId="0" fontId="122" fillId="2" borderId="38" xfId="0" applyFont="1" applyFill="1" applyBorder="1" applyAlignment="1">
      <alignment horizontal="center" vertical="top" wrapText="1"/>
    </xf>
    <xf numFmtId="166" fontId="121" fillId="2" borderId="0" xfId="0" applyNumberFormat="1" applyFont="1" applyFill="1" applyAlignment="1">
      <alignment horizontal="left" wrapText="1"/>
    </xf>
    <xf numFmtId="166" fontId="122" fillId="2" borderId="38" xfId="1046" applyNumberFormat="1" applyFont="1" applyFill="1" applyBorder="1" applyAlignment="1">
      <alignment horizontal="right" vertical="top"/>
    </xf>
    <xf numFmtId="0" fontId="121" fillId="2" borderId="39" xfId="0" applyFont="1" applyFill="1" applyBorder="1" applyAlignment="1"/>
    <xf numFmtId="0" fontId="82" fillId="2" borderId="38" xfId="0" applyFont="1" applyFill="1" applyBorder="1" applyAlignment="1">
      <alignment horizontal="left" vertical="top" wrapText="1"/>
    </xf>
    <xf numFmtId="166" fontId="125" fillId="2" borderId="38" xfId="1046" applyNumberFormat="1" applyFont="1" applyFill="1" applyBorder="1" applyAlignment="1">
      <alignment horizontal="right" vertical="top"/>
    </xf>
    <xf numFmtId="0" fontId="93" fillId="2" borderId="37" xfId="0" applyFont="1" applyFill="1" applyBorder="1" applyAlignment="1">
      <alignment horizontal="left" vertical="top" wrapText="1"/>
    </xf>
    <xf numFmtId="166" fontId="83" fillId="2" borderId="38" xfId="1047" applyNumberFormat="1" applyFont="1" applyFill="1" applyBorder="1" applyAlignment="1">
      <alignment horizontal="right"/>
    </xf>
    <xf numFmtId="166" fontId="83" fillId="2" borderId="45" xfId="1047" applyNumberFormat="1" applyFont="1" applyFill="1" applyBorder="1" applyAlignment="1">
      <alignment horizontal="right"/>
    </xf>
    <xf numFmtId="0" fontId="93" fillId="2" borderId="37" xfId="0" applyFont="1" applyFill="1" applyBorder="1" applyAlignment="1">
      <alignment horizontal="center" vertical="center" wrapText="1"/>
    </xf>
    <xf numFmtId="0" fontId="111" fillId="2" borderId="38" xfId="0" applyFont="1" applyFill="1" applyBorder="1" applyAlignment="1">
      <alignment horizontal="center" vertical="center" wrapText="1"/>
    </xf>
    <xf numFmtId="0" fontId="93" fillId="2" borderId="46" xfId="0" applyFont="1" applyFill="1" applyBorder="1" applyAlignment="1">
      <alignment horizontal="center" vertical="center" wrapText="1"/>
    </xf>
    <xf numFmtId="0" fontId="111" fillId="2" borderId="44" xfId="0" applyFont="1" applyFill="1" applyBorder="1" applyAlignment="1">
      <alignment horizontal="center" vertical="center" wrapText="1"/>
    </xf>
    <xf numFmtId="0" fontId="132" fillId="2" borderId="38" xfId="0" applyFont="1" applyFill="1" applyBorder="1" applyAlignment="1">
      <alignment horizontal="left" vertical="top" wrapText="1"/>
    </xf>
    <xf numFmtId="165" fontId="127" fillId="2" borderId="38" xfId="6" applyNumberFormat="1" applyFont="1" applyFill="1" applyBorder="1" applyAlignment="1">
      <alignment horizontal="right" vertical="top"/>
    </xf>
    <xf numFmtId="165" fontId="85" fillId="2" borderId="38" xfId="1045" applyNumberFormat="1" applyFont="1" applyFill="1" applyBorder="1" applyAlignment="1">
      <alignment horizontal="center" vertical="center"/>
    </xf>
    <xf numFmtId="165" fontId="85" fillId="2" borderId="38" xfId="1051" applyNumberFormat="1" applyFont="1" applyFill="1" applyBorder="1" applyAlignment="1">
      <alignment horizontal="center" vertical="center"/>
    </xf>
    <xf numFmtId="0" fontId="84" fillId="2" borderId="38" xfId="0" applyFont="1" applyFill="1" applyBorder="1" applyAlignment="1">
      <alignment horizontal="center" vertical="center" wrapText="1"/>
    </xf>
    <xf numFmtId="165" fontId="86" fillId="2" borderId="38" xfId="6" applyNumberFormat="1" applyFont="1" applyFill="1" applyBorder="1" applyAlignment="1">
      <alignment horizontal="center" vertical="center"/>
    </xf>
    <xf numFmtId="165" fontId="128" fillId="2" borderId="38" xfId="0" applyNumberFormat="1" applyFont="1" applyFill="1" applyBorder="1" applyAlignment="1">
      <alignment horizontal="center" vertical="center"/>
    </xf>
    <xf numFmtId="0" fontId="84" fillId="2" borderId="38" xfId="0" applyFont="1" applyFill="1" applyBorder="1" applyAlignment="1">
      <alignment horizontal="left" vertical="center" wrapText="1"/>
    </xf>
    <xf numFmtId="0" fontId="112" fillId="2" borderId="0" xfId="0" applyFont="1" applyFill="1" applyAlignment="1">
      <alignment vertical="center"/>
    </xf>
    <xf numFmtId="0" fontId="112" fillId="2" borderId="38" xfId="0" applyFont="1" applyFill="1" applyBorder="1" applyAlignment="1">
      <alignment horizontal="left" vertical="center" wrapText="1"/>
    </xf>
    <xf numFmtId="176" fontId="112" fillId="2" borderId="0" xfId="0" applyNumberFormat="1" applyFont="1" applyFill="1" applyAlignment="1">
      <alignment wrapText="1"/>
    </xf>
    <xf numFmtId="0" fontId="112" fillId="2" borderId="0" xfId="0" applyFont="1" applyFill="1" applyAlignment="1">
      <alignment wrapText="1"/>
    </xf>
    <xf numFmtId="0" fontId="113" fillId="2" borderId="0" xfId="0" applyFont="1" applyFill="1" applyAlignment="1"/>
    <xf numFmtId="170" fontId="112" fillId="2" borderId="0" xfId="0" applyNumberFormat="1" applyFont="1" applyFill="1" applyAlignment="1" applyProtection="1">
      <alignment horizontal="left" vertical="center"/>
      <protection locked="0"/>
    </xf>
    <xf numFmtId="176" fontId="114" fillId="2" borderId="38" xfId="6" applyNumberFormat="1" applyFont="1" applyFill="1" applyBorder="1" applyAlignment="1">
      <alignment horizontal="center" vertical="center"/>
    </xf>
    <xf numFmtId="165" fontId="114" fillId="2" borderId="38" xfId="6" applyNumberFormat="1" applyFont="1" applyFill="1" applyBorder="1" applyAlignment="1">
      <alignment horizontal="center" vertical="center"/>
    </xf>
    <xf numFmtId="176" fontId="112" fillId="2" borderId="38" xfId="6" applyNumberFormat="1" applyFont="1" applyFill="1" applyBorder="1" applyAlignment="1">
      <alignment horizontal="center" vertical="center" wrapText="1"/>
    </xf>
    <xf numFmtId="0" fontId="115" fillId="2" borderId="27" xfId="0" applyFont="1" applyFill="1" applyBorder="1" applyAlignment="1">
      <alignment vertical="center"/>
    </xf>
    <xf numFmtId="0" fontId="112" fillId="2" borderId="27" xfId="0" applyFont="1" applyFill="1" applyBorder="1" applyAlignment="1">
      <alignment vertical="center"/>
    </xf>
    <xf numFmtId="176" fontId="112" fillId="2" borderId="27" xfId="0" applyNumberFormat="1" applyFont="1" applyFill="1" applyBorder="1"/>
    <xf numFmtId="0" fontId="112" fillId="2" borderId="27" xfId="0" applyFont="1" applyFill="1" applyBorder="1"/>
    <xf numFmtId="0" fontId="115" fillId="2" borderId="38" xfId="0" applyFont="1" applyFill="1" applyBorder="1" applyAlignment="1">
      <alignment vertical="center"/>
    </xf>
    <xf numFmtId="0" fontId="114" fillId="2" borderId="38" xfId="0" applyFont="1" applyFill="1" applyBorder="1" applyAlignment="1">
      <alignment vertical="center"/>
    </xf>
    <xf numFmtId="176" fontId="114" fillId="2" borderId="38" xfId="0" applyNumberFormat="1" applyFont="1" applyFill="1" applyBorder="1"/>
    <xf numFmtId="166" fontId="114" fillId="2" borderId="38" xfId="0" applyNumberFormat="1" applyFont="1" applyFill="1" applyBorder="1"/>
    <xf numFmtId="176" fontId="112" fillId="2" borderId="38" xfId="0" applyNumberFormat="1" applyFont="1" applyFill="1" applyBorder="1" applyAlignment="1">
      <alignment wrapText="1"/>
    </xf>
    <xf numFmtId="0" fontId="116" fillId="2" borderId="38" xfId="0" applyFont="1" applyFill="1" applyBorder="1" applyAlignment="1"/>
    <xf numFmtId="0" fontId="117" fillId="2" borderId="38" xfId="0" applyFont="1" applyFill="1" applyBorder="1" applyAlignment="1"/>
    <xf numFmtId="170" fontId="112" fillId="2" borderId="38" xfId="0" applyNumberFormat="1" applyFont="1" applyFill="1" applyBorder="1" applyAlignment="1" applyProtection="1">
      <alignment horizontal="left" vertical="center"/>
      <protection locked="0"/>
    </xf>
    <xf numFmtId="0" fontId="85" fillId="2" borderId="38" xfId="0" applyFont="1" applyFill="1" applyBorder="1" applyAlignment="1">
      <alignment horizontal="center" vertical="center" wrapText="1"/>
    </xf>
    <xf numFmtId="0" fontId="89" fillId="2" borderId="0" xfId="0" applyFont="1" applyFill="1" applyAlignment="1">
      <alignment horizontal="right" vertical="center" wrapText="1"/>
    </xf>
    <xf numFmtId="0" fontId="85" fillId="2" borderId="19" xfId="0" applyFont="1" applyFill="1" applyBorder="1" applyAlignment="1">
      <alignment horizontal="center" vertical="center" wrapText="1"/>
    </xf>
    <xf numFmtId="170" fontId="86" fillId="2" borderId="41" xfId="0" applyNumberFormat="1" applyFont="1" applyFill="1" applyBorder="1" applyAlignment="1">
      <alignment horizontal="center" vertical="center" wrapText="1"/>
    </xf>
    <xf numFmtId="0" fontId="86" fillId="2" borderId="0" xfId="1180" applyFont="1" applyFill="1" applyAlignment="1">
      <alignment horizontal="right" vertical="top"/>
    </xf>
    <xf numFmtId="0" fontId="86" fillId="2" borderId="0" xfId="1049" applyFont="1" applyFill="1" applyAlignment="1">
      <alignment horizontal="right" vertical="center" wrapText="1"/>
    </xf>
    <xf numFmtId="0" fontId="86" fillId="57" borderId="0" xfId="1049" applyFont="1" applyFill="1"/>
    <xf numFmtId="0" fontId="86" fillId="57" borderId="0" xfId="1049" applyFont="1" applyFill="1" applyAlignment="1">
      <alignment horizontal="left"/>
    </xf>
    <xf numFmtId="0" fontId="86" fillId="57" borderId="0" xfId="1049" applyFont="1" applyFill="1" applyAlignment="1">
      <alignment horizontal="center"/>
    </xf>
    <xf numFmtId="175" fontId="86" fillId="57" borderId="0" xfId="1050" applyNumberFormat="1" applyFont="1" applyFill="1" applyBorder="1" applyAlignment="1" applyProtection="1">
      <alignment vertical="center" wrapText="1"/>
    </xf>
    <xf numFmtId="175" fontId="86" fillId="57" borderId="0" xfId="1050" applyNumberFormat="1" applyFont="1" applyFill="1" applyBorder="1" applyAlignment="1" applyProtection="1">
      <alignment horizontal="right" vertical="center" wrapText="1"/>
    </xf>
    <xf numFmtId="0" fontId="89" fillId="2" borderId="0" xfId="1052" applyFont="1" applyFill="1" applyAlignment="1">
      <alignment horizontal="right" vertical="center"/>
    </xf>
    <xf numFmtId="0" fontId="86" fillId="2" borderId="0" xfId="0" applyFont="1" applyFill="1" applyAlignment="1">
      <alignment horizontal="left" vertical="top" wrapText="1"/>
    </xf>
    <xf numFmtId="0" fontId="86" fillId="2" borderId="41" xfId="0" applyFont="1" applyFill="1" applyBorder="1" applyAlignment="1">
      <alignment horizontal="center" vertical="center" wrapText="1"/>
    </xf>
    <xf numFmtId="165" fontId="81" fillId="2" borderId="38" xfId="1043" applyNumberFormat="1" applyFont="1" applyFill="1" applyBorder="1" applyAlignment="1">
      <alignment horizontal="right" vertical="top"/>
    </xf>
    <xf numFmtId="165" fontId="90" fillId="2" borderId="0" xfId="1053" applyNumberFormat="1" applyFont="1" applyFill="1" applyAlignment="1">
      <alignment horizontal="right" vertical="top"/>
    </xf>
    <xf numFmtId="0" fontId="90" fillId="2" borderId="0" xfId="0" applyFont="1" applyFill="1" applyAlignment="1">
      <alignment horizontal="left" vertical="top" wrapText="1"/>
    </xf>
    <xf numFmtId="0" fontId="90" fillId="2" borderId="0" xfId="0" applyFont="1" applyFill="1" applyAlignment="1">
      <alignment horizontal="left" vertical="top"/>
    </xf>
    <xf numFmtId="0" fontId="120" fillId="2" borderId="0" xfId="0" applyFont="1" applyFill="1" applyAlignment="1">
      <alignment horizontal="left" vertical="top" wrapText="1"/>
    </xf>
    <xf numFmtId="170" fontId="107" fillId="2" borderId="0" xfId="0" applyNumberFormat="1" applyFont="1" applyFill="1" applyAlignment="1">
      <alignment horizontal="right" vertical="top" wrapText="1"/>
    </xf>
    <xf numFmtId="0" fontId="118" fillId="2" borderId="0" xfId="0" applyFont="1" applyFill="1" applyBorder="1" applyAlignment="1">
      <alignment horizontal="left" vertical="top"/>
    </xf>
    <xf numFmtId="0" fontId="126" fillId="2" borderId="0" xfId="0" applyFont="1" applyFill="1" applyAlignment="1">
      <alignment horizontal="right" vertical="top" wrapText="1"/>
    </xf>
    <xf numFmtId="0" fontId="129" fillId="2" borderId="0" xfId="0" applyFont="1" applyFill="1" applyBorder="1" applyAlignment="1">
      <alignment horizontal="left" vertical="top" wrapText="1"/>
    </xf>
    <xf numFmtId="0" fontId="107" fillId="2" borderId="0" xfId="0" applyFont="1" applyFill="1" applyBorder="1" applyAlignment="1">
      <alignment horizontal="left" vertical="top" wrapText="1"/>
    </xf>
    <xf numFmtId="165" fontId="118" fillId="2" borderId="0" xfId="1043" applyNumberFormat="1" applyFont="1" applyFill="1" applyBorder="1" applyAlignment="1">
      <alignment horizontal="right" vertical="top"/>
    </xf>
    <xf numFmtId="0" fontId="120" fillId="2" borderId="0" xfId="0" applyFont="1" applyFill="1" applyBorder="1" applyAlignment="1">
      <alignment horizontal="left" vertical="top" wrapText="1"/>
    </xf>
    <xf numFmtId="0" fontId="118" fillId="2" borderId="0" xfId="0" applyFont="1" applyFill="1" applyBorder="1" applyAlignment="1">
      <alignment horizontal="left" vertical="top" wrapText="1"/>
    </xf>
    <xf numFmtId="0" fontId="118" fillId="2" borderId="0" xfId="0" applyFont="1" applyFill="1" applyBorder="1" applyAlignment="1">
      <alignment horizontal="centerContinuous" vertical="top" wrapText="1"/>
    </xf>
    <xf numFmtId="0" fontId="129" fillId="2" borderId="0" xfId="0" applyFont="1" applyFill="1" applyBorder="1" applyAlignment="1">
      <alignment horizontal="centerContinuous" vertical="top" wrapText="1"/>
    </xf>
    <xf numFmtId="0" fontId="107" fillId="2" borderId="0" xfId="0" applyFont="1" applyFill="1" applyBorder="1" applyAlignment="1">
      <alignment horizontal="centerContinuous" vertical="top" wrapText="1"/>
    </xf>
    <xf numFmtId="0" fontId="90" fillId="2" borderId="0" xfId="0" applyFont="1" applyFill="1" applyBorder="1" applyAlignment="1">
      <alignment horizontal="left" vertical="top" wrapText="1"/>
    </xf>
    <xf numFmtId="0" fontId="90" fillId="2" borderId="0" xfId="0" applyFont="1" applyFill="1" applyBorder="1" applyAlignment="1">
      <alignment horizontal="left" vertical="top"/>
    </xf>
    <xf numFmtId="165" fontId="90" fillId="2" borderId="0" xfId="1043" applyNumberFormat="1" applyFont="1" applyFill="1" applyBorder="1" applyAlignment="1">
      <alignment horizontal="right" vertical="top"/>
    </xf>
    <xf numFmtId="0" fontId="129" fillId="2" borderId="0" xfId="0" applyFont="1" applyFill="1" applyBorder="1" applyAlignment="1">
      <alignment horizontal="left" vertical="top"/>
    </xf>
    <xf numFmtId="0" fontId="107" fillId="2" borderId="0" xfId="0" applyFont="1" applyFill="1" applyBorder="1" applyAlignment="1">
      <alignment horizontal="left" vertical="top"/>
    </xf>
    <xf numFmtId="0" fontId="130" fillId="2" borderId="0" xfId="0" applyFont="1" applyFill="1" applyBorder="1"/>
    <xf numFmtId="0" fontId="90" fillId="2" borderId="0" xfId="0" applyFont="1" applyFill="1" applyBorder="1" applyAlignment="1">
      <alignment horizontal="left" vertical="center"/>
    </xf>
    <xf numFmtId="0" fontId="90" fillId="2" borderId="0" xfId="0" applyFont="1" applyFill="1" applyBorder="1" applyAlignment="1">
      <alignment horizontal="centerContinuous" vertical="top" wrapText="1"/>
    </xf>
    <xf numFmtId="0" fontId="119" fillId="2" borderId="0" xfId="0" applyFont="1" applyFill="1" applyAlignment="1"/>
    <xf numFmtId="0" fontId="1" fillId="2" borderId="0" xfId="0" applyFont="1" applyFill="1" applyAlignment="1">
      <alignment horizontal="left" vertical="top" wrapText="1"/>
    </xf>
    <xf numFmtId="0" fontId="120" fillId="2" borderId="0" xfId="0" applyFont="1" applyFill="1" applyAlignment="1">
      <alignment horizontal="right" vertical="top" wrapText="1"/>
    </xf>
    <xf numFmtId="0" fontId="123" fillId="2" borderId="0" xfId="0" applyFont="1" applyFill="1" applyAlignment="1">
      <alignment horizontal="left" vertical="top" wrapText="1"/>
    </xf>
    <xf numFmtId="0" fontId="123" fillId="2" borderId="0" xfId="0" applyFont="1" applyFill="1" applyAlignment="1">
      <alignment horizontal="left" vertical="top"/>
    </xf>
    <xf numFmtId="165" fontId="123" fillId="2" borderId="0" xfId="0" applyNumberFormat="1" applyFont="1" applyFill="1" applyAlignment="1"/>
    <xf numFmtId="165" fontId="123" fillId="2" borderId="0" xfId="0" applyNumberFormat="1" applyFont="1" applyFill="1" applyAlignment="1">
      <alignment horizontal="right" vertical="top"/>
    </xf>
    <xf numFmtId="0" fontId="103" fillId="2" borderId="0" xfId="0" applyFont="1" applyFill="1" applyBorder="1" applyAlignment="1">
      <alignment horizontal="left" vertical="top" wrapText="1"/>
    </xf>
    <xf numFmtId="49" fontId="85" fillId="2" borderId="0" xfId="0" applyNumberFormat="1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124" fillId="2" borderId="0" xfId="0" applyFont="1" applyFill="1" applyAlignment="1">
      <alignment horizontal="left" vertical="top" wrapText="1"/>
    </xf>
    <xf numFmtId="0" fontId="124" fillId="2" borderId="0" xfId="0" applyFont="1" applyFill="1" applyAlignment="1">
      <alignment horizontal="right" vertical="top" wrapText="1"/>
    </xf>
    <xf numFmtId="170" fontId="86" fillId="2" borderId="0" xfId="1049" applyNumberFormat="1" applyFont="1" applyFill="1" applyAlignment="1">
      <alignment horizontal="right" vertical="center" wrapText="1"/>
    </xf>
    <xf numFmtId="166" fontId="86" fillId="2" borderId="0" xfId="1049" applyNumberFormat="1" applyFont="1" applyFill="1" applyAlignment="1">
      <alignment horizontal="right" vertical="center" wrapText="1"/>
    </xf>
    <xf numFmtId="0" fontId="84" fillId="2" borderId="0" xfId="1052" applyFont="1" applyFill="1" applyAlignment="1">
      <alignment vertical="center"/>
    </xf>
    <xf numFmtId="0" fontId="84" fillId="2" borderId="0" xfId="1052" applyFont="1" applyFill="1" applyAlignment="1">
      <alignment horizontal="right" vertical="center"/>
    </xf>
    <xf numFmtId="0" fontId="84" fillId="2" borderId="0" xfId="1052" applyFont="1" applyFill="1" applyAlignment="1">
      <alignment horizontal="right" vertical="center" wrapText="1"/>
    </xf>
    <xf numFmtId="0" fontId="86" fillId="2" borderId="0" xfId="1052" applyFont="1" applyFill="1" applyAlignment="1">
      <alignment horizontal="left" vertical="top" wrapText="1"/>
    </xf>
    <xf numFmtId="0" fontId="86" fillId="2" borderId="0" xfId="1052" applyFont="1" applyFill="1" applyAlignment="1">
      <alignment horizontal="center" vertical="center" wrapText="1"/>
    </xf>
    <xf numFmtId="0" fontId="107" fillId="2" borderId="0" xfId="0" applyFont="1" applyFill="1" applyAlignment="1">
      <alignment horizontal="center" vertical="top" wrapText="1"/>
    </xf>
    <xf numFmtId="0" fontId="107" fillId="2" borderId="0" xfId="0" applyFont="1" applyFill="1" applyBorder="1" applyAlignment="1">
      <alignment vertical="top"/>
    </xf>
    <xf numFmtId="0" fontId="90" fillId="2" borderId="0" xfId="0" applyFont="1" applyFill="1" applyBorder="1" applyAlignment="1">
      <alignment vertical="top"/>
    </xf>
    <xf numFmtId="0" fontId="129" fillId="2" borderId="0" xfId="0" applyFont="1" applyFill="1" applyBorder="1" applyAlignment="1">
      <alignment vertical="top"/>
    </xf>
    <xf numFmtId="0" fontId="118" fillId="2" borderId="0" xfId="0" applyFont="1" applyFill="1" applyBorder="1"/>
    <xf numFmtId="165" fontId="118" fillId="2" borderId="0" xfId="0" applyNumberFormat="1" applyFont="1" applyFill="1" applyAlignment="1">
      <alignment horizontal="right" vertical="top"/>
    </xf>
    <xf numFmtId="0" fontId="84" fillId="2" borderId="0" xfId="0" applyFont="1" applyFill="1" applyAlignment="1">
      <alignment horizontal="right" vertical="center"/>
    </xf>
    <xf numFmtId="0" fontId="85" fillId="2" borderId="38" xfId="0" applyFont="1" applyFill="1" applyBorder="1" applyAlignment="1">
      <alignment horizontal="left" vertical="top" wrapText="1"/>
    </xf>
    <xf numFmtId="165" fontId="85" fillId="2" borderId="38" xfId="1051" applyNumberFormat="1" applyFont="1" applyFill="1" applyBorder="1" applyAlignment="1">
      <alignment horizontal="right" vertical="top"/>
    </xf>
    <xf numFmtId="165" fontId="86" fillId="2" borderId="38" xfId="6" applyNumberFormat="1" applyFont="1" applyFill="1" applyBorder="1" applyAlignment="1">
      <alignment horizontal="right" vertical="top"/>
    </xf>
    <xf numFmtId="165" fontId="89" fillId="2" borderId="38" xfId="1046" applyNumberFormat="1" applyFont="1" applyFill="1" applyBorder="1" applyAlignment="1">
      <alignment horizontal="right" vertical="top"/>
    </xf>
    <xf numFmtId="0" fontId="83" fillId="2" borderId="0" xfId="0" applyFont="1" applyFill="1"/>
    <xf numFmtId="0" fontId="93" fillId="2" borderId="0" xfId="0" applyFont="1" applyFill="1" applyAlignment="1">
      <alignment horizontal="left" vertical="top" wrapText="1"/>
    </xf>
    <xf numFmtId="0" fontId="93" fillId="2" borderId="0" xfId="0" applyFont="1" applyFill="1" applyAlignment="1">
      <alignment horizontal="center" vertical="center" wrapText="1"/>
    </xf>
    <xf numFmtId="0" fontId="93" fillId="2" borderId="0" xfId="0" applyFont="1" applyFill="1" applyAlignment="1">
      <alignment horizontal="right" vertical="center" wrapText="1"/>
    </xf>
    <xf numFmtId="165" fontId="103" fillId="2" borderId="0" xfId="1043" applyFont="1" applyFill="1" applyAlignment="1">
      <alignment horizontal="right" vertical="center"/>
    </xf>
    <xf numFmtId="165" fontId="103" fillId="2" borderId="0" xfId="1043" applyFont="1" applyFill="1">
      <alignment horizontal="right" vertical="top"/>
    </xf>
    <xf numFmtId="170" fontId="93" fillId="2" borderId="0" xfId="0" applyNumberFormat="1" applyFont="1" applyFill="1" applyAlignment="1">
      <alignment horizontal="right" vertical="center" wrapText="1"/>
    </xf>
    <xf numFmtId="170" fontId="102" fillId="2" borderId="0" xfId="0" applyNumberFormat="1" applyFont="1" applyFill="1" applyAlignment="1">
      <alignment horizontal="right" vertical="center"/>
    </xf>
    <xf numFmtId="170" fontId="93" fillId="2" borderId="0" xfId="0" applyNumberFormat="1" applyFont="1" applyFill="1" applyAlignment="1">
      <alignment horizontal="left" vertical="top" wrapText="1"/>
    </xf>
    <xf numFmtId="165" fontId="103" fillId="2" borderId="38" xfId="1043" applyFont="1" applyFill="1" applyBorder="1">
      <alignment horizontal="right" vertical="top"/>
    </xf>
    <xf numFmtId="0" fontId="103" fillId="2" borderId="38" xfId="0" applyFont="1" applyFill="1" applyBorder="1" applyAlignment="1">
      <alignment horizontal="left" vertical="center" wrapText="1"/>
    </xf>
    <xf numFmtId="0" fontId="104" fillId="2" borderId="38" xfId="0" applyFont="1" applyFill="1" applyBorder="1" applyAlignment="1">
      <alignment horizontal="left" vertical="top" wrapText="1"/>
    </xf>
    <xf numFmtId="0" fontId="105" fillId="2" borderId="38" xfId="0" applyFont="1" applyFill="1" applyBorder="1" applyAlignment="1">
      <alignment horizontal="left" vertical="top" wrapText="1"/>
    </xf>
    <xf numFmtId="4" fontId="75" fillId="2" borderId="0" xfId="0" applyNumberFormat="1" applyFont="1" applyFill="1"/>
    <xf numFmtId="0" fontId="86" fillId="2" borderId="0" xfId="1180" applyFont="1" applyFill="1" applyAlignment="1">
      <alignment vertical="center"/>
    </xf>
    <xf numFmtId="0" fontId="101" fillId="2" borderId="0" xfId="1181" applyFont="1" applyFill="1"/>
    <xf numFmtId="0" fontId="86" fillId="2" borderId="0" xfId="1180" applyFont="1" applyFill="1" applyAlignment="1">
      <alignment horizontal="center" vertical="top"/>
    </xf>
    <xf numFmtId="0" fontId="85" fillId="2" borderId="0" xfId="1180" applyFont="1" applyFill="1" applyAlignment="1">
      <alignment horizontal="center" vertical="center" wrapText="1"/>
    </xf>
    <xf numFmtId="0" fontId="85" fillId="2" borderId="38" xfId="162" applyFont="1" applyFill="1" applyBorder="1" applyAlignment="1">
      <alignment horizontal="center" vertical="center" wrapText="1"/>
    </xf>
    <xf numFmtId="0" fontId="89" fillId="2" borderId="38" xfId="162" applyFont="1" applyFill="1" applyBorder="1" applyAlignment="1">
      <alignment horizontal="center" vertical="center" wrapText="1"/>
    </xf>
    <xf numFmtId="176" fontId="89" fillId="2" borderId="38" xfId="162" applyNumberFormat="1" applyFont="1" applyFill="1" applyBorder="1" applyAlignment="1">
      <alignment horizontal="center" vertical="center" wrapText="1"/>
    </xf>
    <xf numFmtId="0" fontId="85" fillId="2" borderId="38" xfId="162" applyFont="1" applyFill="1" applyBorder="1" applyAlignment="1">
      <alignment horizontal="center" vertical="center"/>
    </xf>
    <xf numFmtId="0" fontId="85" fillId="2" borderId="39" xfId="162" applyFont="1" applyFill="1" applyBorder="1" applyAlignment="1">
      <alignment vertical="center"/>
    </xf>
    <xf numFmtId="0" fontId="85" fillId="2" borderId="40" xfId="162" applyFont="1" applyFill="1" applyBorder="1" applyAlignment="1">
      <alignment vertical="center"/>
    </xf>
    <xf numFmtId="0" fontId="85" fillId="2" borderId="29" xfId="162" applyFont="1" applyFill="1" applyBorder="1" applyAlignment="1">
      <alignment horizontal="center" vertical="center"/>
    </xf>
    <xf numFmtId="0" fontId="85" fillId="2" borderId="40" xfId="162" applyFont="1" applyFill="1" applyBorder="1" applyAlignment="1">
      <alignment horizontal="center" vertical="center" wrapText="1"/>
    </xf>
    <xf numFmtId="0" fontId="85" fillId="2" borderId="29" xfId="162" applyFont="1" applyFill="1" applyBorder="1" applyAlignment="1">
      <alignment horizontal="center" vertical="center" wrapText="1"/>
    </xf>
    <xf numFmtId="0" fontId="133" fillId="2" borderId="38" xfId="100" applyFont="1" applyFill="1" applyBorder="1" applyAlignment="1">
      <alignment horizontal="center" vertical="center"/>
    </xf>
    <xf numFmtId="176" fontId="133" fillId="2" borderId="38" xfId="100" applyNumberFormat="1" applyFont="1" applyFill="1" applyBorder="1" applyAlignment="1">
      <alignment horizontal="center" vertical="center"/>
    </xf>
    <xf numFmtId="181" fontId="85" fillId="2" borderId="38" xfId="6" applyNumberFormat="1" applyFont="1" applyFill="1" applyBorder="1" applyAlignment="1">
      <alignment horizontal="center" vertical="center"/>
    </xf>
    <xf numFmtId="166" fontId="85" fillId="2" borderId="38" xfId="871" applyNumberFormat="1" applyFont="1" applyFill="1" applyBorder="1" applyAlignment="1">
      <alignment horizontal="center" vertical="center" wrapText="1"/>
    </xf>
    <xf numFmtId="0" fontId="85" fillId="2" borderId="41" xfId="162" applyFont="1" applyFill="1" applyBorder="1" applyAlignment="1">
      <alignment horizontal="left" vertical="center" wrapText="1"/>
    </xf>
    <xf numFmtId="0" fontId="85" fillId="2" borderId="38" xfId="0" applyFont="1" applyFill="1" applyBorder="1" applyAlignment="1">
      <alignment horizontal="left" vertical="center" wrapText="1"/>
    </xf>
    <xf numFmtId="0" fontId="85" fillId="2" borderId="38" xfId="0" applyFont="1" applyFill="1" applyBorder="1" applyAlignment="1">
      <alignment horizontal="left" vertical="center"/>
    </xf>
    <xf numFmtId="0" fontId="85" fillId="2" borderId="40" xfId="162" applyFont="1" applyFill="1" applyBorder="1" applyAlignment="1">
      <alignment horizontal="left" vertical="center" wrapText="1"/>
    </xf>
    <xf numFmtId="0" fontId="86" fillId="2" borderId="38" xfId="1198" applyFont="1" applyFill="1" applyBorder="1" applyAlignment="1">
      <alignment horizontal="left" vertical="center"/>
    </xf>
    <xf numFmtId="0" fontId="86" fillId="2" borderId="38" xfId="0" applyFont="1" applyFill="1" applyBorder="1" applyAlignment="1">
      <alignment horizontal="left" vertical="center" wrapText="1"/>
    </xf>
    <xf numFmtId="166" fontId="86" fillId="2" borderId="38" xfId="871" applyNumberFormat="1" applyFont="1" applyFill="1" applyBorder="1" applyAlignment="1">
      <alignment horizontal="center" vertical="center" wrapText="1"/>
    </xf>
    <xf numFmtId="0" fontId="85" fillId="2" borderId="39" xfId="162" applyFont="1" applyFill="1" applyBorder="1" applyAlignment="1">
      <alignment horizontal="left" vertical="center" wrapText="1"/>
    </xf>
    <xf numFmtId="181" fontId="85" fillId="2" borderId="38" xfId="162" applyNumberFormat="1" applyFont="1" applyFill="1" applyBorder="1" applyAlignment="1">
      <alignment horizontal="center" vertical="center" wrapText="1"/>
    </xf>
    <xf numFmtId="0" fontId="86" fillId="2" borderId="38" xfId="0" applyFont="1" applyFill="1" applyBorder="1" applyAlignment="1">
      <alignment horizontal="center" vertical="center"/>
    </xf>
    <xf numFmtId="0" fontId="86" fillId="2" borderId="38" xfId="162" applyFont="1" applyFill="1" applyBorder="1" applyAlignment="1">
      <alignment horizontal="center" vertical="center"/>
    </xf>
    <xf numFmtId="166" fontId="86" fillId="2" borderId="38" xfId="871" applyNumberFormat="1" applyFont="1" applyFill="1" applyBorder="1" applyAlignment="1">
      <alignment horizontal="center" vertical="center"/>
    </xf>
    <xf numFmtId="165" fontId="86" fillId="2" borderId="38" xfId="6" applyFont="1" applyFill="1" applyBorder="1" applyAlignment="1">
      <alignment horizontal="center" vertical="center"/>
    </xf>
    <xf numFmtId="183" fontId="86" fillId="2" borderId="38" xfId="162" applyNumberFormat="1" applyFont="1" applyFill="1" applyBorder="1" applyAlignment="1">
      <alignment horizontal="center" vertical="center"/>
    </xf>
    <xf numFmtId="176" fontId="86" fillId="2" borderId="38" xfId="6" applyNumberFormat="1" applyFont="1" applyFill="1" applyBorder="1" applyAlignment="1">
      <alignment horizontal="center" vertical="center"/>
    </xf>
    <xf numFmtId="0" fontId="86" fillId="2" borderId="38" xfId="162" applyFont="1" applyFill="1" applyBorder="1" applyAlignment="1">
      <alignment horizontal="center" vertical="center" wrapText="1"/>
    </xf>
    <xf numFmtId="176" fontId="86" fillId="2" borderId="38" xfId="162" applyNumberFormat="1" applyFont="1" applyFill="1" applyBorder="1" applyAlignment="1">
      <alignment horizontal="center" vertical="center"/>
    </xf>
    <xf numFmtId="49" fontId="86" fillId="2" borderId="38" xfId="162" applyNumberFormat="1" applyFont="1" applyFill="1" applyBorder="1" applyAlignment="1">
      <alignment horizontal="center" vertical="center" wrapText="1"/>
    </xf>
    <xf numFmtId="166" fontId="86" fillId="2" borderId="38" xfId="102" applyNumberFormat="1" applyFont="1" applyFill="1" applyBorder="1" applyAlignment="1">
      <alignment horizontal="center"/>
    </xf>
    <xf numFmtId="181" fontId="86" fillId="2" borderId="38" xfId="6" applyNumberFormat="1" applyFont="1" applyFill="1" applyBorder="1" applyAlignment="1">
      <alignment horizontal="center" vertical="center"/>
    </xf>
    <xf numFmtId="0" fontId="86" fillId="2" borderId="38" xfId="0" applyFont="1" applyFill="1" applyBorder="1" applyAlignment="1">
      <alignment horizontal="left" vertical="center"/>
    </xf>
    <xf numFmtId="170" fontId="86" fillId="2" borderId="38" xfId="162" applyNumberFormat="1" applyFont="1" applyFill="1" applyBorder="1" applyAlignment="1">
      <alignment horizontal="center" vertical="center"/>
    </xf>
    <xf numFmtId="0" fontId="86" fillId="2" borderId="38" xfId="0" applyFont="1" applyFill="1" applyBorder="1" applyAlignment="1">
      <alignment vertical="center"/>
    </xf>
    <xf numFmtId="170" fontId="86" fillId="2" borderId="38" xfId="0" applyNumberFormat="1" applyFont="1" applyFill="1" applyBorder="1" applyAlignment="1">
      <alignment horizontal="center" vertical="center"/>
    </xf>
    <xf numFmtId="0" fontId="84" fillId="2" borderId="38" xfId="0" applyFont="1" applyFill="1" applyBorder="1" applyAlignment="1">
      <alignment horizontal="center" vertical="center"/>
    </xf>
    <xf numFmtId="0" fontId="133" fillId="2" borderId="38" xfId="0" applyFont="1" applyFill="1" applyBorder="1" applyAlignment="1">
      <alignment horizontal="center" vertical="center"/>
    </xf>
    <xf numFmtId="0" fontId="133" fillId="2" borderId="38" xfId="0" applyFont="1" applyFill="1" applyBorder="1" applyAlignment="1">
      <alignment horizontal="center" vertical="center" wrapText="1"/>
    </xf>
    <xf numFmtId="170" fontId="86" fillId="2" borderId="38" xfId="0" applyNumberFormat="1" applyFont="1" applyFill="1" applyBorder="1" applyAlignment="1">
      <alignment horizontal="center" vertical="center" wrapText="1"/>
    </xf>
    <xf numFmtId="0" fontId="86" fillId="2" borderId="0" xfId="162" applyFont="1" applyFill="1" applyAlignment="1">
      <alignment horizontal="center" vertical="center"/>
    </xf>
    <xf numFmtId="170" fontId="85" fillId="2" borderId="38" xfId="1189" applyNumberFormat="1" applyFont="1" applyFill="1" applyBorder="1" applyAlignment="1">
      <alignment horizontal="center" vertical="top" wrapText="1"/>
    </xf>
    <xf numFmtId="0" fontId="85" fillId="2" borderId="38" xfId="0" applyFont="1" applyFill="1" applyBorder="1" applyAlignment="1">
      <alignment vertical="center" wrapText="1"/>
    </xf>
    <xf numFmtId="0" fontId="85" fillId="2" borderId="38" xfId="1185" applyFont="1" applyFill="1" applyBorder="1" applyAlignment="1">
      <alignment vertical="top"/>
    </xf>
    <xf numFmtId="170" fontId="86" fillId="2" borderId="38" xfId="1189" applyNumberFormat="1" applyFont="1" applyFill="1" applyBorder="1" applyAlignment="1">
      <alignment horizontal="center" vertical="top" wrapText="1"/>
    </xf>
    <xf numFmtId="0" fontId="86" fillId="2" borderId="39" xfId="1186" applyFont="1" applyFill="1" applyBorder="1" applyAlignment="1">
      <alignment vertical="center"/>
    </xf>
    <xf numFmtId="0" fontId="86" fillId="2" borderId="40" xfId="1186" applyFont="1" applyFill="1" applyBorder="1" applyAlignment="1">
      <alignment vertical="center"/>
    </xf>
    <xf numFmtId="0" fontId="86" fillId="2" borderId="40" xfId="1186" applyFont="1" applyFill="1" applyBorder="1" applyAlignment="1">
      <alignment horizontal="center" vertical="center"/>
    </xf>
    <xf numFmtId="170" fontId="86" fillId="2" borderId="41" xfId="1186" applyNumberFormat="1" applyFont="1" applyFill="1" applyBorder="1" applyAlignment="1">
      <alignment horizontal="center" vertical="center"/>
    </xf>
    <xf numFmtId="183" fontId="86" fillId="2" borderId="38" xfId="0" applyNumberFormat="1" applyFont="1" applyFill="1" applyBorder="1" applyAlignment="1">
      <alignment horizontal="center" vertical="center"/>
    </xf>
    <xf numFmtId="0" fontId="86" fillId="2" borderId="38" xfId="1185" applyFont="1" applyFill="1" applyBorder="1" applyAlignment="1">
      <alignment horizontal="left" vertical="center" wrapText="1"/>
    </xf>
    <xf numFmtId="0" fontId="86" fillId="2" borderId="38" xfId="1185" applyFont="1" applyFill="1" applyBorder="1" applyAlignment="1">
      <alignment horizontal="center" vertical="center" wrapText="1"/>
    </xf>
    <xf numFmtId="184" fontId="86" fillId="2" borderId="38" xfId="6" applyNumberFormat="1" applyFont="1" applyFill="1" applyBorder="1" applyAlignment="1">
      <alignment horizontal="center" vertical="center"/>
    </xf>
    <xf numFmtId="0" fontId="85" fillId="2" borderId="38" xfId="0" applyFont="1" applyFill="1" applyBorder="1" applyAlignment="1">
      <alignment wrapText="1"/>
    </xf>
    <xf numFmtId="0" fontId="135" fillId="2" borderId="39" xfId="1186" applyFont="1" applyFill="1" applyBorder="1" applyAlignment="1">
      <alignment vertical="center"/>
    </xf>
    <xf numFmtId="0" fontId="82" fillId="2" borderId="38" xfId="0" applyFont="1" applyFill="1" applyBorder="1" applyAlignment="1">
      <alignment vertical="center"/>
    </xf>
    <xf numFmtId="0" fontId="85" fillId="2" borderId="38" xfId="1182" applyFont="1" applyFill="1" applyBorder="1" applyAlignment="1">
      <alignment horizontal="center" vertical="center" wrapText="1"/>
    </xf>
    <xf numFmtId="0" fontId="86" fillId="2" borderId="38" xfId="1186" applyFont="1" applyFill="1" applyBorder="1" applyAlignment="1">
      <alignment vertical="center"/>
    </xf>
    <xf numFmtId="0" fontId="86" fillId="2" borderId="38" xfId="1186" applyFont="1" applyFill="1" applyBorder="1" applyAlignment="1">
      <alignment horizontal="center" vertical="center"/>
    </xf>
    <xf numFmtId="170" fontId="86" fillId="2" borderId="38" xfId="1185" applyNumberFormat="1" applyFont="1" applyFill="1" applyBorder="1" applyAlignment="1">
      <alignment horizontal="center" vertical="center" wrapText="1"/>
    </xf>
    <xf numFmtId="184" fontId="86" fillId="2" borderId="38" xfId="1199" applyNumberFormat="1" applyFont="1" applyFill="1" applyBorder="1" applyAlignment="1">
      <alignment horizontal="center" vertical="center"/>
    </xf>
    <xf numFmtId="170" fontId="85" fillId="2" borderId="38" xfId="1189" applyNumberFormat="1" applyFont="1" applyFill="1" applyBorder="1" applyAlignment="1">
      <alignment horizontal="center" vertical="center" wrapText="1"/>
    </xf>
    <xf numFmtId="0" fontId="136" fillId="2" borderId="38" xfId="0" applyFont="1" applyFill="1" applyBorder="1" applyAlignment="1">
      <alignment horizontal="right" vertical="center" wrapText="1"/>
    </xf>
    <xf numFmtId="0" fontId="136" fillId="2" borderId="38" xfId="0" applyFont="1" applyFill="1" applyBorder="1" applyAlignment="1">
      <alignment horizontal="center" vertical="center" wrapText="1"/>
    </xf>
    <xf numFmtId="170" fontId="86" fillId="2" borderId="38" xfId="1189" applyNumberFormat="1" applyFont="1" applyFill="1" applyBorder="1" applyAlignment="1">
      <alignment horizontal="center" vertical="center" wrapText="1"/>
    </xf>
    <xf numFmtId="175" fontId="86" fillId="2" borderId="38" xfId="1182" applyNumberFormat="1" applyFont="1" applyFill="1" applyBorder="1" applyAlignment="1">
      <alignment horizontal="center" vertical="center" wrapText="1"/>
    </xf>
    <xf numFmtId="0" fontId="86" fillId="2" borderId="38" xfId="1182" applyFont="1" applyFill="1" applyBorder="1" applyAlignment="1">
      <alignment horizontal="center" vertical="center"/>
    </xf>
    <xf numFmtId="0" fontId="86" fillId="2" borderId="38" xfId="1182" applyFont="1" applyFill="1" applyBorder="1" applyAlignment="1">
      <alignment horizontal="center" vertical="center" wrapText="1"/>
    </xf>
    <xf numFmtId="170" fontId="85" fillId="2" borderId="42" xfId="0" applyNumberFormat="1" applyFont="1" applyFill="1" applyBorder="1" applyAlignment="1">
      <alignment horizontal="center" vertical="center" wrapText="1"/>
    </xf>
    <xf numFmtId="170" fontId="86" fillId="2" borderId="38" xfId="0" applyNumberFormat="1" applyFont="1" applyFill="1" applyBorder="1" applyAlignment="1">
      <alignment horizontal="left" vertical="top" wrapText="1"/>
    </xf>
    <xf numFmtId="170" fontId="86" fillId="2" borderId="38" xfId="0" applyNumberFormat="1" applyFont="1" applyFill="1" applyBorder="1" applyAlignment="1">
      <alignment vertical="top" wrapText="1"/>
    </xf>
    <xf numFmtId="170" fontId="85" fillId="2" borderId="38" xfId="6" applyNumberFormat="1" applyFont="1" applyFill="1" applyBorder="1" applyAlignment="1">
      <alignment horizontal="center" vertical="center"/>
    </xf>
    <xf numFmtId="0" fontId="85" fillId="2" borderId="38" xfId="216" applyFont="1" applyFill="1" applyBorder="1" applyAlignment="1">
      <alignment horizontal="left" vertical="center" wrapText="1"/>
    </xf>
    <xf numFmtId="0" fontId="85" fillId="2" borderId="38" xfId="216" applyFont="1" applyFill="1" applyBorder="1" applyAlignment="1">
      <alignment vertical="center" wrapText="1"/>
    </xf>
    <xf numFmtId="0" fontId="85" fillId="2" borderId="38" xfId="216" applyFont="1" applyFill="1" applyBorder="1" applyAlignment="1">
      <alignment horizontal="center" vertical="center" wrapText="1"/>
    </xf>
    <xf numFmtId="0" fontId="86" fillId="2" borderId="38" xfId="216" applyFont="1" applyFill="1" applyBorder="1" applyAlignment="1">
      <alignment horizontal="center" vertical="center" wrapText="1"/>
    </xf>
    <xf numFmtId="170" fontId="86" fillId="2" borderId="38" xfId="6" applyNumberFormat="1" applyFont="1" applyFill="1" applyBorder="1" applyAlignment="1">
      <alignment horizontal="center" vertical="center"/>
    </xf>
    <xf numFmtId="0" fontId="86" fillId="2" borderId="27" xfId="216" applyFont="1" applyFill="1" applyBorder="1" applyAlignment="1">
      <alignment vertical="center" wrapText="1"/>
    </xf>
    <xf numFmtId="0" fontId="86" fillId="2" borderId="27" xfId="216" applyFont="1" applyFill="1" applyBorder="1" applyAlignment="1">
      <alignment horizontal="center" vertical="center" wrapText="1"/>
    </xf>
    <xf numFmtId="0" fontId="86" fillId="2" borderId="27" xfId="0" applyFont="1" applyFill="1" applyBorder="1" applyAlignment="1">
      <alignment horizontal="center" vertical="center" wrapText="1"/>
    </xf>
    <xf numFmtId="170" fontId="86" fillId="2" borderId="27" xfId="6" applyNumberFormat="1" applyFont="1" applyFill="1" applyBorder="1" applyAlignment="1">
      <alignment horizontal="center" vertical="center"/>
    </xf>
    <xf numFmtId="0" fontId="86" fillId="2" borderId="38" xfId="0" applyFont="1" applyFill="1" applyBorder="1" applyAlignment="1">
      <alignment vertical="center" wrapText="1"/>
    </xf>
    <xf numFmtId="0" fontId="86" fillId="2" borderId="39" xfId="1182" applyFont="1" applyFill="1" applyBorder="1" applyAlignment="1">
      <alignment horizontal="left" vertical="center" wrapText="1"/>
    </xf>
    <xf numFmtId="0" fontId="86" fillId="2" borderId="40" xfId="1182" applyFont="1" applyFill="1" applyBorder="1" applyAlignment="1">
      <alignment horizontal="left" vertical="center" wrapText="1"/>
    </xf>
    <xf numFmtId="0" fontId="86" fillId="2" borderId="41" xfId="1182" applyFont="1" applyFill="1" applyBorder="1" applyAlignment="1">
      <alignment horizontal="left" vertical="center" wrapText="1"/>
    </xf>
    <xf numFmtId="165" fontId="85" fillId="2" borderId="38" xfId="6" applyFont="1" applyFill="1" applyBorder="1" applyAlignment="1">
      <alignment horizontal="center" vertical="top"/>
    </xf>
    <xf numFmtId="0" fontId="85" fillId="2" borderId="38" xfId="148" applyFont="1" applyFill="1" applyBorder="1" applyAlignment="1">
      <alignment horizontal="left" vertical="center" wrapText="1"/>
    </xf>
    <xf numFmtId="0" fontId="85" fillId="2" borderId="38" xfId="148" applyFont="1" applyFill="1" applyBorder="1" applyAlignment="1">
      <alignment horizontal="center" vertical="center" wrapText="1"/>
    </xf>
    <xf numFmtId="0" fontId="85" fillId="2" borderId="38" xfId="148" applyFont="1" applyFill="1" applyBorder="1" applyAlignment="1">
      <alignment vertical="center" wrapText="1"/>
    </xf>
    <xf numFmtId="170" fontId="85" fillId="2" borderId="38" xfId="148" applyNumberFormat="1" applyFont="1" applyFill="1" applyBorder="1" applyAlignment="1">
      <alignment horizontal="center" vertical="center" wrapText="1"/>
    </xf>
    <xf numFmtId="0" fontId="85" fillId="2" borderId="39" xfId="148" applyFont="1" applyFill="1" applyBorder="1" applyAlignment="1">
      <alignment horizontal="left" vertical="center" wrapText="1"/>
    </xf>
    <xf numFmtId="1" fontId="85" fillId="2" borderId="39" xfId="160" applyFont="1" applyFill="1" applyBorder="1" applyAlignment="1">
      <alignment vertical="center" wrapText="1"/>
    </xf>
    <xf numFmtId="1" fontId="85" fillId="2" borderId="40" xfId="160" applyFont="1" applyFill="1" applyBorder="1" applyAlignment="1">
      <alignment vertical="center" wrapText="1"/>
    </xf>
    <xf numFmtId="1" fontId="85" fillId="2" borderId="41" xfId="160" applyFont="1" applyFill="1" applyBorder="1" applyAlignment="1">
      <alignment vertical="center" wrapText="1"/>
    </xf>
    <xf numFmtId="170" fontId="85" fillId="2" borderId="38" xfId="148" applyNumberFormat="1" applyFont="1" applyFill="1" applyBorder="1" applyAlignment="1">
      <alignment horizontal="center" vertical="center"/>
    </xf>
    <xf numFmtId="0" fontId="86" fillId="2" borderId="38" xfId="148" applyFont="1" applyFill="1" applyBorder="1" applyAlignment="1">
      <alignment horizontal="center" vertical="center" wrapText="1"/>
    </xf>
    <xf numFmtId="37" fontId="86" fillId="2" borderId="38" xfId="148" applyNumberFormat="1" applyFont="1" applyFill="1" applyBorder="1" applyAlignment="1">
      <alignment horizontal="center" vertical="center"/>
    </xf>
    <xf numFmtId="170" fontId="86" fillId="2" borderId="38" xfId="148" applyNumberFormat="1" applyFont="1" applyFill="1" applyBorder="1" applyAlignment="1">
      <alignment horizontal="center" vertical="center"/>
    </xf>
    <xf numFmtId="0" fontId="85" fillId="2" borderId="40" xfId="0" applyFont="1" applyFill="1" applyBorder="1" applyAlignment="1">
      <alignment horizontal="left" vertical="top" wrapText="1"/>
    </xf>
    <xf numFmtId="0" fontId="85" fillId="2" borderId="41" xfId="0" applyFont="1" applyFill="1" applyBorder="1" applyAlignment="1">
      <alignment vertical="top" wrapText="1"/>
    </xf>
    <xf numFmtId="0" fontId="86" fillId="2" borderId="38" xfId="148" applyFont="1" applyFill="1" applyBorder="1" applyAlignment="1">
      <alignment horizontal="left" vertical="center" wrapText="1"/>
    </xf>
    <xf numFmtId="185" fontId="86" fillId="2" borderId="38" xfId="148" applyNumberFormat="1" applyFont="1" applyFill="1" applyBorder="1" applyAlignment="1">
      <alignment horizontal="center" vertical="center"/>
    </xf>
    <xf numFmtId="185" fontId="85" fillId="2" borderId="38" xfId="148" applyNumberFormat="1" applyFont="1" applyFill="1" applyBorder="1" applyAlignment="1">
      <alignment horizontal="center" vertical="center"/>
    </xf>
    <xf numFmtId="0" fontId="85" fillId="2" borderId="40" xfId="0" applyFont="1" applyFill="1" applyBorder="1" applyAlignment="1">
      <alignment vertical="top" wrapText="1"/>
    </xf>
    <xf numFmtId="0" fontId="85" fillId="2" borderId="40" xfId="0" applyFont="1" applyFill="1" applyBorder="1" applyAlignment="1">
      <alignment vertical="center" wrapText="1"/>
    </xf>
    <xf numFmtId="0" fontId="85" fillId="2" borderId="41" xfId="0" applyFont="1" applyFill="1" applyBorder="1" applyAlignment="1">
      <alignment vertical="center" wrapText="1"/>
    </xf>
    <xf numFmtId="0" fontId="86" fillId="2" borderId="39" xfId="0" applyFont="1" applyFill="1" applyBorder="1" applyAlignment="1">
      <alignment vertical="center"/>
    </xf>
    <xf numFmtId="0" fontId="86" fillId="2" borderId="40" xfId="0" applyFont="1" applyFill="1" applyBorder="1" applyAlignment="1">
      <alignment vertical="center"/>
    </xf>
    <xf numFmtId="0" fontId="86" fillId="2" borderId="41" xfId="0" applyFont="1" applyFill="1" applyBorder="1" applyAlignment="1">
      <alignment vertical="center"/>
    </xf>
    <xf numFmtId="0" fontId="86" fillId="2" borderId="39" xfId="0" applyFont="1" applyFill="1" applyBorder="1" applyAlignment="1">
      <alignment horizontal="center" vertical="center" wrapText="1"/>
    </xf>
    <xf numFmtId="0" fontId="86" fillId="2" borderId="40" xfId="0" applyFont="1" applyFill="1" applyBorder="1" applyAlignment="1">
      <alignment horizontal="center" vertical="center" wrapText="1"/>
    </xf>
    <xf numFmtId="0" fontId="86" fillId="2" borderId="40" xfId="0" applyFont="1" applyFill="1" applyBorder="1" applyAlignment="1">
      <alignment horizontal="left" vertical="top" wrapText="1"/>
    </xf>
    <xf numFmtId="37" fontId="86" fillId="2" borderId="41" xfId="148" applyNumberFormat="1" applyFont="1" applyFill="1" applyBorder="1" applyAlignment="1">
      <alignment horizontal="center" vertical="center"/>
    </xf>
    <xf numFmtId="0" fontId="86" fillId="2" borderId="0" xfId="0" applyFont="1" applyFill="1" applyAlignment="1">
      <alignment vertical="center"/>
    </xf>
    <xf numFmtId="0" fontId="86" fillId="2" borderId="0" xfId="0" applyFont="1" applyFill="1" applyAlignment="1">
      <alignment horizontal="center" vertical="center"/>
    </xf>
    <xf numFmtId="165" fontId="86" fillId="2" borderId="38" xfId="6" applyFont="1" applyFill="1" applyBorder="1" applyAlignment="1">
      <alignment horizontal="center" vertical="top"/>
    </xf>
    <xf numFmtId="37" fontId="85" fillId="2" borderId="38" xfId="134" applyNumberFormat="1" applyFont="1" applyFill="1" applyBorder="1" applyAlignment="1">
      <alignment horizontal="center" vertical="center" wrapText="1"/>
    </xf>
    <xf numFmtId="170" fontId="86" fillId="2" borderId="38" xfId="0" applyNumberFormat="1" applyFont="1" applyFill="1" applyBorder="1" applyAlignment="1">
      <alignment horizontal="left" vertical="center" wrapText="1"/>
    </xf>
    <xf numFmtId="170" fontId="85" fillId="2" borderId="38" xfId="102" applyNumberFormat="1" applyFont="1" applyFill="1" applyBorder="1" applyAlignment="1">
      <alignment horizontal="right" vertical="center" wrapText="1"/>
    </xf>
    <xf numFmtId="37" fontId="86" fillId="2" borderId="38" xfId="100" applyNumberFormat="1" applyFont="1" applyFill="1" applyBorder="1" applyAlignment="1">
      <alignment horizontal="center" vertical="center" wrapText="1"/>
    </xf>
    <xf numFmtId="170" fontId="85" fillId="2" borderId="38" xfId="100" applyNumberFormat="1" applyFont="1" applyFill="1" applyBorder="1" applyAlignment="1">
      <alignment horizontal="center" vertical="center"/>
    </xf>
    <xf numFmtId="170" fontId="86" fillId="2" borderId="38" xfId="100" applyNumberFormat="1" applyFont="1" applyFill="1" applyBorder="1" applyAlignment="1">
      <alignment horizontal="center" vertical="center" wrapText="1"/>
    </xf>
    <xf numFmtId="37" fontId="86" fillId="2" borderId="38" xfId="102" applyNumberFormat="1" applyFont="1" applyFill="1" applyBorder="1" applyAlignment="1">
      <alignment horizontal="right" vertical="center" wrapText="1"/>
    </xf>
    <xf numFmtId="166" fontId="85" fillId="2" borderId="38" xfId="102" applyNumberFormat="1" applyFont="1" applyFill="1" applyBorder="1" applyAlignment="1">
      <alignment horizontal="center" vertical="center"/>
    </xf>
    <xf numFmtId="37" fontId="86" fillId="2" borderId="38" xfId="102" applyNumberFormat="1" applyFont="1" applyFill="1" applyBorder="1" applyAlignment="1">
      <alignment horizontal="center" vertical="center" wrapText="1"/>
    </xf>
    <xf numFmtId="166" fontId="86" fillId="2" borderId="38" xfId="102" applyNumberFormat="1" applyFont="1" applyFill="1" applyBorder="1" applyAlignment="1">
      <alignment horizontal="center" vertical="center"/>
    </xf>
    <xf numFmtId="170" fontId="86" fillId="2" borderId="38" xfId="100" applyNumberFormat="1" applyFont="1" applyFill="1" applyBorder="1" applyAlignment="1">
      <alignment vertical="center"/>
    </xf>
    <xf numFmtId="170" fontId="85" fillId="2" borderId="38" xfId="100" applyNumberFormat="1" applyFont="1" applyFill="1" applyBorder="1" applyAlignment="1">
      <alignment vertical="center"/>
    </xf>
    <xf numFmtId="170" fontId="85" fillId="2" borderId="38" xfId="100" applyNumberFormat="1" applyFont="1" applyFill="1" applyBorder="1" applyAlignment="1">
      <alignment horizontal="center" vertical="center" wrapText="1"/>
    </xf>
    <xf numFmtId="37" fontId="85" fillId="2" borderId="38" xfId="102" applyNumberFormat="1" applyFont="1" applyFill="1" applyBorder="1" applyAlignment="1">
      <alignment horizontal="center" vertical="center" wrapText="1"/>
    </xf>
    <xf numFmtId="0" fontId="86" fillId="2" borderId="38" xfId="1185" applyFont="1" applyFill="1" applyBorder="1" applyAlignment="1">
      <alignment vertical="top"/>
    </xf>
    <xf numFmtId="0" fontId="85" fillId="2" borderId="38" xfId="1181" applyFont="1" applyFill="1" applyBorder="1" applyAlignment="1" applyProtection="1">
      <alignment vertical="center" wrapText="1"/>
      <protection locked="0"/>
    </xf>
    <xf numFmtId="0" fontId="86" fillId="2" borderId="38" xfId="0" applyFont="1" applyFill="1" applyBorder="1" applyAlignment="1">
      <alignment horizontal="center" wrapText="1"/>
    </xf>
    <xf numFmtId="165" fontId="85" fillId="2" borderId="38" xfId="6" applyNumberFormat="1" applyFont="1" applyFill="1" applyBorder="1" applyAlignment="1">
      <alignment horizontal="center" vertical="top"/>
    </xf>
    <xf numFmtId="0" fontId="85" fillId="2" borderId="38" xfId="0" applyFont="1" applyFill="1" applyBorder="1" applyAlignment="1">
      <alignment horizontal="center" vertical="top" wrapText="1"/>
    </xf>
    <xf numFmtId="182" fontId="86" fillId="2" borderId="41" xfId="0" applyNumberFormat="1" applyFont="1" applyFill="1" applyBorder="1" applyAlignment="1">
      <alignment horizontal="center" vertical="center" wrapText="1"/>
    </xf>
    <xf numFmtId="165" fontId="84" fillId="2" borderId="38" xfId="6" applyNumberFormat="1" applyFont="1" applyFill="1" applyBorder="1" applyAlignment="1">
      <alignment horizontal="right" vertical="top"/>
    </xf>
    <xf numFmtId="165" fontId="84" fillId="2" borderId="38" xfId="6" applyNumberFormat="1" applyFont="1" applyFill="1" applyBorder="1" applyAlignment="1">
      <alignment horizontal="center" vertical="top"/>
    </xf>
    <xf numFmtId="1" fontId="86" fillId="2" borderId="38" xfId="1181" applyNumberFormat="1" applyFont="1" applyFill="1" applyBorder="1" applyAlignment="1" applyProtection="1">
      <alignment horizontal="right" vertical="center" wrapText="1"/>
      <protection locked="0"/>
    </xf>
    <xf numFmtId="1" fontId="86" fillId="2" borderId="38" xfId="1181" applyNumberFormat="1" applyFont="1" applyFill="1" applyBorder="1" applyAlignment="1" applyProtection="1">
      <alignment horizontal="center" vertical="center" wrapText="1"/>
      <protection locked="0"/>
    </xf>
    <xf numFmtId="166" fontId="82" fillId="2" borderId="38" xfId="98" applyNumberFormat="1" applyFont="1" applyFill="1" applyBorder="1"/>
    <xf numFmtId="0" fontId="101" fillId="2" borderId="38" xfId="1181" applyFont="1" applyFill="1" applyBorder="1" applyAlignment="1">
      <alignment horizontal="center"/>
    </xf>
    <xf numFmtId="165" fontId="86" fillId="2" borderId="38" xfId="6" applyNumberFormat="1" applyFont="1" applyFill="1" applyBorder="1" applyAlignment="1">
      <alignment horizontal="center" vertical="top"/>
    </xf>
    <xf numFmtId="0" fontId="136" fillId="2" borderId="38" xfId="0" applyFont="1" applyFill="1" applyBorder="1" applyAlignment="1">
      <alignment horizontal="left" vertical="top" wrapText="1"/>
    </xf>
    <xf numFmtId="0" fontId="133" fillId="2" borderId="38" xfId="0" applyFont="1" applyFill="1" applyBorder="1" applyAlignment="1">
      <alignment horizontal="left" vertical="top" wrapText="1"/>
    </xf>
    <xf numFmtId="0" fontId="133" fillId="2" borderId="38" xfId="0" applyFont="1" applyFill="1" applyBorder="1" applyAlignment="1">
      <alignment horizontal="center" vertical="top" wrapText="1"/>
    </xf>
    <xf numFmtId="170" fontId="85" fillId="2" borderId="38" xfId="1184" applyNumberFormat="1" applyFont="1" applyFill="1" applyBorder="1" applyAlignment="1">
      <alignment horizontal="center" vertical="center" wrapText="1"/>
    </xf>
    <xf numFmtId="0" fontId="82" fillId="2" borderId="38" xfId="890" applyFont="1" applyFill="1" applyBorder="1" applyAlignment="1">
      <alignment horizontal="left" vertical="top" wrapText="1"/>
    </xf>
    <xf numFmtId="170" fontId="85" fillId="2" borderId="38" xfId="890" applyNumberFormat="1" applyFont="1" applyFill="1" applyBorder="1" applyAlignment="1">
      <alignment horizontal="center" vertical="center" wrapText="1"/>
    </xf>
    <xf numFmtId="0" fontId="82" fillId="2" borderId="38" xfId="890" applyFont="1" applyFill="1" applyBorder="1" applyAlignment="1">
      <alignment horizontal="center" vertical="center" wrapText="1"/>
    </xf>
    <xf numFmtId="0" fontId="82" fillId="2" borderId="38" xfId="890" applyFont="1" applyFill="1" applyBorder="1" applyAlignment="1">
      <alignment horizontal="center" vertical="top" wrapText="1"/>
    </xf>
    <xf numFmtId="0" fontId="101" fillId="2" borderId="38" xfId="1201" applyFont="1" applyFill="1" applyBorder="1" applyAlignment="1">
      <alignment horizontal="center" vertical="center" wrapText="1"/>
    </xf>
    <xf numFmtId="1" fontId="86" fillId="2" borderId="38" xfId="1200" applyNumberFormat="1" applyFont="1" applyFill="1" applyBorder="1" applyAlignment="1">
      <alignment horizontal="center" vertical="center" wrapText="1"/>
    </xf>
    <xf numFmtId="37" fontId="86" fillId="2" borderId="38" xfId="890" applyNumberFormat="1" applyFont="1" applyFill="1" applyBorder="1" applyAlignment="1">
      <alignment horizontal="center" vertical="center" wrapText="1"/>
    </xf>
    <xf numFmtId="170" fontId="86" fillId="2" borderId="38" xfId="890" applyNumberFormat="1" applyFont="1" applyFill="1" applyBorder="1" applyAlignment="1">
      <alignment horizontal="center" vertical="center" wrapText="1"/>
    </xf>
    <xf numFmtId="170" fontId="82" fillId="2" borderId="38" xfId="1184" applyNumberFormat="1" applyFont="1" applyFill="1" applyBorder="1" applyAlignment="1">
      <alignment horizontal="center"/>
    </xf>
    <xf numFmtId="0" fontId="82" fillId="2" borderId="38" xfId="1184" applyFont="1" applyFill="1" applyBorder="1"/>
    <xf numFmtId="0" fontId="85" fillId="2" borderId="39" xfId="0" applyFont="1" applyFill="1" applyBorder="1" applyAlignment="1">
      <alignment vertical="center"/>
    </xf>
    <xf numFmtId="0" fontId="85" fillId="2" borderId="40" xfId="0" applyFont="1" applyFill="1" applyBorder="1" applyAlignment="1">
      <alignment vertical="center"/>
    </xf>
    <xf numFmtId="0" fontId="85" fillId="2" borderId="41" xfId="0" applyFont="1" applyFill="1" applyBorder="1" applyAlignment="1">
      <alignment vertical="center"/>
    </xf>
    <xf numFmtId="166" fontId="85" fillId="2" borderId="38" xfId="0" applyNumberFormat="1" applyFont="1" applyFill="1" applyBorder="1" applyAlignment="1">
      <alignment horizontal="center" vertical="top" wrapText="1"/>
    </xf>
    <xf numFmtId="0" fontId="85" fillId="2" borderId="39" xfId="0" applyFont="1" applyFill="1" applyBorder="1" applyAlignment="1">
      <alignment vertical="center" wrapText="1"/>
    </xf>
    <xf numFmtId="0" fontId="101" fillId="2" borderId="0" xfId="1181" applyFont="1" applyFill="1" applyAlignment="1" applyProtection="1">
      <alignment horizontal="left" wrapText="1"/>
      <protection locked="0"/>
    </xf>
    <xf numFmtId="0" fontId="101" fillId="2" borderId="0" xfId="1181" applyFont="1" applyFill="1" applyProtection="1">
      <protection locked="0"/>
    </xf>
    <xf numFmtId="0" fontId="101" fillId="2" borderId="0" xfId="1181" applyFont="1" applyFill="1" applyAlignment="1" applyProtection="1">
      <alignment horizontal="center"/>
      <protection locked="0"/>
    </xf>
    <xf numFmtId="0" fontId="101" fillId="2" borderId="0" xfId="1181" applyFont="1" applyFill="1" applyAlignment="1">
      <alignment horizontal="center"/>
    </xf>
    <xf numFmtId="170" fontId="84" fillId="2" borderId="38" xfId="0" applyNumberFormat="1" applyFont="1" applyFill="1" applyBorder="1" applyAlignment="1">
      <alignment horizontal="left" vertical="top" wrapText="1"/>
    </xf>
    <xf numFmtId="0" fontId="83" fillId="2" borderId="0" xfId="0" applyFont="1" applyFill="1" applyAlignment="1"/>
    <xf numFmtId="0" fontId="83" fillId="2" borderId="0" xfId="0" applyFont="1" applyFill="1" applyAlignment="1">
      <alignment vertical="center"/>
    </xf>
    <xf numFmtId="166" fontId="83" fillId="2" borderId="0" xfId="1044" applyNumberFormat="1" applyFont="1" applyFill="1" applyBorder="1" applyAlignment="1">
      <alignment horizontal="center" vertical="center"/>
    </xf>
    <xf numFmtId="0" fontId="108" fillId="2" borderId="0" xfId="0" applyFont="1" applyFill="1" applyAlignment="1">
      <alignment horizontal="right"/>
    </xf>
    <xf numFmtId="0" fontId="81" fillId="2" borderId="38" xfId="0" applyFont="1" applyFill="1" applyBorder="1" applyAlignment="1">
      <alignment horizontal="left" vertical="top" wrapText="1"/>
    </xf>
    <xf numFmtId="0" fontId="83" fillId="2" borderId="0" xfId="0" applyFont="1" applyFill="1" applyAlignment="1">
      <alignment horizontal="left" vertical="top" wrapText="1"/>
    </xf>
    <xf numFmtId="0" fontId="81" fillId="2" borderId="38" xfId="0" applyFont="1" applyFill="1" applyBorder="1" applyAlignment="1">
      <alignment horizontal="left" vertical="top"/>
    </xf>
    <xf numFmtId="0" fontId="83" fillId="2" borderId="0" xfId="0" applyFont="1" applyFill="1" applyBorder="1" applyAlignment="1">
      <alignment horizontal="left" vertical="top" wrapText="1"/>
    </xf>
    <xf numFmtId="0" fontId="0" fillId="2" borderId="38" xfId="0" applyFill="1" applyBorder="1" applyAlignment="1">
      <alignment horizontal="left" vertical="top" wrapText="1"/>
    </xf>
    <xf numFmtId="0" fontId="90" fillId="2" borderId="38" xfId="0" applyFont="1" applyFill="1" applyBorder="1" applyAlignment="1">
      <alignment horizontal="center" vertical="top" wrapText="1"/>
    </xf>
    <xf numFmtId="0" fontId="90" fillId="2" borderId="38" xfId="0" applyFont="1" applyFill="1" applyBorder="1" applyAlignment="1">
      <alignment horizontal="left" vertical="top" wrapText="1"/>
    </xf>
    <xf numFmtId="0" fontId="107" fillId="2" borderId="38" xfId="0" applyFont="1" applyFill="1" applyBorder="1" applyAlignment="1">
      <alignment horizontal="center" vertical="top" wrapText="1"/>
    </xf>
    <xf numFmtId="0" fontId="127" fillId="2" borderId="38" xfId="0" applyFont="1" applyFill="1" applyBorder="1" applyAlignment="1">
      <alignment horizontal="left" vertical="top" wrapText="1"/>
    </xf>
    <xf numFmtId="0" fontId="83" fillId="2" borderId="0" xfId="0" applyFont="1" applyFill="1" applyAlignment="1">
      <alignment horizontal="left" vertical="top"/>
    </xf>
    <xf numFmtId="0" fontId="83" fillId="2" borderId="0" xfId="0" applyFont="1" applyFill="1" applyAlignment="1">
      <alignment horizontal="left" vertical="center" wrapText="1"/>
    </xf>
    <xf numFmtId="170" fontId="86" fillId="2" borderId="41" xfId="0" applyNumberFormat="1" applyFont="1" applyFill="1" applyBorder="1" applyAlignment="1">
      <alignment horizontal="center" vertical="center" wrapText="1"/>
    </xf>
    <xf numFmtId="166" fontId="86" fillId="2" borderId="0" xfId="1047" applyNumberFormat="1" applyFont="1" applyFill="1" applyAlignment="1">
      <alignment horizontal="center" vertical="center"/>
    </xf>
    <xf numFmtId="166" fontId="84" fillId="2" borderId="0" xfId="1047" applyNumberFormat="1" applyFont="1" applyFill="1"/>
    <xf numFmtId="166" fontId="85" fillId="2" borderId="0" xfId="1047" applyNumberFormat="1" applyFont="1" applyFill="1" applyAlignment="1">
      <alignment horizontal="center" vertical="center" wrapText="1"/>
    </xf>
    <xf numFmtId="166" fontId="85" fillId="2" borderId="40" xfId="1047" applyNumberFormat="1" applyFont="1" applyFill="1" applyBorder="1" applyAlignment="1">
      <alignment vertical="center"/>
    </xf>
    <xf numFmtId="166" fontId="85" fillId="2" borderId="20" xfId="1047" applyNumberFormat="1" applyFont="1" applyFill="1" applyBorder="1" applyAlignment="1">
      <alignment horizontal="center" vertical="center" wrapText="1"/>
    </xf>
    <xf numFmtId="166" fontId="133" fillId="2" borderId="38" xfId="1047" applyNumberFormat="1" applyFont="1" applyFill="1" applyBorder="1" applyAlignment="1">
      <alignment horizontal="center" vertical="center"/>
    </xf>
    <xf numFmtId="166" fontId="85" fillId="2" borderId="38" xfId="1047" applyNumberFormat="1" applyFont="1" applyFill="1" applyBorder="1" applyAlignment="1">
      <alignment horizontal="center" vertical="center" wrapText="1"/>
    </xf>
    <xf numFmtId="166" fontId="85" fillId="2" borderId="40" xfId="1047" applyNumberFormat="1" applyFont="1" applyFill="1" applyBorder="1" applyAlignment="1">
      <alignment horizontal="left" vertical="center" wrapText="1"/>
    </xf>
    <xf numFmtId="166" fontId="86" fillId="2" borderId="38" xfId="1047" applyNumberFormat="1" applyFont="1" applyFill="1" applyBorder="1" applyAlignment="1">
      <alignment horizontal="left" vertical="center"/>
    </xf>
    <xf numFmtId="166" fontId="86" fillId="2" borderId="38" xfId="1047" applyNumberFormat="1" applyFont="1" applyFill="1" applyBorder="1" applyAlignment="1">
      <alignment horizontal="center" vertical="center"/>
    </xf>
    <xf numFmtId="166" fontId="86" fillId="2" borderId="40" xfId="1047" applyNumberFormat="1" applyFont="1" applyFill="1" applyBorder="1" applyAlignment="1">
      <alignment horizontal="center" vertical="center"/>
    </xf>
    <xf numFmtId="166" fontId="85" fillId="2" borderId="38" xfId="1047" applyNumberFormat="1" applyFont="1" applyFill="1" applyBorder="1" applyAlignment="1">
      <alignment horizontal="right" vertical="center" wrapText="1"/>
    </xf>
    <xf numFmtId="166" fontId="86" fillId="2" borderId="38" xfId="1047" applyNumberFormat="1" applyFont="1" applyFill="1" applyBorder="1" applyAlignment="1">
      <alignment horizontal="right" vertical="center" wrapText="1"/>
    </xf>
    <xf numFmtId="166" fontId="133" fillId="2" borderId="38" xfId="1047" applyNumberFormat="1" applyFont="1" applyFill="1" applyBorder="1" applyAlignment="1">
      <alignment vertical="center"/>
    </xf>
    <xf numFmtId="166" fontId="86" fillId="2" borderId="38" xfId="1047" applyNumberFormat="1" applyFont="1" applyFill="1" applyBorder="1" applyAlignment="1">
      <alignment horizontal="center" vertical="center" wrapText="1"/>
    </xf>
    <xf numFmtId="166" fontId="86" fillId="2" borderId="38" xfId="1047" applyNumberFormat="1" applyFont="1" applyFill="1" applyBorder="1" applyAlignment="1">
      <alignment vertical="center"/>
    </xf>
    <xf numFmtId="166" fontId="86" fillId="2" borderId="27" xfId="1047" applyNumberFormat="1" applyFont="1" applyFill="1" applyBorder="1" applyAlignment="1">
      <alignment horizontal="center" vertical="center"/>
    </xf>
    <xf numFmtId="166" fontId="85" fillId="2" borderId="40" xfId="1047" applyNumberFormat="1" applyFont="1" applyFill="1" applyBorder="1" applyAlignment="1">
      <alignment vertical="center" wrapText="1"/>
    </xf>
    <xf numFmtId="166" fontId="85" fillId="2" borderId="40" xfId="1047" applyNumberFormat="1" applyFont="1" applyFill="1" applyBorder="1" applyAlignment="1">
      <alignment horizontal="left" vertical="top" wrapText="1"/>
    </xf>
    <xf numFmtId="166" fontId="85" fillId="2" borderId="40" xfId="1047" applyNumberFormat="1" applyFont="1" applyFill="1" applyBorder="1" applyAlignment="1">
      <alignment vertical="top" wrapText="1"/>
    </xf>
    <xf numFmtId="166" fontId="86" fillId="2" borderId="38" xfId="1047" applyNumberFormat="1" applyFont="1" applyFill="1" applyBorder="1" applyAlignment="1">
      <alignment horizontal="left" vertical="top" wrapText="1"/>
    </xf>
    <xf numFmtId="166" fontId="86" fillId="2" borderId="0" xfId="1047" applyNumberFormat="1" applyFont="1" applyFill="1" applyAlignment="1">
      <alignment horizontal="left" vertical="top" wrapText="1"/>
    </xf>
    <xf numFmtId="166" fontId="86" fillId="2" borderId="0" xfId="1047" applyNumberFormat="1" applyFont="1" applyFill="1" applyAlignment="1">
      <alignment vertical="center"/>
    </xf>
    <xf numFmtId="166" fontId="86" fillId="2" borderId="38" xfId="1047" applyNumberFormat="1" applyFont="1" applyFill="1" applyBorder="1" applyAlignment="1">
      <alignment horizontal="right" vertical="top"/>
    </xf>
    <xf numFmtId="166" fontId="85" fillId="2" borderId="38" xfId="1047" applyNumberFormat="1" applyFont="1" applyFill="1" applyBorder="1" applyAlignment="1">
      <alignment horizontal="center" vertical="center"/>
    </xf>
    <xf numFmtId="166" fontId="85" fillId="2" borderId="38" xfId="1047" applyNumberFormat="1" applyFont="1" applyFill="1" applyBorder="1" applyAlignment="1">
      <alignment horizontal="left" vertical="top" wrapText="1"/>
    </xf>
    <xf numFmtId="166" fontId="86" fillId="2" borderId="41" xfId="1047" applyNumberFormat="1" applyFont="1" applyFill="1" applyBorder="1" applyAlignment="1">
      <alignment horizontal="center" vertical="center" wrapText="1"/>
    </xf>
    <xf numFmtId="166" fontId="82" fillId="2" borderId="38" xfId="1047" applyNumberFormat="1" applyFont="1" applyFill="1" applyBorder="1"/>
    <xf numFmtId="166" fontId="133" fillId="2" borderId="38" xfId="1047" applyNumberFormat="1" applyFont="1" applyFill="1" applyBorder="1" applyAlignment="1">
      <alignment horizontal="left" vertical="top" wrapText="1"/>
    </xf>
    <xf numFmtId="166" fontId="82" fillId="2" borderId="38" xfId="1047" applyNumberFormat="1" applyFont="1" applyFill="1" applyBorder="1" applyAlignment="1">
      <alignment horizontal="left" vertical="top" wrapText="1"/>
    </xf>
    <xf numFmtId="166" fontId="86" fillId="2" borderId="38" xfId="1047" applyNumberFormat="1" applyFont="1" applyFill="1" applyBorder="1" applyAlignment="1">
      <alignment vertical="center" wrapText="1"/>
    </xf>
    <xf numFmtId="166" fontId="85" fillId="2" borderId="38" xfId="1047" applyNumberFormat="1" applyFont="1" applyFill="1" applyBorder="1" applyAlignment="1">
      <alignment vertical="center" wrapText="1"/>
    </xf>
    <xf numFmtId="166" fontId="101" fillId="2" borderId="0" xfId="1047" applyNumberFormat="1" applyFont="1" applyFill="1" applyProtection="1">
      <protection locked="0"/>
    </xf>
    <xf numFmtId="0" fontId="86" fillId="2" borderId="0" xfId="0" applyFont="1" applyFill="1" applyAlignment="1">
      <alignment horizontal="center" vertical="center" wrapText="1"/>
    </xf>
    <xf numFmtId="0" fontId="86" fillId="2" borderId="0" xfId="0" applyFont="1" applyFill="1" applyAlignment="1">
      <alignment horizontal="center" wrapText="1"/>
    </xf>
    <xf numFmtId="43" fontId="86" fillId="2" borderId="36" xfId="262" applyFont="1" applyFill="1" applyBorder="1" applyAlignment="1">
      <alignment horizontal="center" vertical="center" wrapText="1"/>
    </xf>
    <xf numFmtId="43" fontId="86" fillId="2" borderId="27" xfId="262" applyFont="1" applyFill="1" applyBorder="1" applyAlignment="1">
      <alignment horizontal="center" vertical="center" wrapText="1"/>
    </xf>
    <xf numFmtId="166" fontId="86" fillId="2" borderId="39" xfId="262" applyNumberFormat="1" applyFont="1" applyFill="1" applyBorder="1" applyAlignment="1">
      <alignment horizontal="center" vertical="center" wrapText="1"/>
    </xf>
    <xf numFmtId="166" fontId="86" fillId="2" borderId="34" xfId="262" applyNumberFormat="1" applyFont="1" applyFill="1" applyBorder="1" applyAlignment="1">
      <alignment horizontal="center" vertical="center" wrapText="1"/>
    </xf>
    <xf numFmtId="166" fontId="86" fillId="2" borderId="35" xfId="262" applyNumberFormat="1" applyFont="1" applyFill="1" applyBorder="1" applyAlignment="1">
      <alignment horizontal="center" vertical="center" wrapText="1"/>
    </xf>
    <xf numFmtId="0" fontId="103" fillId="0" borderId="38" xfId="1068" applyFont="1" applyBorder="1" applyAlignment="1">
      <alignment horizontal="center" vertical="center"/>
    </xf>
    <xf numFmtId="0" fontId="103" fillId="0" borderId="42" xfId="1068" applyFont="1" applyBorder="1" applyAlignment="1">
      <alignment horizontal="center" vertical="center"/>
    </xf>
    <xf numFmtId="0" fontId="103" fillId="0" borderId="43" xfId="1068" applyFont="1" applyBorder="1" applyAlignment="1">
      <alignment horizontal="center" vertical="center"/>
    </xf>
    <xf numFmtId="0" fontId="103" fillId="0" borderId="27" xfId="1068" applyFont="1" applyBorder="1" applyAlignment="1">
      <alignment horizontal="center" vertical="center"/>
    </xf>
    <xf numFmtId="0" fontId="103" fillId="0" borderId="38" xfId="1068" applyFont="1" applyBorder="1">
      <alignment horizontal="left" vertical="top" wrapText="1"/>
    </xf>
    <xf numFmtId="0" fontId="103" fillId="0" borderId="39" xfId="1068" applyFont="1" applyBorder="1">
      <alignment horizontal="left" vertical="top" wrapText="1"/>
    </xf>
    <xf numFmtId="0" fontId="103" fillId="0" borderId="34" xfId="1068" applyFont="1" applyBorder="1">
      <alignment horizontal="left" vertical="top" wrapText="1"/>
    </xf>
    <xf numFmtId="0" fontId="103" fillId="0" borderId="35" xfId="1068" applyFont="1" applyBorder="1">
      <alignment horizontal="left" vertical="top" wrapText="1"/>
    </xf>
    <xf numFmtId="0" fontId="93" fillId="0" borderId="0" xfId="1068" applyFont="1" applyAlignment="1">
      <alignment horizontal="center" vertical="center" wrapText="1"/>
    </xf>
    <xf numFmtId="166" fontId="93" fillId="0" borderId="38" xfId="262" applyNumberFormat="1" applyFont="1" applyFill="1" applyBorder="1" applyAlignment="1">
      <alignment horizontal="center" vertical="center"/>
    </xf>
    <xf numFmtId="0" fontId="93" fillId="0" borderId="38" xfId="1068" applyFont="1" applyBorder="1" applyAlignment="1">
      <alignment horizontal="center" vertical="center" wrapText="1"/>
    </xf>
    <xf numFmtId="0" fontId="103" fillId="0" borderId="38" xfId="1068" applyFont="1" applyBorder="1" applyAlignment="1">
      <alignment horizontal="center" vertical="center" wrapText="1"/>
    </xf>
    <xf numFmtId="0" fontId="106" fillId="0" borderId="0" xfId="0" applyFont="1" applyAlignment="1">
      <alignment horizontal="center" vertical="center" wrapText="1"/>
    </xf>
    <xf numFmtId="0" fontId="106" fillId="2" borderId="0" xfId="0" applyFont="1" applyFill="1" applyAlignment="1">
      <alignment horizontal="left" vertical="top" wrapText="1"/>
    </xf>
    <xf numFmtId="165" fontId="106" fillId="2" borderId="34" xfId="0" applyNumberFormat="1" applyFont="1" applyFill="1" applyBorder="1" applyAlignment="1">
      <alignment horizontal="left" vertical="top"/>
    </xf>
    <xf numFmtId="165" fontId="106" fillId="2" borderId="35" xfId="0" applyNumberFormat="1" applyFont="1" applyFill="1" applyBorder="1" applyAlignment="1">
      <alignment horizontal="left" vertical="top"/>
    </xf>
    <xf numFmtId="0" fontId="106" fillId="2" borderId="36" xfId="0" applyFont="1" applyFill="1" applyBorder="1" applyAlignment="1">
      <alignment horizontal="center" vertical="center" wrapText="1"/>
    </xf>
    <xf numFmtId="0" fontId="106" fillId="2" borderId="27" xfId="0" applyFont="1" applyFill="1" applyBorder="1" applyAlignment="1">
      <alignment horizontal="center" vertical="center" wrapText="1"/>
    </xf>
    <xf numFmtId="0" fontId="106" fillId="2" borderId="39" xfId="0" applyFont="1" applyFill="1" applyBorder="1" applyAlignment="1">
      <alignment horizontal="center" vertical="center" wrapText="1"/>
    </xf>
    <xf numFmtId="0" fontId="106" fillId="2" borderId="35" xfId="0" applyFont="1" applyFill="1" applyBorder="1" applyAlignment="1">
      <alignment horizontal="center" vertical="center" wrapText="1"/>
    </xf>
    <xf numFmtId="0" fontId="106" fillId="2" borderId="34" xfId="0" applyFont="1" applyFill="1" applyBorder="1" applyAlignment="1">
      <alignment horizontal="center" vertical="center" wrapText="1"/>
    </xf>
    <xf numFmtId="0" fontId="83" fillId="2" borderId="0" xfId="0" applyFont="1" applyFill="1" applyAlignment="1">
      <alignment horizontal="center" vertical="center" wrapText="1"/>
    </xf>
    <xf numFmtId="0" fontId="93" fillId="2" borderId="39" xfId="0" applyFont="1" applyFill="1" applyBorder="1" applyAlignment="1">
      <alignment horizontal="center" vertical="center" wrapText="1"/>
    </xf>
    <xf numFmtId="0" fontId="93" fillId="2" borderId="40" xfId="0" applyFont="1" applyFill="1" applyBorder="1" applyAlignment="1">
      <alignment horizontal="center" vertical="center" wrapText="1"/>
    </xf>
    <xf numFmtId="0" fontId="93" fillId="2" borderId="41" xfId="0" applyFont="1" applyFill="1" applyBorder="1" applyAlignment="1">
      <alignment horizontal="center" vertical="center" wrapText="1"/>
    </xf>
    <xf numFmtId="0" fontId="93" fillId="2" borderId="38" xfId="0" applyFont="1" applyFill="1" applyBorder="1" applyAlignment="1">
      <alignment horizontal="center" vertical="center"/>
    </xf>
    <xf numFmtId="0" fontId="93" fillId="2" borderId="38" xfId="0" applyFont="1" applyFill="1" applyBorder="1" applyAlignment="1">
      <alignment horizontal="center" vertical="center" wrapText="1"/>
    </xf>
    <xf numFmtId="0" fontId="86" fillId="2" borderId="0" xfId="0" applyFont="1" applyFill="1" applyAlignment="1">
      <alignment horizontal="right" vertical="center" wrapText="1"/>
    </xf>
    <xf numFmtId="0" fontId="89" fillId="2" borderId="0" xfId="0" applyFont="1" applyFill="1" applyAlignment="1">
      <alignment horizontal="right" vertical="top" wrapText="1"/>
    </xf>
    <xf numFmtId="0" fontId="85" fillId="2" borderId="38" xfId="0" applyFont="1" applyFill="1" applyBorder="1" applyAlignment="1">
      <alignment horizontal="center" vertical="center" wrapText="1"/>
    </xf>
    <xf numFmtId="0" fontId="84" fillId="2" borderId="0" xfId="0" applyFont="1" applyFill="1" applyAlignment="1">
      <alignment horizontal="center" vertical="center" wrapText="1"/>
    </xf>
    <xf numFmtId="0" fontId="100" fillId="2" borderId="20" xfId="0" applyFont="1" applyFill="1" applyBorder="1" applyAlignment="1">
      <alignment horizontal="right" vertical="top" wrapText="1"/>
    </xf>
    <xf numFmtId="0" fontId="84" fillId="2" borderId="19" xfId="0" applyFont="1" applyFill="1" applyBorder="1" applyAlignment="1">
      <alignment horizontal="center" vertical="center" wrapText="1"/>
    </xf>
    <xf numFmtId="0" fontId="84" fillId="2" borderId="19" xfId="0" applyFont="1" applyFill="1" applyBorder="1" applyAlignment="1">
      <alignment horizontal="center" vertical="top" wrapText="1"/>
    </xf>
    <xf numFmtId="166" fontId="86" fillId="2" borderId="40" xfId="262" applyNumberFormat="1" applyFont="1" applyFill="1" applyBorder="1" applyAlignment="1">
      <alignment horizontal="center" vertical="center" wrapText="1"/>
    </xf>
    <xf numFmtId="166" fontId="86" fillId="2" borderId="41" xfId="262" applyNumberFormat="1" applyFont="1" applyFill="1" applyBorder="1" applyAlignment="1">
      <alignment horizontal="center" vertical="center" wrapText="1"/>
    </xf>
    <xf numFmtId="0" fontId="86" fillId="2" borderId="0" xfId="1180" applyFont="1" applyFill="1" applyAlignment="1">
      <alignment horizontal="right" vertical="center"/>
    </xf>
    <xf numFmtId="0" fontId="84" fillId="2" borderId="38" xfId="0" applyFont="1" applyFill="1" applyBorder="1" applyAlignment="1">
      <alignment horizontal="center" vertical="center" wrapText="1"/>
    </xf>
    <xf numFmtId="0" fontId="84" fillId="2" borderId="38" xfId="0" applyFont="1" applyFill="1" applyBorder="1" applyAlignment="1">
      <alignment horizontal="center" vertical="top" wrapText="1"/>
    </xf>
    <xf numFmtId="166" fontId="86" fillId="2" borderId="38" xfId="262" applyNumberFormat="1" applyFont="1" applyFill="1" applyBorder="1" applyAlignment="1">
      <alignment horizontal="center" vertical="center" wrapText="1"/>
    </xf>
    <xf numFmtId="0" fontId="89" fillId="2" borderId="0" xfId="0" applyFont="1" applyFill="1" applyAlignment="1">
      <alignment horizontal="right" vertical="center" wrapText="1"/>
    </xf>
    <xf numFmtId="0" fontId="85" fillId="2" borderId="19" xfId="0" applyFont="1" applyFill="1" applyBorder="1" applyAlignment="1">
      <alignment horizontal="center" vertical="center" wrapText="1"/>
    </xf>
    <xf numFmtId="166" fontId="86" fillId="2" borderId="19" xfId="262" applyNumberFormat="1" applyFont="1" applyFill="1" applyBorder="1" applyAlignment="1">
      <alignment horizontal="center" vertical="center" wrapText="1"/>
    </xf>
    <xf numFmtId="166" fontId="86" fillId="2" borderId="0" xfId="1180" applyNumberFormat="1" applyFont="1" applyFill="1" applyAlignment="1">
      <alignment horizontal="right" vertical="center"/>
    </xf>
    <xf numFmtId="180" fontId="93" fillId="2" borderId="39" xfId="0" applyNumberFormat="1" applyFont="1" applyFill="1" applyBorder="1" applyAlignment="1">
      <alignment horizontal="center" vertical="center" wrapText="1"/>
    </xf>
    <xf numFmtId="180" fontId="93" fillId="2" borderId="40" xfId="0" applyNumberFormat="1" applyFont="1" applyFill="1" applyBorder="1" applyAlignment="1">
      <alignment horizontal="center" vertical="center" wrapText="1"/>
    </xf>
    <xf numFmtId="180" fontId="93" fillId="2" borderId="41" xfId="0" applyNumberFormat="1" applyFont="1" applyFill="1" applyBorder="1" applyAlignment="1">
      <alignment horizontal="center" vertical="center" wrapText="1"/>
    </xf>
    <xf numFmtId="180" fontId="103" fillId="2" borderId="38" xfId="0" applyNumberFormat="1" applyFont="1" applyFill="1" applyBorder="1" applyAlignment="1">
      <alignment horizontal="center" vertical="center" wrapText="1"/>
    </xf>
    <xf numFmtId="0" fontId="90" fillId="2" borderId="0" xfId="0" applyFont="1" applyFill="1" applyAlignment="1">
      <alignment horizontal="left" vertical="top" wrapText="1"/>
    </xf>
    <xf numFmtId="0" fontId="86" fillId="2" borderId="0" xfId="1052" applyFont="1" applyFill="1" applyAlignment="1">
      <alignment horizontal="center" vertical="center" wrapText="1"/>
    </xf>
    <xf numFmtId="0" fontId="86" fillId="2" borderId="38" xfId="0" applyFont="1" applyFill="1" applyBorder="1" applyAlignment="1">
      <alignment horizontal="center" vertical="center" wrapText="1"/>
    </xf>
    <xf numFmtId="170" fontId="86" fillId="2" borderId="39" xfId="0" applyNumberFormat="1" applyFont="1" applyFill="1" applyBorder="1" applyAlignment="1">
      <alignment horizontal="center" vertical="center" wrapText="1"/>
    </xf>
    <xf numFmtId="170" fontId="86" fillId="2" borderId="40" xfId="0" applyNumberFormat="1" applyFont="1" applyFill="1" applyBorder="1" applyAlignment="1">
      <alignment horizontal="center" vertical="center" wrapText="1"/>
    </xf>
    <xf numFmtId="170" fontId="86" fillId="2" borderId="41" xfId="0" applyNumberFormat="1" applyFont="1" applyFill="1" applyBorder="1" applyAlignment="1">
      <alignment horizontal="center" vertical="center" wrapText="1"/>
    </xf>
    <xf numFmtId="0" fontId="90" fillId="2" borderId="0" xfId="0" applyFont="1" applyFill="1" applyAlignment="1">
      <alignment horizontal="left" vertical="top"/>
    </xf>
    <xf numFmtId="0" fontId="86" fillId="2" borderId="0" xfId="1049" applyFont="1" applyFill="1" applyAlignment="1">
      <alignment horizontal="right" vertical="center"/>
    </xf>
    <xf numFmtId="175" fontId="86" fillId="57" borderId="0" xfId="1050" applyNumberFormat="1" applyFont="1" applyFill="1" applyBorder="1" applyAlignment="1" applyProtection="1">
      <alignment horizontal="right" vertical="center" wrapText="1"/>
    </xf>
    <xf numFmtId="0" fontId="86" fillId="2" borderId="0" xfId="1049" applyFont="1" applyFill="1" applyAlignment="1">
      <alignment horizontal="center" vertical="center" wrapText="1"/>
    </xf>
    <xf numFmtId="0" fontId="86" fillId="2" borderId="30" xfId="0" applyFont="1" applyFill="1" applyBorder="1" applyAlignment="1">
      <alignment horizontal="center" vertical="top" wrapText="1"/>
    </xf>
    <xf numFmtId="0" fontId="86" fillId="2" borderId="32" xfId="0" applyFont="1" applyFill="1" applyBorder="1" applyAlignment="1">
      <alignment horizontal="center" vertical="top" wrapText="1"/>
    </xf>
    <xf numFmtId="0" fontId="86" fillId="2" borderId="0" xfId="1180" applyFont="1" applyFill="1" applyAlignment="1">
      <alignment horizontal="right" vertical="top"/>
    </xf>
    <xf numFmtId="0" fontId="85" fillId="2" borderId="30" xfId="1180" applyFont="1" applyFill="1" applyBorder="1" applyAlignment="1">
      <alignment horizontal="center" vertical="center" wrapText="1"/>
    </xf>
    <xf numFmtId="0" fontId="85" fillId="2" borderId="33" xfId="1180" applyFont="1" applyFill="1" applyBorder="1" applyAlignment="1">
      <alignment horizontal="center" vertical="center" wrapText="1"/>
    </xf>
    <xf numFmtId="0" fontId="85" fillId="2" borderId="32" xfId="1180" applyFont="1" applyFill="1" applyBorder="1" applyAlignment="1">
      <alignment horizontal="center" vertical="center" wrapText="1"/>
    </xf>
    <xf numFmtId="0" fontId="85" fillId="2" borderId="28" xfId="1180" applyFont="1" applyFill="1" applyBorder="1" applyAlignment="1">
      <alignment horizontal="center" vertical="center" wrapText="1"/>
    </xf>
    <xf numFmtId="0" fontId="85" fillId="2" borderId="20" xfId="1180" applyFont="1" applyFill="1" applyBorder="1" applyAlignment="1">
      <alignment horizontal="center" vertical="center" wrapText="1"/>
    </xf>
    <xf numFmtId="0" fontId="85" fillId="2" borderId="29" xfId="1180" applyFont="1" applyFill="1" applyBorder="1" applyAlignment="1">
      <alignment horizontal="center" vertical="center" wrapText="1"/>
    </xf>
    <xf numFmtId="0" fontId="86" fillId="2" borderId="31" xfId="0" applyFont="1" applyFill="1" applyBorder="1" applyAlignment="1">
      <alignment horizontal="center" vertical="center" wrapText="1"/>
    </xf>
    <xf numFmtId="0" fontId="86" fillId="2" borderId="31" xfId="106" applyFont="1" applyFill="1" applyBorder="1" applyAlignment="1">
      <alignment horizontal="center" vertical="center" wrapText="1"/>
    </xf>
    <xf numFmtId="176" fontId="86" fillId="2" borderId="31" xfId="0" applyNumberFormat="1" applyFont="1" applyFill="1" applyBorder="1" applyAlignment="1">
      <alignment horizontal="center" vertical="center" wrapText="1"/>
    </xf>
    <xf numFmtId="0" fontId="85" fillId="2" borderId="26" xfId="1180" applyFont="1" applyFill="1" applyBorder="1" applyAlignment="1">
      <alignment horizontal="center" vertical="center" wrapText="1"/>
    </xf>
    <xf numFmtId="0" fontId="85" fillId="2" borderId="42" xfId="162" applyFont="1" applyFill="1" applyBorder="1" applyAlignment="1">
      <alignment horizontal="center" vertical="center" wrapText="1"/>
    </xf>
    <xf numFmtId="0" fontId="85" fillId="2" borderId="27" xfId="162" applyFont="1" applyFill="1" applyBorder="1" applyAlignment="1">
      <alignment horizontal="center" vertical="center" wrapText="1"/>
    </xf>
    <xf numFmtId="0" fontId="85" fillId="2" borderId="39" xfId="162" applyFont="1" applyFill="1" applyBorder="1" applyAlignment="1">
      <alignment horizontal="left" vertical="center" wrapText="1"/>
    </xf>
    <xf numFmtId="0" fontId="85" fillId="2" borderId="40" xfId="162" applyFont="1" applyFill="1" applyBorder="1" applyAlignment="1">
      <alignment horizontal="left" vertical="center" wrapText="1"/>
    </xf>
    <xf numFmtId="0" fontId="85" fillId="2" borderId="41" xfId="162" applyFont="1" applyFill="1" applyBorder="1" applyAlignment="1">
      <alignment horizontal="left" vertical="center" wrapText="1"/>
    </xf>
    <xf numFmtId="0" fontId="85" fillId="2" borderId="38" xfId="162" applyFont="1" applyFill="1" applyBorder="1" applyAlignment="1">
      <alignment horizontal="left" vertical="center" wrapText="1"/>
    </xf>
    <xf numFmtId="0" fontId="133" fillId="2" borderId="40" xfId="100" applyFont="1" applyFill="1" applyBorder="1" applyAlignment="1">
      <alignment horizontal="left" vertical="center"/>
    </xf>
    <xf numFmtId="0" fontId="85" fillId="2" borderId="38" xfId="162" applyFont="1" applyFill="1" applyBorder="1" applyAlignment="1">
      <alignment horizontal="center" vertical="center" wrapText="1"/>
    </xf>
    <xf numFmtId="166" fontId="85" fillId="2" borderId="42" xfId="1047" applyNumberFormat="1" applyFont="1" applyFill="1" applyBorder="1" applyAlignment="1">
      <alignment horizontal="center" vertical="center" wrapText="1"/>
    </xf>
    <xf numFmtId="166" fontId="85" fillId="2" borderId="27" xfId="1047" applyNumberFormat="1" applyFont="1" applyFill="1" applyBorder="1" applyAlignment="1">
      <alignment horizontal="center" vertical="center" wrapText="1"/>
    </xf>
    <xf numFmtId="0" fontId="85" fillId="2" borderId="39" xfId="162" applyFont="1" applyFill="1" applyBorder="1" applyAlignment="1">
      <alignment horizontal="left" vertical="center"/>
    </xf>
    <xf numFmtId="0" fontId="85" fillId="2" borderId="40" xfId="162" applyFont="1" applyFill="1" applyBorder="1" applyAlignment="1">
      <alignment horizontal="left" vertical="center"/>
    </xf>
    <xf numFmtId="0" fontId="85" fillId="2" borderId="41" xfId="162" applyFont="1" applyFill="1" applyBorder="1" applyAlignment="1">
      <alignment horizontal="left" vertical="center"/>
    </xf>
    <xf numFmtId="0" fontId="85" fillId="2" borderId="38" xfId="0" applyFont="1" applyFill="1" applyBorder="1" applyAlignment="1">
      <alignment horizontal="left" vertical="center" wrapText="1"/>
    </xf>
    <xf numFmtId="0" fontId="85" fillId="2" borderId="39" xfId="0" applyFont="1" applyFill="1" applyBorder="1" applyAlignment="1">
      <alignment horizontal="left" vertical="center" wrapText="1"/>
    </xf>
    <xf numFmtId="0" fontId="85" fillId="2" borderId="40" xfId="0" applyFont="1" applyFill="1" applyBorder="1" applyAlignment="1">
      <alignment horizontal="left" vertical="center" wrapText="1"/>
    </xf>
    <xf numFmtId="0" fontId="85" fillId="2" borderId="41" xfId="0" applyFont="1" applyFill="1" applyBorder="1" applyAlignment="1">
      <alignment horizontal="left" vertical="center" wrapText="1"/>
    </xf>
    <xf numFmtId="0" fontId="86" fillId="2" borderId="39" xfId="0" applyFont="1" applyFill="1" applyBorder="1" applyAlignment="1">
      <alignment horizontal="left" vertical="center" wrapText="1"/>
    </xf>
    <xf numFmtId="0" fontId="86" fillId="2" borderId="40" xfId="0" applyFont="1" applyFill="1" applyBorder="1" applyAlignment="1">
      <alignment horizontal="left" vertical="center" wrapText="1"/>
    </xf>
    <xf numFmtId="0" fontId="85" fillId="2" borderId="38" xfId="0" applyFont="1" applyFill="1" applyBorder="1" applyAlignment="1">
      <alignment vertical="center" wrapText="1"/>
    </xf>
    <xf numFmtId="0" fontId="86" fillId="2" borderId="39" xfId="162" applyFont="1" applyFill="1" applyBorder="1" applyAlignment="1">
      <alignment horizontal="left" vertical="center" wrapText="1"/>
    </xf>
    <xf numFmtId="0" fontId="86" fillId="2" borderId="40" xfId="162" applyFont="1" applyFill="1" applyBorder="1" applyAlignment="1">
      <alignment horizontal="left" vertical="center" wrapText="1"/>
    </xf>
    <xf numFmtId="0" fontId="86" fillId="2" borderId="41" xfId="162" applyFont="1" applyFill="1" applyBorder="1" applyAlignment="1">
      <alignment horizontal="left" vertical="center" wrapText="1"/>
    </xf>
    <xf numFmtId="0" fontId="86" fillId="2" borderId="38" xfId="162" applyFont="1" applyFill="1" applyBorder="1" applyAlignment="1">
      <alignment horizontal="left" vertical="center"/>
    </xf>
    <xf numFmtId="0" fontId="86" fillId="2" borderId="39" xfId="162" applyFont="1" applyFill="1" applyBorder="1" applyAlignment="1">
      <alignment horizontal="left" vertical="center"/>
    </xf>
    <xf numFmtId="0" fontId="86" fillId="2" borderId="40" xfId="162" applyFont="1" applyFill="1" applyBorder="1" applyAlignment="1">
      <alignment horizontal="left" vertical="center"/>
    </xf>
    <xf numFmtId="0" fontId="86" fillId="2" borderId="41" xfId="162" applyFont="1" applyFill="1" applyBorder="1" applyAlignment="1">
      <alignment horizontal="left" vertical="center"/>
    </xf>
    <xf numFmtId="0" fontId="86" fillId="2" borderId="38" xfId="0" applyFont="1" applyFill="1" applyBorder="1" applyAlignment="1">
      <alignment horizontal="left" vertical="center" wrapText="1"/>
    </xf>
    <xf numFmtId="49" fontId="85" fillId="2" borderId="38" xfId="0" applyNumberFormat="1" applyFont="1" applyFill="1" applyBorder="1" applyAlignment="1">
      <alignment horizontal="left" vertical="center" wrapText="1"/>
    </xf>
    <xf numFmtId="0" fontId="86" fillId="2" borderId="38" xfId="1181" applyFont="1" applyFill="1" applyBorder="1" applyAlignment="1" applyProtection="1">
      <alignment horizontal="left" vertical="center" wrapText="1"/>
      <protection locked="0"/>
    </xf>
    <xf numFmtId="0" fontId="133" fillId="2" borderId="38" xfId="0" applyFont="1" applyFill="1" applyBorder="1" applyAlignment="1">
      <alignment horizontal="left" vertical="center" wrapText="1"/>
    </xf>
    <xf numFmtId="0" fontId="86" fillId="2" borderId="38" xfId="0" applyFont="1" applyFill="1" applyBorder="1" applyAlignment="1">
      <alignment horizontal="left" vertical="top" wrapText="1"/>
    </xf>
    <xf numFmtId="0" fontId="85" fillId="2" borderId="38" xfId="0" applyFont="1" applyFill="1" applyBorder="1" applyAlignment="1">
      <alignment vertical="top" wrapText="1"/>
    </xf>
    <xf numFmtId="0" fontId="85" fillId="2" borderId="39" xfId="1185" applyFont="1" applyFill="1" applyBorder="1" applyAlignment="1">
      <alignment horizontal="left" vertical="top" wrapText="1"/>
    </xf>
    <xf numFmtId="0" fontId="85" fillId="2" borderId="40" xfId="1185" applyFont="1" applyFill="1" applyBorder="1" applyAlignment="1">
      <alignment horizontal="left" vertical="top" wrapText="1"/>
    </xf>
    <xf numFmtId="0" fontId="85" fillId="2" borderId="41" xfId="1185" applyFont="1" applyFill="1" applyBorder="1" applyAlignment="1">
      <alignment horizontal="left" vertical="top" wrapText="1"/>
    </xf>
    <xf numFmtId="0" fontId="86" fillId="2" borderId="39" xfId="1185" applyFont="1" applyFill="1" applyBorder="1" applyAlignment="1">
      <alignment horizontal="center" vertical="top" wrapText="1"/>
    </xf>
    <xf numFmtId="0" fontId="86" fillId="2" borderId="40" xfId="1185" applyFont="1" applyFill="1" applyBorder="1" applyAlignment="1">
      <alignment horizontal="center" vertical="top" wrapText="1"/>
    </xf>
    <xf numFmtId="0" fontId="86" fillId="2" borderId="41" xfId="1185" applyFont="1" applyFill="1" applyBorder="1" applyAlignment="1">
      <alignment horizontal="center" vertical="top" wrapText="1"/>
    </xf>
    <xf numFmtId="0" fontId="86" fillId="2" borderId="38" xfId="1185" applyFont="1" applyFill="1" applyBorder="1" applyAlignment="1">
      <alignment horizontal="left" vertical="center" wrapText="1"/>
    </xf>
    <xf numFmtId="0" fontId="82" fillId="2" borderId="39" xfId="0" applyFont="1" applyFill="1" applyBorder="1" applyAlignment="1">
      <alignment horizontal="left" vertical="center" wrapText="1"/>
    </xf>
    <xf numFmtId="0" fontId="82" fillId="2" borderId="40" xfId="0" applyFont="1" applyFill="1" applyBorder="1" applyAlignment="1">
      <alignment horizontal="left" vertical="center" wrapText="1"/>
    </xf>
    <xf numFmtId="0" fontId="82" fillId="2" borderId="41" xfId="0" applyFont="1" applyFill="1" applyBorder="1" applyAlignment="1">
      <alignment horizontal="left" vertical="center" wrapText="1"/>
    </xf>
    <xf numFmtId="0" fontId="85" fillId="2" borderId="39" xfId="1185" applyFont="1" applyFill="1" applyBorder="1" applyAlignment="1">
      <alignment horizontal="center" vertical="center" wrapText="1"/>
    </xf>
    <xf numFmtId="0" fontId="85" fillId="2" borderId="40" xfId="1185" applyFont="1" applyFill="1" applyBorder="1" applyAlignment="1">
      <alignment horizontal="center" vertical="center" wrapText="1"/>
    </xf>
    <xf numFmtId="0" fontId="85" fillId="2" borderId="41" xfId="1185" applyFont="1" applyFill="1" applyBorder="1" applyAlignment="1">
      <alignment horizontal="center" vertical="center" wrapText="1"/>
    </xf>
    <xf numFmtId="0" fontId="136" fillId="2" borderId="39" xfId="0" applyFont="1" applyFill="1" applyBorder="1" applyAlignment="1">
      <alignment horizontal="center" vertical="center" wrapText="1"/>
    </xf>
    <xf numFmtId="0" fontId="136" fillId="2" borderId="40" xfId="0" applyFont="1" applyFill="1" applyBorder="1" applyAlignment="1">
      <alignment horizontal="center" vertical="center" wrapText="1"/>
    </xf>
    <xf numFmtId="0" fontId="136" fillId="2" borderId="41" xfId="0" applyFont="1" applyFill="1" applyBorder="1" applyAlignment="1">
      <alignment horizontal="center" vertical="center" wrapText="1"/>
    </xf>
    <xf numFmtId="0" fontId="86" fillId="2" borderId="39" xfId="1182" applyFont="1" applyFill="1" applyBorder="1" applyAlignment="1">
      <alignment horizontal="left" vertical="center" wrapText="1"/>
    </xf>
    <xf numFmtId="0" fontId="86" fillId="2" borderId="40" xfId="1182" applyFont="1" applyFill="1" applyBorder="1" applyAlignment="1">
      <alignment horizontal="left" vertical="center" wrapText="1"/>
    </xf>
    <xf numFmtId="0" fontId="86" fillId="2" borderId="41" xfId="1182" applyFont="1" applyFill="1" applyBorder="1" applyAlignment="1">
      <alignment horizontal="left" vertical="center" wrapText="1"/>
    </xf>
    <xf numFmtId="170" fontId="85" fillId="2" borderId="39" xfId="0" applyNumberFormat="1" applyFont="1" applyFill="1" applyBorder="1" applyAlignment="1">
      <alignment horizontal="left" vertical="center"/>
    </xf>
    <xf numFmtId="170" fontId="85" fillId="2" borderId="40" xfId="0" applyNumberFormat="1" applyFont="1" applyFill="1" applyBorder="1" applyAlignment="1">
      <alignment horizontal="left" vertical="center"/>
    </xf>
    <xf numFmtId="170" fontId="85" fillId="2" borderId="41" xfId="0" applyNumberFormat="1" applyFont="1" applyFill="1" applyBorder="1" applyAlignment="1">
      <alignment horizontal="left" vertical="center"/>
    </xf>
    <xf numFmtId="170" fontId="86" fillId="2" borderId="39" xfId="0" applyNumberFormat="1" applyFont="1" applyFill="1" applyBorder="1" applyAlignment="1">
      <alignment horizontal="left" vertical="top" wrapText="1"/>
    </xf>
    <xf numFmtId="170" fontId="86" fillId="2" borderId="40" xfId="0" applyNumberFormat="1" applyFont="1" applyFill="1" applyBorder="1" applyAlignment="1">
      <alignment horizontal="left" vertical="top" wrapText="1"/>
    </xf>
    <xf numFmtId="170" fontId="86" fillId="2" borderId="41" xfId="0" applyNumberFormat="1" applyFont="1" applyFill="1" applyBorder="1" applyAlignment="1">
      <alignment horizontal="left" vertical="top" wrapText="1"/>
    </xf>
    <xf numFmtId="49" fontId="85" fillId="2" borderId="39" xfId="0" applyNumberFormat="1" applyFont="1" applyFill="1" applyBorder="1" applyAlignment="1">
      <alignment horizontal="center" vertical="center" wrapText="1"/>
    </xf>
    <xf numFmtId="49" fontId="85" fillId="2" borderId="40" xfId="0" applyNumberFormat="1" applyFont="1" applyFill="1" applyBorder="1" applyAlignment="1">
      <alignment horizontal="center" vertical="center" wrapText="1"/>
    </xf>
    <xf numFmtId="49" fontId="85" fillId="2" borderId="41" xfId="0" applyNumberFormat="1" applyFont="1" applyFill="1" applyBorder="1" applyAlignment="1">
      <alignment horizontal="center" vertical="center" wrapText="1"/>
    </xf>
    <xf numFmtId="0" fontId="85" fillId="2" borderId="39" xfId="216" applyFont="1" applyFill="1" applyBorder="1" applyAlignment="1">
      <alignment horizontal="center" vertical="center" wrapText="1"/>
    </xf>
    <xf numFmtId="0" fontId="85" fillId="2" borderId="40" xfId="216" applyFont="1" applyFill="1" applyBorder="1" applyAlignment="1">
      <alignment horizontal="center" vertical="center" wrapText="1"/>
    </xf>
    <xf numFmtId="0" fontId="85" fillId="2" borderId="41" xfId="216" applyFont="1" applyFill="1" applyBorder="1" applyAlignment="1">
      <alignment horizontal="center" vertical="center" wrapText="1"/>
    </xf>
    <xf numFmtId="0" fontId="86" fillId="2" borderId="41" xfId="0" applyFont="1" applyFill="1" applyBorder="1" applyAlignment="1">
      <alignment horizontal="left" vertical="center" wrapText="1"/>
    </xf>
    <xf numFmtId="0" fontId="85" fillId="2" borderId="47" xfId="148" applyFont="1" applyFill="1" applyBorder="1" applyAlignment="1">
      <alignment horizontal="left" vertical="center" wrapText="1"/>
    </xf>
    <xf numFmtId="0" fontId="85" fillId="2" borderId="40" xfId="148" applyFont="1" applyFill="1" applyBorder="1" applyAlignment="1">
      <alignment horizontal="left" vertical="center" wrapText="1"/>
    </xf>
    <xf numFmtId="0" fontId="85" fillId="2" borderId="41" xfId="148" applyFont="1" applyFill="1" applyBorder="1" applyAlignment="1">
      <alignment horizontal="left" vertical="center" wrapText="1"/>
    </xf>
    <xf numFmtId="0" fontId="85" fillId="2" borderId="39" xfId="148" applyFont="1" applyFill="1" applyBorder="1" applyAlignment="1">
      <alignment horizontal="left" vertical="center" wrapText="1"/>
    </xf>
    <xf numFmtId="49" fontId="85" fillId="2" borderId="39" xfId="0" applyNumberFormat="1" applyFont="1" applyFill="1" applyBorder="1" applyAlignment="1">
      <alignment horizontal="left" vertical="center" wrapText="1"/>
    </xf>
    <xf numFmtId="49" fontId="85" fillId="2" borderId="40" xfId="0" applyNumberFormat="1" applyFont="1" applyFill="1" applyBorder="1" applyAlignment="1">
      <alignment horizontal="left" vertical="center" wrapText="1"/>
    </xf>
    <xf numFmtId="49" fontId="85" fillId="2" borderId="41" xfId="0" applyNumberFormat="1" applyFont="1" applyFill="1" applyBorder="1" applyAlignment="1">
      <alignment horizontal="left" vertical="center" wrapText="1"/>
    </xf>
    <xf numFmtId="1" fontId="85" fillId="2" borderId="39" xfId="160" applyFont="1" applyFill="1" applyBorder="1" applyAlignment="1">
      <alignment horizontal="left" vertical="center"/>
    </xf>
    <xf numFmtId="1" fontId="85" fillId="2" borderId="40" xfId="160" applyFont="1" applyFill="1" applyBorder="1" applyAlignment="1">
      <alignment horizontal="left" vertical="center"/>
    </xf>
    <xf numFmtId="1" fontId="85" fillId="2" borderId="41" xfId="160" applyFont="1" applyFill="1" applyBorder="1" applyAlignment="1">
      <alignment horizontal="left" vertical="center"/>
    </xf>
    <xf numFmtId="0" fontId="85" fillId="2" borderId="39" xfId="0" applyFont="1" applyFill="1" applyBorder="1" applyAlignment="1">
      <alignment horizontal="left" vertical="top" wrapText="1"/>
    </xf>
    <xf numFmtId="0" fontId="85" fillId="2" borderId="40" xfId="0" applyFont="1" applyFill="1" applyBorder="1" applyAlignment="1">
      <alignment horizontal="left" vertical="top" wrapText="1"/>
    </xf>
    <xf numFmtId="0" fontId="86" fillId="2" borderId="39" xfId="0" applyFont="1" applyFill="1" applyBorder="1" applyAlignment="1">
      <alignment horizontal="left" vertical="top" wrapText="1"/>
    </xf>
    <xf numFmtId="0" fontId="86" fillId="2" borderId="40" xfId="0" applyFont="1" applyFill="1" applyBorder="1" applyAlignment="1">
      <alignment horizontal="left" vertical="top" wrapText="1"/>
    </xf>
    <xf numFmtId="0" fontId="86" fillId="2" borderId="41" xfId="0" applyFont="1" applyFill="1" applyBorder="1" applyAlignment="1">
      <alignment horizontal="left" vertical="top" wrapText="1"/>
    </xf>
    <xf numFmtId="0" fontId="85" fillId="2" borderId="39" xfId="148" applyFont="1" applyFill="1" applyBorder="1" applyAlignment="1">
      <alignment horizontal="center" vertical="center" wrapText="1"/>
    </xf>
    <xf numFmtId="0" fontId="85" fillId="2" borderId="40" xfId="148" applyFont="1" applyFill="1" applyBorder="1" applyAlignment="1">
      <alignment horizontal="center" vertical="center" wrapText="1"/>
    </xf>
    <xf numFmtId="0" fontId="85" fillId="2" borderId="41" xfId="148" applyFont="1" applyFill="1" applyBorder="1" applyAlignment="1">
      <alignment horizontal="center" vertical="center" wrapText="1"/>
    </xf>
    <xf numFmtId="1" fontId="85" fillId="2" borderId="39" xfId="160" applyFont="1" applyFill="1" applyBorder="1" applyAlignment="1">
      <alignment horizontal="center" vertical="center"/>
    </xf>
    <xf numFmtId="1" fontId="85" fillId="2" borderId="40" xfId="160" applyFont="1" applyFill="1" applyBorder="1" applyAlignment="1">
      <alignment horizontal="center" vertical="center"/>
    </xf>
    <xf numFmtId="1" fontId="85" fillId="2" borderId="41" xfId="160" applyFont="1" applyFill="1" applyBorder="1" applyAlignment="1">
      <alignment horizontal="center" vertical="center"/>
    </xf>
    <xf numFmtId="0" fontId="86" fillId="2" borderId="39" xfId="1185" applyFont="1" applyFill="1" applyBorder="1" applyAlignment="1">
      <alignment horizontal="center" vertical="center" wrapText="1"/>
    </xf>
    <xf numFmtId="0" fontId="86" fillId="2" borderId="40" xfId="1185" applyFont="1" applyFill="1" applyBorder="1" applyAlignment="1">
      <alignment horizontal="center" vertical="center" wrapText="1"/>
    </xf>
    <xf numFmtId="0" fontId="86" fillId="2" borderId="41" xfId="1185" applyFont="1" applyFill="1" applyBorder="1" applyAlignment="1">
      <alignment horizontal="center" vertical="center" wrapText="1"/>
    </xf>
    <xf numFmtId="0" fontId="85" fillId="2" borderId="39" xfId="0" applyFont="1" applyFill="1" applyBorder="1" applyAlignment="1">
      <alignment horizontal="center" vertical="center" wrapText="1"/>
    </xf>
    <xf numFmtId="0" fontId="85" fillId="2" borderId="40" xfId="0" applyFont="1" applyFill="1" applyBorder="1" applyAlignment="1">
      <alignment horizontal="center" vertical="center" wrapText="1"/>
    </xf>
    <xf numFmtId="0" fontId="85" fillId="2" borderId="40" xfId="0" applyFont="1" applyFill="1" applyBorder="1" applyAlignment="1">
      <alignment horizontal="left" vertical="center"/>
    </xf>
    <xf numFmtId="0" fontId="82" fillId="2" borderId="39" xfId="0" applyFont="1" applyFill="1" applyBorder="1" applyAlignment="1">
      <alignment horizontal="left" vertical="top" wrapText="1"/>
    </xf>
    <xf numFmtId="0" fontId="82" fillId="2" borderId="40" xfId="0" applyFont="1" applyFill="1" applyBorder="1" applyAlignment="1">
      <alignment horizontal="left" vertical="top" wrapText="1"/>
    </xf>
    <xf numFmtId="0" fontId="82" fillId="2" borderId="41" xfId="0" applyFont="1" applyFill="1" applyBorder="1" applyAlignment="1">
      <alignment horizontal="left" vertical="top" wrapText="1"/>
    </xf>
    <xf numFmtId="0" fontId="86" fillId="2" borderId="39" xfId="0" applyFont="1" applyFill="1" applyBorder="1" applyAlignment="1">
      <alignment horizontal="center" vertical="center" wrapText="1"/>
    </xf>
    <xf numFmtId="0" fontId="86" fillId="2" borderId="40" xfId="0" applyFont="1" applyFill="1" applyBorder="1" applyAlignment="1">
      <alignment horizontal="center" vertical="center" wrapText="1"/>
    </xf>
    <xf numFmtId="0" fontId="86" fillId="2" borderId="41" xfId="0" applyFont="1" applyFill="1" applyBorder="1" applyAlignment="1">
      <alignment horizontal="center" vertical="center" wrapText="1"/>
    </xf>
    <xf numFmtId="0" fontId="85" fillId="2" borderId="41" xfId="0" applyFont="1" applyFill="1" applyBorder="1" applyAlignment="1">
      <alignment horizontal="center" vertical="center" wrapText="1"/>
    </xf>
    <xf numFmtId="170" fontId="86" fillId="2" borderId="39" xfId="100" applyNumberFormat="1" applyFont="1" applyFill="1" applyBorder="1" applyAlignment="1">
      <alignment vertical="center" wrapText="1"/>
    </xf>
    <xf numFmtId="170" fontId="86" fillId="2" borderId="40" xfId="100" applyNumberFormat="1" applyFont="1" applyFill="1" applyBorder="1" applyAlignment="1">
      <alignment vertical="center" wrapText="1"/>
    </xf>
    <xf numFmtId="170" fontId="86" fillId="2" borderId="41" xfId="100" applyNumberFormat="1" applyFont="1" applyFill="1" applyBorder="1" applyAlignment="1">
      <alignment vertical="center" wrapText="1"/>
    </xf>
    <xf numFmtId="170" fontId="85" fillId="2" borderId="39" xfId="100" applyNumberFormat="1" applyFont="1" applyFill="1" applyBorder="1" applyAlignment="1">
      <alignment vertical="center"/>
    </xf>
    <xf numFmtId="170" fontId="85" fillId="2" borderId="40" xfId="100" applyNumberFormat="1" applyFont="1" applyFill="1" applyBorder="1" applyAlignment="1">
      <alignment vertical="center"/>
    </xf>
    <xf numFmtId="170" fontId="85" fillId="2" borderId="41" xfId="100" applyNumberFormat="1" applyFont="1" applyFill="1" applyBorder="1" applyAlignment="1">
      <alignment vertical="center"/>
    </xf>
    <xf numFmtId="170" fontId="85" fillId="2" borderId="39" xfId="100" applyNumberFormat="1" applyFont="1" applyFill="1" applyBorder="1" applyAlignment="1">
      <alignment horizontal="left" vertical="center" wrapText="1"/>
    </xf>
    <xf numFmtId="170" fontId="85" fillId="2" borderId="40" xfId="100" applyNumberFormat="1" applyFont="1" applyFill="1" applyBorder="1" applyAlignment="1">
      <alignment horizontal="left" vertical="center" wrapText="1"/>
    </xf>
    <xf numFmtId="170" fontId="85" fillId="2" borderId="41" xfId="100" applyNumberFormat="1" applyFont="1" applyFill="1" applyBorder="1" applyAlignment="1">
      <alignment horizontal="left" vertical="center" wrapText="1"/>
    </xf>
    <xf numFmtId="170" fontId="85" fillId="2" borderId="39" xfId="0" applyNumberFormat="1" applyFont="1" applyFill="1" applyBorder="1" applyAlignment="1">
      <alignment horizontal="left" vertical="center" wrapText="1"/>
    </xf>
    <xf numFmtId="170" fontId="85" fillId="2" borderId="40" xfId="0" applyNumberFormat="1" applyFont="1" applyFill="1" applyBorder="1" applyAlignment="1">
      <alignment horizontal="left" vertical="center" wrapText="1"/>
    </xf>
    <xf numFmtId="170" fontId="85" fillId="2" borderId="41" xfId="0" applyNumberFormat="1" applyFont="1" applyFill="1" applyBorder="1" applyAlignment="1">
      <alignment horizontal="left" vertical="center" wrapText="1"/>
    </xf>
    <xf numFmtId="170" fontId="85" fillId="2" borderId="39" xfId="100" applyNumberFormat="1" applyFont="1" applyFill="1" applyBorder="1" applyAlignment="1">
      <alignment horizontal="center" vertical="center" wrapText="1"/>
    </xf>
    <xf numFmtId="170" fontId="85" fillId="2" borderId="40" xfId="100" applyNumberFormat="1" applyFont="1" applyFill="1" applyBorder="1" applyAlignment="1">
      <alignment horizontal="center" vertical="center" wrapText="1"/>
    </xf>
    <xf numFmtId="170" fontId="85" fillId="2" borderId="41" xfId="100" applyNumberFormat="1" applyFont="1" applyFill="1" applyBorder="1" applyAlignment="1">
      <alignment horizontal="center" vertical="center" wrapText="1"/>
    </xf>
    <xf numFmtId="0" fontId="86" fillId="2" borderId="39" xfId="1185" applyFont="1" applyFill="1" applyBorder="1" applyAlignment="1">
      <alignment horizontal="left" vertical="top" wrapText="1"/>
    </xf>
    <xf numFmtId="0" fontId="86" fillId="2" borderId="40" xfId="1185" applyFont="1" applyFill="1" applyBorder="1" applyAlignment="1">
      <alignment horizontal="left" vertical="top" wrapText="1"/>
    </xf>
    <xf numFmtId="0" fontId="86" fillId="2" borderId="41" xfId="1185" applyFont="1" applyFill="1" applyBorder="1" applyAlignment="1">
      <alignment horizontal="left" vertical="top" wrapText="1"/>
    </xf>
    <xf numFmtId="0" fontId="85" fillId="2" borderId="39" xfId="1181" applyFont="1" applyFill="1" applyBorder="1" applyAlignment="1" applyProtection="1">
      <alignment horizontal="center" vertical="center" wrapText="1"/>
      <protection locked="0"/>
    </xf>
    <xf numFmtId="0" fontId="85" fillId="2" borderId="40" xfId="1181" applyFont="1" applyFill="1" applyBorder="1" applyAlignment="1" applyProtection="1">
      <alignment horizontal="center" vertical="center" wrapText="1"/>
      <protection locked="0"/>
    </xf>
    <xf numFmtId="0" fontId="85" fillId="2" borderId="41" xfId="1181" applyFont="1" applyFill="1" applyBorder="1" applyAlignment="1" applyProtection="1">
      <alignment horizontal="center" vertical="center" wrapText="1"/>
      <protection locked="0"/>
    </xf>
    <xf numFmtId="0" fontId="85" fillId="2" borderId="41" xfId="0" applyFont="1" applyFill="1" applyBorder="1" applyAlignment="1">
      <alignment horizontal="left" vertical="top" wrapText="1"/>
    </xf>
    <xf numFmtId="0" fontId="85" fillId="2" borderId="38" xfId="0" applyFont="1" applyFill="1" applyBorder="1" applyAlignment="1">
      <alignment horizontal="left" vertical="top" wrapText="1"/>
    </xf>
    <xf numFmtId="0" fontId="85" fillId="2" borderId="38" xfId="1181" applyFont="1" applyFill="1" applyBorder="1" applyAlignment="1" applyProtection="1">
      <alignment horizontal="center" vertical="center" wrapText="1"/>
      <protection locked="0"/>
    </xf>
    <xf numFmtId="0" fontId="85" fillId="2" borderId="38" xfId="1181" applyFont="1" applyFill="1" applyBorder="1" applyAlignment="1" applyProtection="1">
      <alignment horizontal="left" vertical="center" wrapText="1"/>
      <protection locked="0"/>
    </xf>
    <xf numFmtId="0" fontId="136" fillId="2" borderId="38" xfId="0" applyFont="1" applyFill="1" applyBorder="1" applyAlignment="1">
      <alignment horizontal="left" vertical="top" wrapText="1"/>
    </xf>
    <xf numFmtId="0" fontId="133" fillId="2" borderId="38" xfId="0" applyFont="1" applyFill="1" applyBorder="1" applyAlignment="1">
      <alignment horizontal="left" vertical="top" wrapText="1"/>
    </xf>
    <xf numFmtId="0" fontId="133" fillId="2" borderId="39" xfId="0" applyFont="1" applyFill="1" applyBorder="1" applyAlignment="1">
      <alignment horizontal="left" vertical="top" wrapText="1"/>
    </xf>
    <xf numFmtId="0" fontId="133" fillId="2" borderId="40" xfId="0" applyFont="1" applyFill="1" applyBorder="1" applyAlignment="1">
      <alignment horizontal="left" vertical="top" wrapText="1"/>
    </xf>
    <xf numFmtId="0" fontId="133" fillId="2" borderId="41" xfId="0" applyFont="1" applyFill="1" applyBorder="1" applyAlignment="1">
      <alignment horizontal="left" vertical="top" wrapText="1"/>
    </xf>
    <xf numFmtId="1" fontId="137" fillId="2" borderId="38" xfId="1200" applyNumberFormat="1" applyFont="1" applyFill="1" applyBorder="1" applyAlignment="1">
      <alignment horizontal="left" vertical="center" wrapText="1"/>
    </xf>
    <xf numFmtId="0" fontId="101" fillId="2" borderId="38" xfId="1201" applyFont="1" applyFill="1" applyBorder="1" applyAlignment="1">
      <alignment horizontal="left" vertical="center" wrapText="1"/>
    </xf>
    <xf numFmtId="49" fontId="85" fillId="2" borderId="38" xfId="0" applyNumberFormat="1" applyFont="1" applyFill="1" applyBorder="1" applyAlignment="1">
      <alignment horizontal="left" vertical="top" wrapText="1"/>
    </xf>
    <xf numFmtId="0" fontId="82" fillId="2" borderId="38" xfId="1184" applyFont="1" applyFill="1" applyBorder="1" applyAlignment="1">
      <alignment horizontal="left" vertical="top" wrapText="1"/>
    </xf>
    <xf numFmtId="0" fontId="82" fillId="2" borderId="38" xfId="890" applyFont="1" applyFill="1" applyBorder="1" applyAlignment="1">
      <alignment horizontal="left" vertical="top" wrapText="1"/>
    </xf>
    <xf numFmtId="0" fontId="82" fillId="2" borderId="38" xfId="890" applyFont="1" applyFill="1" applyBorder="1" applyAlignment="1">
      <alignment horizontal="left" vertical="center" wrapText="1"/>
    </xf>
  </cellXfs>
  <cellStyles count="1202">
    <cellStyle name="_artabyuje" xfId="265"/>
    <cellStyle name="_artabyuje_3.Havelvacner_N1_12 23.01.2018" xfId="266"/>
    <cellStyle name="20% - Accent1" xfId="28" builtinId="30" customBuiltin="1"/>
    <cellStyle name="20% - Accent1 2" xfId="68"/>
    <cellStyle name="20% - Accent1 2 2" xfId="107"/>
    <cellStyle name="20% - Accent1 2 2 2" xfId="267"/>
    <cellStyle name="20% - Accent1 2 2 2 2" xfId="268"/>
    <cellStyle name="20% - Accent1 2 2 2 2 2" xfId="269"/>
    <cellStyle name="20% - Accent1 2 2 2 2 3" xfId="270"/>
    <cellStyle name="20% - Accent1 2 2 2 3" xfId="271"/>
    <cellStyle name="20% - Accent1 2 2 2 3 2" xfId="272"/>
    <cellStyle name="20% - Accent1 2 2 2 3 3" xfId="273"/>
    <cellStyle name="20% - Accent1 2 2 2 4" xfId="274"/>
    <cellStyle name="20% - Accent1 2 2 2 5" xfId="275"/>
    <cellStyle name="20% - Accent1 2 2 3" xfId="276"/>
    <cellStyle name="20% - Accent1 2 2 3 2" xfId="277"/>
    <cellStyle name="20% - Accent1 2 2 3 3" xfId="278"/>
    <cellStyle name="20% - Accent1 2 2 4" xfId="279"/>
    <cellStyle name="20% - Accent1 2 2 4 2" xfId="280"/>
    <cellStyle name="20% - Accent1 2 2 4 3" xfId="281"/>
    <cellStyle name="20% - Accent1 2 2 5" xfId="1112"/>
    <cellStyle name="20% - Accent1 2 3" xfId="282"/>
    <cellStyle name="20% - Accent1 2 3 2" xfId="283"/>
    <cellStyle name="20% - Accent1 2 3 2 2" xfId="284"/>
    <cellStyle name="20% - Accent1 2 3 2 3" xfId="285"/>
    <cellStyle name="20% - Accent1 2 3 3" xfId="286"/>
    <cellStyle name="20% - Accent1 2 3 3 2" xfId="287"/>
    <cellStyle name="20% - Accent1 2 3 3 3" xfId="288"/>
    <cellStyle name="20% - Accent1 2 3 4" xfId="289"/>
    <cellStyle name="20% - Accent1 2 3 5" xfId="290"/>
    <cellStyle name="20% - Accent1 2 4" xfId="291"/>
    <cellStyle name="20% - Accent1 2 4 2" xfId="292"/>
    <cellStyle name="20% - Accent1 2 4 2 2" xfId="293"/>
    <cellStyle name="20% - Accent1 2 4 2 3" xfId="294"/>
    <cellStyle name="20% - Accent1 2 4 3" xfId="295"/>
    <cellStyle name="20% - Accent1 2 4 3 2" xfId="296"/>
    <cellStyle name="20% - Accent1 2 4 3 3" xfId="297"/>
    <cellStyle name="20% - Accent1 2 4 4" xfId="298"/>
    <cellStyle name="20% - Accent1 2 4 5" xfId="299"/>
    <cellStyle name="20% - Accent1 2 5" xfId="300"/>
    <cellStyle name="20% - Accent1 2 5 2" xfId="301"/>
    <cellStyle name="20% - Accent1 2 5 3" xfId="302"/>
    <cellStyle name="20% - Accent1 2 6" xfId="303"/>
    <cellStyle name="20% - Accent1 2 6 2" xfId="304"/>
    <cellStyle name="20% - Accent1 2 6 3" xfId="305"/>
    <cellStyle name="20% - Accent1 3" xfId="166"/>
    <cellStyle name="20% - Accent1 3 2" xfId="306"/>
    <cellStyle name="20% - Accent1 3 3" xfId="307"/>
    <cellStyle name="20% - Accent1 3 4" xfId="1131"/>
    <cellStyle name="20% - Accent1 4" xfId="190"/>
    <cellStyle name="20% - Accent1 4 2" xfId="1144"/>
    <cellStyle name="20% - Accent1 5" xfId="1090"/>
    <cellStyle name="20% - Accent1 6" xfId="1158"/>
    <cellStyle name="20% - Accent2" xfId="32" builtinId="34" customBuiltin="1"/>
    <cellStyle name="20% - Accent2 2" xfId="71"/>
    <cellStyle name="20% - Accent2 2 2" xfId="108"/>
    <cellStyle name="20% - Accent2 2 2 2" xfId="308"/>
    <cellStyle name="20% - Accent2 2 2 2 2" xfId="309"/>
    <cellStyle name="20% - Accent2 2 2 2 2 2" xfId="310"/>
    <cellStyle name="20% - Accent2 2 2 2 2 3" xfId="311"/>
    <cellStyle name="20% - Accent2 2 2 2 3" xfId="312"/>
    <cellStyle name="20% - Accent2 2 2 2 3 2" xfId="313"/>
    <cellStyle name="20% - Accent2 2 2 2 3 3" xfId="314"/>
    <cellStyle name="20% - Accent2 2 2 2 4" xfId="315"/>
    <cellStyle name="20% - Accent2 2 2 2 5" xfId="316"/>
    <cellStyle name="20% - Accent2 2 2 3" xfId="317"/>
    <cellStyle name="20% - Accent2 2 2 3 2" xfId="318"/>
    <cellStyle name="20% - Accent2 2 2 3 3" xfId="319"/>
    <cellStyle name="20% - Accent2 2 2 4" xfId="320"/>
    <cellStyle name="20% - Accent2 2 2 4 2" xfId="321"/>
    <cellStyle name="20% - Accent2 2 2 4 3" xfId="322"/>
    <cellStyle name="20% - Accent2 2 2 5" xfId="1115"/>
    <cellStyle name="20% - Accent2 2 3" xfId="323"/>
    <cellStyle name="20% - Accent2 2 3 2" xfId="324"/>
    <cellStyle name="20% - Accent2 2 3 2 2" xfId="325"/>
    <cellStyle name="20% - Accent2 2 3 2 3" xfId="326"/>
    <cellStyle name="20% - Accent2 2 3 3" xfId="327"/>
    <cellStyle name="20% - Accent2 2 3 3 2" xfId="328"/>
    <cellStyle name="20% - Accent2 2 3 3 3" xfId="329"/>
    <cellStyle name="20% - Accent2 2 3 4" xfId="330"/>
    <cellStyle name="20% - Accent2 2 3 5" xfId="331"/>
    <cellStyle name="20% - Accent2 2 4" xfId="332"/>
    <cellStyle name="20% - Accent2 2 4 2" xfId="333"/>
    <cellStyle name="20% - Accent2 2 4 2 2" xfId="334"/>
    <cellStyle name="20% - Accent2 2 4 2 3" xfId="335"/>
    <cellStyle name="20% - Accent2 2 4 3" xfId="336"/>
    <cellStyle name="20% - Accent2 2 4 3 2" xfId="337"/>
    <cellStyle name="20% - Accent2 2 4 3 3" xfId="338"/>
    <cellStyle name="20% - Accent2 2 4 4" xfId="339"/>
    <cellStyle name="20% - Accent2 2 4 5" xfId="340"/>
    <cellStyle name="20% - Accent2 2 5" xfId="341"/>
    <cellStyle name="20% - Accent2 2 5 2" xfId="342"/>
    <cellStyle name="20% - Accent2 2 5 3" xfId="343"/>
    <cellStyle name="20% - Accent2 2 6" xfId="344"/>
    <cellStyle name="20% - Accent2 2 6 2" xfId="345"/>
    <cellStyle name="20% - Accent2 2 6 3" xfId="346"/>
    <cellStyle name="20% - Accent2 3" xfId="168"/>
    <cellStyle name="20% - Accent2 3 2" xfId="347"/>
    <cellStyle name="20% - Accent2 3 3" xfId="348"/>
    <cellStyle name="20% - Accent2 3 4" xfId="1133"/>
    <cellStyle name="20% - Accent2 4" xfId="192"/>
    <cellStyle name="20% - Accent2 4 2" xfId="1146"/>
    <cellStyle name="20% - Accent2 5" xfId="1092"/>
    <cellStyle name="20% - Accent2 6" xfId="1161"/>
    <cellStyle name="20% - Accent3" xfId="36" builtinId="38" customBuiltin="1"/>
    <cellStyle name="20% - Accent3 2" xfId="70"/>
    <cellStyle name="20% - Accent3 2 2" xfId="109"/>
    <cellStyle name="20% - Accent3 2 2 2" xfId="349"/>
    <cellStyle name="20% - Accent3 2 2 2 2" xfId="350"/>
    <cellStyle name="20% - Accent3 2 2 2 2 2" xfId="351"/>
    <cellStyle name="20% - Accent3 2 2 2 2 3" xfId="352"/>
    <cellStyle name="20% - Accent3 2 2 2 3" xfId="353"/>
    <cellStyle name="20% - Accent3 2 2 2 3 2" xfId="354"/>
    <cellStyle name="20% - Accent3 2 2 2 3 3" xfId="355"/>
    <cellStyle name="20% - Accent3 2 2 2 4" xfId="356"/>
    <cellStyle name="20% - Accent3 2 2 2 5" xfId="357"/>
    <cellStyle name="20% - Accent3 2 2 3" xfId="358"/>
    <cellStyle name="20% - Accent3 2 2 3 2" xfId="359"/>
    <cellStyle name="20% - Accent3 2 2 3 3" xfId="360"/>
    <cellStyle name="20% - Accent3 2 2 4" xfId="361"/>
    <cellStyle name="20% - Accent3 2 2 4 2" xfId="362"/>
    <cellStyle name="20% - Accent3 2 2 4 3" xfId="363"/>
    <cellStyle name="20% - Accent3 2 2 5" xfId="1118"/>
    <cellStyle name="20% - Accent3 2 3" xfId="364"/>
    <cellStyle name="20% - Accent3 2 3 2" xfId="365"/>
    <cellStyle name="20% - Accent3 2 3 2 2" xfId="366"/>
    <cellStyle name="20% - Accent3 2 3 2 3" xfId="367"/>
    <cellStyle name="20% - Accent3 2 3 3" xfId="368"/>
    <cellStyle name="20% - Accent3 2 3 3 2" xfId="369"/>
    <cellStyle name="20% - Accent3 2 3 3 3" xfId="370"/>
    <cellStyle name="20% - Accent3 2 3 4" xfId="371"/>
    <cellStyle name="20% - Accent3 2 3 5" xfId="372"/>
    <cellStyle name="20% - Accent3 2 4" xfId="373"/>
    <cellStyle name="20% - Accent3 2 4 2" xfId="374"/>
    <cellStyle name="20% - Accent3 2 4 2 2" xfId="375"/>
    <cellStyle name="20% - Accent3 2 4 2 3" xfId="376"/>
    <cellStyle name="20% - Accent3 2 4 3" xfId="377"/>
    <cellStyle name="20% - Accent3 2 4 3 2" xfId="378"/>
    <cellStyle name="20% - Accent3 2 4 3 3" xfId="379"/>
    <cellStyle name="20% - Accent3 2 4 4" xfId="380"/>
    <cellStyle name="20% - Accent3 2 4 5" xfId="381"/>
    <cellStyle name="20% - Accent3 2 5" xfId="382"/>
    <cellStyle name="20% - Accent3 2 5 2" xfId="383"/>
    <cellStyle name="20% - Accent3 2 5 3" xfId="384"/>
    <cellStyle name="20% - Accent3 2 6" xfId="385"/>
    <cellStyle name="20% - Accent3 2 6 2" xfId="386"/>
    <cellStyle name="20% - Accent3 2 6 3" xfId="387"/>
    <cellStyle name="20% - Accent3 3" xfId="170"/>
    <cellStyle name="20% - Accent3 3 2" xfId="388"/>
    <cellStyle name="20% - Accent3 3 3" xfId="389"/>
    <cellStyle name="20% - Accent3 3 4" xfId="1135"/>
    <cellStyle name="20% - Accent3 4" xfId="194"/>
    <cellStyle name="20% - Accent3 4 2" xfId="1148"/>
    <cellStyle name="20% - Accent3 5" xfId="1094"/>
    <cellStyle name="20% - Accent3 6" xfId="1164"/>
    <cellStyle name="20% - Accent4" xfId="40" builtinId="42" customBuiltin="1"/>
    <cellStyle name="20% - Accent4 2" xfId="87"/>
    <cellStyle name="20% - Accent4 2 2" xfId="110"/>
    <cellStyle name="20% - Accent4 2 2 2" xfId="390"/>
    <cellStyle name="20% - Accent4 2 2 2 2" xfId="391"/>
    <cellStyle name="20% - Accent4 2 2 2 2 2" xfId="392"/>
    <cellStyle name="20% - Accent4 2 2 2 2 3" xfId="393"/>
    <cellStyle name="20% - Accent4 2 2 2 3" xfId="394"/>
    <cellStyle name="20% - Accent4 2 2 2 3 2" xfId="395"/>
    <cellStyle name="20% - Accent4 2 2 2 3 3" xfId="396"/>
    <cellStyle name="20% - Accent4 2 2 2 4" xfId="397"/>
    <cellStyle name="20% - Accent4 2 2 2 5" xfId="398"/>
    <cellStyle name="20% - Accent4 2 2 3" xfId="399"/>
    <cellStyle name="20% - Accent4 2 2 3 2" xfId="400"/>
    <cellStyle name="20% - Accent4 2 2 3 3" xfId="401"/>
    <cellStyle name="20% - Accent4 2 2 4" xfId="402"/>
    <cellStyle name="20% - Accent4 2 2 4 2" xfId="403"/>
    <cellStyle name="20% - Accent4 2 2 4 3" xfId="404"/>
    <cellStyle name="20% - Accent4 2 2 5" xfId="1121"/>
    <cellStyle name="20% - Accent4 2 3" xfId="405"/>
    <cellStyle name="20% - Accent4 2 3 2" xfId="406"/>
    <cellStyle name="20% - Accent4 2 3 2 2" xfId="407"/>
    <cellStyle name="20% - Accent4 2 3 2 3" xfId="408"/>
    <cellStyle name="20% - Accent4 2 3 3" xfId="409"/>
    <cellStyle name="20% - Accent4 2 3 3 2" xfId="410"/>
    <cellStyle name="20% - Accent4 2 3 3 3" xfId="411"/>
    <cellStyle name="20% - Accent4 2 3 4" xfId="412"/>
    <cellStyle name="20% - Accent4 2 3 5" xfId="413"/>
    <cellStyle name="20% - Accent4 2 4" xfId="414"/>
    <cellStyle name="20% - Accent4 2 4 2" xfId="415"/>
    <cellStyle name="20% - Accent4 2 4 2 2" xfId="416"/>
    <cellStyle name="20% - Accent4 2 4 2 3" xfId="417"/>
    <cellStyle name="20% - Accent4 2 4 3" xfId="418"/>
    <cellStyle name="20% - Accent4 2 4 3 2" xfId="419"/>
    <cellStyle name="20% - Accent4 2 4 3 3" xfId="420"/>
    <cellStyle name="20% - Accent4 2 4 4" xfId="421"/>
    <cellStyle name="20% - Accent4 2 4 5" xfId="422"/>
    <cellStyle name="20% - Accent4 2 5" xfId="423"/>
    <cellStyle name="20% - Accent4 2 5 2" xfId="424"/>
    <cellStyle name="20% - Accent4 2 5 3" xfId="425"/>
    <cellStyle name="20% - Accent4 2 6" xfId="426"/>
    <cellStyle name="20% - Accent4 2 6 2" xfId="427"/>
    <cellStyle name="20% - Accent4 2 6 3" xfId="428"/>
    <cellStyle name="20% - Accent4 3" xfId="172"/>
    <cellStyle name="20% - Accent4 3 2" xfId="429"/>
    <cellStyle name="20% - Accent4 3 3" xfId="430"/>
    <cellStyle name="20% - Accent4 3 4" xfId="1137"/>
    <cellStyle name="20% - Accent4 4" xfId="196"/>
    <cellStyle name="20% - Accent4 4 2" xfId="1150"/>
    <cellStyle name="20% - Accent4 5" xfId="1096"/>
    <cellStyle name="20% - Accent4 6" xfId="1167"/>
    <cellStyle name="20% - Accent5" xfId="44" builtinId="46" customBuiltin="1"/>
    <cellStyle name="20% - Accent5 2" xfId="90"/>
    <cellStyle name="20% - Accent5 2 2" xfId="111"/>
    <cellStyle name="20% - Accent5 2 2 2" xfId="431"/>
    <cellStyle name="20% - Accent5 2 2 2 2" xfId="432"/>
    <cellStyle name="20% - Accent5 2 2 2 2 2" xfId="433"/>
    <cellStyle name="20% - Accent5 2 2 2 2 3" xfId="434"/>
    <cellStyle name="20% - Accent5 2 2 2 3" xfId="435"/>
    <cellStyle name="20% - Accent5 2 2 2 3 2" xfId="436"/>
    <cellStyle name="20% - Accent5 2 2 2 3 3" xfId="437"/>
    <cellStyle name="20% - Accent5 2 2 2 4" xfId="438"/>
    <cellStyle name="20% - Accent5 2 2 2 5" xfId="439"/>
    <cellStyle name="20% - Accent5 2 2 3" xfId="440"/>
    <cellStyle name="20% - Accent5 2 2 3 2" xfId="441"/>
    <cellStyle name="20% - Accent5 2 2 3 3" xfId="442"/>
    <cellStyle name="20% - Accent5 2 2 4" xfId="443"/>
    <cellStyle name="20% - Accent5 2 2 4 2" xfId="444"/>
    <cellStyle name="20% - Accent5 2 2 4 3" xfId="445"/>
    <cellStyle name="20% - Accent5 2 2 5" xfId="1124"/>
    <cellStyle name="20% - Accent5 2 3" xfId="446"/>
    <cellStyle name="20% - Accent5 2 3 2" xfId="447"/>
    <cellStyle name="20% - Accent5 2 3 2 2" xfId="448"/>
    <cellStyle name="20% - Accent5 2 3 2 3" xfId="449"/>
    <cellStyle name="20% - Accent5 2 3 3" xfId="450"/>
    <cellStyle name="20% - Accent5 2 3 3 2" xfId="451"/>
    <cellStyle name="20% - Accent5 2 3 3 3" xfId="452"/>
    <cellStyle name="20% - Accent5 2 3 4" xfId="453"/>
    <cellStyle name="20% - Accent5 2 3 5" xfId="454"/>
    <cellStyle name="20% - Accent5 2 4" xfId="455"/>
    <cellStyle name="20% - Accent5 2 4 2" xfId="456"/>
    <cellStyle name="20% - Accent5 2 4 2 2" xfId="457"/>
    <cellStyle name="20% - Accent5 2 4 2 3" xfId="458"/>
    <cellStyle name="20% - Accent5 2 4 3" xfId="459"/>
    <cellStyle name="20% - Accent5 2 4 3 2" xfId="460"/>
    <cellStyle name="20% - Accent5 2 4 3 3" xfId="461"/>
    <cellStyle name="20% - Accent5 2 4 4" xfId="462"/>
    <cellStyle name="20% - Accent5 2 4 5" xfId="463"/>
    <cellStyle name="20% - Accent5 2 5" xfId="464"/>
    <cellStyle name="20% - Accent5 2 5 2" xfId="465"/>
    <cellStyle name="20% - Accent5 2 5 3" xfId="466"/>
    <cellStyle name="20% - Accent5 2 6" xfId="467"/>
    <cellStyle name="20% - Accent5 2 6 2" xfId="468"/>
    <cellStyle name="20% - Accent5 2 6 3" xfId="469"/>
    <cellStyle name="20% - Accent5 3" xfId="174"/>
    <cellStyle name="20% - Accent5 3 2" xfId="470"/>
    <cellStyle name="20% - Accent5 3 3" xfId="471"/>
    <cellStyle name="20% - Accent5 3 4" xfId="1139"/>
    <cellStyle name="20% - Accent5 4" xfId="198"/>
    <cellStyle name="20% - Accent5 4 2" xfId="1152"/>
    <cellStyle name="20% - Accent5 5" xfId="1098"/>
    <cellStyle name="20% - Accent5 6" xfId="1170"/>
    <cellStyle name="20% - Accent6" xfId="48" builtinId="50" customBuiltin="1"/>
    <cellStyle name="20% - Accent6 2" xfId="58"/>
    <cellStyle name="20% - Accent6 2 2" xfId="112"/>
    <cellStyle name="20% - Accent6 2 2 2" xfId="472"/>
    <cellStyle name="20% - Accent6 2 2 2 2" xfId="473"/>
    <cellStyle name="20% - Accent6 2 2 2 2 2" xfId="474"/>
    <cellStyle name="20% - Accent6 2 2 2 2 3" xfId="475"/>
    <cellStyle name="20% - Accent6 2 2 2 3" xfId="476"/>
    <cellStyle name="20% - Accent6 2 2 2 3 2" xfId="477"/>
    <cellStyle name="20% - Accent6 2 2 2 3 3" xfId="478"/>
    <cellStyle name="20% - Accent6 2 2 2 4" xfId="479"/>
    <cellStyle name="20% - Accent6 2 2 2 5" xfId="480"/>
    <cellStyle name="20% - Accent6 2 2 3" xfId="481"/>
    <cellStyle name="20% - Accent6 2 2 3 2" xfId="482"/>
    <cellStyle name="20% - Accent6 2 2 3 3" xfId="483"/>
    <cellStyle name="20% - Accent6 2 2 4" xfId="484"/>
    <cellStyle name="20% - Accent6 2 2 4 2" xfId="485"/>
    <cellStyle name="20% - Accent6 2 2 4 3" xfId="486"/>
    <cellStyle name="20% - Accent6 2 2 5" xfId="1127"/>
    <cellStyle name="20% - Accent6 2 3" xfId="487"/>
    <cellStyle name="20% - Accent6 2 3 2" xfId="488"/>
    <cellStyle name="20% - Accent6 2 3 2 2" xfId="489"/>
    <cellStyle name="20% - Accent6 2 3 2 3" xfId="490"/>
    <cellStyle name="20% - Accent6 2 3 3" xfId="491"/>
    <cellStyle name="20% - Accent6 2 3 3 2" xfId="492"/>
    <cellStyle name="20% - Accent6 2 3 3 3" xfId="493"/>
    <cellStyle name="20% - Accent6 2 3 4" xfId="494"/>
    <cellStyle name="20% - Accent6 2 3 5" xfId="495"/>
    <cellStyle name="20% - Accent6 2 4" xfId="496"/>
    <cellStyle name="20% - Accent6 2 4 2" xfId="497"/>
    <cellStyle name="20% - Accent6 2 4 2 2" xfId="498"/>
    <cellStyle name="20% - Accent6 2 4 2 3" xfId="499"/>
    <cellStyle name="20% - Accent6 2 4 3" xfId="500"/>
    <cellStyle name="20% - Accent6 2 4 3 2" xfId="501"/>
    <cellStyle name="20% - Accent6 2 4 3 3" xfId="502"/>
    <cellStyle name="20% - Accent6 2 4 4" xfId="503"/>
    <cellStyle name="20% - Accent6 2 4 5" xfId="504"/>
    <cellStyle name="20% - Accent6 2 5" xfId="505"/>
    <cellStyle name="20% - Accent6 2 5 2" xfId="506"/>
    <cellStyle name="20% - Accent6 2 5 3" xfId="507"/>
    <cellStyle name="20% - Accent6 2 6" xfId="508"/>
    <cellStyle name="20% - Accent6 2 6 2" xfId="509"/>
    <cellStyle name="20% - Accent6 2 6 3" xfId="510"/>
    <cellStyle name="20% - Accent6 3" xfId="176"/>
    <cellStyle name="20% - Accent6 3 2" xfId="511"/>
    <cellStyle name="20% - Accent6 3 3" xfId="512"/>
    <cellStyle name="20% - Accent6 3 4" xfId="1141"/>
    <cellStyle name="20% - Accent6 4" xfId="200"/>
    <cellStyle name="20% - Accent6 4 2" xfId="1154"/>
    <cellStyle name="20% - Accent6 5" xfId="1100"/>
    <cellStyle name="20% - Accent6 6" xfId="1173"/>
    <cellStyle name="20% - Акцент1 2" xfId="222"/>
    <cellStyle name="20% — акцент1 2" xfId="513"/>
    <cellStyle name="20% - Акцент2 2" xfId="224"/>
    <cellStyle name="20% — акцент2 2" xfId="514"/>
    <cellStyle name="20% - Акцент3 2" xfId="226"/>
    <cellStyle name="20% — акцент3 2" xfId="515"/>
    <cellStyle name="20% - Акцент4 2" xfId="228"/>
    <cellStyle name="20% — акцент4 2" xfId="516"/>
    <cellStyle name="20% - Акцент5 2" xfId="230"/>
    <cellStyle name="20% — акцент5 2" xfId="517"/>
    <cellStyle name="20% - Акцент6 2" xfId="232"/>
    <cellStyle name="20% — акцент6 2" xfId="518"/>
    <cellStyle name="40% - Accent1" xfId="29" builtinId="31" customBuiltin="1"/>
    <cellStyle name="40% - Accent1 2" xfId="92"/>
    <cellStyle name="40% - Accent1 2 2" xfId="113"/>
    <cellStyle name="40% - Accent1 2 2 2" xfId="519"/>
    <cellStyle name="40% - Accent1 2 2 2 2" xfId="520"/>
    <cellStyle name="40% - Accent1 2 2 2 2 2" xfId="521"/>
    <cellStyle name="40% - Accent1 2 2 2 2 3" xfId="522"/>
    <cellStyle name="40% - Accent1 2 2 2 3" xfId="523"/>
    <cellStyle name="40% - Accent1 2 2 2 3 2" xfId="524"/>
    <cellStyle name="40% - Accent1 2 2 2 3 3" xfId="525"/>
    <cellStyle name="40% - Accent1 2 2 2 4" xfId="526"/>
    <cellStyle name="40% - Accent1 2 2 2 5" xfId="527"/>
    <cellStyle name="40% - Accent1 2 2 3" xfId="528"/>
    <cellStyle name="40% - Accent1 2 2 3 2" xfId="529"/>
    <cellStyle name="40% - Accent1 2 2 3 3" xfId="530"/>
    <cellStyle name="40% - Accent1 2 2 4" xfId="531"/>
    <cellStyle name="40% - Accent1 2 2 4 2" xfId="532"/>
    <cellStyle name="40% - Accent1 2 2 4 3" xfId="533"/>
    <cellStyle name="40% - Accent1 2 2 5" xfId="1113"/>
    <cellStyle name="40% - Accent1 2 3" xfId="534"/>
    <cellStyle name="40% - Accent1 2 3 2" xfId="535"/>
    <cellStyle name="40% - Accent1 2 3 2 2" xfId="536"/>
    <cellStyle name="40% - Accent1 2 3 2 3" xfId="537"/>
    <cellStyle name="40% - Accent1 2 3 3" xfId="538"/>
    <cellStyle name="40% - Accent1 2 3 3 2" xfId="539"/>
    <cellStyle name="40% - Accent1 2 3 3 3" xfId="540"/>
    <cellStyle name="40% - Accent1 2 3 4" xfId="541"/>
    <cellStyle name="40% - Accent1 2 3 5" xfId="542"/>
    <cellStyle name="40% - Accent1 2 4" xfId="543"/>
    <cellStyle name="40% - Accent1 2 4 2" xfId="544"/>
    <cellStyle name="40% - Accent1 2 4 2 2" xfId="545"/>
    <cellStyle name="40% - Accent1 2 4 2 3" xfId="546"/>
    <cellStyle name="40% - Accent1 2 4 3" xfId="547"/>
    <cellStyle name="40% - Accent1 2 4 3 2" xfId="548"/>
    <cellStyle name="40% - Accent1 2 4 3 3" xfId="549"/>
    <cellStyle name="40% - Accent1 2 4 4" xfId="550"/>
    <cellStyle name="40% - Accent1 2 4 5" xfId="551"/>
    <cellStyle name="40% - Accent1 2 5" xfId="552"/>
    <cellStyle name="40% - Accent1 2 5 2" xfId="553"/>
    <cellStyle name="40% - Accent1 2 5 3" xfId="554"/>
    <cellStyle name="40% - Accent1 2 6" xfId="555"/>
    <cellStyle name="40% - Accent1 2 6 2" xfId="556"/>
    <cellStyle name="40% - Accent1 2 6 3" xfId="557"/>
    <cellStyle name="40% - Accent1 3" xfId="167"/>
    <cellStyle name="40% - Accent1 3 2" xfId="558"/>
    <cellStyle name="40% - Accent1 3 3" xfId="559"/>
    <cellStyle name="40% - Accent1 3 4" xfId="1132"/>
    <cellStyle name="40% - Accent1 4" xfId="191"/>
    <cellStyle name="40% - Accent1 4 2" xfId="1145"/>
    <cellStyle name="40% - Accent1 5" xfId="1091"/>
    <cellStyle name="40% - Accent1 6" xfId="1159"/>
    <cellStyle name="40% - Accent2" xfId="33" builtinId="35" customBuiltin="1"/>
    <cellStyle name="40% - Accent2 2" xfId="60"/>
    <cellStyle name="40% - Accent2 2 2" xfId="114"/>
    <cellStyle name="40% - Accent2 2 2 2" xfId="560"/>
    <cellStyle name="40% - Accent2 2 2 2 2" xfId="561"/>
    <cellStyle name="40% - Accent2 2 2 2 2 2" xfId="562"/>
    <cellStyle name="40% - Accent2 2 2 2 2 3" xfId="563"/>
    <cellStyle name="40% - Accent2 2 2 2 3" xfId="564"/>
    <cellStyle name="40% - Accent2 2 2 2 3 2" xfId="565"/>
    <cellStyle name="40% - Accent2 2 2 2 3 3" xfId="566"/>
    <cellStyle name="40% - Accent2 2 2 2 4" xfId="567"/>
    <cellStyle name="40% - Accent2 2 2 2 5" xfId="568"/>
    <cellStyle name="40% - Accent2 2 2 3" xfId="569"/>
    <cellStyle name="40% - Accent2 2 2 3 2" xfId="570"/>
    <cellStyle name="40% - Accent2 2 2 3 3" xfId="571"/>
    <cellStyle name="40% - Accent2 2 2 4" xfId="572"/>
    <cellStyle name="40% - Accent2 2 2 4 2" xfId="573"/>
    <cellStyle name="40% - Accent2 2 2 4 3" xfId="574"/>
    <cellStyle name="40% - Accent2 2 2 5" xfId="1116"/>
    <cellStyle name="40% - Accent2 2 3" xfId="575"/>
    <cellStyle name="40% - Accent2 2 3 2" xfId="576"/>
    <cellStyle name="40% - Accent2 2 3 2 2" xfId="577"/>
    <cellStyle name="40% - Accent2 2 3 2 3" xfId="578"/>
    <cellStyle name="40% - Accent2 2 3 3" xfId="579"/>
    <cellStyle name="40% - Accent2 2 3 3 2" xfId="580"/>
    <cellStyle name="40% - Accent2 2 3 3 3" xfId="581"/>
    <cellStyle name="40% - Accent2 2 3 4" xfId="582"/>
    <cellStyle name="40% - Accent2 2 3 5" xfId="583"/>
    <cellStyle name="40% - Accent2 2 4" xfId="584"/>
    <cellStyle name="40% - Accent2 2 4 2" xfId="585"/>
    <cellStyle name="40% - Accent2 2 4 2 2" xfId="586"/>
    <cellStyle name="40% - Accent2 2 4 2 3" xfId="587"/>
    <cellStyle name="40% - Accent2 2 4 3" xfId="588"/>
    <cellStyle name="40% - Accent2 2 4 3 2" xfId="589"/>
    <cellStyle name="40% - Accent2 2 4 3 3" xfId="590"/>
    <cellStyle name="40% - Accent2 2 4 4" xfId="591"/>
    <cellStyle name="40% - Accent2 2 4 5" xfId="592"/>
    <cellStyle name="40% - Accent2 2 5" xfId="593"/>
    <cellStyle name="40% - Accent2 2 5 2" xfId="594"/>
    <cellStyle name="40% - Accent2 2 5 3" xfId="595"/>
    <cellStyle name="40% - Accent2 2 6" xfId="596"/>
    <cellStyle name="40% - Accent2 2 6 2" xfId="597"/>
    <cellStyle name="40% - Accent2 2 6 3" xfId="598"/>
    <cellStyle name="40% - Accent2 3" xfId="169"/>
    <cellStyle name="40% - Accent2 3 2" xfId="599"/>
    <cellStyle name="40% - Accent2 3 3" xfId="600"/>
    <cellStyle name="40% - Accent2 3 4" xfId="1134"/>
    <cellStyle name="40% - Accent2 4" xfId="193"/>
    <cellStyle name="40% - Accent2 4 2" xfId="1147"/>
    <cellStyle name="40% - Accent2 5" xfId="1093"/>
    <cellStyle name="40% - Accent2 6" xfId="1162"/>
    <cellStyle name="40% - Accent3" xfId="37" builtinId="39" customBuiltin="1"/>
    <cellStyle name="40% - Accent3 2" xfId="86"/>
    <cellStyle name="40% - Accent3 2 2" xfId="115"/>
    <cellStyle name="40% - Accent3 2 2 2" xfId="601"/>
    <cellStyle name="40% - Accent3 2 2 2 2" xfId="602"/>
    <cellStyle name="40% - Accent3 2 2 2 2 2" xfId="603"/>
    <cellStyle name="40% - Accent3 2 2 2 2 3" xfId="604"/>
    <cellStyle name="40% - Accent3 2 2 2 3" xfId="605"/>
    <cellStyle name="40% - Accent3 2 2 2 3 2" xfId="606"/>
    <cellStyle name="40% - Accent3 2 2 2 3 3" xfId="607"/>
    <cellStyle name="40% - Accent3 2 2 2 4" xfId="608"/>
    <cellStyle name="40% - Accent3 2 2 2 5" xfId="609"/>
    <cellStyle name="40% - Accent3 2 2 3" xfId="610"/>
    <cellStyle name="40% - Accent3 2 2 3 2" xfId="611"/>
    <cellStyle name="40% - Accent3 2 2 3 3" xfId="612"/>
    <cellStyle name="40% - Accent3 2 2 4" xfId="613"/>
    <cellStyle name="40% - Accent3 2 2 4 2" xfId="614"/>
    <cellStyle name="40% - Accent3 2 2 4 3" xfId="615"/>
    <cellStyle name="40% - Accent3 2 2 5" xfId="1119"/>
    <cellStyle name="40% - Accent3 2 3" xfId="616"/>
    <cellStyle name="40% - Accent3 2 3 2" xfId="617"/>
    <cellStyle name="40% - Accent3 2 3 2 2" xfId="618"/>
    <cellStyle name="40% - Accent3 2 3 2 3" xfId="619"/>
    <cellStyle name="40% - Accent3 2 3 3" xfId="620"/>
    <cellStyle name="40% - Accent3 2 3 3 2" xfId="621"/>
    <cellStyle name="40% - Accent3 2 3 3 3" xfId="622"/>
    <cellStyle name="40% - Accent3 2 3 4" xfId="623"/>
    <cellStyle name="40% - Accent3 2 3 5" xfId="624"/>
    <cellStyle name="40% - Accent3 2 4" xfId="625"/>
    <cellStyle name="40% - Accent3 2 4 2" xfId="626"/>
    <cellStyle name="40% - Accent3 2 4 2 2" xfId="627"/>
    <cellStyle name="40% - Accent3 2 4 2 3" xfId="628"/>
    <cellStyle name="40% - Accent3 2 4 3" xfId="629"/>
    <cellStyle name="40% - Accent3 2 4 3 2" xfId="630"/>
    <cellStyle name="40% - Accent3 2 4 3 3" xfId="631"/>
    <cellStyle name="40% - Accent3 2 4 4" xfId="632"/>
    <cellStyle name="40% - Accent3 2 4 5" xfId="633"/>
    <cellStyle name="40% - Accent3 2 5" xfId="634"/>
    <cellStyle name="40% - Accent3 2 5 2" xfId="635"/>
    <cellStyle name="40% - Accent3 2 5 3" xfId="636"/>
    <cellStyle name="40% - Accent3 2 6" xfId="637"/>
    <cellStyle name="40% - Accent3 2 6 2" xfId="638"/>
    <cellStyle name="40% - Accent3 2 6 3" xfId="639"/>
    <cellStyle name="40% - Accent3 3" xfId="171"/>
    <cellStyle name="40% - Accent3 3 2" xfId="640"/>
    <cellStyle name="40% - Accent3 3 3" xfId="641"/>
    <cellStyle name="40% - Accent3 3 4" xfId="1136"/>
    <cellStyle name="40% - Accent3 4" xfId="195"/>
    <cellStyle name="40% - Accent3 4 2" xfId="1149"/>
    <cellStyle name="40% - Accent3 5" xfId="1095"/>
    <cellStyle name="40% - Accent3 6" xfId="1165"/>
    <cellStyle name="40% - Accent4" xfId="41" builtinId="43" customBuiltin="1"/>
    <cellStyle name="40% - Accent4 2" xfId="77"/>
    <cellStyle name="40% - Accent4 2 2" xfId="116"/>
    <cellStyle name="40% - Accent4 2 2 2" xfId="642"/>
    <cellStyle name="40% - Accent4 2 2 2 2" xfId="643"/>
    <cellStyle name="40% - Accent4 2 2 2 2 2" xfId="644"/>
    <cellStyle name="40% - Accent4 2 2 2 2 3" xfId="645"/>
    <cellStyle name="40% - Accent4 2 2 2 3" xfId="646"/>
    <cellStyle name="40% - Accent4 2 2 2 3 2" xfId="647"/>
    <cellStyle name="40% - Accent4 2 2 2 3 3" xfId="648"/>
    <cellStyle name="40% - Accent4 2 2 2 4" xfId="649"/>
    <cellStyle name="40% - Accent4 2 2 2 5" xfId="650"/>
    <cellStyle name="40% - Accent4 2 2 3" xfId="651"/>
    <cellStyle name="40% - Accent4 2 2 3 2" xfId="652"/>
    <cellStyle name="40% - Accent4 2 2 3 3" xfId="653"/>
    <cellStyle name="40% - Accent4 2 2 4" xfId="654"/>
    <cellStyle name="40% - Accent4 2 2 4 2" xfId="655"/>
    <cellStyle name="40% - Accent4 2 2 4 3" xfId="656"/>
    <cellStyle name="40% - Accent4 2 2 5" xfId="1122"/>
    <cellStyle name="40% - Accent4 2 3" xfId="657"/>
    <cellStyle name="40% - Accent4 2 3 2" xfId="658"/>
    <cellStyle name="40% - Accent4 2 3 2 2" xfId="659"/>
    <cellStyle name="40% - Accent4 2 3 2 3" xfId="660"/>
    <cellStyle name="40% - Accent4 2 3 3" xfId="661"/>
    <cellStyle name="40% - Accent4 2 3 3 2" xfId="662"/>
    <cellStyle name="40% - Accent4 2 3 3 3" xfId="663"/>
    <cellStyle name="40% - Accent4 2 3 4" xfId="664"/>
    <cellStyle name="40% - Accent4 2 3 5" xfId="665"/>
    <cellStyle name="40% - Accent4 2 4" xfId="666"/>
    <cellStyle name="40% - Accent4 2 4 2" xfId="667"/>
    <cellStyle name="40% - Accent4 2 4 2 2" xfId="668"/>
    <cellStyle name="40% - Accent4 2 4 2 3" xfId="669"/>
    <cellStyle name="40% - Accent4 2 4 3" xfId="670"/>
    <cellStyle name="40% - Accent4 2 4 3 2" xfId="671"/>
    <cellStyle name="40% - Accent4 2 4 3 3" xfId="672"/>
    <cellStyle name="40% - Accent4 2 4 4" xfId="673"/>
    <cellStyle name="40% - Accent4 2 4 5" xfId="674"/>
    <cellStyle name="40% - Accent4 2 5" xfId="675"/>
    <cellStyle name="40% - Accent4 2 5 2" xfId="676"/>
    <cellStyle name="40% - Accent4 2 5 3" xfId="677"/>
    <cellStyle name="40% - Accent4 2 6" xfId="678"/>
    <cellStyle name="40% - Accent4 2 6 2" xfId="679"/>
    <cellStyle name="40% - Accent4 2 6 3" xfId="680"/>
    <cellStyle name="40% - Accent4 3" xfId="173"/>
    <cellStyle name="40% - Accent4 3 2" xfId="681"/>
    <cellStyle name="40% - Accent4 3 3" xfId="682"/>
    <cellStyle name="40% - Accent4 3 4" xfId="1138"/>
    <cellStyle name="40% - Accent4 4" xfId="197"/>
    <cellStyle name="40% - Accent4 4 2" xfId="1151"/>
    <cellStyle name="40% - Accent4 5" xfId="1097"/>
    <cellStyle name="40% - Accent4 6" xfId="1168"/>
    <cellStyle name="40% - Accent5" xfId="45" builtinId="47" customBuiltin="1"/>
    <cellStyle name="40% - Accent5 2" xfId="76"/>
    <cellStyle name="40% - Accent5 2 2" xfId="117"/>
    <cellStyle name="40% - Accent5 2 2 2" xfId="683"/>
    <cellStyle name="40% - Accent5 2 2 2 2" xfId="684"/>
    <cellStyle name="40% - Accent5 2 2 2 2 2" xfId="685"/>
    <cellStyle name="40% - Accent5 2 2 2 2 3" xfId="686"/>
    <cellStyle name="40% - Accent5 2 2 2 3" xfId="687"/>
    <cellStyle name="40% - Accent5 2 2 2 3 2" xfId="688"/>
    <cellStyle name="40% - Accent5 2 2 2 3 3" xfId="689"/>
    <cellStyle name="40% - Accent5 2 2 2 4" xfId="690"/>
    <cellStyle name="40% - Accent5 2 2 2 5" xfId="691"/>
    <cellStyle name="40% - Accent5 2 2 3" xfId="692"/>
    <cellStyle name="40% - Accent5 2 2 3 2" xfId="693"/>
    <cellStyle name="40% - Accent5 2 2 3 3" xfId="694"/>
    <cellStyle name="40% - Accent5 2 2 4" xfId="695"/>
    <cellStyle name="40% - Accent5 2 2 4 2" xfId="696"/>
    <cellStyle name="40% - Accent5 2 2 4 3" xfId="697"/>
    <cellStyle name="40% - Accent5 2 2 5" xfId="1125"/>
    <cellStyle name="40% - Accent5 2 3" xfId="698"/>
    <cellStyle name="40% - Accent5 2 3 2" xfId="699"/>
    <cellStyle name="40% - Accent5 2 3 2 2" xfId="700"/>
    <cellStyle name="40% - Accent5 2 3 2 3" xfId="701"/>
    <cellStyle name="40% - Accent5 2 3 3" xfId="702"/>
    <cellStyle name="40% - Accent5 2 3 3 2" xfId="703"/>
    <cellStyle name="40% - Accent5 2 3 3 3" xfId="704"/>
    <cellStyle name="40% - Accent5 2 3 4" xfId="705"/>
    <cellStyle name="40% - Accent5 2 3 5" xfId="706"/>
    <cellStyle name="40% - Accent5 2 4" xfId="707"/>
    <cellStyle name="40% - Accent5 2 4 2" xfId="708"/>
    <cellStyle name="40% - Accent5 2 4 2 2" xfId="709"/>
    <cellStyle name="40% - Accent5 2 4 2 3" xfId="710"/>
    <cellStyle name="40% - Accent5 2 4 3" xfId="711"/>
    <cellStyle name="40% - Accent5 2 4 3 2" xfId="712"/>
    <cellStyle name="40% - Accent5 2 4 3 3" xfId="713"/>
    <cellStyle name="40% - Accent5 2 4 4" xfId="714"/>
    <cellStyle name="40% - Accent5 2 4 5" xfId="715"/>
    <cellStyle name="40% - Accent5 2 5" xfId="716"/>
    <cellStyle name="40% - Accent5 2 5 2" xfId="717"/>
    <cellStyle name="40% - Accent5 2 5 3" xfId="718"/>
    <cellStyle name="40% - Accent5 2 6" xfId="719"/>
    <cellStyle name="40% - Accent5 2 6 2" xfId="720"/>
    <cellStyle name="40% - Accent5 2 6 3" xfId="721"/>
    <cellStyle name="40% - Accent5 3" xfId="175"/>
    <cellStyle name="40% - Accent5 3 2" xfId="722"/>
    <cellStyle name="40% - Accent5 3 3" xfId="723"/>
    <cellStyle name="40% - Accent5 3 4" xfId="1140"/>
    <cellStyle name="40% - Accent5 4" xfId="199"/>
    <cellStyle name="40% - Accent5 4 2" xfId="1153"/>
    <cellStyle name="40% - Accent5 5" xfId="1099"/>
    <cellStyle name="40% - Accent5 6" xfId="1171"/>
    <cellStyle name="40% - Accent6" xfId="49" builtinId="51" customBuiltin="1"/>
    <cellStyle name="40% - Accent6 2" xfId="59"/>
    <cellStyle name="40% - Accent6 2 2" xfId="118"/>
    <cellStyle name="40% - Accent6 2 2 2" xfId="724"/>
    <cellStyle name="40% - Accent6 2 2 2 2" xfId="725"/>
    <cellStyle name="40% - Accent6 2 2 2 2 2" xfId="726"/>
    <cellStyle name="40% - Accent6 2 2 2 2 3" xfId="727"/>
    <cellStyle name="40% - Accent6 2 2 2 3" xfId="728"/>
    <cellStyle name="40% - Accent6 2 2 2 3 2" xfId="729"/>
    <cellStyle name="40% - Accent6 2 2 2 3 3" xfId="730"/>
    <cellStyle name="40% - Accent6 2 2 2 4" xfId="731"/>
    <cellStyle name="40% - Accent6 2 2 2 5" xfId="732"/>
    <cellStyle name="40% - Accent6 2 2 3" xfId="733"/>
    <cellStyle name="40% - Accent6 2 2 3 2" xfId="734"/>
    <cellStyle name="40% - Accent6 2 2 3 3" xfId="735"/>
    <cellStyle name="40% - Accent6 2 2 4" xfId="736"/>
    <cellStyle name="40% - Accent6 2 2 4 2" xfId="737"/>
    <cellStyle name="40% - Accent6 2 2 4 3" xfId="738"/>
    <cellStyle name="40% - Accent6 2 2 5" xfId="1128"/>
    <cellStyle name="40% - Accent6 2 3" xfId="739"/>
    <cellStyle name="40% - Accent6 2 3 2" xfId="740"/>
    <cellStyle name="40% - Accent6 2 3 2 2" xfId="741"/>
    <cellStyle name="40% - Accent6 2 3 2 3" xfId="742"/>
    <cellStyle name="40% - Accent6 2 3 3" xfId="743"/>
    <cellStyle name="40% - Accent6 2 3 3 2" xfId="744"/>
    <cellStyle name="40% - Accent6 2 3 3 3" xfId="745"/>
    <cellStyle name="40% - Accent6 2 3 4" xfId="746"/>
    <cellStyle name="40% - Accent6 2 3 5" xfId="747"/>
    <cellStyle name="40% - Accent6 2 4" xfId="748"/>
    <cellStyle name="40% - Accent6 2 4 2" xfId="749"/>
    <cellStyle name="40% - Accent6 2 4 2 2" xfId="750"/>
    <cellStyle name="40% - Accent6 2 4 2 3" xfId="751"/>
    <cellStyle name="40% - Accent6 2 4 3" xfId="752"/>
    <cellStyle name="40% - Accent6 2 4 3 2" xfId="753"/>
    <cellStyle name="40% - Accent6 2 4 3 3" xfId="754"/>
    <cellStyle name="40% - Accent6 2 4 4" xfId="755"/>
    <cellStyle name="40% - Accent6 2 4 5" xfId="756"/>
    <cellStyle name="40% - Accent6 2 5" xfId="757"/>
    <cellStyle name="40% - Accent6 2 5 2" xfId="758"/>
    <cellStyle name="40% - Accent6 2 5 3" xfId="759"/>
    <cellStyle name="40% - Accent6 2 6" xfId="760"/>
    <cellStyle name="40% - Accent6 2 6 2" xfId="761"/>
    <cellStyle name="40% - Accent6 2 6 3" xfId="762"/>
    <cellStyle name="40% - Accent6 3" xfId="177"/>
    <cellStyle name="40% - Accent6 3 2" xfId="763"/>
    <cellStyle name="40% - Accent6 3 3" xfId="764"/>
    <cellStyle name="40% - Accent6 3 4" xfId="1142"/>
    <cellStyle name="40% - Accent6 4" xfId="201"/>
    <cellStyle name="40% - Accent6 4 2" xfId="1155"/>
    <cellStyle name="40% - Accent6 5" xfId="1101"/>
    <cellStyle name="40% - Accent6 6" xfId="1174"/>
    <cellStyle name="40% - Акцент1 2" xfId="223"/>
    <cellStyle name="40% — акцент1 2" xfId="765"/>
    <cellStyle name="40% - Акцент2 2" xfId="225"/>
    <cellStyle name="40% — акцент2 2" xfId="766"/>
    <cellStyle name="40% - Акцент3 2" xfId="227"/>
    <cellStyle name="40% — акцент3 2" xfId="767"/>
    <cellStyle name="40% - Акцент4 2" xfId="229"/>
    <cellStyle name="40% — акцент4 2" xfId="768"/>
    <cellStyle name="40% - Акцент5 2" xfId="231"/>
    <cellStyle name="40% — акцент5 2" xfId="769"/>
    <cellStyle name="40% - Акцент6 2" xfId="233"/>
    <cellStyle name="40% — акцент6 2" xfId="770"/>
    <cellStyle name="60% - Accent1" xfId="30" builtinId="32" customBuiltin="1"/>
    <cellStyle name="60% - Accent1 2" xfId="63"/>
    <cellStyle name="60% - Accent1 2 2" xfId="119"/>
    <cellStyle name="60% - Accent1 2 2 2" xfId="1114"/>
    <cellStyle name="60% - Accent1 3" xfId="771"/>
    <cellStyle name="60% - Accent1 3 2" xfId="1104"/>
    <cellStyle name="60% - Accent1 4" xfId="1160"/>
    <cellStyle name="60% - Accent2" xfId="34" builtinId="36" customBuiltin="1"/>
    <cellStyle name="60% - Accent2 2" xfId="61"/>
    <cellStyle name="60% - Accent2 2 2" xfId="120"/>
    <cellStyle name="60% - Accent2 2 2 2" xfId="1117"/>
    <cellStyle name="60% - Accent2 3" xfId="772"/>
    <cellStyle name="60% - Accent2 3 2" xfId="1105"/>
    <cellStyle name="60% - Accent2 4" xfId="1163"/>
    <cellStyle name="60% - Accent3" xfId="38" builtinId="40" customBuiltin="1"/>
    <cellStyle name="60% - Accent3 2" xfId="55"/>
    <cellStyle name="60% - Accent3 2 2" xfId="121"/>
    <cellStyle name="60% - Accent3 2 2 2" xfId="1120"/>
    <cellStyle name="60% - Accent3 3" xfId="773"/>
    <cellStyle name="60% - Accent3 3 2" xfId="1106"/>
    <cellStyle name="60% - Accent3 4" xfId="1166"/>
    <cellStyle name="60% - Accent4" xfId="42" builtinId="44" customBuiltin="1"/>
    <cellStyle name="60% - Accent4 2" xfId="65"/>
    <cellStyle name="60% - Accent4 2 2" xfId="122"/>
    <cellStyle name="60% - Accent4 2 2 2" xfId="1123"/>
    <cellStyle name="60% - Accent4 3" xfId="774"/>
    <cellStyle name="60% - Accent4 3 2" xfId="1107"/>
    <cellStyle name="60% - Accent4 4" xfId="1169"/>
    <cellStyle name="60% - Accent5" xfId="46" builtinId="48" customBuiltin="1"/>
    <cellStyle name="60% - Accent5 2" xfId="72"/>
    <cellStyle name="60% - Accent5 2 2" xfId="123"/>
    <cellStyle name="60% - Accent5 2 2 2" xfId="1126"/>
    <cellStyle name="60% - Accent5 3" xfId="775"/>
    <cellStyle name="60% - Accent5 3 2" xfId="1108"/>
    <cellStyle name="60% - Accent5 4" xfId="1172"/>
    <cellStyle name="60% - Accent6" xfId="50" builtinId="52" customBuiltin="1"/>
    <cellStyle name="60% - Accent6 2" xfId="54"/>
    <cellStyle name="60% - Accent6 2 2" xfId="124"/>
    <cellStyle name="60% - Accent6 2 2 2" xfId="1129"/>
    <cellStyle name="60% - Accent6 3" xfId="776"/>
    <cellStyle name="60% - Accent6 3 2" xfId="1109"/>
    <cellStyle name="60% - Accent6 4" xfId="1175"/>
    <cellStyle name="60% - Акцент1 2" xfId="234"/>
    <cellStyle name="60% — акцент1 2" xfId="777"/>
    <cellStyle name="60% - Акцент2 2" xfId="235"/>
    <cellStyle name="60% — акцент2 2" xfId="778"/>
    <cellStyle name="60% - Акцент3 2" xfId="236"/>
    <cellStyle name="60% — акцент3 2" xfId="779"/>
    <cellStyle name="60% - Акцент4 2" xfId="237"/>
    <cellStyle name="60% — акцент4 2" xfId="780"/>
    <cellStyle name="60% - Акцент5 2" xfId="238"/>
    <cellStyle name="60% — акцент5 2" xfId="781"/>
    <cellStyle name="60% - Акцент6 2" xfId="239"/>
    <cellStyle name="60% — акцент6 2" xfId="782"/>
    <cellStyle name="Accent1" xfId="27" builtinId="29" customBuiltin="1"/>
    <cellStyle name="Accent1 2" xfId="56"/>
    <cellStyle name="Accent1 2 2" xfId="125"/>
    <cellStyle name="Accent1 3" xfId="783"/>
    <cellStyle name="Accent2" xfId="31" builtinId="33" customBuiltin="1"/>
    <cellStyle name="Accent2 2" xfId="52"/>
    <cellStyle name="Accent2 2 2" xfId="126"/>
    <cellStyle name="Accent2 3" xfId="784"/>
    <cellStyle name="Accent3" xfId="35" builtinId="37" customBuiltin="1"/>
    <cellStyle name="Accent3 2" xfId="89"/>
    <cellStyle name="Accent3 2 2" xfId="127"/>
    <cellStyle name="Accent3 3" xfId="785"/>
    <cellStyle name="Accent4" xfId="39" builtinId="41" customBuiltin="1"/>
    <cellStyle name="Accent4 2" xfId="74"/>
    <cellStyle name="Accent4 2 2" xfId="128"/>
    <cellStyle name="Accent4 3" xfId="786"/>
    <cellStyle name="Accent5" xfId="43" builtinId="45" customBuiltin="1"/>
    <cellStyle name="Accent5 2" xfId="84"/>
    <cellStyle name="Accent5 2 2" xfId="129"/>
    <cellStyle name="Accent5 3" xfId="787"/>
    <cellStyle name="Accent6" xfId="47" builtinId="49" customBuiltin="1"/>
    <cellStyle name="Accent6 2" xfId="57"/>
    <cellStyle name="Accent6 2 2" xfId="130"/>
    <cellStyle name="Accent6 3" xfId="788"/>
    <cellStyle name="Bad" xfId="16" builtinId="27" customBuiltin="1"/>
    <cellStyle name="Bad 2" xfId="91"/>
    <cellStyle name="Bad 2 2" xfId="131"/>
    <cellStyle name="Bad 3" xfId="789"/>
    <cellStyle name="Calculation" xfId="20" builtinId="22" customBuiltin="1"/>
    <cellStyle name="Calculation 2" xfId="78"/>
    <cellStyle name="Calculation 2 2" xfId="132"/>
    <cellStyle name="Calculation 2 2 2" xfId="790"/>
    <cellStyle name="Calculation 2 2 3" xfId="791"/>
    <cellStyle name="Calculation 2 3" xfId="1074"/>
    <cellStyle name="Calculation 3" xfId="792"/>
    <cellStyle name="Check Cell" xfId="22" builtinId="23" customBuiltin="1"/>
    <cellStyle name="Check Cell 2" xfId="85"/>
    <cellStyle name="Check Cell 2 2" xfId="133"/>
    <cellStyle name="Check Cell 3" xfId="793"/>
    <cellStyle name="Comma" xfId="1047" builtinId="3"/>
    <cellStyle name="Comma 10" xfId="794"/>
    <cellStyle name="Comma 10 4" xfId="1187"/>
    <cellStyle name="Comma 11" xfId="1050"/>
    <cellStyle name="Comma 12" xfId="1056"/>
    <cellStyle name="Comma 13" xfId="1059"/>
    <cellStyle name="Comma 14" xfId="1177"/>
    <cellStyle name="Comma 15" xfId="262"/>
    <cellStyle name="Comma 19" xfId="1189"/>
    <cellStyle name="Comma 2" xfId="9"/>
    <cellStyle name="Comma 2 2" xfId="99"/>
    <cellStyle name="Comma 2 2 2" xfId="134"/>
    <cellStyle name="Comma 2 2 2 2" xfId="795"/>
    <cellStyle name="Comma 2 2 2 3" xfId="1063"/>
    <cellStyle name="Comma 2 2 3" xfId="1072"/>
    <cellStyle name="Comma 2 2 4" xfId="1060"/>
    <cellStyle name="Comma 2 3" xfId="102"/>
    <cellStyle name="Comma 2 3 2" xfId="796"/>
    <cellStyle name="Comma 2 4" xfId="797"/>
    <cellStyle name="Comma 2 5" xfId="798"/>
    <cellStyle name="Comma 3" xfId="98"/>
    <cellStyle name="Comma 3 2" xfId="135"/>
    <cellStyle name="Comma 3 2 2" xfId="187"/>
    <cellStyle name="Comma 3 2 2 2" xfId="210"/>
    <cellStyle name="Comma 3 2 2 3" xfId="1086"/>
    <cellStyle name="Comma 3 2 3" xfId="180"/>
    <cellStyle name="Comma 3 2 3 2" xfId="1075"/>
    <cellStyle name="Comma 3 2 4" xfId="204"/>
    <cellStyle name="Comma 3 2 5" xfId="1064"/>
    <cellStyle name="Comma 3 3" xfId="799"/>
    <cellStyle name="Comma 3 4" xfId="1061"/>
    <cellStyle name="Comma 4" xfId="101"/>
    <cellStyle name="Comma 4 2" xfId="800"/>
    <cellStyle name="Comma 4 2 2" xfId="801"/>
    <cellStyle name="Comma 4 2 3" xfId="1073"/>
    <cellStyle name="Comma 4 3" xfId="802"/>
    <cellStyle name="Comma 4 3 2" xfId="803"/>
    <cellStyle name="Comma 4 4" xfId="1062"/>
    <cellStyle name="Comma 5" xfId="94"/>
    <cellStyle name="Comma 5 2" xfId="179"/>
    <cellStyle name="Comma 5 2 2" xfId="804"/>
    <cellStyle name="Comma 5 2 3" xfId="1071"/>
    <cellStyle name="Comma 5 3" xfId="203"/>
    <cellStyle name="Comma 5 4" xfId="805"/>
    <cellStyle name="Comma 5 5" xfId="1065"/>
    <cellStyle name="Comma 6" xfId="186"/>
    <cellStyle name="Comma 6 10" xfId="806"/>
    <cellStyle name="Comma 6 11" xfId="1085"/>
    <cellStyle name="Comma 6 2" xfId="209"/>
    <cellStyle name="Comma 6 3" xfId="807"/>
    <cellStyle name="Comma 6 3 2" xfId="808"/>
    <cellStyle name="Comma 6 3 2 2" xfId="809"/>
    <cellStyle name="Comma 6 3 2 2 2" xfId="810"/>
    <cellStyle name="Comma 6 3 2 2 3" xfId="811"/>
    <cellStyle name="Comma 6 3 2 3" xfId="812"/>
    <cellStyle name="Comma 6 3 2 3 2" xfId="813"/>
    <cellStyle name="Comma 6 3 2 3 3" xfId="814"/>
    <cellStyle name="Comma 6 3 2 4" xfId="815"/>
    <cellStyle name="Comma 6 3 2 5" xfId="816"/>
    <cellStyle name="Comma 6 3 3" xfId="817"/>
    <cellStyle name="Comma 6 3 3 2" xfId="818"/>
    <cellStyle name="Comma 6 3 3 3" xfId="819"/>
    <cellStyle name="Comma 6 3 4" xfId="820"/>
    <cellStyle name="Comma 6 3 4 2" xfId="821"/>
    <cellStyle name="Comma 6 3 4 3" xfId="822"/>
    <cellStyle name="Comma 6 3 5" xfId="823"/>
    <cellStyle name="Comma 6 3 6" xfId="824"/>
    <cellStyle name="Comma 6 4" xfId="825"/>
    <cellStyle name="Comma 6 4 2" xfId="826"/>
    <cellStyle name="Comma 6 4 2 2" xfId="827"/>
    <cellStyle name="Comma 6 4 2 2 2" xfId="828"/>
    <cellStyle name="Comma 6 4 2 2 3" xfId="829"/>
    <cellStyle name="Comma 6 4 2 3" xfId="830"/>
    <cellStyle name="Comma 6 4 2 3 2" xfId="831"/>
    <cellStyle name="Comma 6 4 2 3 3" xfId="832"/>
    <cellStyle name="Comma 6 4 2 4" xfId="833"/>
    <cellStyle name="Comma 6 4 2 5" xfId="834"/>
    <cellStyle name="Comma 6 4 3" xfId="835"/>
    <cellStyle name="Comma 6 4 3 2" xfId="836"/>
    <cellStyle name="Comma 6 4 3 3" xfId="837"/>
    <cellStyle name="Comma 6 4 4" xfId="838"/>
    <cellStyle name="Comma 6 4 4 2" xfId="839"/>
    <cellStyle name="Comma 6 4 4 3" xfId="840"/>
    <cellStyle name="Comma 6 4 5" xfId="841"/>
    <cellStyle name="Comma 6 4 6" xfId="842"/>
    <cellStyle name="Comma 6 5" xfId="843"/>
    <cellStyle name="Comma 6 5 2" xfId="844"/>
    <cellStyle name="Comma 6 5 2 2" xfId="845"/>
    <cellStyle name="Comma 6 5 2 3" xfId="846"/>
    <cellStyle name="Comma 6 5 3" xfId="847"/>
    <cellStyle name="Comma 6 5 3 2" xfId="848"/>
    <cellStyle name="Comma 6 5 3 3" xfId="849"/>
    <cellStyle name="Comma 6 5 4" xfId="850"/>
    <cellStyle name="Comma 6 5 5" xfId="851"/>
    <cellStyle name="Comma 6 6" xfId="852"/>
    <cellStyle name="Comma 6 6 2" xfId="853"/>
    <cellStyle name="Comma 6 6 2 2" xfId="854"/>
    <cellStyle name="Comma 6 6 2 3" xfId="855"/>
    <cellStyle name="Comma 6 6 3" xfId="856"/>
    <cellStyle name="Comma 6 6 3 2" xfId="857"/>
    <cellStyle name="Comma 6 6 3 3" xfId="858"/>
    <cellStyle name="Comma 6 6 4" xfId="859"/>
    <cellStyle name="Comma 6 6 5" xfId="860"/>
    <cellStyle name="Comma 6 7" xfId="861"/>
    <cellStyle name="Comma 6 7 2" xfId="862"/>
    <cellStyle name="Comma 6 7 3" xfId="863"/>
    <cellStyle name="Comma 6 8" xfId="864"/>
    <cellStyle name="Comma 6 8 2" xfId="865"/>
    <cellStyle name="Comma 6 8 3" xfId="866"/>
    <cellStyle name="Comma 6 9" xfId="867"/>
    <cellStyle name="Comma 7" xfId="868"/>
    <cellStyle name="Comma 8" xfId="869"/>
    <cellStyle name="Comma 8 2" xfId="870"/>
    <cellStyle name="Comma 8 3" xfId="1067"/>
    <cellStyle name="Comma 9" xfId="871"/>
    <cellStyle name="Comma 9 2" xfId="872"/>
    <cellStyle name="Comma_General 17.02.04" xfId="1044"/>
    <cellStyle name="Explanatory Text" xfId="25" builtinId="53" customBuiltin="1"/>
    <cellStyle name="Explanatory Text 2" xfId="73"/>
    <cellStyle name="Explanatory Text 2 2" xfId="136"/>
    <cellStyle name="Explanatory Text 3" xfId="873"/>
    <cellStyle name="Good" xfId="15" builtinId="26" customBuiltin="1"/>
    <cellStyle name="Good 2" xfId="79"/>
    <cellStyle name="Good 2 2" xfId="137"/>
    <cellStyle name="Good 3" xfId="874"/>
    <cellStyle name="Heading 1" xfId="11" builtinId="16" customBuiltin="1"/>
    <cellStyle name="Heading 1 2" xfId="64"/>
    <cellStyle name="Heading 1 2 2" xfId="138"/>
    <cellStyle name="Heading 1 3" xfId="875"/>
    <cellStyle name="Heading 2" xfId="12" builtinId="17" customBuiltin="1"/>
    <cellStyle name="Heading 2 2" xfId="82"/>
    <cellStyle name="Heading 2 2 2" xfId="139"/>
    <cellStyle name="Heading 2 3" xfId="876"/>
    <cellStyle name="Heading 3" xfId="13" builtinId="18" customBuiltin="1"/>
    <cellStyle name="Heading 3 2" xfId="66"/>
    <cellStyle name="Heading 3 2 2" xfId="140"/>
    <cellStyle name="Heading 3 3" xfId="877"/>
    <cellStyle name="Heading 4" xfId="14" builtinId="19" customBuiltin="1"/>
    <cellStyle name="Heading 4 2" xfId="62"/>
    <cellStyle name="Heading 4 2 2" xfId="141"/>
    <cellStyle name="Heading 4 3" xfId="878"/>
    <cellStyle name="Hyperlink" xfId="1198" builtinId="8"/>
    <cellStyle name="Input" xfId="18" builtinId="20" customBuiltin="1"/>
    <cellStyle name="Input 2" xfId="81"/>
    <cellStyle name="Input 2 2" xfId="142"/>
    <cellStyle name="Input 2 2 2" xfId="879"/>
    <cellStyle name="Input 2 2 3" xfId="880"/>
    <cellStyle name="Input 2 3" xfId="1076"/>
    <cellStyle name="Input 3" xfId="881"/>
    <cellStyle name="Linked Cell" xfId="21" builtinId="24" customBuiltin="1"/>
    <cellStyle name="Linked Cell 2" xfId="69"/>
    <cellStyle name="Linked Cell 2 2" xfId="143"/>
    <cellStyle name="Linked Cell 3" xfId="882"/>
    <cellStyle name="Neutral" xfId="17" builtinId="28" customBuiltin="1"/>
    <cellStyle name="Neutral 2" xfId="75"/>
    <cellStyle name="Neutral 2 2" xfId="104"/>
    <cellStyle name="Neutral 2 2 2" xfId="1110"/>
    <cellStyle name="Neutral 2 3" xfId="883"/>
    <cellStyle name="Neutral 3" xfId="144"/>
    <cellStyle name="Neutral 4" xfId="884"/>
    <cellStyle name="Neutral 4 2" xfId="885"/>
    <cellStyle name="Neutral 4 3" xfId="1102"/>
    <cellStyle name="Normal" xfId="0" builtinId="0"/>
    <cellStyle name="Normal 10" xfId="4"/>
    <cellStyle name="Normal 10 2" xfId="184"/>
    <cellStyle name="Normal 10 2 2" xfId="886"/>
    <cellStyle name="Normal 10 2 2 2" xfId="887"/>
    <cellStyle name="Normal 10 2 2 2 2" xfId="888"/>
    <cellStyle name="Normal 10 2 2 2 3" xfId="889"/>
    <cellStyle name="Normal 10 2 2 3" xfId="890"/>
    <cellStyle name="Normal 10 2 2 3 2" xfId="891"/>
    <cellStyle name="Normal 10 2 2 3 2 2" xfId="1192"/>
    <cellStyle name="Normal 10 2 2 3 3" xfId="892"/>
    <cellStyle name="Normal 10 2 2 3 4" xfId="1191"/>
    <cellStyle name="Normal 10 2 2 4" xfId="893"/>
    <cellStyle name="Normal 10 2 2 5" xfId="894"/>
    <cellStyle name="Normal 10 2 3" xfId="895"/>
    <cellStyle name="Normal 10 2 3 2" xfId="896"/>
    <cellStyle name="Normal 10 2 3 3" xfId="897"/>
    <cellStyle name="Normal 10 2 4" xfId="898"/>
    <cellStyle name="Normal 10 2 4 2" xfId="899"/>
    <cellStyle name="Normal 10 2 4 3" xfId="900"/>
    <cellStyle name="Normal 10 2 5" xfId="901"/>
    <cellStyle name="Normal 10 2 6" xfId="902"/>
    <cellStyle name="Normal 10 3" xfId="207"/>
    <cellStyle name="Normal 10 3 2" xfId="903"/>
    <cellStyle name="Normal 10 3 2 2" xfId="904"/>
    <cellStyle name="Normal 10 3 2 3" xfId="905"/>
    <cellStyle name="Normal 10 3 3" xfId="906"/>
    <cellStyle name="Normal 10 3 3 2" xfId="907"/>
    <cellStyle name="Normal 10 3 3 3" xfId="908"/>
    <cellStyle name="Normal 10 3 4" xfId="909"/>
    <cellStyle name="Normal 10 3 5" xfId="910"/>
    <cellStyle name="Normal 10 4" xfId="911"/>
    <cellStyle name="Normal 10 4 2" xfId="912"/>
    <cellStyle name="Normal 10 4 2 2" xfId="913"/>
    <cellStyle name="Normal 10 4 2 3" xfId="914"/>
    <cellStyle name="Normal 10 4 3" xfId="915"/>
    <cellStyle name="Normal 10 4 3 2" xfId="916"/>
    <cellStyle name="Normal 10 4 3 3" xfId="917"/>
    <cellStyle name="Normal 10 4 4" xfId="918"/>
    <cellStyle name="Normal 10 4 5" xfId="919"/>
    <cellStyle name="Normal 10 5" xfId="920"/>
    <cellStyle name="Normal 10 5 2" xfId="921"/>
    <cellStyle name="Normal 10 5 3" xfId="922"/>
    <cellStyle name="Normal 10 6" xfId="923"/>
    <cellStyle name="Normal 10 6 2" xfId="924"/>
    <cellStyle name="Normal 10 6 3" xfId="925"/>
    <cellStyle name="Normal 10 7" xfId="1083"/>
    <cellStyle name="Normal 11" xfId="163"/>
    <cellStyle name="Normal 11 2" xfId="185"/>
    <cellStyle name="Normal 11 3" xfId="208"/>
    <cellStyle name="Normal 11 3 2" xfId="1179"/>
    <cellStyle name="Normal 11 4" xfId="1084"/>
    <cellStyle name="Normal 12" xfId="164"/>
    <cellStyle name="Normal 12 2" xfId="926"/>
    <cellStyle name="Normal 12 2 2" xfId="1057"/>
    <cellStyle name="Normal 12 3" xfId="927"/>
    <cellStyle name="Normal 12 4" xfId="1069"/>
    <cellStyle name="Normal 13" xfId="1042"/>
    <cellStyle name="Normal 14" xfId="1049"/>
    <cellStyle name="Normal 14 2" xfId="1176"/>
    <cellStyle name="Normal 15" xfId="1052"/>
    <cellStyle name="Normal 15 2 2" xfId="1039"/>
    <cellStyle name="Normal 16" xfId="1058"/>
    <cellStyle name="Normal 18" xfId="1185"/>
    <cellStyle name="Normal 19" xfId="1055"/>
    <cellStyle name="Normal 2" xfId="1"/>
    <cellStyle name="Normal 2 14" xfId="1197"/>
    <cellStyle name="Normal 2 2" xfId="145"/>
    <cellStyle name="Normal 2 2 2" xfId="162"/>
    <cellStyle name="Normal 2 2 2 2" xfId="1077"/>
    <cellStyle name="Normal 2 2 3" xfId="928"/>
    <cellStyle name="Normal 2 2 4" xfId="1041"/>
    <cellStyle name="Normal 2 2 5" xfId="1068"/>
    <cellStyle name="Normal 2 3" xfId="146"/>
    <cellStyle name="Normal 2 4" xfId="95"/>
    <cellStyle name="Normal 2 5" xfId="218"/>
    <cellStyle name="Normal 2 6 3" xfId="1196"/>
    <cellStyle name="Normal 2_3.Havelvacner_N1_12 23.01.2018" xfId="929"/>
    <cellStyle name="Normal 3" xfId="3"/>
    <cellStyle name="Normal 3 2" xfId="103"/>
    <cellStyle name="Normal 3 2 2" xfId="147"/>
    <cellStyle name="Normal 3 2 3" xfId="930"/>
    <cellStyle name="Normal 3 2 7" xfId="1201"/>
    <cellStyle name="Normal 3 3" xfId="97"/>
    <cellStyle name="Normal 3_HavelvacN2axjusakN3" xfId="105"/>
    <cellStyle name="Normal 4" xfId="5"/>
    <cellStyle name="Normal 4 2" xfId="8"/>
    <cellStyle name="Normal 4 2 2" xfId="931"/>
    <cellStyle name="Normal 4 3" xfId="100"/>
    <cellStyle name="Normal 4 3 2" xfId="1066"/>
    <cellStyle name="Normal 5" xfId="106"/>
    <cellStyle name="Normal 5 2" xfId="148"/>
    <cellStyle name="Normal 5 2 2" xfId="188"/>
    <cellStyle name="Normal 5 2 2 2" xfId="211"/>
    <cellStyle name="Normal 5 2 2 3" xfId="932"/>
    <cellStyle name="Normal 5 2 2 4" xfId="1087"/>
    <cellStyle name="Normal 5 2 3" xfId="181"/>
    <cellStyle name="Normal 5 2 4" xfId="205"/>
    <cellStyle name="Normal 5 2 5" xfId="1078"/>
    <cellStyle name="Normal 5 2 6" xfId="1193"/>
    <cellStyle name="Normal 5 2 9" xfId="1040"/>
    <cellStyle name="Normal 5 3" xfId="264"/>
    <cellStyle name="Normal 5 3 2" xfId="933"/>
    <cellStyle name="Normal 5 3 2 2" xfId="934"/>
    <cellStyle name="Normal 5 3 2 2 2" xfId="935"/>
    <cellStyle name="Normal 5 3 2 2 3" xfId="936"/>
    <cellStyle name="Normal 5 3 2 3" xfId="937"/>
    <cellStyle name="Normal 5 3 2 3 2" xfId="938"/>
    <cellStyle name="Normal 5 3 2 3 3" xfId="939"/>
    <cellStyle name="Normal 5 3 2 4" xfId="940"/>
    <cellStyle name="Normal 5 3 2 5" xfId="941"/>
    <cellStyle name="Normal 5 3 3" xfId="942"/>
    <cellStyle name="Normal 5 3 3 2" xfId="943"/>
    <cellStyle name="Normal 5 3 3 3" xfId="944"/>
    <cellStyle name="Normal 5 3 4" xfId="945"/>
    <cellStyle name="Normal 5 3 4 2" xfId="946"/>
    <cellStyle name="Normal 5 3 4 3" xfId="947"/>
    <cellStyle name="Normal 5 3 5" xfId="948"/>
    <cellStyle name="Normal 5 3 6" xfId="949"/>
    <cellStyle name="Normal 5 3 7" xfId="1178"/>
    <cellStyle name="Normal 5 4" xfId="950"/>
    <cellStyle name="Normal 5 4 2" xfId="951"/>
    <cellStyle name="Normal 5 4 2 2" xfId="952"/>
    <cellStyle name="Normal 5 4 2 2 2" xfId="953"/>
    <cellStyle name="Normal 5 4 2 2 3" xfId="954"/>
    <cellStyle name="Normal 5 4 2 3" xfId="955"/>
    <cellStyle name="Normal 5 4 2 3 2" xfId="956"/>
    <cellStyle name="Normal 5 4 2 3 3" xfId="957"/>
    <cellStyle name="Normal 5 4 2 4" xfId="958"/>
    <cellStyle name="Normal 5 4 2 5" xfId="959"/>
    <cellStyle name="Normal 5 4 3" xfId="960"/>
    <cellStyle name="Normal 5 4 3 2" xfId="961"/>
    <cellStyle name="Normal 5 4 3 3" xfId="962"/>
    <cellStyle name="Normal 5 4 4" xfId="963"/>
    <cellStyle name="Normal 5 4 4 2" xfId="964"/>
    <cellStyle name="Normal 5 4 4 3" xfId="965"/>
    <cellStyle name="Normal 5 4 5" xfId="966"/>
    <cellStyle name="Normal 5 4 6" xfId="967"/>
    <cellStyle name="Normal 5 5" xfId="968"/>
    <cellStyle name="Normal 5 5 2" xfId="969"/>
    <cellStyle name="Normal 5 5 2 2" xfId="970"/>
    <cellStyle name="Normal 5 5 2 3" xfId="971"/>
    <cellStyle name="Normal 5 5 3" xfId="972"/>
    <cellStyle name="Normal 5 5 3 2" xfId="973"/>
    <cellStyle name="Normal 5 5 3 3" xfId="974"/>
    <cellStyle name="Normal 5 5 4" xfId="975"/>
    <cellStyle name="Normal 5 5 5" xfId="976"/>
    <cellStyle name="Normal 5 6" xfId="977"/>
    <cellStyle name="Normal 5 6 2" xfId="978"/>
    <cellStyle name="Normal 5 6 2 2" xfId="979"/>
    <cellStyle name="Normal 5 6 2 3" xfId="980"/>
    <cellStyle name="Normal 5 6 3" xfId="981"/>
    <cellStyle name="Normal 5 6 3 2" xfId="982"/>
    <cellStyle name="Normal 5 6 3 3" xfId="983"/>
    <cellStyle name="Normal 5 6 4" xfId="984"/>
    <cellStyle name="Normal 5 6 5" xfId="985"/>
    <cellStyle name="Normal 5 7" xfId="986"/>
    <cellStyle name="Normal 5 7 2" xfId="987"/>
    <cellStyle name="Normal 5 7 3" xfId="988"/>
    <cellStyle name="Normal 5 8" xfId="989"/>
    <cellStyle name="Normal 5 8 2" xfId="990"/>
    <cellStyle name="Normal 5 8 3" xfId="991"/>
    <cellStyle name="Normal 5 9" xfId="992"/>
    <cellStyle name="Normal 5 9 2" xfId="993"/>
    <cellStyle name="Normal 5 9 3" xfId="994"/>
    <cellStyle name="Normal 52" xfId="1184"/>
    <cellStyle name="Normal 52 2" xfId="1190"/>
    <cellStyle name="Normal 6" xfId="149"/>
    <cellStyle name="Normal 6 2" xfId="212"/>
    <cellStyle name="Normal 7" xfId="150"/>
    <cellStyle name="Normal 7 2" xfId="1038"/>
    <cellStyle name="Normal 7 2 2" xfId="1088"/>
    <cellStyle name="Normal 8" xfId="7"/>
    <cellStyle name="Normal 8 2" xfId="161"/>
    <cellStyle name="Normal 8 3" xfId="178"/>
    <cellStyle name="Normal 8 4" xfId="202"/>
    <cellStyle name="Normal 8 5" xfId="1070"/>
    <cellStyle name="Normal 9" xfId="93"/>
    <cellStyle name="Normal 9 2" xfId="183"/>
    <cellStyle name="Normal 9 3" xfId="206"/>
    <cellStyle name="Normal 9 4" xfId="1082"/>
    <cellStyle name="Normal_9.2.karavarmanaparat2013-2015-Ashxatakazm_LILIT 2 2" xfId="1200"/>
    <cellStyle name="Normal_MVD artabyug" xfId="1181"/>
    <cellStyle name="Normal_tax" xfId="1048"/>
    <cellStyle name="Note" xfId="24" builtinId="10" customBuiltin="1"/>
    <cellStyle name="Note 2" xfId="53"/>
    <cellStyle name="Note 2 2" xfId="151"/>
    <cellStyle name="Note 2 2 2" xfId="995"/>
    <cellStyle name="Note 2 2 3" xfId="996"/>
    <cellStyle name="Note 2 2 4" xfId="1111"/>
    <cellStyle name="Note 2 3" xfId="1079"/>
    <cellStyle name="Note 3" xfId="165"/>
    <cellStyle name="Note 3 2" xfId="997"/>
    <cellStyle name="Note 3 3" xfId="998"/>
    <cellStyle name="Note 3 4" xfId="1103"/>
    <cellStyle name="Note 4" xfId="189"/>
    <cellStyle name="Note 4 2" xfId="1130"/>
    <cellStyle name="Note 5" xfId="1143"/>
    <cellStyle name="Note 6" xfId="1157"/>
    <cellStyle name="Output" xfId="19" builtinId="21" customBuiltin="1"/>
    <cellStyle name="Output 2" xfId="80"/>
    <cellStyle name="Output 2 2" xfId="152"/>
    <cellStyle name="Output 2 2 2" xfId="999"/>
    <cellStyle name="Output 2 2 3" xfId="1000"/>
    <cellStyle name="Output 2 3" xfId="1080"/>
    <cellStyle name="Output 3" xfId="1001"/>
    <cellStyle name="Percent 2" xfId="2"/>
    <cellStyle name="Percent 2 2" xfId="96"/>
    <cellStyle name="Percent 2 2 2" xfId="1002"/>
    <cellStyle name="Percent 2 3" xfId="1003"/>
    <cellStyle name="Percent 3" xfId="1004"/>
    <cellStyle name="Percent 3 2" xfId="1005"/>
    <cellStyle name="RowLevel_1_N6+artabyuje" xfId="1006"/>
    <cellStyle name="SN_241" xfId="6"/>
    <cellStyle name="SN_241 2" xfId="1199"/>
    <cellStyle name="SN_b" xfId="1043"/>
    <cellStyle name="SN_b 2" xfId="1051"/>
    <cellStyle name="SN_b 3" xfId="1053"/>
    <cellStyle name="SN_bDOC3" xfId="1195"/>
    <cellStyle name="SN_it" xfId="1046"/>
    <cellStyle name="SN10_bold" xfId="1045"/>
    <cellStyle name="Style 1" xfId="153"/>
    <cellStyle name="Style 1 2" xfId="154"/>
    <cellStyle name="Style 1 2 2" xfId="182"/>
    <cellStyle name="Style 1_verchnakan_ax21-25_2018" xfId="155"/>
    <cellStyle name="Title" xfId="1156" builtinId="15" customBuiltin="1"/>
    <cellStyle name="Title 2" xfId="51"/>
    <cellStyle name="Title 2 2" xfId="156"/>
    <cellStyle name="Title 3" xfId="83"/>
    <cellStyle name="Title 4" xfId="1089"/>
    <cellStyle name="Total" xfId="26" builtinId="25" customBuiltin="1"/>
    <cellStyle name="Total 2" xfId="88"/>
    <cellStyle name="Total 2 2" xfId="157"/>
    <cellStyle name="Total 2 2 2" xfId="1007"/>
    <cellStyle name="Total 2 2 3" xfId="1008"/>
    <cellStyle name="Total 2 3" xfId="1081"/>
    <cellStyle name="Total 3" xfId="1009"/>
    <cellStyle name="Warning Text" xfId="23" builtinId="11" customBuiltin="1"/>
    <cellStyle name="Warning Text 2" xfId="67"/>
    <cellStyle name="Warning Text 2 2" xfId="158"/>
    <cellStyle name="Warning Text 3" xfId="1010"/>
    <cellStyle name="Акцент1 2" xfId="240"/>
    <cellStyle name="Акцент1 3" xfId="1011"/>
    <cellStyle name="Акцент2 2" xfId="241"/>
    <cellStyle name="Акцент2 3" xfId="1012"/>
    <cellStyle name="Акцент3 2" xfId="242"/>
    <cellStyle name="Акцент3 3" xfId="1013"/>
    <cellStyle name="Акцент4 2" xfId="243"/>
    <cellStyle name="Акцент4 3" xfId="1014"/>
    <cellStyle name="Акцент5 2" xfId="244"/>
    <cellStyle name="Акцент5 3" xfId="1015"/>
    <cellStyle name="Акцент6 2" xfId="245"/>
    <cellStyle name="Акцент6 3" xfId="1016"/>
    <cellStyle name="Ввод  2" xfId="246"/>
    <cellStyle name="Ввод  3" xfId="1017"/>
    <cellStyle name="Вывод 2" xfId="247"/>
    <cellStyle name="Вывод 3" xfId="1018"/>
    <cellStyle name="Вычисление 2" xfId="248"/>
    <cellStyle name="Вычисление 3" xfId="1019"/>
    <cellStyle name="Заголовок 1 2" xfId="249"/>
    <cellStyle name="Заголовок 1 3" xfId="1020"/>
    <cellStyle name="Заголовок 2 2" xfId="250"/>
    <cellStyle name="Заголовок 2 3" xfId="1021"/>
    <cellStyle name="Заголовок 3 2" xfId="251"/>
    <cellStyle name="Заголовок 3 3" xfId="1022"/>
    <cellStyle name="Заголовок 4 2" xfId="252"/>
    <cellStyle name="Заголовок 4 3" xfId="1023"/>
    <cellStyle name="Итог 2" xfId="253"/>
    <cellStyle name="Итог 3" xfId="1024"/>
    <cellStyle name="Контрольная ячейка 2" xfId="254"/>
    <cellStyle name="Контрольная ячейка 3" xfId="1025"/>
    <cellStyle name="Название 2" xfId="220"/>
    <cellStyle name="Нейтральный 2" xfId="255"/>
    <cellStyle name="Нейтральный 3" xfId="1026"/>
    <cellStyle name="Обычный 2" xfId="10"/>
    <cellStyle name="Обычный 2 2" xfId="160"/>
    <cellStyle name="Обычный 2 2 4" xfId="263"/>
    <cellStyle name="Обычный 2 3" xfId="159"/>
    <cellStyle name="Обычный 2 3 2" xfId="1054"/>
    <cellStyle name="Обычный 3" xfId="216"/>
    <cellStyle name="Обычный 3 2" xfId="1027"/>
    <cellStyle name="Обычный 3 3" xfId="1028"/>
    <cellStyle name="Обычный 3 4" xfId="1188"/>
    <cellStyle name="Обычный 3 4 2" xfId="1194"/>
    <cellStyle name="Обычный 32" xfId="1180"/>
    <cellStyle name="Обычный 34" xfId="1182"/>
    <cellStyle name="Обычный 35" xfId="1183"/>
    <cellStyle name="Обычный 36" xfId="1186"/>
    <cellStyle name="Обычный 4" xfId="219"/>
    <cellStyle name="Обычный 5" xfId="1029"/>
    <cellStyle name="Обычный 6" xfId="1030"/>
    <cellStyle name="Обычный 7" xfId="1031"/>
    <cellStyle name="Плохой 2" xfId="256"/>
    <cellStyle name="Плохой 3" xfId="1032"/>
    <cellStyle name="Пояснение 2" xfId="257"/>
    <cellStyle name="Пояснение 3" xfId="1033"/>
    <cellStyle name="Примечание 2" xfId="221"/>
    <cellStyle name="Связанная ячейка 2" xfId="258"/>
    <cellStyle name="Связанная ячейка 3" xfId="1034"/>
    <cellStyle name="Стиль 1" xfId="259"/>
    <cellStyle name="Текст предупреждения 2" xfId="260"/>
    <cellStyle name="Текст предупреждения 3" xfId="1035"/>
    <cellStyle name="Финансовый 2" xfId="213"/>
    <cellStyle name="Финансовый 2 2" xfId="214"/>
    <cellStyle name="Финансовый 3" xfId="215"/>
    <cellStyle name="Финансовый 4" xfId="217"/>
    <cellStyle name="Финансовый 5" xfId="1036"/>
    <cellStyle name="Хороший 2" xfId="261"/>
    <cellStyle name="Хороший 3" xfId="10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11D3A4-C212-4C7F-97F1-E693E5000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804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" name="Picture 2">
          <a:extLst>
            <a:ext uri="{FF2B5EF4-FFF2-40B4-BE49-F238E27FC236}">
              <a16:creationId xmlns:a16="http://schemas.microsoft.com/office/drawing/2014/main" id="{9211DA41-4CCF-477D-8BE2-B2B5F7AB9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" name="Picture 3">
          <a:extLst>
            <a:ext uri="{FF2B5EF4-FFF2-40B4-BE49-F238E27FC236}">
              <a16:creationId xmlns:a16="http://schemas.microsoft.com/office/drawing/2014/main" id="{88330F91-4BB0-4AC4-8E05-45275272A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" name="Picture 4">
          <a:extLst>
            <a:ext uri="{FF2B5EF4-FFF2-40B4-BE49-F238E27FC236}">
              <a16:creationId xmlns:a16="http://schemas.microsoft.com/office/drawing/2014/main" id="{B45019ED-7450-4E8A-A44E-76942536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6" name="Picture 5">
          <a:extLst>
            <a:ext uri="{FF2B5EF4-FFF2-40B4-BE49-F238E27FC236}">
              <a16:creationId xmlns:a16="http://schemas.microsoft.com/office/drawing/2014/main" id="{C45CD85C-617C-4453-840F-8020F235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7" name="Picture 6">
          <a:extLst>
            <a:ext uri="{FF2B5EF4-FFF2-40B4-BE49-F238E27FC236}">
              <a16:creationId xmlns:a16="http://schemas.microsoft.com/office/drawing/2014/main" id="{ED16349B-6D07-45C7-B094-B3D6F1596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8" name="Picture 7">
          <a:extLst>
            <a:ext uri="{FF2B5EF4-FFF2-40B4-BE49-F238E27FC236}">
              <a16:creationId xmlns:a16="http://schemas.microsoft.com/office/drawing/2014/main" id="{D70663EF-2DEF-4162-928B-DB1EA8E0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9" name="Picture 8">
          <a:extLst>
            <a:ext uri="{FF2B5EF4-FFF2-40B4-BE49-F238E27FC236}">
              <a16:creationId xmlns:a16="http://schemas.microsoft.com/office/drawing/2014/main" id="{ECED9026-C744-4A2A-A86B-07B9E0CC0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117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BC4A4A2-B81F-49A3-801E-A097B9CB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1" name="Picture 10">
          <a:extLst>
            <a:ext uri="{FF2B5EF4-FFF2-40B4-BE49-F238E27FC236}">
              <a16:creationId xmlns:a16="http://schemas.microsoft.com/office/drawing/2014/main" id="{7078A7DD-88D7-43AF-B6EA-976E41B0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2" name="Picture 11">
          <a:extLst>
            <a:ext uri="{FF2B5EF4-FFF2-40B4-BE49-F238E27FC236}">
              <a16:creationId xmlns:a16="http://schemas.microsoft.com/office/drawing/2014/main" id="{1E09BF76-9495-4EF7-81E5-141E1BC60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3" name="Picture 12">
          <a:extLst>
            <a:ext uri="{FF2B5EF4-FFF2-40B4-BE49-F238E27FC236}">
              <a16:creationId xmlns:a16="http://schemas.microsoft.com/office/drawing/2014/main" id="{A2A7B25C-CBBF-4DBE-9196-625CB0BD2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4" name="Picture 13">
          <a:extLst>
            <a:ext uri="{FF2B5EF4-FFF2-40B4-BE49-F238E27FC236}">
              <a16:creationId xmlns:a16="http://schemas.microsoft.com/office/drawing/2014/main" id="{5290F291-D645-4FC9-8486-D447349B5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5" name="Picture 14">
          <a:extLst>
            <a:ext uri="{FF2B5EF4-FFF2-40B4-BE49-F238E27FC236}">
              <a16:creationId xmlns:a16="http://schemas.microsoft.com/office/drawing/2014/main" id="{FDDD932B-FE41-4FA1-8601-EA5C7079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6" name="Picture 15">
          <a:extLst>
            <a:ext uri="{FF2B5EF4-FFF2-40B4-BE49-F238E27FC236}">
              <a16:creationId xmlns:a16="http://schemas.microsoft.com/office/drawing/2014/main" id="{9453CEEF-521B-4FC9-AAAC-B1A98951E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7" name="Picture 16">
          <a:extLst>
            <a:ext uri="{FF2B5EF4-FFF2-40B4-BE49-F238E27FC236}">
              <a16:creationId xmlns:a16="http://schemas.microsoft.com/office/drawing/2014/main" id="{5FDDFBD7-F221-4FCF-93F7-3E473DD27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94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8" name="Picture 17">
          <a:extLst>
            <a:ext uri="{FF2B5EF4-FFF2-40B4-BE49-F238E27FC236}">
              <a16:creationId xmlns:a16="http://schemas.microsoft.com/office/drawing/2014/main" id="{A710DCF1-C2B5-46DA-93E5-E4F18E5B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19" name="Picture 18">
          <a:extLst>
            <a:ext uri="{FF2B5EF4-FFF2-40B4-BE49-F238E27FC236}">
              <a16:creationId xmlns:a16="http://schemas.microsoft.com/office/drawing/2014/main" id="{B12DF801-25E8-465E-99CC-3CAE3DB15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98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0" name="Picture 19">
          <a:extLst>
            <a:ext uri="{FF2B5EF4-FFF2-40B4-BE49-F238E27FC236}">
              <a16:creationId xmlns:a16="http://schemas.microsoft.com/office/drawing/2014/main" id="{3E84AEC7-F580-4BE4-BD7A-68579EB5D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5847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1" name="Picture 20">
          <a:extLst>
            <a:ext uri="{FF2B5EF4-FFF2-40B4-BE49-F238E27FC236}">
              <a16:creationId xmlns:a16="http://schemas.microsoft.com/office/drawing/2014/main" id="{C3519E31-D290-4565-936E-151F74A2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607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9525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1B11D3A4-C212-4C7F-97F1-E693E5000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70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3" name="Picture 22">
          <a:extLst>
            <a:ext uri="{FF2B5EF4-FFF2-40B4-BE49-F238E27FC236}">
              <a16:creationId xmlns:a16="http://schemas.microsoft.com/office/drawing/2014/main" id="{9211DA41-4CCF-477D-8BE2-B2B5F7AB9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4" name="Picture 23">
          <a:extLst>
            <a:ext uri="{FF2B5EF4-FFF2-40B4-BE49-F238E27FC236}">
              <a16:creationId xmlns:a16="http://schemas.microsoft.com/office/drawing/2014/main" id="{88330F91-4BB0-4AC4-8E05-45275272A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5" name="Picture 24">
          <a:extLst>
            <a:ext uri="{FF2B5EF4-FFF2-40B4-BE49-F238E27FC236}">
              <a16:creationId xmlns:a16="http://schemas.microsoft.com/office/drawing/2014/main" id="{B45019ED-7450-4E8A-A44E-76942536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6" name="Picture 25">
          <a:extLst>
            <a:ext uri="{FF2B5EF4-FFF2-40B4-BE49-F238E27FC236}">
              <a16:creationId xmlns:a16="http://schemas.microsoft.com/office/drawing/2014/main" id="{C45CD85C-617C-4453-840F-8020F235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7" name="Picture 26">
          <a:extLst>
            <a:ext uri="{FF2B5EF4-FFF2-40B4-BE49-F238E27FC236}">
              <a16:creationId xmlns:a16="http://schemas.microsoft.com/office/drawing/2014/main" id="{ED16349B-6D07-45C7-B094-B3D6F1596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8" name="Picture 27">
          <a:extLst>
            <a:ext uri="{FF2B5EF4-FFF2-40B4-BE49-F238E27FC236}">
              <a16:creationId xmlns:a16="http://schemas.microsoft.com/office/drawing/2014/main" id="{D70663EF-2DEF-4162-928B-DB1EA8E0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29" name="Picture 28">
          <a:extLst>
            <a:ext uri="{FF2B5EF4-FFF2-40B4-BE49-F238E27FC236}">
              <a16:creationId xmlns:a16="http://schemas.microsoft.com/office/drawing/2014/main" id="{ECED9026-C744-4A2A-A86B-07B9E0CC0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850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9525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2BC4A4A2-B81F-49A3-801E-A097B9CB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1" name="Picture 30">
          <a:extLst>
            <a:ext uri="{FF2B5EF4-FFF2-40B4-BE49-F238E27FC236}">
              <a16:creationId xmlns:a16="http://schemas.microsoft.com/office/drawing/2014/main" id="{7078A7DD-88D7-43AF-B6EA-976E41B0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2" name="Picture 31">
          <a:extLst>
            <a:ext uri="{FF2B5EF4-FFF2-40B4-BE49-F238E27FC236}">
              <a16:creationId xmlns:a16="http://schemas.microsoft.com/office/drawing/2014/main" id="{1E09BF76-9495-4EF7-81E5-141E1BC60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3" name="Picture 32">
          <a:extLst>
            <a:ext uri="{FF2B5EF4-FFF2-40B4-BE49-F238E27FC236}">
              <a16:creationId xmlns:a16="http://schemas.microsoft.com/office/drawing/2014/main" id="{A2A7B25C-CBBF-4DBE-9196-625CB0BD2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4" name="Picture 33">
          <a:extLst>
            <a:ext uri="{FF2B5EF4-FFF2-40B4-BE49-F238E27FC236}">
              <a16:creationId xmlns:a16="http://schemas.microsoft.com/office/drawing/2014/main" id="{5290F291-D645-4FC9-8486-D447349B5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5" name="Picture 34">
          <a:extLst>
            <a:ext uri="{FF2B5EF4-FFF2-40B4-BE49-F238E27FC236}">
              <a16:creationId xmlns:a16="http://schemas.microsoft.com/office/drawing/2014/main" id="{FDDD932B-FE41-4FA1-8601-EA5C7079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6" name="Picture 35">
          <a:extLst>
            <a:ext uri="{FF2B5EF4-FFF2-40B4-BE49-F238E27FC236}">
              <a16:creationId xmlns:a16="http://schemas.microsoft.com/office/drawing/2014/main" id="{9453CEEF-521B-4FC9-AAAC-B1A98951E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7" name="Picture 36">
          <a:extLst>
            <a:ext uri="{FF2B5EF4-FFF2-40B4-BE49-F238E27FC236}">
              <a16:creationId xmlns:a16="http://schemas.microsoft.com/office/drawing/2014/main" id="{5FDDFBD7-F221-4FCF-93F7-3E473DD27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8" name="Picture 37">
          <a:extLst>
            <a:ext uri="{FF2B5EF4-FFF2-40B4-BE49-F238E27FC236}">
              <a16:creationId xmlns:a16="http://schemas.microsoft.com/office/drawing/2014/main" id="{A710DCF1-C2B5-46DA-93E5-E4F18E5B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39" name="Picture 38">
          <a:extLst>
            <a:ext uri="{FF2B5EF4-FFF2-40B4-BE49-F238E27FC236}">
              <a16:creationId xmlns:a16="http://schemas.microsoft.com/office/drawing/2014/main" id="{B12DF801-25E8-465E-99CC-3CAE3DB15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0" name="Picture 39">
          <a:extLst>
            <a:ext uri="{FF2B5EF4-FFF2-40B4-BE49-F238E27FC236}">
              <a16:creationId xmlns:a16="http://schemas.microsoft.com/office/drawing/2014/main" id="{3E84AEC7-F580-4BE4-BD7A-68579EB5D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27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1" name="Picture 40">
          <a:extLst>
            <a:ext uri="{FF2B5EF4-FFF2-40B4-BE49-F238E27FC236}">
              <a16:creationId xmlns:a16="http://schemas.microsoft.com/office/drawing/2014/main" id="{C3519E31-D290-4565-936E-151F74A2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9525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1B11D3A4-C212-4C7F-97F1-E693E5000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70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3" name="Picture 42">
          <a:extLst>
            <a:ext uri="{FF2B5EF4-FFF2-40B4-BE49-F238E27FC236}">
              <a16:creationId xmlns:a16="http://schemas.microsoft.com/office/drawing/2014/main" id="{9211DA41-4CCF-477D-8BE2-B2B5F7AB9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4" name="Picture 43">
          <a:extLst>
            <a:ext uri="{FF2B5EF4-FFF2-40B4-BE49-F238E27FC236}">
              <a16:creationId xmlns:a16="http://schemas.microsoft.com/office/drawing/2014/main" id="{88330F91-4BB0-4AC4-8E05-45275272A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5" name="Picture 44">
          <a:extLst>
            <a:ext uri="{FF2B5EF4-FFF2-40B4-BE49-F238E27FC236}">
              <a16:creationId xmlns:a16="http://schemas.microsoft.com/office/drawing/2014/main" id="{B45019ED-7450-4E8A-A44E-76942536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6" name="Picture 45">
          <a:extLst>
            <a:ext uri="{FF2B5EF4-FFF2-40B4-BE49-F238E27FC236}">
              <a16:creationId xmlns:a16="http://schemas.microsoft.com/office/drawing/2014/main" id="{C45CD85C-617C-4453-840F-8020F235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7" name="Picture 46">
          <a:extLst>
            <a:ext uri="{FF2B5EF4-FFF2-40B4-BE49-F238E27FC236}">
              <a16:creationId xmlns:a16="http://schemas.microsoft.com/office/drawing/2014/main" id="{ED16349B-6D07-45C7-B094-B3D6F1596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8" name="Picture 47">
          <a:extLst>
            <a:ext uri="{FF2B5EF4-FFF2-40B4-BE49-F238E27FC236}">
              <a16:creationId xmlns:a16="http://schemas.microsoft.com/office/drawing/2014/main" id="{D70663EF-2DEF-4162-928B-DB1EA8E0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49" name="Picture 48">
          <a:extLst>
            <a:ext uri="{FF2B5EF4-FFF2-40B4-BE49-F238E27FC236}">
              <a16:creationId xmlns:a16="http://schemas.microsoft.com/office/drawing/2014/main" id="{ECED9026-C744-4A2A-A86B-07B9E0CC0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850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9525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2BC4A4A2-B81F-49A3-801E-A097B9CB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1" name="Picture 50">
          <a:extLst>
            <a:ext uri="{FF2B5EF4-FFF2-40B4-BE49-F238E27FC236}">
              <a16:creationId xmlns:a16="http://schemas.microsoft.com/office/drawing/2014/main" id="{7078A7DD-88D7-43AF-B6EA-976E41B0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2" name="Picture 51">
          <a:extLst>
            <a:ext uri="{FF2B5EF4-FFF2-40B4-BE49-F238E27FC236}">
              <a16:creationId xmlns:a16="http://schemas.microsoft.com/office/drawing/2014/main" id="{1E09BF76-9495-4EF7-81E5-141E1BC60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3" name="Picture 52">
          <a:extLst>
            <a:ext uri="{FF2B5EF4-FFF2-40B4-BE49-F238E27FC236}">
              <a16:creationId xmlns:a16="http://schemas.microsoft.com/office/drawing/2014/main" id="{A2A7B25C-CBBF-4DBE-9196-625CB0BD2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4" name="Picture 53">
          <a:extLst>
            <a:ext uri="{FF2B5EF4-FFF2-40B4-BE49-F238E27FC236}">
              <a16:creationId xmlns:a16="http://schemas.microsoft.com/office/drawing/2014/main" id="{5290F291-D645-4FC9-8486-D447349B5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5" name="Picture 54">
          <a:extLst>
            <a:ext uri="{FF2B5EF4-FFF2-40B4-BE49-F238E27FC236}">
              <a16:creationId xmlns:a16="http://schemas.microsoft.com/office/drawing/2014/main" id="{FDDD932B-FE41-4FA1-8601-EA5C7079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6" name="Picture 55">
          <a:extLst>
            <a:ext uri="{FF2B5EF4-FFF2-40B4-BE49-F238E27FC236}">
              <a16:creationId xmlns:a16="http://schemas.microsoft.com/office/drawing/2014/main" id="{9453CEEF-521B-4FC9-AAAC-B1A98951E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7" name="Picture 56">
          <a:extLst>
            <a:ext uri="{FF2B5EF4-FFF2-40B4-BE49-F238E27FC236}">
              <a16:creationId xmlns:a16="http://schemas.microsoft.com/office/drawing/2014/main" id="{5FDDFBD7-F221-4FCF-93F7-3E473DD27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36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8" name="Picture 57">
          <a:extLst>
            <a:ext uri="{FF2B5EF4-FFF2-40B4-BE49-F238E27FC236}">
              <a16:creationId xmlns:a16="http://schemas.microsoft.com/office/drawing/2014/main" id="{A710DCF1-C2B5-46DA-93E5-E4F18E5B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59" name="Picture 58">
          <a:extLst>
            <a:ext uri="{FF2B5EF4-FFF2-40B4-BE49-F238E27FC236}">
              <a16:creationId xmlns:a16="http://schemas.microsoft.com/office/drawing/2014/main" id="{B12DF801-25E8-465E-99CC-3CAE3DB15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794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60" name="Picture 59">
          <a:extLst>
            <a:ext uri="{FF2B5EF4-FFF2-40B4-BE49-F238E27FC236}">
              <a16:creationId xmlns:a16="http://schemas.microsoft.com/office/drawing/2014/main" id="{3E84AEC7-F580-4BE4-BD7A-68579EB5D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27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9525"/>
    <xdr:pic>
      <xdr:nvPicPr>
        <xdr:cNvPr id="61" name="Picture 60">
          <a:extLst>
            <a:ext uri="{FF2B5EF4-FFF2-40B4-BE49-F238E27FC236}">
              <a16:creationId xmlns:a16="http://schemas.microsoft.com/office/drawing/2014/main" id="{C3519E31-D290-4565-936E-151F74A2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2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210</xdr:row>
      <xdr:rowOff>0</xdr:rowOff>
    </xdr:from>
    <xdr:ext cx="28575" cy="9525"/>
    <xdr:pic>
      <xdr:nvPicPr>
        <xdr:cNvPr id="62" name="Picture 61">
          <a:extLst>
            <a:ext uri="{FF2B5EF4-FFF2-40B4-BE49-F238E27FC236}">
              <a16:creationId xmlns:a16="http://schemas.microsoft.com/office/drawing/2014/main" id="{99FFA197-4FB6-4F91-BBCE-A3E511547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9690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210</xdr:row>
      <xdr:rowOff>0</xdr:rowOff>
    </xdr:from>
    <xdr:ext cx="28575" cy="9525"/>
    <xdr:pic>
      <xdr:nvPicPr>
        <xdr:cNvPr id="63" name="Picture 62">
          <a:extLst>
            <a:ext uri="{FF2B5EF4-FFF2-40B4-BE49-F238E27FC236}">
              <a16:creationId xmlns:a16="http://schemas.microsoft.com/office/drawing/2014/main" id="{79E4647B-120D-4386-A906-28E277F90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9690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280</xdr:row>
      <xdr:rowOff>0</xdr:rowOff>
    </xdr:from>
    <xdr:ext cx="28575" cy="9525"/>
    <xdr:pic>
      <xdr:nvPicPr>
        <xdr:cNvPr id="64" name="Picture 63">
          <a:extLst>
            <a:ext uri="{FF2B5EF4-FFF2-40B4-BE49-F238E27FC236}">
              <a16:creationId xmlns:a16="http://schemas.microsoft.com/office/drawing/2014/main" id="{99FFA197-4FB6-4F91-BBCE-A3E511547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04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280</xdr:row>
      <xdr:rowOff>0</xdr:rowOff>
    </xdr:from>
    <xdr:ext cx="28575" cy="9525"/>
    <xdr:pic>
      <xdr:nvPicPr>
        <xdr:cNvPr id="65" name="Picture 64">
          <a:extLst>
            <a:ext uri="{FF2B5EF4-FFF2-40B4-BE49-F238E27FC236}">
              <a16:creationId xmlns:a16="http://schemas.microsoft.com/office/drawing/2014/main" id="{79E4647B-120D-4386-A906-28E277F90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0469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13" Type="http://schemas.openxmlformats.org/officeDocument/2006/relationships/printerSettings" Target="../printerSettings/printerSettings31.bin"/><Relationship Id="rId18" Type="http://schemas.openxmlformats.org/officeDocument/2006/relationships/printerSettings" Target="../printerSettings/printerSettings3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12" Type="http://schemas.openxmlformats.org/officeDocument/2006/relationships/printerSettings" Target="../printerSettings/printerSettings30.bin"/><Relationship Id="rId17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20.bin"/><Relationship Id="rId16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11" Type="http://schemas.openxmlformats.org/officeDocument/2006/relationships/printerSettings" Target="../printerSettings/printerSettings29.bin"/><Relationship Id="rId5" Type="http://schemas.openxmlformats.org/officeDocument/2006/relationships/printerSettings" Target="../printerSettings/printerSettings23.bin"/><Relationship Id="rId15" Type="http://schemas.openxmlformats.org/officeDocument/2006/relationships/printerSettings" Target="../printerSettings/printerSettings33.bin"/><Relationship Id="rId10" Type="http://schemas.openxmlformats.org/officeDocument/2006/relationships/printerSettings" Target="../printerSettings/printerSettings28.bin"/><Relationship Id="rId4" Type="http://schemas.openxmlformats.org/officeDocument/2006/relationships/printerSettings" Target="../printerSettings/printerSettings22.bin"/><Relationship Id="rId9" Type="http://schemas.openxmlformats.org/officeDocument/2006/relationships/printerSettings" Target="../printerSettings/printerSettings27.bin"/><Relationship Id="rId14" Type="http://schemas.openxmlformats.org/officeDocument/2006/relationships/printerSettings" Target="../printerSettings/printerSettings3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4.bin"/><Relationship Id="rId13" Type="http://schemas.openxmlformats.org/officeDocument/2006/relationships/printerSettings" Target="../printerSettings/printerSettings49.bin"/><Relationship Id="rId1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39.bin"/><Relationship Id="rId7" Type="http://schemas.openxmlformats.org/officeDocument/2006/relationships/printerSettings" Target="../printerSettings/printerSettings43.bin"/><Relationship Id="rId12" Type="http://schemas.openxmlformats.org/officeDocument/2006/relationships/printerSettings" Target="../printerSettings/printerSettings48.bin"/><Relationship Id="rId1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38.bin"/><Relationship Id="rId16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37.bin"/><Relationship Id="rId6" Type="http://schemas.openxmlformats.org/officeDocument/2006/relationships/printerSettings" Target="../printerSettings/printerSettings42.bin"/><Relationship Id="rId11" Type="http://schemas.openxmlformats.org/officeDocument/2006/relationships/printerSettings" Target="../printerSettings/printerSettings47.bin"/><Relationship Id="rId5" Type="http://schemas.openxmlformats.org/officeDocument/2006/relationships/printerSettings" Target="../printerSettings/printerSettings41.bin"/><Relationship Id="rId15" Type="http://schemas.openxmlformats.org/officeDocument/2006/relationships/printerSettings" Target="../printerSettings/printerSettings51.bin"/><Relationship Id="rId10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0.bin"/><Relationship Id="rId9" Type="http://schemas.openxmlformats.org/officeDocument/2006/relationships/printerSettings" Target="../printerSettings/printerSettings45.bin"/><Relationship Id="rId14" Type="http://schemas.openxmlformats.org/officeDocument/2006/relationships/printerSettings" Target="../printerSettings/printerSettings5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2.bin"/><Relationship Id="rId13" Type="http://schemas.openxmlformats.org/officeDocument/2006/relationships/printerSettings" Target="../printerSettings/printerSettings67.bin"/><Relationship Id="rId18" Type="http://schemas.openxmlformats.org/officeDocument/2006/relationships/printerSettings" Target="../printerSettings/printerSettings72.bin"/><Relationship Id="rId3" Type="http://schemas.openxmlformats.org/officeDocument/2006/relationships/printerSettings" Target="../printerSettings/printerSettings57.bin"/><Relationship Id="rId7" Type="http://schemas.openxmlformats.org/officeDocument/2006/relationships/printerSettings" Target="../printerSettings/printerSettings61.bin"/><Relationship Id="rId12" Type="http://schemas.openxmlformats.org/officeDocument/2006/relationships/printerSettings" Target="../printerSettings/printerSettings66.bin"/><Relationship Id="rId17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56.bin"/><Relationship Id="rId16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55.bin"/><Relationship Id="rId6" Type="http://schemas.openxmlformats.org/officeDocument/2006/relationships/printerSettings" Target="../printerSettings/printerSettings60.bin"/><Relationship Id="rId11" Type="http://schemas.openxmlformats.org/officeDocument/2006/relationships/printerSettings" Target="../printerSettings/printerSettings65.bin"/><Relationship Id="rId5" Type="http://schemas.openxmlformats.org/officeDocument/2006/relationships/printerSettings" Target="../printerSettings/printerSettings59.bin"/><Relationship Id="rId15" Type="http://schemas.openxmlformats.org/officeDocument/2006/relationships/printerSettings" Target="../printerSettings/printerSettings69.bin"/><Relationship Id="rId10" Type="http://schemas.openxmlformats.org/officeDocument/2006/relationships/printerSettings" Target="../printerSettings/printerSettings64.bin"/><Relationship Id="rId4" Type="http://schemas.openxmlformats.org/officeDocument/2006/relationships/printerSettings" Target="../printerSettings/printerSettings58.bin"/><Relationship Id="rId9" Type="http://schemas.openxmlformats.org/officeDocument/2006/relationships/printerSettings" Target="../printerSettings/printerSettings63.bin"/><Relationship Id="rId14" Type="http://schemas.openxmlformats.org/officeDocument/2006/relationships/printerSettings" Target="../printerSettings/printerSettings6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13" Type="http://schemas.openxmlformats.org/officeDocument/2006/relationships/printerSettings" Target="../printerSettings/printerSettings85.bin"/><Relationship Id="rId18" Type="http://schemas.openxmlformats.org/officeDocument/2006/relationships/printerSettings" Target="../printerSettings/printerSettings9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12" Type="http://schemas.openxmlformats.org/officeDocument/2006/relationships/printerSettings" Target="../printerSettings/printerSettings84.bin"/><Relationship Id="rId17" Type="http://schemas.openxmlformats.org/officeDocument/2006/relationships/printerSettings" Target="../printerSettings/printerSettings89.bin"/><Relationship Id="rId2" Type="http://schemas.openxmlformats.org/officeDocument/2006/relationships/printerSettings" Target="../printerSettings/printerSettings74.bin"/><Relationship Id="rId16" Type="http://schemas.openxmlformats.org/officeDocument/2006/relationships/printerSettings" Target="../printerSettings/printerSettings88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11" Type="http://schemas.openxmlformats.org/officeDocument/2006/relationships/printerSettings" Target="../printerSettings/printerSettings83.bin"/><Relationship Id="rId5" Type="http://schemas.openxmlformats.org/officeDocument/2006/relationships/printerSettings" Target="../printerSettings/printerSettings77.bin"/><Relationship Id="rId15" Type="http://schemas.openxmlformats.org/officeDocument/2006/relationships/printerSettings" Target="../printerSettings/printerSettings87.bin"/><Relationship Id="rId10" Type="http://schemas.openxmlformats.org/officeDocument/2006/relationships/printerSettings" Target="../printerSettings/printerSettings82.bin"/><Relationship Id="rId4" Type="http://schemas.openxmlformats.org/officeDocument/2006/relationships/printerSettings" Target="../printerSettings/printerSettings76.bin"/><Relationship Id="rId9" Type="http://schemas.openxmlformats.org/officeDocument/2006/relationships/printerSettings" Target="../printerSettings/printerSettings81.bin"/><Relationship Id="rId14" Type="http://schemas.openxmlformats.org/officeDocument/2006/relationships/printerSettings" Target="../printerSettings/printerSettings8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8.bin"/><Relationship Id="rId13" Type="http://schemas.openxmlformats.org/officeDocument/2006/relationships/printerSettings" Target="../printerSettings/printerSettings103.bin"/><Relationship Id="rId18" Type="http://schemas.openxmlformats.org/officeDocument/2006/relationships/printerSettings" Target="../printerSettings/printerSettings108.bin"/><Relationship Id="rId3" Type="http://schemas.openxmlformats.org/officeDocument/2006/relationships/printerSettings" Target="../printerSettings/printerSettings93.bin"/><Relationship Id="rId7" Type="http://schemas.openxmlformats.org/officeDocument/2006/relationships/printerSettings" Target="../printerSettings/printerSettings97.bin"/><Relationship Id="rId12" Type="http://schemas.openxmlformats.org/officeDocument/2006/relationships/printerSettings" Target="../printerSettings/printerSettings102.bin"/><Relationship Id="rId17" Type="http://schemas.openxmlformats.org/officeDocument/2006/relationships/printerSettings" Target="../printerSettings/printerSettings107.bin"/><Relationship Id="rId2" Type="http://schemas.openxmlformats.org/officeDocument/2006/relationships/printerSettings" Target="../printerSettings/printerSettings92.bin"/><Relationship Id="rId16" Type="http://schemas.openxmlformats.org/officeDocument/2006/relationships/printerSettings" Target="../printerSettings/printerSettings106.bin"/><Relationship Id="rId1" Type="http://schemas.openxmlformats.org/officeDocument/2006/relationships/printerSettings" Target="../printerSettings/printerSettings91.bin"/><Relationship Id="rId6" Type="http://schemas.openxmlformats.org/officeDocument/2006/relationships/printerSettings" Target="../printerSettings/printerSettings96.bin"/><Relationship Id="rId11" Type="http://schemas.openxmlformats.org/officeDocument/2006/relationships/printerSettings" Target="../printerSettings/printerSettings101.bin"/><Relationship Id="rId5" Type="http://schemas.openxmlformats.org/officeDocument/2006/relationships/printerSettings" Target="../printerSettings/printerSettings95.bin"/><Relationship Id="rId15" Type="http://schemas.openxmlformats.org/officeDocument/2006/relationships/printerSettings" Target="../printerSettings/printerSettings105.bin"/><Relationship Id="rId10" Type="http://schemas.openxmlformats.org/officeDocument/2006/relationships/printerSettings" Target="../printerSettings/printerSettings100.bin"/><Relationship Id="rId4" Type="http://schemas.openxmlformats.org/officeDocument/2006/relationships/printerSettings" Target="../printerSettings/printerSettings94.bin"/><Relationship Id="rId9" Type="http://schemas.openxmlformats.org/officeDocument/2006/relationships/printerSettings" Target="../printerSettings/printerSettings99.bin"/><Relationship Id="rId14" Type="http://schemas.openxmlformats.org/officeDocument/2006/relationships/printerSettings" Target="../printerSettings/printerSettings10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6.bin"/><Relationship Id="rId13" Type="http://schemas.openxmlformats.org/officeDocument/2006/relationships/printerSettings" Target="../printerSettings/printerSettings121.bin"/><Relationship Id="rId18" Type="http://schemas.openxmlformats.org/officeDocument/2006/relationships/printerSettings" Target="../printerSettings/printerSettings126.bin"/><Relationship Id="rId3" Type="http://schemas.openxmlformats.org/officeDocument/2006/relationships/printerSettings" Target="../printerSettings/printerSettings111.bin"/><Relationship Id="rId7" Type="http://schemas.openxmlformats.org/officeDocument/2006/relationships/printerSettings" Target="../printerSettings/printerSettings115.bin"/><Relationship Id="rId12" Type="http://schemas.openxmlformats.org/officeDocument/2006/relationships/printerSettings" Target="../printerSettings/printerSettings120.bin"/><Relationship Id="rId17" Type="http://schemas.openxmlformats.org/officeDocument/2006/relationships/printerSettings" Target="../printerSettings/printerSettings125.bin"/><Relationship Id="rId2" Type="http://schemas.openxmlformats.org/officeDocument/2006/relationships/printerSettings" Target="../printerSettings/printerSettings110.bin"/><Relationship Id="rId16" Type="http://schemas.openxmlformats.org/officeDocument/2006/relationships/printerSettings" Target="../printerSettings/printerSettings124.bin"/><Relationship Id="rId1" Type="http://schemas.openxmlformats.org/officeDocument/2006/relationships/printerSettings" Target="../printerSettings/printerSettings109.bin"/><Relationship Id="rId6" Type="http://schemas.openxmlformats.org/officeDocument/2006/relationships/printerSettings" Target="../printerSettings/printerSettings114.bin"/><Relationship Id="rId11" Type="http://schemas.openxmlformats.org/officeDocument/2006/relationships/printerSettings" Target="../printerSettings/printerSettings119.bin"/><Relationship Id="rId5" Type="http://schemas.openxmlformats.org/officeDocument/2006/relationships/printerSettings" Target="../printerSettings/printerSettings113.bin"/><Relationship Id="rId15" Type="http://schemas.openxmlformats.org/officeDocument/2006/relationships/printerSettings" Target="../printerSettings/printerSettings123.bin"/><Relationship Id="rId10" Type="http://schemas.openxmlformats.org/officeDocument/2006/relationships/printerSettings" Target="../printerSettings/printerSettings118.bin"/><Relationship Id="rId4" Type="http://schemas.openxmlformats.org/officeDocument/2006/relationships/printerSettings" Target="../printerSettings/printerSettings112.bin"/><Relationship Id="rId9" Type="http://schemas.openxmlformats.org/officeDocument/2006/relationships/printerSettings" Target="../printerSettings/printerSettings117.bin"/><Relationship Id="rId14" Type="http://schemas.openxmlformats.org/officeDocument/2006/relationships/printerSettings" Target="../printerSettings/printerSettings12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4.bin"/><Relationship Id="rId13" Type="http://schemas.openxmlformats.org/officeDocument/2006/relationships/printerSettings" Target="../printerSettings/printerSettings139.bin"/><Relationship Id="rId18" Type="http://schemas.openxmlformats.org/officeDocument/2006/relationships/printerSettings" Target="../printerSettings/printerSettings144.bin"/><Relationship Id="rId3" Type="http://schemas.openxmlformats.org/officeDocument/2006/relationships/printerSettings" Target="../printerSettings/printerSettings129.bin"/><Relationship Id="rId7" Type="http://schemas.openxmlformats.org/officeDocument/2006/relationships/printerSettings" Target="../printerSettings/printerSettings133.bin"/><Relationship Id="rId12" Type="http://schemas.openxmlformats.org/officeDocument/2006/relationships/printerSettings" Target="../printerSettings/printerSettings138.bin"/><Relationship Id="rId17" Type="http://schemas.openxmlformats.org/officeDocument/2006/relationships/printerSettings" Target="../printerSettings/printerSettings143.bin"/><Relationship Id="rId2" Type="http://schemas.openxmlformats.org/officeDocument/2006/relationships/printerSettings" Target="../printerSettings/printerSettings128.bin"/><Relationship Id="rId16" Type="http://schemas.openxmlformats.org/officeDocument/2006/relationships/printerSettings" Target="../printerSettings/printerSettings142.bin"/><Relationship Id="rId1" Type="http://schemas.openxmlformats.org/officeDocument/2006/relationships/printerSettings" Target="../printerSettings/printerSettings127.bin"/><Relationship Id="rId6" Type="http://schemas.openxmlformats.org/officeDocument/2006/relationships/printerSettings" Target="../printerSettings/printerSettings132.bin"/><Relationship Id="rId11" Type="http://schemas.openxmlformats.org/officeDocument/2006/relationships/printerSettings" Target="../printerSettings/printerSettings137.bin"/><Relationship Id="rId5" Type="http://schemas.openxmlformats.org/officeDocument/2006/relationships/printerSettings" Target="../printerSettings/printerSettings131.bin"/><Relationship Id="rId15" Type="http://schemas.openxmlformats.org/officeDocument/2006/relationships/printerSettings" Target="../printerSettings/printerSettings141.bin"/><Relationship Id="rId10" Type="http://schemas.openxmlformats.org/officeDocument/2006/relationships/printerSettings" Target="../printerSettings/printerSettings136.bin"/><Relationship Id="rId4" Type="http://schemas.openxmlformats.org/officeDocument/2006/relationships/printerSettings" Target="../printerSettings/printerSettings130.bin"/><Relationship Id="rId9" Type="http://schemas.openxmlformats.org/officeDocument/2006/relationships/printerSettings" Target="../printerSettings/printerSettings135.bin"/><Relationship Id="rId14" Type="http://schemas.openxmlformats.org/officeDocument/2006/relationships/printerSettings" Target="../printerSettings/printerSettings140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52.bin"/><Relationship Id="rId13" Type="http://schemas.openxmlformats.org/officeDocument/2006/relationships/printerSettings" Target="../printerSettings/printerSettings157.bin"/><Relationship Id="rId18" Type="http://schemas.openxmlformats.org/officeDocument/2006/relationships/printerSettings" Target="../printerSettings/printerSettings162.bin"/><Relationship Id="rId3" Type="http://schemas.openxmlformats.org/officeDocument/2006/relationships/printerSettings" Target="../printerSettings/printerSettings147.bin"/><Relationship Id="rId7" Type="http://schemas.openxmlformats.org/officeDocument/2006/relationships/printerSettings" Target="../printerSettings/printerSettings151.bin"/><Relationship Id="rId12" Type="http://schemas.openxmlformats.org/officeDocument/2006/relationships/printerSettings" Target="../printerSettings/printerSettings156.bin"/><Relationship Id="rId17" Type="http://schemas.openxmlformats.org/officeDocument/2006/relationships/printerSettings" Target="../printerSettings/printerSettings161.bin"/><Relationship Id="rId2" Type="http://schemas.openxmlformats.org/officeDocument/2006/relationships/printerSettings" Target="../printerSettings/printerSettings146.bin"/><Relationship Id="rId16" Type="http://schemas.openxmlformats.org/officeDocument/2006/relationships/printerSettings" Target="../printerSettings/printerSettings160.bin"/><Relationship Id="rId1" Type="http://schemas.openxmlformats.org/officeDocument/2006/relationships/printerSettings" Target="../printerSettings/printerSettings145.bin"/><Relationship Id="rId6" Type="http://schemas.openxmlformats.org/officeDocument/2006/relationships/printerSettings" Target="../printerSettings/printerSettings150.bin"/><Relationship Id="rId11" Type="http://schemas.openxmlformats.org/officeDocument/2006/relationships/printerSettings" Target="../printerSettings/printerSettings155.bin"/><Relationship Id="rId5" Type="http://schemas.openxmlformats.org/officeDocument/2006/relationships/printerSettings" Target="../printerSettings/printerSettings149.bin"/><Relationship Id="rId15" Type="http://schemas.openxmlformats.org/officeDocument/2006/relationships/printerSettings" Target="../printerSettings/printerSettings159.bin"/><Relationship Id="rId10" Type="http://schemas.openxmlformats.org/officeDocument/2006/relationships/printerSettings" Target="../printerSettings/printerSettings154.bin"/><Relationship Id="rId4" Type="http://schemas.openxmlformats.org/officeDocument/2006/relationships/printerSettings" Target="../printerSettings/printerSettings148.bin"/><Relationship Id="rId9" Type="http://schemas.openxmlformats.org/officeDocument/2006/relationships/printerSettings" Target="../printerSettings/printerSettings153.bin"/><Relationship Id="rId14" Type="http://schemas.openxmlformats.org/officeDocument/2006/relationships/printerSettings" Target="../printerSettings/printerSettings158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70.bin"/><Relationship Id="rId13" Type="http://schemas.openxmlformats.org/officeDocument/2006/relationships/printerSettings" Target="../printerSettings/printerSettings175.bin"/><Relationship Id="rId18" Type="http://schemas.openxmlformats.org/officeDocument/2006/relationships/printerSettings" Target="../printerSettings/printerSettings180.bin"/><Relationship Id="rId3" Type="http://schemas.openxmlformats.org/officeDocument/2006/relationships/printerSettings" Target="../printerSettings/printerSettings165.bin"/><Relationship Id="rId7" Type="http://schemas.openxmlformats.org/officeDocument/2006/relationships/printerSettings" Target="../printerSettings/printerSettings169.bin"/><Relationship Id="rId12" Type="http://schemas.openxmlformats.org/officeDocument/2006/relationships/printerSettings" Target="../printerSettings/printerSettings174.bin"/><Relationship Id="rId17" Type="http://schemas.openxmlformats.org/officeDocument/2006/relationships/printerSettings" Target="../printerSettings/printerSettings179.bin"/><Relationship Id="rId2" Type="http://schemas.openxmlformats.org/officeDocument/2006/relationships/printerSettings" Target="../printerSettings/printerSettings164.bin"/><Relationship Id="rId16" Type="http://schemas.openxmlformats.org/officeDocument/2006/relationships/printerSettings" Target="../printerSettings/printerSettings178.bin"/><Relationship Id="rId1" Type="http://schemas.openxmlformats.org/officeDocument/2006/relationships/printerSettings" Target="../printerSettings/printerSettings163.bin"/><Relationship Id="rId6" Type="http://schemas.openxmlformats.org/officeDocument/2006/relationships/printerSettings" Target="../printerSettings/printerSettings168.bin"/><Relationship Id="rId11" Type="http://schemas.openxmlformats.org/officeDocument/2006/relationships/printerSettings" Target="../printerSettings/printerSettings173.bin"/><Relationship Id="rId5" Type="http://schemas.openxmlformats.org/officeDocument/2006/relationships/printerSettings" Target="../printerSettings/printerSettings167.bin"/><Relationship Id="rId15" Type="http://schemas.openxmlformats.org/officeDocument/2006/relationships/printerSettings" Target="../printerSettings/printerSettings177.bin"/><Relationship Id="rId10" Type="http://schemas.openxmlformats.org/officeDocument/2006/relationships/printerSettings" Target="../printerSettings/printerSettings172.bin"/><Relationship Id="rId4" Type="http://schemas.openxmlformats.org/officeDocument/2006/relationships/printerSettings" Target="../printerSettings/printerSettings166.bin"/><Relationship Id="rId9" Type="http://schemas.openxmlformats.org/officeDocument/2006/relationships/printerSettings" Target="../printerSettings/printerSettings171.bin"/><Relationship Id="rId14" Type="http://schemas.openxmlformats.org/officeDocument/2006/relationships/printerSettings" Target="../printerSettings/printerSettings176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8.bin"/><Relationship Id="rId13" Type="http://schemas.openxmlformats.org/officeDocument/2006/relationships/printerSettings" Target="../printerSettings/printerSettings193.bin"/><Relationship Id="rId18" Type="http://schemas.openxmlformats.org/officeDocument/2006/relationships/printerSettings" Target="../printerSettings/printerSettings198.bin"/><Relationship Id="rId3" Type="http://schemas.openxmlformats.org/officeDocument/2006/relationships/printerSettings" Target="../printerSettings/printerSettings183.bin"/><Relationship Id="rId7" Type="http://schemas.openxmlformats.org/officeDocument/2006/relationships/printerSettings" Target="../printerSettings/printerSettings187.bin"/><Relationship Id="rId12" Type="http://schemas.openxmlformats.org/officeDocument/2006/relationships/printerSettings" Target="../printerSettings/printerSettings192.bin"/><Relationship Id="rId17" Type="http://schemas.openxmlformats.org/officeDocument/2006/relationships/printerSettings" Target="../printerSettings/printerSettings197.bin"/><Relationship Id="rId2" Type="http://schemas.openxmlformats.org/officeDocument/2006/relationships/printerSettings" Target="../printerSettings/printerSettings182.bin"/><Relationship Id="rId16" Type="http://schemas.openxmlformats.org/officeDocument/2006/relationships/printerSettings" Target="../printerSettings/printerSettings196.bin"/><Relationship Id="rId1" Type="http://schemas.openxmlformats.org/officeDocument/2006/relationships/printerSettings" Target="../printerSettings/printerSettings181.bin"/><Relationship Id="rId6" Type="http://schemas.openxmlformats.org/officeDocument/2006/relationships/printerSettings" Target="../printerSettings/printerSettings186.bin"/><Relationship Id="rId11" Type="http://schemas.openxmlformats.org/officeDocument/2006/relationships/printerSettings" Target="../printerSettings/printerSettings191.bin"/><Relationship Id="rId5" Type="http://schemas.openxmlformats.org/officeDocument/2006/relationships/printerSettings" Target="../printerSettings/printerSettings185.bin"/><Relationship Id="rId15" Type="http://schemas.openxmlformats.org/officeDocument/2006/relationships/printerSettings" Target="../printerSettings/printerSettings195.bin"/><Relationship Id="rId10" Type="http://schemas.openxmlformats.org/officeDocument/2006/relationships/printerSettings" Target="../printerSettings/printerSettings190.bin"/><Relationship Id="rId4" Type="http://schemas.openxmlformats.org/officeDocument/2006/relationships/printerSettings" Target="../printerSettings/printerSettings184.bin"/><Relationship Id="rId9" Type="http://schemas.openxmlformats.org/officeDocument/2006/relationships/printerSettings" Target="../printerSettings/printerSettings189.bin"/><Relationship Id="rId14" Type="http://schemas.openxmlformats.org/officeDocument/2006/relationships/printerSettings" Target="../printerSettings/printerSettings194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6.bin"/><Relationship Id="rId13" Type="http://schemas.openxmlformats.org/officeDocument/2006/relationships/printerSettings" Target="../printerSettings/printerSettings211.bin"/><Relationship Id="rId18" Type="http://schemas.openxmlformats.org/officeDocument/2006/relationships/printerSettings" Target="../printerSettings/printerSettings216.bin"/><Relationship Id="rId3" Type="http://schemas.openxmlformats.org/officeDocument/2006/relationships/printerSettings" Target="../printerSettings/printerSettings201.bin"/><Relationship Id="rId7" Type="http://schemas.openxmlformats.org/officeDocument/2006/relationships/printerSettings" Target="../printerSettings/printerSettings205.bin"/><Relationship Id="rId12" Type="http://schemas.openxmlformats.org/officeDocument/2006/relationships/printerSettings" Target="../printerSettings/printerSettings210.bin"/><Relationship Id="rId17" Type="http://schemas.openxmlformats.org/officeDocument/2006/relationships/printerSettings" Target="../printerSettings/printerSettings215.bin"/><Relationship Id="rId2" Type="http://schemas.openxmlformats.org/officeDocument/2006/relationships/printerSettings" Target="../printerSettings/printerSettings200.bin"/><Relationship Id="rId16" Type="http://schemas.openxmlformats.org/officeDocument/2006/relationships/printerSettings" Target="../printerSettings/printerSettings214.bin"/><Relationship Id="rId1" Type="http://schemas.openxmlformats.org/officeDocument/2006/relationships/printerSettings" Target="../printerSettings/printerSettings199.bin"/><Relationship Id="rId6" Type="http://schemas.openxmlformats.org/officeDocument/2006/relationships/printerSettings" Target="../printerSettings/printerSettings204.bin"/><Relationship Id="rId11" Type="http://schemas.openxmlformats.org/officeDocument/2006/relationships/printerSettings" Target="../printerSettings/printerSettings209.bin"/><Relationship Id="rId5" Type="http://schemas.openxmlformats.org/officeDocument/2006/relationships/printerSettings" Target="../printerSettings/printerSettings203.bin"/><Relationship Id="rId15" Type="http://schemas.openxmlformats.org/officeDocument/2006/relationships/printerSettings" Target="../printerSettings/printerSettings213.bin"/><Relationship Id="rId10" Type="http://schemas.openxmlformats.org/officeDocument/2006/relationships/printerSettings" Target="../printerSettings/printerSettings208.bin"/><Relationship Id="rId19" Type="http://schemas.openxmlformats.org/officeDocument/2006/relationships/drawing" Target="../drawings/drawing1.xml"/><Relationship Id="rId4" Type="http://schemas.openxmlformats.org/officeDocument/2006/relationships/printerSettings" Target="../printerSettings/printerSettings202.bin"/><Relationship Id="rId9" Type="http://schemas.openxmlformats.org/officeDocument/2006/relationships/printerSettings" Target="../printerSettings/printerSettings207.bin"/><Relationship Id="rId14" Type="http://schemas.openxmlformats.org/officeDocument/2006/relationships/printerSettings" Target="../printerSettings/printerSettings212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24.bin"/><Relationship Id="rId3" Type="http://schemas.openxmlformats.org/officeDocument/2006/relationships/printerSettings" Target="../printerSettings/printerSettings219.bin"/><Relationship Id="rId7" Type="http://schemas.openxmlformats.org/officeDocument/2006/relationships/printerSettings" Target="../printerSettings/printerSettings223.bin"/><Relationship Id="rId2" Type="http://schemas.openxmlformats.org/officeDocument/2006/relationships/printerSettings" Target="../printerSettings/printerSettings218.bin"/><Relationship Id="rId1" Type="http://schemas.openxmlformats.org/officeDocument/2006/relationships/printerSettings" Target="../printerSettings/printerSettings217.bin"/><Relationship Id="rId6" Type="http://schemas.openxmlformats.org/officeDocument/2006/relationships/printerSettings" Target="../printerSettings/printerSettings222.bin"/><Relationship Id="rId5" Type="http://schemas.openxmlformats.org/officeDocument/2006/relationships/printerSettings" Target="../printerSettings/printerSettings221.bin"/><Relationship Id="rId4" Type="http://schemas.openxmlformats.org/officeDocument/2006/relationships/printerSettings" Target="../printerSettings/printerSettings220.bin"/><Relationship Id="rId9" Type="http://schemas.openxmlformats.org/officeDocument/2006/relationships/printerSettings" Target="../printerSettings/printerSettings2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G10" sqref="G10"/>
    </sheetView>
  </sheetViews>
  <sheetFormatPr defaultColWidth="33.28515625" defaultRowHeight="13.5"/>
  <cols>
    <col min="1" max="1" width="49.85546875" style="7" customWidth="1"/>
    <col min="2" max="2" width="30.85546875" style="7" customWidth="1"/>
    <col min="3" max="3" width="12.42578125" style="7" customWidth="1"/>
    <col min="4" max="4" width="12.28515625" style="7" bestFit="1" customWidth="1"/>
    <col min="5" max="5" width="11.7109375" style="7" bestFit="1" customWidth="1"/>
    <col min="6" max="16384" width="33.28515625" style="7"/>
  </cols>
  <sheetData>
    <row r="1" spans="1:5">
      <c r="B1" s="2" t="s">
        <v>273</v>
      </c>
    </row>
    <row r="2" spans="1:5">
      <c r="A2" s="1"/>
      <c r="B2" s="68"/>
      <c r="C2" s="68" t="s">
        <v>746</v>
      </c>
    </row>
    <row r="3" spans="1:5">
      <c r="A3" s="1"/>
      <c r="B3" s="68"/>
      <c r="C3" s="68" t="s">
        <v>747</v>
      </c>
    </row>
    <row r="4" spans="1:5" ht="79.5" customHeight="1">
      <c r="A4" s="529" t="s">
        <v>404</v>
      </c>
      <c r="B4" s="529"/>
      <c r="C4" s="69"/>
    </row>
    <row r="5" spans="1:5">
      <c r="A5" s="70"/>
      <c r="B5" s="71" t="s">
        <v>275</v>
      </c>
    </row>
    <row r="6" spans="1:5" ht="75" customHeight="1">
      <c r="A6" s="72"/>
      <c r="B6" s="73" t="s">
        <v>757</v>
      </c>
      <c r="D6" s="69"/>
      <c r="E6" s="69"/>
    </row>
    <row r="7" spans="1:5" ht="30.75" customHeight="1">
      <c r="A7" s="74" t="s">
        <v>276</v>
      </c>
      <c r="B7" s="75">
        <v>0</v>
      </c>
      <c r="C7" s="76"/>
      <c r="D7" s="77"/>
      <c r="E7" s="70"/>
    </row>
    <row r="8" spans="1:5" ht="28.5" customHeight="1">
      <c r="A8" s="74" t="s">
        <v>277</v>
      </c>
      <c r="B8" s="75">
        <f>+N3.!J10</f>
        <v>11015853.700099999</v>
      </c>
      <c r="C8" s="78"/>
      <c r="D8" s="530"/>
      <c r="E8" s="530"/>
    </row>
    <row r="9" spans="1:5" ht="48.75" customHeight="1">
      <c r="A9" s="74" t="s">
        <v>278</v>
      </c>
      <c r="B9" s="79">
        <f>+N2.!E11</f>
        <v>11015853.700099997</v>
      </c>
      <c r="C9" s="80"/>
      <c r="D9" s="530"/>
      <c r="E9" s="530"/>
    </row>
    <row r="10" spans="1:5">
      <c r="C10" s="81"/>
      <c r="D10" s="530"/>
      <c r="E10" s="530"/>
    </row>
    <row r="11" spans="1:5">
      <c r="B11" s="82"/>
      <c r="C11" s="83"/>
    </row>
    <row r="12" spans="1:5">
      <c r="B12" s="82"/>
    </row>
    <row r="13" spans="1:5">
      <c r="B13" s="83"/>
    </row>
  </sheetData>
  <customSheetViews>
    <customSheetView guid="{BE5D3C84-7B1B-488E-B85A-B98892622CEC}">
      <selection activeCell="F6" sqref="F6"/>
      <pageMargins left="0.7" right="0.7" top="0.75" bottom="0.75" header="0.3" footer="0.3"/>
      <pageSetup paperSize="9" orientation="portrait" verticalDpi="0" r:id="rId1"/>
    </customSheetView>
    <customSheetView guid="{BBFF48D1-B90B-47AD-AE67-40600C5DE1EF}">
      <selection activeCell="A19" sqref="A19"/>
      <pageMargins left="0.7" right="0.7" top="0.75" bottom="0.75" header="0.3" footer="0.3"/>
      <pageSetup paperSize="9" orientation="portrait" verticalDpi="0" r:id="rId2"/>
    </customSheetView>
    <customSheetView guid="{89A683D1-BE0C-487E-AFC6-140E2DB9A9CC}">
      <selection activeCell="F38" sqref="F37:F38"/>
      <pageMargins left="0.7" right="0.7" top="0.75" bottom="0.75" header="0.3" footer="0.3"/>
      <pageSetup paperSize="9" orientation="portrait" verticalDpi="0" r:id="rId3"/>
    </customSheetView>
    <customSheetView guid="{200990DE-F91C-4F6F-8AC5-BC7AC2B55E55}">
      <selection activeCell="F6" sqref="F6"/>
      <pageMargins left="0.7" right="0.7" top="0.75" bottom="0.75" header="0.3" footer="0.3"/>
      <pageSetup paperSize="9" orientation="portrait" verticalDpi="0" r:id="rId4"/>
    </customSheetView>
    <customSheetView guid="{ACF58398-C075-4602-B0CE-9C82FEC29CE0}">
      <selection activeCell="F6" sqref="F6"/>
      <pageMargins left="0.7" right="0.7" top="0.75" bottom="0.75" header="0.3" footer="0.3"/>
      <pageSetup paperSize="9" orientation="portrait" verticalDpi="0" r:id="rId5"/>
    </customSheetView>
    <customSheetView guid="{DD59A88E-4574-4C3B-B30A-DDDDD2FFED0E}">
      <selection activeCell="F6" sqref="F6"/>
      <pageMargins left="0.7" right="0.7" top="0.75" bottom="0.75" header="0.3" footer="0.3"/>
      <pageSetup paperSize="9" orientation="portrait" verticalDpi="0" r:id="rId6"/>
    </customSheetView>
    <customSheetView guid="{A086F4C9-D1AD-48B6-9F97-3B74E42882F1}">
      <selection activeCell="A19" sqref="A19"/>
      <pageMargins left="0.7" right="0.7" top="0.75" bottom="0.75" header="0.3" footer="0.3"/>
      <pageSetup paperSize="9" orientation="portrait" verticalDpi="0" r:id="rId7"/>
    </customSheetView>
    <customSheetView guid="{34262D87-1818-4F55-B902-D8FFF16E90B7}">
      <selection activeCell="F6" sqref="F6"/>
      <pageMargins left="0.7" right="0.7" top="0.75" bottom="0.75" header="0.3" footer="0.3"/>
      <pageSetup paperSize="9" orientation="portrait" verticalDpi="0" r:id="rId8"/>
    </customSheetView>
    <customSheetView guid="{24790AB1-98EB-4800-B428-5A838E38231B}">
      <selection activeCell="F6" sqref="F6"/>
      <pageMargins left="0.7" right="0.7" top="0.75" bottom="0.75" header="0.3" footer="0.3"/>
      <pageSetup paperSize="9" orientation="portrait" verticalDpi="0" r:id="rId9"/>
    </customSheetView>
    <customSheetView guid="{6E85911E-0987-42F9-B553-303B8CD2208E}">
      <selection activeCell="F6" sqref="F6"/>
      <pageMargins left="0.7" right="0.7" top="0.75" bottom="0.75" header="0.3" footer="0.3"/>
      <pageSetup paperSize="9" orientation="portrait" verticalDpi="0" r:id="rId10"/>
    </customSheetView>
    <customSheetView guid="{8FD38D9F-F0C7-4BB6-A144-266DA3EF64B6}">
      <selection activeCell="F6" sqref="F6"/>
      <pageMargins left="0.7" right="0.7" top="0.75" bottom="0.75" header="0.3" footer="0.3"/>
      <pageSetup paperSize="9" orientation="portrait" verticalDpi="0" r:id="rId11"/>
    </customSheetView>
    <customSheetView guid="{D914DED7-0F3C-4F85-94A0-524810AD27D5}">
      <selection activeCell="F6" sqref="F6"/>
      <pageMargins left="0.7" right="0.7" top="0.75" bottom="0.75" header="0.3" footer="0.3"/>
      <pageSetup paperSize="9" orientation="portrait" verticalDpi="0" r:id="rId12"/>
    </customSheetView>
    <customSheetView guid="{68B9E451-05A6-448A-8186-789990A76B48}">
      <selection activeCell="A19" sqref="A19"/>
      <pageMargins left="0.7" right="0.7" top="0.75" bottom="0.75" header="0.3" footer="0.3"/>
      <pageSetup paperSize="9" orientation="portrait" verticalDpi="0" r:id="rId13"/>
    </customSheetView>
    <customSheetView guid="{131A4E78-F540-4372-9AD2-17315FEFA13D}">
      <selection activeCell="F6" sqref="F6"/>
      <pageMargins left="0.7" right="0.7" top="0.75" bottom="0.75" header="0.3" footer="0.3"/>
      <pageSetup paperSize="9" orientation="portrait" verticalDpi="0" r:id="rId14"/>
    </customSheetView>
    <customSheetView guid="{BDA7B104-3192-4E30-A3E7-2627EFB5CD51}">
      <selection activeCell="F38" sqref="F37:F38"/>
      <pageMargins left="0.7" right="0.7" top="0.75" bottom="0.75" header="0.3" footer="0.3"/>
      <pageSetup paperSize="9" orientation="portrait" verticalDpi="0" r:id="rId15"/>
    </customSheetView>
    <customSheetView guid="{E88C18B0-6499-41C6-90F3-D1E8EFA66A0A}">
      <selection activeCell="F6" sqref="F6"/>
      <pageMargins left="0.7" right="0.7" top="0.75" bottom="0.75" header="0.3" footer="0.3"/>
      <pageSetup paperSize="9" orientation="portrait" verticalDpi="0" r:id="rId16"/>
    </customSheetView>
    <customSheetView guid="{BE08DB79-9877-4F77-AA00-E74D5D7BF025}">
      <selection activeCell="F38" sqref="F37:F38"/>
      <pageMargins left="0.7" right="0.7" top="0.75" bottom="0.75" header="0.3" footer="0.3"/>
      <pageSetup paperSize="9" orientation="portrait" verticalDpi="0" r:id="rId17"/>
    </customSheetView>
  </customSheetViews>
  <mergeCells count="4">
    <mergeCell ref="A4:B4"/>
    <mergeCell ref="D8:E8"/>
    <mergeCell ref="D9:E9"/>
    <mergeCell ref="D10:E10"/>
  </mergeCells>
  <pageMargins left="0.7" right="0.7" top="0.75" bottom="0.75" header="0.3" footer="0.3"/>
  <pageSetup paperSize="9" orientation="portrait" verticalDpi="0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opLeftCell="A7" workbookViewId="0">
      <selection activeCell="E50" sqref="E50"/>
    </sheetView>
  </sheetViews>
  <sheetFormatPr defaultColWidth="9.140625" defaultRowHeight="13.5"/>
  <cols>
    <col min="1" max="1" width="55.140625" style="3" customWidth="1"/>
    <col min="2" max="5" width="16.7109375" style="3" customWidth="1"/>
    <col min="6" max="16384" width="9.140625" style="3"/>
  </cols>
  <sheetData>
    <row r="1" spans="1:5" ht="17.25" customHeight="1">
      <c r="E1" s="84" t="s">
        <v>279</v>
      </c>
    </row>
    <row r="2" spans="1:5" ht="17.25" customHeight="1">
      <c r="E2" s="84" t="s">
        <v>431</v>
      </c>
    </row>
    <row r="3" spans="1:5" s="7" customFormat="1">
      <c r="A3" s="3"/>
      <c r="D3" s="68"/>
      <c r="E3" s="68" t="s">
        <v>746</v>
      </c>
    </row>
    <row r="4" spans="1:5" s="7" customFormat="1">
      <c r="A4" s="3"/>
      <c r="D4" s="68"/>
      <c r="E4" s="68" t="s">
        <v>747</v>
      </c>
    </row>
    <row r="5" spans="1:5" s="7" customFormat="1">
      <c r="A5" s="3"/>
      <c r="D5" s="68"/>
      <c r="E5" s="68"/>
    </row>
    <row r="6" spans="1:5" ht="67.5" customHeight="1">
      <c r="A6" s="529" t="s">
        <v>428</v>
      </c>
      <c r="B6" s="529"/>
      <c r="C6" s="529"/>
      <c r="D6" s="529"/>
      <c r="E6" s="529"/>
    </row>
    <row r="8" spans="1:5">
      <c r="A8" s="4"/>
      <c r="B8" s="4"/>
      <c r="C8" s="4"/>
      <c r="D8" s="5"/>
      <c r="E8" s="12" t="s">
        <v>234</v>
      </c>
    </row>
    <row r="9" spans="1:5" ht="78.75" customHeight="1">
      <c r="A9" s="531" t="s">
        <v>6</v>
      </c>
      <c r="B9" s="533" t="s">
        <v>627</v>
      </c>
      <c r="C9" s="534"/>
      <c r="D9" s="534"/>
      <c r="E9" s="535"/>
    </row>
    <row r="10" spans="1:5" ht="42.75" customHeight="1">
      <c r="A10" s="532"/>
      <c r="B10" s="85" t="s">
        <v>7</v>
      </c>
      <c r="C10" s="85" t="s">
        <v>2</v>
      </c>
      <c r="D10" s="6" t="s">
        <v>1</v>
      </c>
      <c r="E10" s="6" t="s">
        <v>3</v>
      </c>
    </row>
    <row r="11" spans="1:5" s="7" customFormat="1">
      <c r="A11" s="86" t="s">
        <v>360</v>
      </c>
      <c r="B11" s="87">
        <f>B13+B52</f>
        <v>8857443.6000000015</v>
      </c>
      <c r="C11" s="87">
        <f>C13+C52</f>
        <v>10484882</v>
      </c>
      <c r="D11" s="87">
        <f>D13+D52</f>
        <v>10722643</v>
      </c>
      <c r="E11" s="87">
        <f>E13+E52</f>
        <v>11015853.700099997</v>
      </c>
    </row>
    <row r="12" spans="1:5" s="7" customFormat="1">
      <c r="A12" s="86" t="s">
        <v>4</v>
      </c>
      <c r="B12" s="87"/>
      <c r="C12" s="87"/>
      <c r="D12" s="87"/>
      <c r="E12" s="87"/>
    </row>
    <row r="13" spans="1:5" s="7" customFormat="1">
      <c r="A13" s="86" t="s">
        <v>361</v>
      </c>
      <c r="B13" s="87">
        <f>+B15+B21</f>
        <v>66239943.600000001</v>
      </c>
      <c r="C13" s="87">
        <f t="shared" ref="C13:D13" si="0">C15+C21</f>
        <v>10484882</v>
      </c>
      <c r="D13" s="87">
        <f t="shared" si="0"/>
        <v>10722643</v>
      </c>
      <c r="E13" s="87">
        <f>E15+E21</f>
        <v>49270853.700099997</v>
      </c>
    </row>
    <row r="14" spans="1:5" s="7" customFormat="1">
      <c r="A14" s="86" t="s">
        <v>4</v>
      </c>
      <c r="B14" s="87"/>
      <c r="C14" s="87"/>
      <c r="D14" s="87"/>
      <c r="E14" s="87"/>
    </row>
    <row r="15" spans="1:5" s="7" customFormat="1">
      <c r="A15" s="86" t="s">
        <v>362</v>
      </c>
      <c r="B15" s="87">
        <f t="shared" ref="B15:D15" si="1">B17</f>
        <v>0</v>
      </c>
      <c r="C15" s="87">
        <f t="shared" si="1"/>
        <v>0</v>
      </c>
      <c r="D15" s="87">
        <f t="shared" si="1"/>
        <v>0</v>
      </c>
      <c r="E15" s="87">
        <f>E17</f>
        <v>-16744950</v>
      </c>
    </row>
    <row r="16" spans="1:5" s="7" customFormat="1">
      <c r="A16" s="86" t="s">
        <v>4</v>
      </c>
      <c r="B16" s="87"/>
      <c r="C16" s="87"/>
      <c r="D16" s="87"/>
      <c r="E16" s="87"/>
    </row>
    <row r="17" spans="1:5" s="7" customFormat="1" ht="40.5">
      <c r="A17" s="86" t="s">
        <v>363</v>
      </c>
      <c r="B17" s="87">
        <f t="shared" ref="B17:D17" si="2">B18</f>
        <v>0</v>
      </c>
      <c r="C17" s="87">
        <f t="shared" si="2"/>
        <v>0</v>
      </c>
      <c r="D17" s="87">
        <f t="shared" si="2"/>
        <v>0</v>
      </c>
      <c r="E17" s="87">
        <f>E18</f>
        <v>-16744950</v>
      </c>
    </row>
    <row r="18" spans="1:5" s="7" customFormat="1">
      <c r="A18" s="86" t="s">
        <v>364</v>
      </c>
      <c r="B18" s="87">
        <f t="shared" ref="B18:D18" si="3">B20</f>
        <v>0</v>
      </c>
      <c r="C18" s="87">
        <f t="shared" si="3"/>
        <v>0</v>
      </c>
      <c r="D18" s="87">
        <f t="shared" si="3"/>
        <v>0</v>
      </c>
      <c r="E18" s="87">
        <f>E20</f>
        <v>-16744950</v>
      </c>
    </row>
    <row r="19" spans="1:5" s="7" customFormat="1">
      <c r="A19" s="86" t="s">
        <v>352</v>
      </c>
      <c r="B19" s="51"/>
      <c r="C19" s="51"/>
      <c r="D19" s="51"/>
      <c r="E19" s="87"/>
    </row>
    <row r="20" spans="1:5" s="7" customFormat="1">
      <c r="A20" s="86" t="s">
        <v>365</v>
      </c>
      <c r="B20" s="87"/>
      <c r="C20" s="87"/>
      <c r="D20" s="87"/>
      <c r="E20" s="87">
        <v>-16744950</v>
      </c>
    </row>
    <row r="21" spans="1:5" s="7" customFormat="1">
      <c r="A21" s="86" t="s">
        <v>5</v>
      </c>
      <c r="B21" s="87">
        <f>B23+B24+B28+B49</f>
        <v>66239943.600000001</v>
      </c>
      <c r="C21" s="87">
        <f>C23+C24+C28+C49</f>
        <v>10484882</v>
      </c>
      <c r="D21" s="87">
        <f>D23+D24+D28+D49</f>
        <v>10722643</v>
      </c>
      <c r="E21" s="87">
        <f>E23+E24+E28+E49</f>
        <v>66015803.700099997</v>
      </c>
    </row>
    <row r="22" spans="1:5" s="7" customFormat="1">
      <c r="A22" s="86" t="s">
        <v>4</v>
      </c>
      <c r="B22" s="87"/>
      <c r="C22" s="87"/>
      <c r="D22" s="87"/>
      <c r="E22" s="87"/>
    </row>
    <row r="23" spans="1:5" s="90" customFormat="1" ht="45.75" customHeight="1">
      <c r="A23" s="88" t="s">
        <v>16</v>
      </c>
      <c r="B23" s="89">
        <f>+N3.!G10</f>
        <v>8857443.5999999996</v>
      </c>
      <c r="C23" s="89">
        <f>+N3.!H10</f>
        <v>10484882</v>
      </c>
      <c r="D23" s="89">
        <f>+N3.!I10</f>
        <v>10722643</v>
      </c>
      <c r="E23" s="89">
        <f>+N3.!J10</f>
        <v>11015853.700099999</v>
      </c>
    </row>
    <row r="24" spans="1:5" s="7" customFormat="1" hidden="1">
      <c r="A24" s="86" t="s">
        <v>366</v>
      </c>
      <c r="B24" s="87">
        <f t="shared" ref="B24:D24" si="4">B26+B27</f>
        <v>0</v>
      </c>
      <c r="C24" s="87">
        <f t="shared" si="4"/>
        <v>0</v>
      </c>
      <c r="D24" s="87">
        <f t="shared" si="4"/>
        <v>0</v>
      </c>
      <c r="E24" s="87">
        <f>E26+E27</f>
        <v>0</v>
      </c>
    </row>
    <row r="25" spans="1:5" s="7" customFormat="1" hidden="1">
      <c r="A25" s="86" t="s">
        <v>352</v>
      </c>
      <c r="B25" s="51"/>
      <c r="C25" s="51"/>
      <c r="D25" s="51"/>
      <c r="E25" s="87"/>
    </row>
    <row r="26" spans="1:5" s="7" customFormat="1" ht="54" hidden="1">
      <c r="A26" s="86" t="s">
        <v>367</v>
      </c>
      <c r="B26" s="87"/>
      <c r="C26" s="87"/>
      <c r="D26" s="87"/>
      <c r="E26" s="87"/>
    </row>
    <row r="27" spans="1:5" s="7" customFormat="1" ht="27" hidden="1">
      <c r="A27" s="86" t="s">
        <v>368</v>
      </c>
      <c r="B27" s="87"/>
      <c r="C27" s="87"/>
      <c r="D27" s="87"/>
      <c r="E27" s="87"/>
    </row>
    <row r="28" spans="1:5" s="7" customFormat="1" ht="28.5" hidden="1" customHeight="1">
      <c r="A28" s="86" t="s">
        <v>369</v>
      </c>
      <c r="B28" s="87">
        <f>SUM(B29:B48)</f>
        <v>0</v>
      </c>
      <c r="C28" s="87">
        <f t="shared" ref="C28:D28" si="5">SUM(C29:C48)</f>
        <v>0</v>
      </c>
      <c r="D28" s="87">
        <f t="shared" si="5"/>
        <v>0</v>
      </c>
      <c r="E28" s="87">
        <f>SUM(E29:E48)</f>
        <v>0</v>
      </c>
    </row>
    <row r="29" spans="1:5" s="7" customFormat="1" hidden="1">
      <c r="A29" s="91" t="s">
        <v>370</v>
      </c>
      <c r="B29" s="87"/>
      <c r="C29" s="87"/>
      <c r="D29" s="87"/>
      <c r="E29" s="92"/>
    </row>
    <row r="30" spans="1:5" s="7" customFormat="1" hidden="1">
      <c r="A30" s="91" t="s">
        <v>371</v>
      </c>
      <c r="B30" s="87"/>
      <c r="C30" s="87"/>
      <c r="D30" s="87"/>
      <c r="E30" s="92"/>
    </row>
    <row r="31" spans="1:5" s="7" customFormat="1" hidden="1">
      <c r="A31" s="91" t="s">
        <v>372</v>
      </c>
      <c r="B31" s="87"/>
      <c r="C31" s="87"/>
      <c r="D31" s="87"/>
      <c r="E31" s="92"/>
    </row>
    <row r="32" spans="1:5" s="7" customFormat="1" hidden="1">
      <c r="A32" s="91" t="s">
        <v>373</v>
      </c>
      <c r="B32" s="87"/>
      <c r="C32" s="87"/>
      <c r="D32" s="87"/>
      <c r="E32" s="92"/>
    </row>
    <row r="33" spans="1:5" s="7" customFormat="1" hidden="1">
      <c r="A33" s="91" t="s">
        <v>374</v>
      </c>
      <c r="B33" s="87"/>
      <c r="C33" s="87"/>
      <c r="D33" s="87"/>
      <c r="E33" s="92"/>
    </row>
    <row r="34" spans="1:5" s="7" customFormat="1" hidden="1">
      <c r="A34" s="91" t="s">
        <v>375</v>
      </c>
      <c r="B34" s="87"/>
      <c r="C34" s="87"/>
      <c r="D34" s="87"/>
      <c r="E34" s="92"/>
    </row>
    <row r="35" spans="1:5" s="7" customFormat="1" hidden="1">
      <c r="A35" s="91" t="s">
        <v>376</v>
      </c>
      <c r="B35" s="87"/>
      <c r="C35" s="87"/>
      <c r="D35" s="87"/>
      <c r="E35" s="92"/>
    </row>
    <row r="36" spans="1:5" s="7" customFormat="1" hidden="1">
      <c r="A36" s="93" t="s">
        <v>377</v>
      </c>
      <c r="B36" s="87"/>
      <c r="C36" s="87"/>
      <c r="D36" s="87"/>
      <c r="E36" s="92"/>
    </row>
    <row r="37" spans="1:5" s="7" customFormat="1" hidden="1">
      <c r="A37" s="91" t="s">
        <v>378</v>
      </c>
      <c r="B37" s="87"/>
      <c r="C37" s="87"/>
      <c r="D37" s="87"/>
      <c r="E37" s="92"/>
    </row>
    <row r="38" spans="1:5" s="7" customFormat="1" hidden="1">
      <c r="A38" s="91" t="s">
        <v>379</v>
      </c>
      <c r="B38" s="87"/>
      <c r="C38" s="87"/>
      <c r="D38" s="87"/>
      <c r="E38" s="92"/>
    </row>
    <row r="39" spans="1:5" s="7" customFormat="1" hidden="1">
      <c r="A39" s="91" t="s">
        <v>380</v>
      </c>
      <c r="B39" s="87"/>
      <c r="C39" s="87"/>
      <c r="D39" s="87"/>
      <c r="E39" s="92"/>
    </row>
    <row r="40" spans="1:5" s="7" customFormat="1" hidden="1">
      <c r="A40" s="93" t="s">
        <v>381</v>
      </c>
      <c r="B40" s="87"/>
      <c r="C40" s="87"/>
      <c r="D40" s="87"/>
      <c r="E40" s="92"/>
    </row>
    <row r="41" spans="1:5" s="7" customFormat="1" ht="27" hidden="1">
      <c r="A41" s="91" t="s">
        <v>382</v>
      </c>
      <c r="B41" s="87"/>
      <c r="C41" s="87"/>
      <c r="D41" s="87"/>
      <c r="E41" s="92"/>
    </row>
    <row r="42" spans="1:5" s="7" customFormat="1" ht="27" hidden="1">
      <c r="A42" s="91" t="s">
        <v>383</v>
      </c>
      <c r="B42" s="87"/>
      <c r="C42" s="87"/>
      <c r="D42" s="87"/>
      <c r="E42" s="92"/>
    </row>
    <row r="43" spans="1:5" s="7" customFormat="1" hidden="1">
      <c r="A43" s="91" t="s">
        <v>384</v>
      </c>
      <c r="B43" s="87"/>
      <c r="C43" s="87"/>
      <c r="D43" s="87"/>
      <c r="E43" s="92"/>
    </row>
    <row r="44" spans="1:5" s="7" customFormat="1" hidden="1">
      <c r="A44" s="91" t="s">
        <v>385</v>
      </c>
      <c r="B44" s="87"/>
      <c r="C44" s="87"/>
      <c r="D44" s="87"/>
      <c r="E44" s="92"/>
    </row>
    <row r="45" spans="1:5" s="7" customFormat="1" hidden="1">
      <c r="A45" s="91" t="s">
        <v>386</v>
      </c>
      <c r="B45" s="87"/>
      <c r="C45" s="87"/>
      <c r="D45" s="87"/>
      <c r="E45" s="92"/>
    </row>
    <row r="46" spans="1:5" s="7" customFormat="1" ht="27" hidden="1">
      <c r="A46" s="91" t="s">
        <v>387</v>
      </c>
      <c r="B46" s="87"/>
      <c r="C46" s="87"/>
      <c r="D46" s="87"/>
      <c r="E46" s="92"/>
    </row>
    <row r="47" spans="1:5" s="7" customFormat="1" hidden="1">
      <c r="A47" s="91" t="s">
        <v>388</v>
      </c>
      <c r="B47" s="87"/>
      <c r="C47" s="87"/>
      <c r="D47" s="87"/>
      <c r="E47" s="92"/>
    </row>
    <row r="48" spans="1:5" s="7" customFormat="1" hidden="1">
      <c r="A48" s="91" t="s">
        <v>389</v>
      </c>
      <c r="B48" s="87"/>
      <c r="C48" s="87"/>
      <c r="D48" s="87"/>
      <c r="E48" s="92"/>
    </row>
    <row r="49" spans="1:5" s="7" customFormat="1">
      <c r="A49" s="86" t="s">
        <v>390</v>
      </c>
      <c r="B49" s="87">
        <f>B50+B51</f>
        <v>57382500</v>
      </c>
      <c r="C49" s="87">
        <f t="shared" ref="C49:E49" si="6">C50+C51</f>
        <v>0</v>
      </c>
      <c r="D49" s="87">
        <f t="shared" si="6"/>
        <v>0</v>
      </c>
      <c r="E49" s="87">
        <f t="shared" si="6"/>
        <v>54999950</v>
      </c>
    </row>
    <row r="50" spans="1:5" s="7" customFormat="1">
      <c r="A50" s="86" t="s">
        <v>391</v>
      </c>
      <c r="B50" s="87">
        <v>54999950</v>
      </c>
      <c r="C50" s="87">
        <v>54999950</v>
      </c>
      <c r="D50" s="87">
        <v>54999950</v>
      </c>
      <c r="E50" s="87">
        <v>54999950</v>
      </c>
    </row>
    <row r="51" spans="1:5" s="7" customFormat="1">
      <c r="A51" s="7" t="s">
        <v>392</v>
      </c>
      <c r="B51" s="87">
        <v>2382550</v>
      </c>
      <c r="C51" s="87">
        <v>-54999950</v>
      </c>
      <c r="D51" s="87">
        <v>-54999950</v>
      </c>
      <c r="E51" s="87">
        <v>0</v>
      </c>
    </row>
    <row r="52" spans="1:5" s="7" customFormat="1">
      <c r="A52" s="86" t="s">
        <v>393</v>
      </c>
      <c r="B52" s="87">
        <f>B54+B62</f>
        <v>-57382500</v>
      </c>
      <c r="C52" s="87">
        <f>C54+C62</f>
        <v>0</v>
      </c>
      <c r="D52" s="87">
        <f>D54+D62</f>
        <v>0</v>
      </c>
      <c r="E52" s="87">
        <f>E54+E62</f>
        <v>-38255000</v>
      </c>
    </row>
    <row r="53" spans="1:5" s="7" customFormat="1">
      <c r="A53" s="86" t="s">
        <v>394</v>
      </c>
      <c r="B53" s="51"/>
      <c r="C53" s="51"/>
      <c r="D53" s="51"/>
      <c r="E53" s="87"/>
    </row>
    <row r="54" spans="1:5" s="7" customFormat="1">
      <c r="A54" s="86" t="s">
        <v>362</v>
      </c>
      <c r="B54" s="87">
        <f>B56+B60</f>
        <v>-57382500</v>
      </c>
      <c r="C54" s="87">
        <f>C56+C60</f>
        <v>0</v>
      </c>
      <c r="D54" s="87">
        <f>D56+D60</f>
        <v>0</v>
      </c>
      <c r="E54" s="87">
        <f>E56+E60</f>
        <v>-38255000</v>
      </c>
    </row>
    <row r="55" spans="1:5" s="7" customFormat="1">
      <c r="A55" s="86" t="s">
        <v>4</v>
      </c>
      <c r="B55" s="51"/>
      <c r="C55" s="51"/>
      <c r="D55" s="51"/>
      <c r="E55" s="87"/>
    </row>
    <row r="56" spans="1:5" s="7" customFormat="1">
      <c r="A56" s="86" t="s">
        <v>395</v>
      </c>
      <c r="B56" s="87">
        <f>B58+B59</f>
        <v>-57382500</v>
      </c>
      <c r="C56" s="87">
        <f>C58+C59</f>
        <v>0</v>
      </c>
      <c r="D56" s="87">
        <f>D58+D59</f>
        <v>0</v>
      </c>
      <c r="E56" s="87">
        <f>E58+E59</f>
        <v>-38255000</v>
      </c>
    </row>
    <row r="57" spans="1:5" s="7" customFormat="1">
      <c r="A57" s="86" t="s">
        <v>352</v>
      </c>
      <c r="B57" s="51"/>
      <c r="C57" s="51"/>
      <c r="D57" s="51"/>
      <c r="E57" s="87"/>
    </row>
    <row r="58" spans="1:5" s="7" customFormat="1">
      <c r="A58" s="86" t="s">
        <v>396</v>
      </c>
      <c r="B58" s="87"/>
      <c r="C58" s="87"/>
      <c r="D58" s="87"/>
      <c r="E58" s="87"/>
    </row>
    <row r="59" spans="1:5" s="7" customFormat="1">
      <c r="A59" s="86" t="s">
        <v>397</v>
      </c>
      <c r="B59" s="87">
        <v>-57382500</v>
      </c>
      <c r="C59" s="87"/>
      <c r="D59" s="87"/>
      <c r="E59" s="87">
        <f>-100000*382.55</f>
        <v>-38255000</v>
      </c>
    </row>
    <row r="60" spans="1:5" s="7" customFormat="1" hidden="1">
      <c r="A60" s="86" t="s">
        <v>398</v>
      </c>
      <c r="B60" s="87"/>
      <c r="C60" s="87"/>
      <c r="D60" s="87"/>
      <c r="E60" s="87"/>
    </row>
    <row r="61" spans="1:5" s="7" customFormat="1" hidden="1">
      <c r="A61" s="86" t="s">
        <v>364</v>
      </c>
      <c r="B61" s="87"/>
      <c r="C61" s="87"/>
      <c r="D61" s="87"/>
      <c r="E61" s="87"/>
    </row>
    <row r="62" spans="1:5" s="7" customFormat="1" hidden="1">
      <c r="A62" s="86" t="s">
        <v>399</v>
      </c>
      <c r="B62" s="87">
        <f t="shared" ref="B62:D62" si="7">+B64</f>
        <v>0</v>
      </c>
      <c r="C62" s="87">
        <f t="shared" si="7"/>
        <v>0</v>
      </c>
      <c r="D62" s="87">
        <f t="shared" si="7"/>
        <v>0</v>
      </c>
      <c r="E62" s="87">
        <f>+E64</f>
        <v>0</v>
      </c>
    </row>
    <row r="63" spans="1:5" s="7" customFormat="1" hidden="1">
      <c r="A63" s="86" t="s">
        <v>4</v>
      </c>
      <c r="B63" s="87"/>
      <c r="C63" s="87"/>
      <c r="D63" s="87"/>
      <c r="E63" s="87"/>
    </row>
    <row r="64" spans="1:5" s="7" customFormat="1" ht="27" hidden="1">
      <c r="A64" s="86" t="s">
        <v>400</v>
      </c>
      <c r="B64" s="87">
        <f t="shared" ref="B64:D64" si="8">+B65+B68</f>
        <v>0</v>
      </c>
      <c r="C64" s="87">
        <f t="shared" si="8"/>
        <v>0</v>
      </c>
      <c r="D64" s="87">
        <f t="shared" si="8"/>
        <v>0</v>
      </c>
      <c r="E64" s="87">
        <f>+E65+E68</f>
        <v>0</v>
      </c>
    </row>
    <row r="65" spans="1:5" s="7" customFormat="1" hidden="1">
      <c r="A65" s="86" t="s">
        <v>364</v>
      </c>
      <c r="B65" s="87">
        <f t="shared" ref="B65:D65" si="9">B67</f>
        <v>0</v>
      </c>
      <c r="C65" s="87">
        <f t="shared" si="9"/>
        <v>0</v>
      </c>
      <c r="D65" s="87">
        <f t="shared" si="9"/>
        <v>0</v>
      </c>
      <c r="E65" s="87">
        <f>E67</f>
        <v>0</v>
      </c>
    </row>
    <row r="66" spans="1:5" s="7" customFormat="1" hidden="1">
      <c r="A66" s="86" t="s">
        <v>352</v>
      </c>
      <c r="B66" s="51"/>
      <c r="C66" s="51"/>
      <c r="D66" s="51"/>
      <c r="E66" s="87"/>
    </row>
    <row r="67" spans="1:5" s="7" customFormat="1" ht="40.5" hidden="1">
      <c r="A67" s="86" t="s">
        <v>401</v>
      </c>
      <c r="B67" s="87"/>
      <c r="C67" s="87"/>
      <c r="D67" s="87"/>
      <c r="E67" s="87"/>
    </row>
    <row r="68" spans="1:5" hidden="1">
      <c r="A68" s="86" t="s">
        <v>402</v>
      </c>
      <c r="B68" s="87">
        <f t="shared" ref="B68:D68" si="10">+B70</f>
        <v>0</v>
      </c>
      <c r="C68" s="87">
        <f t="shared" si="10"/>
        <v>0</v>
      </c>
      <c r="D68" s="87">
        <f t="shared" si="10"/>
        <v>0</v>
      </c>
      <c r="E68" s="87">
        <f>+E70</f>
        <v>0</v>
      </c>
    </row>
    <row r="69" spans="1:5" hidden="1">
      <c r="A69" s="86" t="s">
        <v>352</v>
      </c>
      <c r="B69" s="51"/>
      <c r="C69" s="51"/>
      <c r="D69" s="51"/>
      <c r="E69" s="87"/>
    </row>
    <row r="70" spans="1:5" hidden="1">
      <c r="A70" s="86" t="s">
        <v>403</v>
      </c>
      <c r="B70" s="87"/>
      <c r="C70" s="87"/>
      <c r="D70" s="87"/>
      <c r="E70" s="87"/>
    </row>
    <row r="71" spans="1:5" hidden="1">
      <c r="B71" s="13"/>
      <c r="C71" s="13"/>
      <c r="D71" s="13"/>
      <c r="E71" s="13"/>
    </row>
  </sheetData>
  <customSheetViews>
    <customSheetView guid="{BE5D3C84-7B1B-488E-B85A-B98892622CEC}" hiddenRows="1">
      <selection activeCell="A3" sqref="A3:XFD4"/>
      <pageMargins left="0.2" right="0.2" top="0.75" bottom="0.75" header="0.3" footer="0.3"/>
      <pageSetup scale="80" orientation="portrait" r:id="rId1"/>
    </customSheetView>
    <customSheetView guid="{BBFF48D1-B90B-47AD-AE67-40600C5DE1EF}" hiddenRows="1" topLeftCell="A10">
      <selection activeCell="B17" sqref="B17"/>
      <pageMargins left="0.2" right="0.2" top="0.75" bottom="0.75" header="0.3" footer="0.3"/>
      <pageSetup scale="80" orientation="portrait" r:id="rId2"/>
    </customSheetView>
    <customSheetView guid="{89A683D1-BE0C-487E-AFC6-140E2DB9A9CC}" hiddenRows="1" topLeftCell="A7">
      <selection activeCell="A56" sqref="A56"/>
      <pageMargins left="0.2" right="0.2" top="0.75" bottom="0.75" header="0.3" footer="0.3"/>
      <pageSetup scale="80" orientation="portrait" r:id="rId3"/>
    </customSheetView>
    <customSheetView guid="{200990DE-F91C-4F6F-8AC5-BC7AC2B55E55}" showPageBreaks="1" printArea="1" hiddenRows="1">
      <selection activeCell="A3" sqref="A3:XFD4"/>
      <pageMargins left="0.2" right="0.2" top="0.75" bottom="0.75" header="0.3" footer="0.3"/>
      <pageSetup scale="80" orientation="portrait" r:id="rId4"/>
    </customSheetView>
    <customSheetView guid="{ACF58398-C075-4602-B0CE-9C82FEC29CE0}" hiddenRows="1">
      <selection activeCell="A3" sqref="A3:XFD4"/>
      <pageMargins left="0.2" right="0.2" top="0.75" bottom="0.75" header="0.3" footer="0.3"/>
      <pageSetup scale="80" orientation="portrait" r:id="rId5"/>
    </customSheetView>
    <customSheetView guid="{DD59A88E-4574-4C3B-B30A-DDDDD2FFED0E}" showPageBreaks="1" printArea="1" hiddenRows="1" topLeftCell="A4">
      <selection activeCell="A23" sqref="A23"/>
      <pageMargins left="0.2" right="0.2" top="0.75" bottom="0.75" header="0.3" footer="0.3"/>
      <pageSetup scale="80" orientation="portrait" r:id="rId6"/>
    </customSheetView>
    <customSheetView guid="{A086F4C9-D1AD-48B6-9F97-3B74E42882F1}" hiddenRows="1">
      <selection activeCell="B17" sqref="B17"/>
      <pageMargins left="0.2" right="0.2" top="0.75" bottom="0.75" header="0.3" footer="0.3"/>
      <pageSetup scale="80" orientation="portrait" r:id="rId7"/>
    </customSheetView>
    <customSheetView guid="{34262D87-1818-4F55-B902-D8FFF16E90B7}" showPageBreaks="1" printArea="1" hiddenRows="1">
      <selection activeCell="A3" sqref="A3:XFD4"/>
      <pageMargins left="0.2" right="0.2" top="0.75" bottom="0.75" header="0.3" footer="0.3"/>
      <pageSetup scale="80" orientation="portrait" r:id="rId8"/>
    </customSheetView>
    <customSheetView guid="{24790AB1-98EB-4800-B428-5A838E38231B}" showPageBreaks="1" printArea="1" hiddenRows="1" topLeftCell="A4">
      <selection activeCell="A23" sqref="A23"/>
      <pageMargins left="0.2" right="0.2" top="0.75" bottom="0.75" header="0.3" footer="0.3"/>
      <pageSetup scale="80" orientation="portrait" r:id="rId9"/>
    </customSheetView>
    <customSheetView guid="{6E85911E-0987-42F9-B553-303B8CD2208E}" showPageBreaks="1" printArea="1" hiddenRows="1">
      <selection activeCell="A3" sqref="A3:XFD4"/>
      <pageMargins left="0.2" right="0.2" top="0.75" bottom="0.75" header="0.3" footer="0.3"/>
      <pageSetup scale="80" orientation="portrait" r:id="rId10"/>
    </customSheetView>
    <customSheetView guid="{8FD38D9F-F0C7-4BB6-A144-266DA3EF64B6}" showPageBreaks="1" printArea="1" hiddenRows="1" topLeftCell="A4">
      <selection activeCell="A23" sqref="A23"/>
      <pageMargins left="0.2" right="0.2" top="0.75" bottom="0.75" header="0.3" footer="0.3"/>
      <pageSetup scale="80" orientation="portrait" r:id="rId11"/>
    </customSheetView>
    <customSheetView guid="{D914DED7-0F3C-4F85-94A0-524810AD27D5}" showPageBreaks="1" printArea="1" hiddenRows="1">
      <selection activeCell="A3" sqref="A3:XFD4"/>
      <pageMargins left="0.2" right="0.2" top="0.75" bottom="0.75" header="0.3" footer="0.3"/>
      <pageSetup scale="80" orientation="portrait" r:id="rId12"/>
    </customSheetView>
    <customSheetView guid="{68B9E451-05A6-448A-8186-789990A76B48}" showPageBreaks="1" printArea="1" hiddenRows="1" topLeftCell="A10">
      <selection activeCell="B17" sqref="B17"/>
      <pageMargins left="0.2" right="0.2" top="0.75" bottom="0.75" header="0.3" footer="0.3"/>
      <pageSetup scale="80" orientation="portrait" r:id="rId13"/>
    </customSheetView>
    <customSheetView guid="{131A4E78-F540-4372-9AD2-17315FEFA13D}" showPageBreaks="1" printArea="1" hiddenRows="1" topLeftCell="A4">
      <selection activeCell="A23" sqref="A23"/>
      <pageMargins left="0.2" right="0.2" top="0.75" bottom="0.75" header="0.3" footer="0.3"/>
      <pageSetup scale="80" orientation="portrait" r:id="rId14"/>
    </customSheetView>
    <customSheetView guid="{BDA7B104-3192-4E30-A3E7-2627EFB5CD51}" showPageBreaks="1" printArea="1" hiddenRows="1" topLeftCell="A7">
      <selection activeCell="A56" sqref="A56"/>
      <pageMargins left="0.2" right="0.2" top="0.75" bottom="0.75" header="0.3" footer="0.3"/>
      <pageSetup scale="80" orientation="portrait" r:id="rId15"/>
    </customSheetView>
    <customSheetView guid="{E88C18B0-6499-41C6-90F3-D1E8EFA66A0A}" showPageBreaks="1" printArea="1" hiddenRows="1">
      <selection activeCell="A3" sqref="A3:XFD4"/>
      <pageMargins left="0.2" right="0.2" top="0.75" bottom="0.75" header="0.3" footer="0.3"/>
      <pageSetup scale="80" orientation="portrait" r:id="rId16"/>
    </customSheetView>
    <customSheetView guid="{BE08DB79-9877-4F77-AA00-E74D5D7BF025}" showPageBreaks="1" printArea="1" hiddenRows="1" topLeftCell="A7">
      <selection activeCell="B9" sqref="B9:E9"/>
      <pageMargins left="0.2" right="0.2" top="0.75" bottom="0.75" header="0.3" footer="0.3"/>
      <pageSetup scale="80" orientation="portrait" r:id="rId17"/>
    </customSheetView>
  </customSheetViews>
  <mergeCells count="3">
    <mergeCell ref="A9:A10"/>
    <mergeCell ref="B9:E9"/>
    <mergeCell ref="A6:E6"/>
  </mergeCells>
  <pageMargins left="0.2" right="0.2" top="0.75" bottom="0.75" header="0.3" footer="0.3"/>
  <pageSetup scale="80" orientation="portrait" r:id="rId1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4" workbookViewId="0">
      <selection activeCell="C18" sqref="C18"/>
    </sheetView>
  </sheetViews>
  <sheetFormatPr defaultRowHeight="15"/>
  <cols>
    <col min="1" max="1" width="6.42578125" bestFit="1" customWidth="1"/>
    <col min="2" max="2" width="14.85546875" customWidth="1"/>
    <col min="3" max="3" width="15.85546875" customWidth="1"/>
    <col min="4" max="4" width="28.5703125" customWidth="1"/>
    <col min="5" max="5" width="43.140625" customWidth="1"/>
    <col min="6" max="6" width="20.28515625" customWidth="1"/>
    <col min="7" max="7" width="18.85546875" customWidth="1"/>
    <col min="8" max="8" width="21.140625" bestFit="1" customWidth="1"/>
    <col min="9" max="9" width="17.28515625" bestFit="1" customWidth="1"/>
    <col min="10" max="10" width="19" bestFit="1" customWidth="1"/>
  </cols>
  <sheetData>
    <row r="1" spans="1:10" ht="16.5">
      <c r="A1" s="30"/>
      <c r="B1" s="30"/>
      <c r="C1" s="30"/>
      <c r="D1" s="30"/>
      <c r="E1" s="30"/>
      <c r="F1" s="30"/>
      <c r="G1" s="30"/>
      <c r="H1" s="30"/>
      <c r="I1" s="30"/>
      <c r="J1" s="31" t="s">
        <v>430</v>
      </c>
    </row>
    <row r="2" spans="1:10" ht="16.5">
      <c r="A2" s="30"/>
      <c r="B2" s="30"/>
      <c r="C2" s="30"/>
      <c r="D2" s="30"/>
      <c r="E2" s="30"/>
      <c r="F2" s="30"/>
      <c r="G2" s="30"/>
      <c r="H2" s="30"/>
      <c r="I2" s="30"/>
      <c r="J2" s="31" t="s">
        <v>414</v>
      </c>
    </row>
    <row r="3" spans="1:10" s="7" customFormat="1" ht="13.5">
      <c r="A3" s="3"/>
      <c r="D3" s="68"/>
      <c r="J3" s="68" t="s">
        <v>746</v>
      </c>
    </row>
    <row r="4" spans="1:10" s="7" customFormat="1" ht="13.5">
      <c r="A4" s="3"/>
      <c r="D4" s="68"/>
      <c r="J4" s="68" t="s">
        <v>747</v>
      </c>
    </row>
    <row r="5" spans="1:10" ht="59.25" customHeight="1">
      <c r="A5" s="544" t="s">
        <v>432</v>
      </c>
      <c r="B5" s="544"/>
      <c r="C5" s="544"/>
      <c r="D5" s="544"/>
      <c r="E5" s="544"/>
      <c r="F5" s="544"/>
      <c r="G5" s="544"/>
      <c r="H5" s="544"/>
      <c r="I5" s="544"/>
      <c r="J5" s="544"/>
    </row>
    <row r="6" spans="1:10" s="14" customFormat="1" ht="45.75" customHeight="1">
      <c r="A6" s="32"/>
      <c r="B6" s="32"/>
      <c r="C6" s="32"/>
      <c r="D6" s="32"/>
      <c r="E6" s="32"/>
      <c r="F6" s="55"/>
      <c r="G6" s="55"/>
      <c r="H6" s="55"/>
      <c r="I6" s="55"/>
      <c r="J6" s="56" t="s">
        <v>415</v>
      </c>
    </row>
    <row r="7" spans="1:10" s="14" customFormat="1" ht="63.75" customHeight="1">
      <c r="A7" s="537" t="s">
        <v>9</v>
      </c>
      <c r="B7" s="536" t="s">
        <v>10</v>
      </c>
      <c r="C7" s="536"/>
      <c r="D7" s="547" t="s">
        <v>11</v>
      </c>
      <c r="E7" s="547" t="s">
        <v>416</v>
      </c>
      <c r="F7" s="547" t="s">
        <v>12</v>
      </c>
      <c r="G7" s="546" t="s">
        <v>1192</v>
      </c>
      <c r="H7" s="546"/>
      <c r="I7" s="546"/>
      <c r="J7" s="546"/>
    </row>
    <row r="8" spans="1:10" s="14" customFormat="1">
      <c r="A8" s="538"/>
      <c r="B8" s="536"/>
      <c r="C8" s="536"/>
      <c r="D8" s="547"/>
      <c r="E8" s="547"/>
      <c r="F8" s="547"/>
      <c r="G8" s="545" t="s">
        <v>7</v>
      </c>
      <c r="H8" s="545" t="s">
        <v>2</v>
      </c>
      <c r="I8" s="545" t="s">
        <v>1</v>
      </c>
      <c r="J8" s="545" t="s">
        <v>3</v>
      </c>
    </row>
    <row r="9" spans="1:10" s="14" customFormat="1" ht="16.5">
      <c r="A9" s="539"/>
      <c r="B9" s="33" t="s">
        <v>13</v>
      </c>
      <c r="C9" s="33" t="s">
        <v>29</v>
      </c>
      <c r="D9" s="547"/>
      <c r="E9" s="547"/>
      <c r="F9" s="547"/>
      <c r="G9" s="545"/>
      <c r="H9" s="545"/>
      <c r="I9" s="545"/>
      <c r="J9" s="545"/>
    </row>
    <row r="10" spans="1:10" s="14" customFormat="1" ht="16.5">
      <c r="A10" s="540" t="s">
        <v>15</v>
      </c>
      <c r="B10" s="540"/>
      <c r="C10" s="34"/>
      <c r="D10" s="34"/>
      <c r="E10" s="34"/>
      <c r="F10" s="34"/>
      <c r="G10" s="35">
        <f>+G12</f>
        <v>-54999950</v>
      </c>
      <c r="H10" s="35">
        <f t="shared" ref="H10:J10" si="0">+H12</f>
        <v>-54999950</v>
      </c>
      <c r="I10" s="35">
        <f t="shared" si="0"/>
        <v>-54999950</v>
      </c>
      <c r="J10" s="35">
        <f t="shared" si="0"/>
        <v>-54999950</v>
      </c>
    </row>
    <row r="11" spans="1:10" s="14" customFormat="1" ht="16.5">
      <c r="A11" s="541" t="s">
        <v>364</v>
      </c>
      <c r="B11" s="542"/>
      <c r="C11" s="542"/>
      <c r="D11" s="542"/>
      <c r="E11" s="542"/>
      <c r="F11" s="543"/>
      <c r="G11" s="36"/>
      <c r="H11" s="36"/>
      <c r="I11" s="36"/>
      <c r="J11" s="36"/>
    </row>
    <row r="12" spans="1:10" s="14" customFormat="1" ht="82.5">
      <c r="A12" s="34"/>
      <c r="B12" s="33">
        <v>1211</v>
      </c>
      <c r="C12" s="37"/>
      <c r="D12" s="38" t="s">
        <v>417</v>
      </c>
      <c r="E12" s="38" t="s">
        <v>418</v>
      </c>
      <c r="F12" s="38" t="s">
        <v>419</v>
      </c>
      <c r="G12" s="39">
        <f>+G13</f>
        <v>-54999950</v>
      </c>
      <c r="H12" s="39">
        <f t="shared" ref="H12:J12" si="1">+H13</f>
        <v>-54999950</v>
      </c>
      <c r="I12" s="39">
        <f t="shared" si="1"/>
        <v>-54999950</v>
      </c>
      <c r="J12" s="39">
        <f t="shared" si="1"/>
        <v>-54999950</v>
      </c>
    </row>
    <row r="13" spans="1:10" s="14" customFormat="1" ht="49.5">
      <c r="A13" s="34"/>
      <c r="B13" s="37"/>
      <c r="C13" s="40" t="s">
        <v>420</v>
      </c>
      <c r="D13" s="37" t="s">
        <v>421</v>
      </c>
      <c r="E13" s="37" t="s">
        <v>421</v>
      </c>
      <c r="F13" s="36"/>
      <c r="G13" s="36">
        <f>+-N2.!B50</f>
        <v>-54999950</v>
      </c>
      <c r="H13" s="36">
        <f>+-N2.!C50</f>
        <v>-54999950</v>
      </c>
      <c r="I13" s="36">
        <f>+-N2.!D50</f>
        <v>-54999950</v>
      </c>
      <c r="J13" s="36">
        <f>+-N2.!E50</f>
        <v>-54999950</v>
      </c>
    </row>
    <row r="16" spans="1:10" s="14" customFormat="1"/>
  </sheetData>
  <customSheetViews>
    <customSheetView guid="{BE5D3C84-7B1B-488E-B85A-B98892622CEC}">
      <selection activeCell="H12" sqref="H12"/>
      <pageMargins left="0.7" right="0.7" top="0.75" bottom="0.75" header="0.3" footer="0.3"/>
      <pageSetup paperSize="9" orientation="portrait" verticalDpi="0" r:id="rId1"/>
    </customSheetView>
    <customSheetView guid="{BBFF48D1-B90B-47AD-AE67-40600C5DE1EF}" topLeftCell="A10">
      <selection activeCell="H12" sqref="H12"/>
      <pageMargins left="0.7" right="0.7" top="0.75" bottom="0.75" header="0.3" footer="0.3"/>
      <pageSetup paperSize="9" orientation="portrait" verticalDpi="0" r:id="rId2"/>
    </customSheetView>
    <customSheetView guid="{89A683D1-BE0C-487E-AFC6-140E2DB9A9CC}">
      <selection activeCell="H12" sqref="H12"/>
      <pageMargins left="0.7" right="0.7" top="0.75" bottom="0.75" header="0.3" footer="0.3"/>
      <pageSetup paperSize="9" orientation="portrait" verticalDpi="0" r:id="rId3"/>
    </customSheetView>
    <customSheetView guid="{200990DE-F91C-4F6F-8AC5-BC7AC2B55E55}">
      <selection activeCell="H12" sqref="H12"/>
      <pageMargins left="0.7" right="0.7" top="0.75" bottom="0.75" header="0.3" footer="0.3"/>
      <pageSetup paperSize="9" orientation="portrait" verticalDpi="0" r:id="rId4"/>
    </customSheetView>
    <customSheetView guid="{ACF58398-C075-4602-B0CE-9C82FEC29CE0}">
      <selection activeCell="H12" sqref="H12"/>
      <pageMargins left="0.7" right="0.7" top="0.75" bottom="0.75" header="0.3" footer="0.3"/>
      <pageSetup paperSize="9" orientation="portrait" verticalDpi="0" r:id="rId5"/>
    </customSheetView>
    <customSheetView guid="{DD59A88E-4574-4C3B-B30A-DDDDD2FFED0E}">
      <selection activeCell="H12" sqref="H12"/>
      <pageMargins left="0.7" right="0.7" top="0.75" bottom="0.75" header="0.3" footer="0.3"/>
      <pageSetup paperSize="9" orientation="portrait" verticalDpi="0" r:id="rId6"/>
    </customSheetView>
    <customSheetView guid="{A086F4C9-D1AD-48B6-9F97-3B74E42882F1}">
      <selection activeCell="H12" sqref="H12"/>
      <pageMargins left="0.7" right="0.7" top="0.75" bottom="0.75" header="0.3" footer="0.3"/>
      <pageSetup paperSize="9" orientation="portrait" verticalDpi="0" r:id="rId7"/>
    </customSheetView>
    <customSheetView guid="{34262D87-1818-4F55-B902-D8FFF16E90B7}">
      <selection activeCell="H12" sqref="H12"/>
      <pageMargins left="0.7" right="0.7" top="0.75" bottom="0.75" header="0.3" footer="0.3"/>
      <pageSetup paperSize="9" orientation="portrait" verticalDpi="0" r:id="rId8"/>
    </customSheetView>
    <customSheetView guid="{24790AB1-98EB-4800-B428-5A838E38231B}">
      <selection activeCell="H12" sqref="H12"/>
      <pageMargins left="0.7" right="0.7" top="0.75" bottom="0.75" header="0.3" footer="0.3"/>
      <pageSetup paperSize="9" orientation="portrait" verticalDpi="0" r:id="rId9"/>
    </customSheetView>
    <customSheetView guid="{6E85911E-0987-42F9-B553-303B8CD2208E}">
      <selection activeCell="H12" sqref="H12"/>
      <pageMargins left="0.7" right="0.7" top="0.75" bottom="0.75" header="0.3" footer="0.3"/>
      <pageSetup paperSize="9" orientation="portrait" verticalDpi="0" r:id="rId10"/>
    </customSheetView>
    <customSheetView guid="{8FD38D9F-F0C7-4BB6-A144-266DA3EF64B6}">
      <selection activeCell="H12" sqref="H12"/>
      <pageMargins left="0.7" right="0.7" top="0.75" bottom="0.75" header="0.3" footer="0.3"/>
      <pageSetup paperSize="9" orientation="portrait" verticalDpi="0" r:id="rId11"/>
    </customSheetView>
    <customSheetView guid="{D914DED7-0F3C-4F85-94A0-524810AD27D5}">
      <selection activeCell="H12" sqref="H12"/>
      <pageMargins left="0.7" right="0.7" top="0.75" bottom="0.75" header="0.3" footer="0.3"/>
      <pageSetup paperSize="9" orientation="portrait" verticalDpi="0" r:id="rId12"/>
    </customSheetView>
    <customSheetView guid="{68B9E451-05A6-448A-8186-789990A76B48}">
      <selection activeCell="H12" sqref="H12"/>
      <pageMargins left="0.7" right="0.7" top="0.75" bottom="0.75" header="0.3" footer="0.3"/>
      <pageSetup paperSize="9" orientation="portrait" verticalDpi="0" r:id="rId13"/>
    </customSheetView>
    <customSheetView guid="{131A4E78-F540-4372-9AD2-17315FEFA13D}">
      <selection activeCell="H12" sqref="H12"/>
      <pageMargins left="0.7" right="0.7" top="0.75" bottom="0.75" header="0.3" footer="0.3"/>
      <pageSetup paperSize="9" orientation="portrait" verticalDpi="0" r:id="rId14"/>
    </customSheetView>
    <customSheetView guid="{BDA7B104-3192-4E30-A3E7-2627EFB5CD51}">
      <selection activeCell="H12" sqref="H12"/>
      <pageMargins left="0.7" right="0.7" top="0.75" bottom="0.75" header="0.3" footer="0.3"/>
      <pageSetup paperSize="9" orientation="portrait" verticalDpi="0" r:id="rId15"/>
    </customSheetView>
    <customSheetView guid="{E88C18B0-6499-41C6-90F3-D1E8EFA66A0A}">
      <selection activeCell="H12" sqref="H12"/>
      <pageMargins left="0.7" right="0.7" top="0.75" bottom="0.75" header="0.3" footer="0.3"/>
      <pageSetup paperSize="9" orientation="portrait" verticalDpi="0" r:id="rId16"/>
    </customSheetView>
    <customSheetView guid="{BE08DB79-9877-4F77-AA00-E74D5D7BF025}">
      <selection activeCell="H12" sqref="H12"/>
      <pageMargins left="0.7" right="0.7" top="0.75" bottom="0.75" header="0.3" footer="0.3"/>
      <pageSetup paperSize="9" orientation="portrait" verticalDpi="0" r:id="rId17"/>
    </customSheetView>
  </customSheetViews>
  <mergeCells count="13">
    <mergeCell ref="B7:C8"/>
    <mergeCell ref="A7:A9"/>
    <mergeCell ref="A10:B10"/>
    <mergeCell ref="A11:F11"/>
    <mergeCell ref="A5:J5"/>
    <mergeCell ref="G8:G9"/>
    <mergeCell ref="H8:H9"/>
    <mergeCell ref="I8:I9"/>
    <mergeCell ref="J8:J9"/>
    <mergeCell ref="G7:J7"/>
    <mergeCell ref="F7:F9"/>
    <mergeCell ref="E7:E9"/>
    <mergeCell ref="D7:D9"/>
  </mergeCells>
  <pageMargins left="0.7" right="0.7" top="0.75" bottom="0.75" header="0.3" footer="0.3"/>
  <pageSetup paperSize="9" orientation="portrait" verticalDpi="0" r:id="rId1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00"/>
  <sheetViews>
    <sheetView topLeftCell="A7" workbookViewId="0">
      <selection activeCell="A5" sqref="A5:L5"/>
    </sheetView>
  </sheetViews>
  <sheetFormatPr defaultColWidth="9.140625" defaultRowHeight="16.5"/>
  <cols>
    <col min="1" max="1" width="5.7109375" style="41" customWidth="1"/>
    <col min="2" max="2" width="8.42578125" style="41" customWidth="1"/>
    <col min="3" max="3" width="5.140625" style="41" customWidth="1"/>
    <col min="4" max="4" width="18.42578125" style="41" customWidth="1"/>
    <col min="5" max="5" width="5.5703125" style="41" customWidth="1"/>
    <col min="6" max="6" width="7.7109375" style="41" customWidth="1"/>
    <col min="7" max="7" width="5.5703125" style="41" customWidth="1"/>
    <col min="8" max="8" width="17.42578125" style="41" customWidth="1"/>
    <col min="9" max="9" width="26.85546875" style="42" customWidth="1"/>
    <col min="10" max="10" width="24.42578125" style="42" customWidth="1"/>
    <col min="11" max="11" width="21.42578125" style="42" bestFit="1" customWidth="1"/>
    <col min="12" max="12" width="16.5703125" style="42" customWidth="1"/>
    <col min="13" max="13" width="19.28515625" style="41" customWidth="1"/>
    <col min="14" max="14" width="9.140625" style="41"/>
    <col min="15" max="15" width="15" style="41" bestFit="1" customWidth="1"/>
    <col min="16" max="16" width="15.140625" style="41" bestFit="1" customWidth="1"/>
    <col min="17" max="17" width="15.42578125" style="41" bestFit="1" customWidth="1"/>
    <col min="18" max="18" width="15" style="41" bestFit="1" customWidth="1"/>
    <col min="19" max="16384" width="9.140625" style="41"/>
  </cols>
  <sheetData>
    <row r="1" spans="1:18" ht="23.25" customHeight="1">
      <c r="M1" s="95" t="s">
        <v>430</v>
      </c>
    </row>
    <row r="2" spans="1:18" ht="15" customHeight="1">
      <c r="M2" s="95" t="s">
        <v>429</v>
      </c>
    </row>
    <row r="3" spans="1:18" s="97" customFormat="1">
      <c r="A3" s="96"/>
      <c r="D3" s="98"/>
      <c r="M3" s="98" t="s">
        <v>746</v>
      </c>
    </row>
    <row r="4" spans="1:18" s="97" customFormat="1">
      <c r="A4" s="96"/>
      <c r="D4" s="98"/>
      <c r="M4" s="98" t="s">
        <v>747</v>
      </c>
    </row>
    <row r="5" spans="1:18" s="99" customFormat="1" ht="99.75" customHeight="1">
      <c r="A5" s="548" t="s">
        <v>433</v>
      </c>
      <c r="B5" s="548"/>
      <c r="C5" s="548"/>
      <c r="D5" s="548"/>
      <c r="E5" s="548"/>
      <c r="F5" s="548"/>
      <c r="G5" s="548"/>
      <c r="H5" s="548"/>
      <c r="I5" s="548"/>
      <c r="J5" s="548"/>
      <c r="K5" s="548"/>
      <c r="L5" s="548"/>
    </row>
    <row r="6" spans="1:18" ht="29.25" customHeight="1">
      <c r="M6" s="43" t="s">
        <v>415</v>
      </c>
    </row>
    <row r="7" spans="1:18" ht="52.5" customHeight="1">
      <c r="A7" s="552" t="s">
        <v>296</v>
      </c>
      <c r="B7" s="554" t="s">
        <v>294</v>
      </c>
      <c r="C7" s="555"/>
      <c r="D7" s="554" t="s">
        <v>293</v>
      </c>
      <c r="E7" s="556"/>
      <c r="F7" s="556"/>
      <c r="G7" s="555"/>
      <c r="H7" s="552" t="s">
        <v>422</v>
      </c>
      <c r="I7" s="552" t="s">
        <v>291</v>
      </c>
      <c r="J7" s="554" t="s">
        <v>355</v>
      </c>
      <c r="K7" s="556"/>
      <c r="L7" s="556"/>
      <c r="M7" s="555"/>
    </row>
    <row r="8" spans="1:18" ht="78">
      <c r="A8" s="553"/>
      <c r="B8" s="44" t="s">
        <v>290</v>
      </c>
      <c r="C8" s="44" t="s">
        <v>353</v>
      </c>
      <c r="D8" s="44" t="s">
        <v>290</v>
      </c>
      <c r="E8" s="44" t="s">
        <v>353</v>
      </c>
      <c r="F8" s="44" t="s">
        <v>423</v>
      </c>
      <c r="G8" s="44" t="s">
        <v>289</v>
      </c>
      <c r="H8" s="553"/>
      <c r="I8" s="553"/>
      <c r="J8" s="45" t="s">
        <v>7</v>
      </c>
      <c r="K8" s="45" t="s">
        <v>2</v>
      </c>
      <c r="L8" s="45" t="s">
        <v>1</v>
      </c>
      <c r="M8" s="45" t="s">
        <v>3</v>
      </c>
    </row>
    <row r="9" spans="1:18">
      <c r="A9" s="550" t="s">
        <v>424</v>
      </c>
      <c r="B9" s="550"/>
      <c r="C9" s="550"/>
      <c r="D9" s="550"/>
      <c r="E9" s="550"/>
      <c r="F9" s="550"/>
      <c r="G9" s="550"/>
      <c r="H9" s="550"/>
      <c r="I9" s="551"/>
      <c r="J9" s="100">
        <f>+J10</f>
        <v>-54999950</v>
      </c>
      <c r="K9" s="100">
        <f t="shared" ref="K9:M11" si="0">+K10</f>
        <v>-54999950</v>
      </c>
      <c r="L9" s="100">
        <f t="shared" si="0"/>
        <v>-54999950</v>
      </c>
      <c r="M9" s="100">
        <f t="shared" si="0"/>
        <v>-54999950</v>
      </c>
      <c r="O9" s="46"/>
      <c r="P9" s="46"/>
      <c r="Q9" s="47"/>
      <c r="R9" s="47"/>
    </row>
    <row r="10" spans="1:18">
      <c r="A10" s="101" t="s">
        <v>425</v>
      </c>
      <c r="B10" s="48"/>
      <c r="C10" s="48"/>
      <c r="D10" s="48"/>
      <c r="E10" s="48"/>
      <c r="F10" s="48"/>
      <c r="G10" s="48"/>
      <c r="H10" s="48"/>
      <c r="I10" s="48"/>
      <c r="J10" s="100">
        <f>+J11</f>
        <v>-54999950</v>
      </c>
      <c r="K10" s="100">
        <f t="shared" si="0"/>
        <v>-54999950</v>
      </c>
      <c r="L10" s="100">
        <f t="shared" si="0"/>
        <v>-54999950</v>
      </c>
      <c r="M10" s="100">
        <f t="shared" si="0"/>
        <v>-54999950</v>
      </c>
    </row>
    <row r="11" spans="1:18">
      <c r="A11" s="102"/>
      <c r="B11" s="103">
        <v>1211</v>
      </c>
      <c r="C11" s="101" t="s">
        <v>426</v>
      </c>
      <c r="D11" s="48"/>
      <c r="E11" s="48"/>
      <c r="F11" s="48"/>
      <c r="G11" s="48"/>
      <c r="H11" s="48"/>
      <c r="I11" s="48"/>
      <c r="J11" s="100">
        <f>+J12</f>
        <v>-54999950</v>
      </c>
      <c r="K11" s="100">
        <f t="shared" si="0"/>
        <v>-54999950</v>
      </c>
      <c r="L11" s="100">
        <f t="shared" si="0"/>
        <v>-54999950</v>
      </c>
      <c r="M11" s="100">
        <f t="shared" si="0"/>
        <v>-54999950</v>
      </c>
    </row>
    <row r="12" spans="1:18">
      <c r="A12" s="102"/>
      <c r="B12" s="102"/>
      <c r="C12" s="102"/>
      <c r="D12" s="104" t="s">
        <v>420</v>
      </c>
      <c r="E12" s="101" t="s">
        <v>421</v>
      </c>
      <c r="F12" s="101"/>
      <c r="G12" s="101"/>
      <c r="H12" s="101"/>
      <c r="I12" s="101"/>
      <c r="J12" s="100">
        <f>+N2.2!G13</f>
        <v>-54999950</v>
      </c>
      <c r="K12" s="100">
        <f>+N2.2!H13</f>
        <v>-54999950</v>
      </c>
      <c r="L12" s="100">
        <f>+N2.2!I13</f>
        <v>-54999950</v>
      </c>
      <c r="M12" s="100">
        <f>+N2.2!J13</f>
        <v>-54999950</v>
      </c>
    </row>
    <row r="13" spans="1:18">
      <c r="A13" s="105"/>
      <c r="B13" s="105"/>
      <c r="C13" s="105"/>
      <c r="D13" s="105"/>
      <c r="E13" s="105"/>
      <c r="F13" s="106" t="s">
        <v>421</v>
      </c>
      <c r="G13" s="49"/>
      <c r="H13" s="49"/>
      <c r="I13" s="49"/>
      <c r="J13" s="107"/>
      <c r="K13" s="107"/>
      <c r="L13" s="107"/>
      <c r="M13" s="107"/>
    </row>
    <row r="14" spans="1:18">
      <c r="A14" s="105"/>
      <c r="B14" s="105"/>
      <c r="C14" s="105"/>
      <c r="D14" s="105"/>
      <c r="E14" s="105"/>
      <c r="F14" s="105"/>
      <c r="G14" s="106"/>
      <c r="H14" s="49"/>
      <c r="I14" s="49"/>
      <c r="J14" s="107"/>
      <c r="K14" s="107"/>
      <c r="L14" s="107"/>
      <c r="M14" s="107"/>
    </row>
    <row r="15" spans="1:18">
      <c r="A15" s="105"/>
      <c r="B15" s="105"/>
      <c r="C15" s="105"/>
      <c r="D15" s="105"/>
      <c r="E15" s="105"/>
      <c r="F15" s="105"/>
      <c r="G15" s="105"/>
      <c r="H15" s="106" t="s">
        <v>427</v>
      </c>
      <c r="I15" s="49"/>
      <c r="J15" s="107"/>
      <c r="K15" s="107"/>
      <c r="L15" s="107"/>
      <c r="M15" s="107"/>
    </row>
    <row r="16" spans="1:18" ht="30" customHeight="1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</row>
    <row r="17" spans="1:13" ht="29.25" customHeight="1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</row>
    <row r="18" spans="1:13" ht="29.25" customHeight="1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</row>
    <row r="19" spans="1:13" ht="29.25" customHeight="1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ht="29.25" customHeight="1">
      <c r="I20" s="41"/>
      <c r="J20" s="41"/>
      <c r="K20" s="41"/>
      <c r="L20" s="41"/>
    </row>
    <row r="21" spans="1:13" ht="29.25" customHeight="1">
      <c r="I21" s="41"/>
      <c r="J21" s="41"/>
      <c r="K21" s="41"/>
      <c r="L21" s="41"/>
    </row>
    <row r="22" spans="1:13" ht="29.25" customHeight="1">
      <c r="I22" s="41"/>
      <c r="J22" s="41"/>
      <c r="K22" s="41"/>
      <c r="L22" s="41"/>
    </row>
    <row r="23" spans="1:13">
      <c r="I23" s="41"/>
      <c r="J23" s="41"/>
      <c r="K23" s="41"/>
      <c r="L23" s="41"/>
    </row>
    <row r="24" spans="1:13">
      <c r="I24" s="41"/>
      <c r="J24" s="41"/>
      <c r="K24" s="41"/>
      <c r="L24" s="41"/>
    </row>
    <row r="25" spans="1:13">
      <c r="I25" s="41"/>
      <c r="J25" s="41"/>
      <c r="K25" s="41"/>
      <c r="L25" s="41"/>
    </row>
    <row r="26" spans="1:13">
      <c r="I26" s="41"/>
      <c r="J26" s="41"/>
      <c r="K26" s="41"/>
      <c r="L26" s="41"/>
    </row>
    <row r="27" spans="1:13">
      <c r="I27" s="41"/>
      <c r="J27" s="41"/>
      <c r="K27" s="41"/>
      <c r="L27" s="41"/>
    </row>
    <row r="28" spans="1:13">
      <c r="I28" s="41"/>
      <c r="J28" s="41"/>
      <c r="K28" s="41"/>
      <c r="L28" s="41"/>
    </row>
    <row r="29" spans="1:13">
      <c r="I29" s="41"/>
      <c r="J29" s="41"/>
      <c r="K29" s="41"/>
      <c r="L29" s="41"/>
    </row>
    <row r="30" spans="1:13">
      <c r="I30" s="41"/>
      <c r="J30" s="41"/>
      <c r="K30" s="41"/>
      <c r="L30" s="41"/>
    </row>
    <row r="31" spans="1:13">
      <c r="I31" s="41"/>
      <c r="J31" s="41"/>
      <c r="K31" s="41"/>
      <c r="L31" s="41"/>
    </row>
    <row r="32" spans="1:13">
      <c r="I32" s="41"/>
      <c r="J32" s="41"/>
      <c r="K32" s="41"/>
      <c r="L32" s="41"/>
    </row>
    <row r="33" spans="9:12">
      <c r="I33" s="41"/>
      <c r="J33" s="41"/>
      <c r="K33" s="41"/>
      <c r="L33" s="41"/>
    </row>
    <row r="34" spans="9:12">
      <c r="I34" s="41"/>
      <c r="J34" s="41"/>
      <c r="K34" s="41"/>
      <c r="L34" s="41"/>
    </row>
    <row r="35" spans="9:12">
      <c r="I35" s="41"/>
      <c r="J35" s="41"/>
      <c r="K35" s="41"/>
      <c r="L35" s="41"/>
    </row>
    <row r="36" spans="9:12">
      <c r="I36" s="41"/>
      <c r="J36" s="41"/>
      <c r="K36" s="41"/>
      <c r="L36" s="41"/>
    </row>
    <row r="37" spans="9:12">
      <c r="I37" s="41"/>
      <c r="J37" s="41"/>
      <c r="K37" s="41"/>
      <c r="L37" s="41"/>
    </row>
    <row r="38" spans="9:12">
      <c r="I38" s="41"/>
      <c r="J38" s="41"/>
      <c r="K38" s="41"/>
      <c r="L38" s="41"/>
    </row>
    <row r="39" spans="9:12">
      <c r="I39" s="41"/>
      <c r="J39" s="41"/>
      <c r="K39" s="41"/>
      <c r="L39" s="41"/>
    </row>
    <row r="40" spans="9:12">
      <c r="I40" s="41"/>
      <c r="J40" s="41"/>
      <c r="K40" s="41"/>
      <c r="L40" s="41"/>
    </row>
    <row r="41" spans="9:12">
      <c r="I41" s="41"/>
      <c r="J41" s="41"/>
      <c r="K41" s="41"/>
      <c r="L41" s="41"/>
    </row>
    <row r="42" spans="9:12">
      <c r="I42" s="41"/>
      <c r="J42" s="41"/>
      <c r="K42" s="41"/>
      <c r="L42" s="41"/>
    </row>
    <row r="43" spans="9:12">
      <c r="I43" s="41"/>
      <c r="J43" s="41"/>
      <c r="K43" s="41"/>
      <c r="L43" s="41"/>
    </row>
    <row r="44" spans="9:12">
      <c r="I44" s="41"/>
      <c r="J44" s="41"/>
      <c r="K44" s="41"/>
      <c r="L44" s="41"/>
    </row>
    <row r="45" spans="9:12">
      <c r="I45" s="41"/>
      <c r="J45" s="41"/>
      <c r="K45" s="41"/>
      <c r="L45" s="41"/>
    </row>
    <row r="46" spans="9:12">
      <c r="I46" s="41"/>
      <c r="J46" s="41"/>
      <c r="K46" s="41"/>
      <c r="L46" s="41"/>
    </row>
    <row r="47" spans="9:12">
      <c r="I47" s="41"/>
      <c r="J47" s="41"/>
      <c r="K47" s="41"/>
      <c r="L47" s="41"/>
    </row>
    <row r="48" spans="9:12">
      <c r="I48" s="41"/>
      <c r="J48" s="41"/>
      <c r="K48" s="41"/>
      <c r="L48" s="41"/>
    </row>
    <row r="49" spans="9:12">
      <c r="I49" s="41"/>
      <c r="J49" s="41"/>
      <c r="K49" s="41"/>
      <c r="L49" s="41"/>
    </row>
    <row r="50" spans="9:12">
      <c r="I50" s="41"/>
      <c r="J50" s="41"/>
      <c r="K50" s="41"/>
      <c r="L50" s="41"/>
    </row>
    <row r="51" spans="9:12">
      <c r="I51" s="41"/>
      <c r="J51" s="41"/>
      <c r="K51" s="41"/>
      <c r="L51" s="41"/>
    </row>
    <row r="52" spans="9:12">
      <c r="I52" s="41"/>
      <c r="J52" s="41"/>
      <c r="K52" s="41"/>
      <c r="L52" s="41"/>
    </row>
    <row r="53" spans="9:12">
      <c r="I53" s="41"/>
      <c r="J53" s="41"/>
      <c r="K53" s="41"/>
      <c r="L53" s="41"/>
    </row>
    <row r="54" spans="9:12">
      <c r="I54" s="41"/>
      <c r="J54" s="41"/>
      <c r="K54" s="41"/>
      <c r="L54" s="41"/>
    </row>
    <row r="55" spans="9:12">
      <c r="I55" s="41"/>
      <c r="J55" s="41"/>
      <c r="K55" s="41"/>
      <c r="L55" s="41"/>
    </row>
    <row r="56" spans="9:12">
      <c r="I56" s="41"/>
      <c r="J56" s="41"/>
      <c r="K56" s="41"/>
      <c r="L56" s="41"/>
    </row>
    <row r="57" spans="9:12">
      <c r="I57" s="41"/>
      <c r="J57" s="41"/>
      <c r="K57" s="41"/>
      <c r="L57" s="41"/>
    </row>
    <row r="58" spans="9:12">
      <c r="I58" s="41"/>
      <c r="J58" s="41"/>
      <c r="K58" s="41"/>
      <c r="L58" s="41"/>
    </row>
    <row r="59" spans="9:12">
      <c r="I59" s="41"/>
      <c r="J59" s="41"/>
      <c r="K59" s="41"/>
      <c r="L59" s="41"/>
    </row>
    <row r="60" spans="9:12">
      <c r="I60" s="41"/>
      <c r="J60" s="41"/>
      <c r="K60" s="41"/>
      <c r="L60" s="41"/>
    </row>
    <row r="61" spans="9:12">
      <c r="I61" s="41"/>
      <c r="J61" s="41"/>
      <c r="K61" s="41"/>
      <c r="L61" s="41"/>
    </row>
    <row r="62" spans="9:12">
      <c r="I62" s="41"/>
      <c r="J62" s="41"/>
      <c r="K62" s="41"/>
      <c r="L62" s="41"/>
    </row>
    <row r="63" spans="9:12">
      <c r="I63" s="41"/>
      <c r="J63" s="41"/>
      <c r="K63" s="41"/>
      <c r="L63" s="41"/>
    </row>
    <row r="64" spans="9:12">
      <c r="I64" s="41"/>
      <c r="J64" s="41"/>
      <c r="K64" s="41"/>
      <c r="L64" s="41"/>
    </row>
    <row r="65" spans="9:12">
      <c r="I65" s="41"/>
      <c r="J65" s="41"/>
      <c r="K65" s="41"/>
      <c r="L65" s="41"/>
    </row>
    <row r="66" spans="9:12">
      <c r="I66" s="41"/>
      <c r="J66" s="41"/>
      <c r="K66" s="41"/>
      <c r="L66" s="41"/>
    </row>
    <row r="67" spans="9:12">
      <c r="I67" s="41"/>
      <c r="J67" s="41"/>
      <c r="K67" s="41"/>
      <c r="L67" s="41"/>
    </row>
    <row r="68" spans="9:12">
      <c r="I68" s="41"/>
      <c r="J68" s="41"/>
      <c r="K68" s="41"/>
      <c r="L68" s="41"/>
    </row>
    <row r="69" spans="9:12">
      <c r="I69" s="41"/>
      <c r="J69" s="41"/>
      <c r="K69" s="41"/>
      <c r="L69" s="41"/>
    </row>
    <row r="70" spans="9:12">
      <c r="I70" s="41"/>
      <c r="J70" s="41"/>
      <c r="K70" s="41"/>
      <c r="L70" s="41"/>
    </row>
    <row r="71" spans="9:12">
      <c r="I71" s="41"/>
      <c r="J71" s="41"/>
      <c r="K71" s="41"/>
      <c r="L71" s="41"/>
    </row>
    <row r="72" spans="9:12">
      <c r="I72" s="41"/>
      <c r="J72" s="41"/>
      <c r="K72" s="41"/>
      <c r="L72" s="41"/>
    </row>
    <row r="73" spans="9:12">
      <c r="I73" s="41"/>
      <c r="J73" s="41"/>
      <c r="K73" s="41"/>
      <c r="L73" s="41"/>
    </row>
    <row r="74" spans="9:12">
      <c r="I74" s="41"/>
      <c r="J74" s="41"/>
      <c r="K74" s="41"/>
      <c r="L74" s="41"/>
    </row>
    <row r="75" spans="9:12">
      <c r="I75" s="41"/>
      <c r="J75" s="41"/>
      <c r="K75" s="41"/>
      <c r="L75" s="41"/>
    </row>
    <row r="76" spans="9:12">
      <c r="I76" s="41"/>
      <c r="J76" s="41"/>
      <c r="K76" s="41"/>
      <c r="L76" s="41"/>
    </row>
    <row r="77" spans="9:12">
      <c r="I77" s="41"/>
      <c r="J77" s="41"/>
      <c r="K77" s="41"/>
      <c r="L77" s="41"/>
    </row>
    <row r="78" spans="9:12">
      <c r="I78" s="41"/>
      <c r="J78" s="41"/>
      <c r="K78" s="41"/>
      <c r="L78" s="41"/>
    </row>
    <row r="79" spans="9:12">
      <c r="I79" s="41"/>
      <c r="J79" s="41"/>
      <c r="K79" s="41"/>
      <c r="L79" s="41"/>
    </row>
    <row r="80" spans="9:12">
      <c r="I80" s="41"/>
      <c r="J80" s="41"/>
      <c r="K80" s="41"/>
      <c r="L80" s="41"/>
    </row>
    <row r="81" spans="9:12">
      <c r="I81" s="41"/>
      <c r="J81" s="41"/>
      <c r="K81" s="41"/>
      <c r="L81" s="41"/>
    </row>
    <row r="82" spans="9:12">
      <c r="I82" s="41"/>
      <c r="J82" s="41"/>
      <c r="K82" s="41"/>
      <c r="L82" s="41"/>
    </row>
    <row r="83" spans="9:12">
      <c r="I83" s="41"/>
      <c r="J83" s="41"/>
      <c r="K83" s="41"/>
      <c r="L83" s="41"/>
    </row>
    <row r="84" spans="9:12">
      <c r="I84" s="41"/>
      <c r="J84" s="41"/>
      <c r="K84" s="41"/>
      <c r="L84" s="41"/>
    </row>
    <row r="85" spans="9:12">
      <c r="I85" s="41"/>
      <c r="J85" s="41"/>
      <c r="K85" s="41"/>
      <c r="L85" s="41"/>
    </row>
    <row r="86" spans="9:12">
      <c r="I86" s="41"/>
      <c r="J86" s="41"/>
      <c r="K86" s="41"/>
      <c r="L86" s="41"/>
    </row>
    <row r="87" spans="9:12">
      <c r="I87" s="41"/>
      <c r="J87" s="41"/>
      <c r="K87" s="41"/>
      <c r="L87" s="41"/>
    </row>
    <row r="88" spans="9:12">
      <c r="I88" s="41"/>
      <c r="J88" s="41"/>
      <c r="K88" s="41"/>
      <c r="L88" s="41"/>
    </row>
    <row r="89" spans="9:12">
      <c r="I89" s="41"/>
      <c r="J89" s="41"/>
      <c r="K89" s="41"/>
      <c r="L89" s="41"/>
    </row>
    <row r="90" spans="9:12">
      <c r="I90" s="41"/>
      <c r="J90" s="41"/>
      <c r="K90" s="41"/>
      <c r="L90" s="41"/>
    </row>
    <row r="91" spans="9:12">
      <c r="I91" s="41"/>
      <c r="J91" s="41"/>
      <c r="K91" s="41"/>
      <c r="L91" s="41"/>
    </row>
    <row r="92" spans="9:12">
      <c r="I92" s="41"/>
      <c r="J92" s="41"/>
      <c r="K92" s="41"/>
      <c r="L92" s="41"/>
    </row>
    <row r="93" spans="9:12">
      <c r="I93" s="41"/>
      <c r="J93" s="41"/>
      <c r="K93" s="41"/>
      <c r="L93" s="41"/>
    </row>
    <row r="94" spans="9:12">
      <c r="I94" s="41"/>
      <c r="J94" s="41"/>
      <c r="K94" s="41"/>
      <c r="L94" s="41"/>
    </row>
    <row r="95" spans="9:12">
      <c r="I95" s="41"/>
      <c r="J95" s="41"/>
      <c r="K95" s="41"/>
      <c r="L95" s="41"/>
    </row>
    <row r="96" spans="9:12">
      <c r="I96" s="41"/>
      <c r="J96" s="41"/>
      <c r="K96" s="41"/>
      <c r="L96" s="41"/>
    </row>
    <row r="97" spans="9:12">
      <c r="I97" s="41"/>
      <c r="J97" s="41"/>
      <c r="K97" s="41"/>
      <c r="L97" s="41"/>
    </row>
    <row r="98" spans="9:12">
      <c r="I98" s="41"/>
      <c r="J98" s="41"/>
      <c r="K98" s="41"/>
      <c r="L98" s="41"/>
    </row>
    <row r="99" spans="9:12">
      <c r="I99" s="41"/>
      <c r="J99" s="41"/>
      <c r="K99" s="41"/>
      <c r="L99" s="41"/>
    </row>
    <row r="100" spans="9:12">
      <c r="I100" s="41"/>
      <c r="J100" s="41"/>
      <c r="K100" s="41"/>
      <c r="L100" s="41"/>
    </row>
    <row r="101" spans="9:12">
      <c r="I101" s="41"/>
      <c r="J101" s="41"/>
      <c r="K101" s="41"/>
      <c r="L101" s="41"/>
    </row>
    <row r="102" spans="9:12">
      <c r="I102" s="41"/>
      <c r="J102" s="41"/>
      <c r="K102" s="41"/>
      <c r="L102" s="41"/>
    </row>
    <row r="103" spans="9:12">
      <c r="I103" s="41"/>
      <c r="J103" s="41"/>
      <c r="K103" s="41"/>
      <c r="L103" s="41"/>
    </row>
    <row r="104" spans="9:12">
      <c r="I104" s="41"/>
      <c r="J104" s="41"/>
      <c r="K104" s="41"/>
      <c r="L104" s="41"/>
    </row>
    <row r="105" spans="9:12">
      <c r="I105" s="41"/>
      <c r="J105" s="41"/>
      <c r="K105" s="41"/>
      <c r="L105" s="41"/>
    </row>
    <row r="106" spans="9:12">
      <c r="I106" s="41"/>
      <c r="J106" s="41"/>
      <c r="K106" s="41"/>
      <c r="L106" s="41"/>
    </row>
    <row r="107" spans="9:12">
      <c r="I107" s="41"/>
      <c r="J107" s="41"/>
      <c r="K107" s="41"/>
      <c r="L107" s="41"/>
    </row>
    <row r="108" spans="9:12">
      <c r="I108" s="41"/>
      <c r="J108" s="41"/>
      <c r="K108" s="41"/>
      <c r="L108" s="41"/>
    </row>
    <row r="109" spans="9:12">
      <c r="I109" s="41"/>
      <c r="J109" s="41"/>
      <c r="K109" s="41"/>
      <c r="L109" s="41"/>
    </row>
    <row r="110" spans="9:12">
      <c r="I110" s="41"/>
      <c r="J110" s="41"/>
      <c r="K110" s="41"/>
      <c r="L110" s="41"/>
    </row>
    <row r="111" spans="9:12">
      <c r="I111" s="41"/>
      <c r="J111" s="41"/>
      <c r="K111" s="41"/>
      <c r="L111" s="41"/>
    </row>
    <row r="112" spans="9:12">
      <c r="I112" s="41"/>
      <c r="J112" s="41"/>
      <c r="K112" s="41"/>
      <c r="L112" s="41"/>
    </row>
    <row r="113" spans="9:12">
      <c r="I113" s="41"/>
      <c r="J113" s="41"/>
      <c r="K113" s="41"/>
      <c r="L113" s="41"/>
    </row>
    <row r="114" spans="9:12">
      <c r="I114" s="41"/>
      <c r="J114" s="41"/>
      <c r="K114" s="41"/>
      <c r="L114" s="41"/>
    </row>
    <row r="115" spans="9:12">
      <c r="I115" s="41"/>
      <c r="J115" s="41"/>
      <c r="K115" s="41"/>
      <c r="L115" s="41"/>
    </row>
    <row r="116" spans="9:12">
      <c r="I116" s="41"/>
      <c r="J116" s="41"/>
      <c r="K116" s="41"/>
      <c r="L116" s="41"/>
    </row>
    <row r="117" spans="9:12">
      <c r="I117" s="41"/>
      <c r="J117" s="41"/>
      <c r="K117" s="41"/>
      <c r="L117" s="41"/>
    </row>
    <row r="118" spans="9:12">
      <c r="I118" s="41"/>
      <c r="J118" s="41"/>
      <c r="K118" s="41"/>
      <c r="L118" s="41"/>
    </row>
    <row r="119" spans="9:12">
      <c r="I119" s="41"/>
      <c r="J119" s="41"/>
      <c r="K119" s="41"/>
      <c r="L119" s="41"/>
    </row>
    <row r="120" spans="9:12">
      <c r="I120" s="41"/>
      <c r="J120" s="41"/>
      <c r="K120" s="41"/>
      <c r="L120" s="41"/>
    </row>
    <row r="121" spans="9:12">
      <c r="I121" s="41"/>
      <c r="J121" s="41"/>
      <c r="K121" s="41"/>
      <c r="L121" s="41"/>
    </row>
    <row r="122" spans="9:12">
      <c r="I122" s="41"/>
      <c r="J122" s="41"/>
      <c r="K122" s="41"/>
      <c r="L122" s="41"/>
    </row>
    <row r="123" spans="9:12">
      <c r="I123" s="41"/>
      <c r="J123" s="41"/>
      <c r="K123" s="41"/>
      <c r="L123" s="41"/>
    </row>
    <row r="124" spans="9:12">
      <c r="I124" s="41"/>
      <c r="J124" s="41"/>
      <c r="K124" s="41"/>
      <c r="L124" s="41"/>
    </row>
    <row r="125" spans="9:12">
      <c r="I125" s="41"/>
      <c r="J125" s="41"/>
      <c r="K125" s="41"/>
      <c r="L125" s="41"/>
    </row>
    <row r="126" spans="9:12">
      <c r="I126" s="41"/>
      <c r="J126" s="41"/>
      <c r="K126" s="41"/>
      <c r="L126" s="41"/>
    </row>
    <row r="127" spans="9:12">
      <c r="I127" s="41"/>
      <c r="J127" s="41"/>
      <c r="K127" s="41"/>
      <c r="L127" s="41"/>
    </row>
    <row r="128" spans="9:12">
      <c r="I128" s="41"/>
      <c r="J128" s="41"/>
      <c r="K128" s="41"/>
      <c r="L128" s="41"/>
    </row>
    <row r="129" spans="9:12">
      <c r="I129" s="41"/>
      <c r="J129" s="41"/>
      <c r="K129" s="41"/>
      <c r="L129" s="41"/>
    </row>
    <row r="130" spans="9:12">
      <c r="I130" s="41"/>
      <c r="J130" s="41"/>
      <c r="K130" s="41"/>
      <c r="L130" s="41"/>
    </row>
    <row r="131" spans="9:12">
      <c r="I131" s="41"/>
      <c r="J131" s="41"/>
      <c r="K131" s="41"/>
      <c r="L131" s="41"/>
    </row>
    <row r="132" spans="9:12">
      <c r="I132" s="41"/>
      <c r="J132" s="41"/>
      <c r="K132" s="41"/>
      <c r="L132" s="41"/>
    </row>
    <row r="133" spans="9:12">
      <c r="I133" s="41"/>
      <c r="J133" s="41"/>
      <c r="K133" s="41"/>
      <c r="L133" s="41"/>
    </row>
    <row r="134" spans="9:12">
      <c r="I134" s="41"/>
      <c r="J134" s="41"/>
      <c r="K134" s="41"/>
      <c r="L134" s="41"/>
    </row>
    <row r="135" spans="9:12">
      <c r="I135" s="41"/>
      <c r="J135" s="41"/>
      <c r="K135" s="41"/>
      <c r="L135" s="41"/>
    </row>
    <row r="136" spans="9:12">
      <c r="I136" s="41"/>
      <c r="J136" s="41"/>
      <c r="K136" s="41"/>
      <c r="L136" s="41"/>
    </row>
    <row r="137" spans="9:12">
      <c r="I137" s="41"/>
      <c r="J137" s="41"/>
      <c r="K137" s="41"/>
      <c r="L137" s="41"/>
    </row>
    <row r="138" spans="9:12">
      <c r="I138" s="41"/>
      <c r="J138" s="41"/>
      <c r="K138" s="41"/>
      <c r="L138" s="41"/>
    </row>
    <row r="139" spans="9:12">
      <c r="I139" s="41"/>
      <c r="J139" s="41"/>
      <c r="K139" s="41"/>
      <c r="L139" s="41"/>
    </row>
    <row r="140" spans="9:12">
      <c r="I140" s="41"/>
      <c r="J140" s="41"/>
      <c r="K140" s="41"/>
      <c r="L140" s="41"/>
    </row>
    <row r="141" spans="9:12">
      <c r="I141" s="41"/>
      <c r="J141" s="41"/>
      <c r="K141" s="41"/>
      <c r="L141" s="41"/>
    </row>
    <row r="142" spans="9:12">
      <c r="I142" s="41"/>
      <c r="J142" s="41"/>
      <c r="K142" s="41"/>
      <c r="L142" s="41"/>
    </row>
    <row r="143" spans="9:12">
      <c r="I143" s="41"/>
      <c r="J143" s="41"/>
      <c r="K143" s="41"/>
      <c r="L143" s="41"/>
    </row>
    <row r="144" spans="9:12">
      <c r="I144" s="41"/>
      <c r="J144" s="41"/>
      <c r="K144" s="41"/>
      <c r="L144" s="41"/>
    </row>
    <row r="145" spans="9:12">
      <c r="I145" s="41"/>
      <c r="J145" s="41"/>
      <c r="K145" s="41"/>
      <c r="L145" s="41"/>
    </row>
    <row r="146" spans="9:12">
      <c r="I146" s="41"/>
      <c r="J146" s="41"/>
      <c r="K146" s="41"/>
      <c r="L146" s="41"/>
    </row>
    <row r="147" spans="9:12">
      <c r="I147" s="41"/>
      <c r="J147" s="41"/>
      <c r="K147" s="41"/>
      <c r="L147" s="41"/>
    </row>
    <row r="148" spans="9:12">
      <c r="I148" s="41"/>
      <c r="J148" s="41"/>
      <c r="K148" s="41"/>
      <c r="L148" s="41"/>
    </row>
    <row r="149" spans="9:12">
      <c r="I149" s="41"/>
      <c r="J149" s="41"/>
      <c r="K149" s="41"/>
      <c r="L149" s="41"/>
    </row>
    <row r="150" spans="9:12">
      <c r="I150" s="41"/>
      <c r="J150" s="41"/>
      <c r="K150" s="41"/>
      <c r="L150" s="41"/>
    </row>
    <row r="151" spans="9:12">
      <c r="I151" s="41"/>
      <c r="J151" s="41"/>
      <c r="K151" s="41"/>
      <c r="L151" s="41"/>
    </row>
    <row r="152" spans="9:12">
      <c r="I152" s="41"/>
      <c r="J152" s="41"/>
      <c r="K152" s="41"/>
      <c r="L152" s="41"/>
    </row>
    <row r="153" spans="9:12">
      <c r="I153" s="41"/>
      <c r="J153" s="41"/>
      <c r="K153" s="41"/>
      <c r="L153" s="41"/>
    </row>
    <row r="154" spans="9:12">
      <c r="I154" s="41"/>
      <c r="J154" s="41"/>
      <c r="K154" s="41"/>
      <c r="L154" s="41"/>
    </row>
    <row r="155" spans="9:12">
      <c r="I155" s="41"/>
      <c r="J155" s="41"/>
      <c r="K155" s="41"/>
      <c r="L155" s="41"/>
    </row>
    <row r="156" spans="9:12">
      <c r="I156" s="41"/>
      <c r="J156" s="41"/>
      <c r="K156" s="41"/>
      <c r="L156" s="41"/>
    </row>
    <row r="157" spans="9:12">
      <c r="I157" s="41"/>
      <c r="J157" s="41"/>
      <c r="K157" s="41"/>
      <c r="L157" s="41"/>
    </row>
    <row r="158" spans="9:12">
      <c r="I158" s="41"/>
      <c r="J158" s="41"/>
      <c r="K158" s="41"/>
      <c r="L158" s="41"/>
    </row>
    <row r="159" spans="9:12">
      <c r="I159" s="41"/>
      <c r="J159" s="41"/>
      <c r="K159" s="41"/>
      <c r="L159" s="41"/>
    </row>
    <row r="160" spans="9:12">
      <c r="I160" s="41"/>
      <c r="J160" s="41"/>
      <c r="K160" s="41"/>
      <c r="L160" s="41"/>
    </row>
    <row r="161" spans="9:12">
      <c r="I161" s="41"/>
      <c r="J161" s="41"/>
      <c r="K161" s="41"/>
      <c r="L161" s="41"/>
    </row>
    <row r="162" spans="9:12">
      <c r="I162" s="41"/>
      <c r="J162" s="41"/>
      <c r="K162" s="41"/>
      <c r="L162" s="41"/>
    </row>
    <row r="163" spans="9:12">
      <c r="I163" s="41"/>
      <c r="J163" s="41"/>
      <c r="K163" s="41"/>
      <c r="L163" s="41"/>
    </row>
    <row r="164" spans="9:12">
      <c r="I164" s="41"/>
      <c r="J164" s="41"/>
      <c r="K164" s="41"/>
      <c r="L164" s="41"/>
    </row>
    <row r="165" spans="9:12">
      <c r="I165" s="41"/>
      <c r="J165" s="41"/>
      <c r="K165" s="41"/>
      <c r="L165" s="41"/>
    </row>
    <row r="166" spans="9:12">
      <c r="I166" s="41"/>
      <c r="J166" s="41"/>
      <c r="K166" s="41"/>
      <c r="L166" s="41"/>
    </row>
    <row r="167" spans="9:12">
      <c r="I167" s="41"/>
      <c r="J167" s="41"/>
      <c r="K167" s="41"/>
      <c r="L167" s="41"/>
    </row>
    <row r="168" spans="9:12">
      <c r="I168" s="41"/>
      <c r="J168" s="41"/>
      <c r="K168" s="41"/>
      <c r="L168" s="41"/>
    </row>
    <row r="169" spans="9:12">
      <c r="I169" s="41"/>
      <c r="J169" s="41"/>
      <c r="K169" s="41"/>
      <c r="L169" s="41"/>
    </row>
    <row r="170" spans="9:12">
      <c r="I170" s="41"/>
      <c r="J170" s="41"/>
      <c r="K170" s="41"/>
      <c r="L170" s="41"/>
    </row>
    <row r="171" spans="9:12">
      <c r="I171" s="41"/>
      <c r="J171" s="41"/>
      <c r="K171" s="41"/>
      <c r="L171" s="41"/>
    </row>
    <row r="172" spans="9:12">
      <c r="I172" s="41"/>
      <c r="J172" s="41"/>
      <c r="K172" s="41"/>
      <c r="L172" s="41"/>
    </row>
    <row r="173" spans="9:12">
      <c r="I173" s="41"/>
      <c r="J173" s="41"/>
      <c r="K173" s="41"/>
      <c r="L173" s="41"/>
    </row>
    <row r="174" spans="9:12">
      <c r="I174" s="41"/>
      <c r="J174" s="41"/>
      <c r="K174" s="41"/>
      <c r="L174" s="41"/>
    </row>
    <row r="175" spans="9:12">
      <c r="I175" s="41"/>
      <c r="J175" s="41"/>
      <c r="K175" s="41"/>
      <c r="L175" s="41"/>
    </row>
    <row r="176" spans="9:12">
      <c r="I176" s="41"/>
      <c r="J176" s="41"/>
      <c r="K176" s="41"/>
      <c r="L176" s="41"/>
    </row>
    <row r="177" spans="9:12">
      <c r="I177" s="41"/>
      <c r="J177" s="41"/>
      <c r="K177" s="41"/>
      <c r="L177" s="41"/>
    </row>
    <row r="178" spans="9:12">
      <c r="I178" s="41"/>
      <c r="J178" s="41"/>
      <c r="K178" s="41"/>
      <c r="L178" s="41"/>
    </row>
    <row r="179" spans="9:12">
      <c r="I179" s="41"/>
      <c r="J179" s="41"/>
      <c r="K179" s="41"/>
      <c r="L179" s="41"/>
    </row>
    <row r="180" spans="9:12">
      <c r="I180" s="41"/>
      <c r="J180" s="41"/>
      <c r="K180" s="41"/>
      <c r="L180" s="41"/>
    </row>
    <row r="181" spans="9:12">
      <c r="I181" s="41"/>
      <c r="J181" s="41"/>
      <c r="K181" s="41"/>
      <c r="L181" s="41"/>
    </row>
    <row r="182" spans="9:12">
      <c r="I182" s="41"/>
      <c r="J182" s="41"/>
      <c r="K182" s="41"/>
      <c r="L182" s="41"/>
    </row>
    <row r="183" spans="9:12">
      <c r="I183" s="41"/>
      <c r="J183" s="41"/>
      <c r="K183" s="41"/>
      <c r="L183" s="41"/>
    </row>
    <row r="184" spans="9:12">
      <c r="I184" s="41"/>
      <c r="J184" s="41"/>
      <c r="K184" s="41"/>
      <c r="L184" s="41"/>
    </row>
    <row r="185" spans="9:12">
      <c r="I185" s="41"/>
      <c r="J185" s="41"/>
      <c r="K185" s="41"/>
      <c r="L185" s="41"/>
    </row>
    <row r="186" spans="9:12">
      <c r="I186" s="41"/>
      <c r="J186" s="41"/>
      <c r="K186" s="41"/>
      <c r="L186" s="41"/>
    </row>
    <row r="187" spans="9:12">
      <c r="I187" s="41"/>
      <c r="J187" s="41"/>
      <c r="K187" s="41"/>
      <c r="L187" s="41"/>
    </row>
    <row r="188" spans="9:12">
      <c r="I188" s="41"/>
      <c r="J188" s="41"/>
      <c r="K188" s="41"/>
      <c r="L188" s="41"/>
    </row>
    <row r="189" spans="9:12">
      <c r="I189" s="41"/>
      <c r="J189" s="41"/>
      <c r="K189" s="41"/>
      <c r="L189" s="41"/>
    </row>
    <row r="190" spans="9:12">
      <c r="I190" s="41"/>
      <c r="J190" s="41"/>
      <c r="K190" s="41"/>
      <c r="L190" s="41"/>
    </row>
    <row r="191" spans="9:12">
      <c r="I191" s="41"/>
      <c r="J191" s="41"/>
      <c r="K191" s="41"/>
      <c r="L191" s="41"/>
    </row>
    <row r="192" spans="9:12">
      <c r="I192" s="41"/>
      <c r="J192" s="41"/>
      <c r="K192" s="41"/>
      <c r="L192" s="41"/>
    </row>
    <row r="193" spans="9:12">
      <c r="I193" s="41"/>
      <c r="J193" s="41"/>
      <c r="K193" s="41"/>
      <c r="L193" s="41"/>
    </row>
    <row r="194" spans="9:12">
      <c r="I194" s="41"/>
      <c r="J194" s="41"/>
      <c r="K194" s="41"/>
      <c r="L194" s="41"/>
    </row>
    <row r="195" spans="9:12">
      <c r="I195" s="41"/>
      <c r="J195" s="41"/>
      <c r="K195" s="41"/>
      <c r="L195" s="41"/>
    </row>
    <row r="196" spans="9:12">
      <c r="I196" s="41"/>
      <c r="J196" s="41"/>
      <c r="K196" s="41"/>
      <c r="L196" s="41"/>
    </row>
    <row r="197" spans="9:12">
      <c r="I197" s="41"/>
      <c r="J197" s="41"/>
      <c r="K197" s="41"/>
      <c r="L197" s="41"/>
    </row>
    <row r="198" spans="9:12">
      <c r="I198" s="41"/>
      <c r="J198" s="41"/>
      <c r="K198" s="41"/>
      <c r="L198" s="41"/>
    </row>
    <row r="199" spans="9:12">
      <c r="I199" s="41"/>
      <c r="J199" s="41"/>
      <c r="K199" s="41"/>
      <c r="L199" s="41"/>
    </row>
    <row r="200" spans="9:12">
      <c r="I200" s="41"/>
      <c r="J200" s="41"/>
      <c r="K200" s="41"/>
      <c r="L200" s="41"/>
    </row>
    <row r="201" spans="9:12">
      <c r="I201" s="41"/>
      <c r="J201" s="41"/>
      <c r="K201" s="41"/>
      <c r="L201" s="41"/>
    </row>
    <row r="202" spans="9:12">
      <c r="I202" s="41"/>
      <c r="J202" s="41"/>
      <c r="K202" s="41"/>
      <c r="L202" s="41"/>
    </row>
    <row r="203" spans="9:12">
      <c r="I203" s="41"/>
      <c r="J203" s="41"/>
      <c r="K203" s="41"/>
      <c r="L203" s="41"/>
    </row>
    <row r="204" spans="9:12">
      <c r="I204" s="41"/>
      <c r="J204" s="41"/>
      <c r="K204" s="41"/>
      <c r="L204" s="41"/>
    </row>
    <row r="205" spans="9:12">
      <c r="I205" s="41"/>
      <c r="J205" s="41"/>
      <c r="K205" s="41"/>
      <c r="L205" s="41"/>
    </row>
    <row r="206" spans="9:12">
      <c r="I206" s="41"/>
      <c r="J206" s="41"/>
      <c r="K206" s="41"/>
      <c r="L206" s="41"/>
    </row>
    <row r="207" spans="9:12">
      <c r="I207" s="41"/>
      <c r="J207" s="41"/>
      <c r="K207" s="41"/>
      <c r="L207" s="41"/>
    </row>
    <row r="208" spans="9:12">
      <c r="I208" s="41"/>
      <c r="J208" s="41"/>
      <c r="K208" s="41"/>
      <c r="L208" s="41"/>
    </row>
    <row r="209" spans="9:12">
      <c r="I209" s="41"/>
      <c r="J209" s="41"/>
      <c r="K209" s="41"/>
      <c r="L209" s="41"/>
    </row>
    <row r="210" spans="9:12">
      <c r="I210" s="41"/>
      <c r="J210" s="41"/>
      <c r="K210" s="41"/>
      <c r="L210" s="41"/>
    </row>
    <row r="211" spans="9:12">
      <c r="I211" s="41"/>
      <c r="J211" s="41"/>
      <c r="K211" s="41"/>
      <c r="L211" s="41"/>
    </row>
    <row r="212" spans="9:12">
      <c r="I212" s="41"/>
      <c r="J212" s="41"/>
      <c r="K212" s="41"/>
      <c r="L212" s="41"/>
    </row>
    <row r="213" spans="9:12">
      <c r="I213" s="41"/>
      <c r="J213" s="41"/>
      <c r="K213" s="41"/>
      <c r="L213" s="41"/>
    </row>
    <row r="214" spans="9:12">
      <c r="I214" s="41"/>
      <c r="J214" s="41"/>
      <c r="K214" s="41"/>
      <c r="L214" s="41"/>
    </row>
    <row r="215" spans="9:12">
      <c r="I215" s="41"/>
      <c r="J215" s="41"/>
      <c r="K215" s="41"/>
      <c r="L215" s="41"/>
    </row>
    <row r="216" spans="9:12">
      <c r="I216" s="41"/>
      <c r="J216" s="41"/>
      <c r="K216" s="41"/>
      <c r="L216" s="41"/>
    </row>
    <row r="217" spans="9:12">
      <c r="I217" s="41"/>
      <c r="J217" s="41"/>
      <c r="K217" s="41"/>
      <c r="L217" s="41"/>
    </row>
    <row r="218" spans="9:12">
      <c r="I218" s="41"/>
      <c r="J218" s="41"/>
      <c r="K218" s="41"/>
      <c r="L218" s="41"/>
    </row>
    <row r="219" spans="9:12">
      <c r="I219" s="41"/>
      <c r="J219" s="41"/>
      <c r="K219" s="41"/>
      <c r="L219" s="41"/>
    </row>
    <row r="220" spans="9:12">
      <c r="I220" s="41"/>
      <c r="J220" s="41"/>
      <c r="K220" s="41"/>
      <c r="L220" s="41"/>
    </row>
    <row r="221" spans="9:12">
      <c r="I221" s="41"/>
      <c r="J221" s="41"/>
      <c r="K221" s="41"/>
      <c r="L221" s="41"/>
    </row>
    <row r="222" spans="9:12">
      <c r="I222" s="41"/>
      <c r="J222" s="41"/>
      <c r="K222" s="41"/>
      <c r="L222" s="41"/>
    </row>
    <row r="223" spans="9:12">
      <c r="I223" s="41"/>
      <c r="J223" s="41"/>
      <c r="K223" s="41"/>
      <c r="L223" s="41"/>
    </row>
    <row r="224" spans="9:12">
      <c r="I224" s="41"/>
      <c r="J224" s="41"/>
      <c r="K224" s="41"/>
      <c r="L224" s="41"/>
    </row>
    <row r="225" spans="9:12">
      <c r="I225" s="41"/>
      <c r="J225" s="41"/>
      <c r="K225" s="41"/>
      <c r="L225" s="41"/>
    </row>
    <row r="226" spans="9:12">
      <c r="I226" s="41"/>
      <c r="J226" s="41"/>
      <c r="K226" s="41"/>
      <c r="L226" s="41"/>
    </row>
    <row r="227" spans="9:12">
      <c r="I227" s="41"/>
      <c r="J227" s="41"/>
      <c r="K227" s="41"/>
      <c r="L227" s="41"/>
    </row>
    <row r="228" spans="9:12">
      <c r="I228" s="41"/>
      <c r="J228" s="41"/>
      <c r="K228" s="41"/>
      <c r="L228" s="41"/>
    </row>
    <row r="229" spans="9:12">
      <c r="I229" s="41"/>
      <c r="J229" s="41"/>
      <c r="K229" s="41"/>
      <c r="L229" s="41"/>
    </row>
    <row r="230" spans="9:12">
      <c r="I230" s="41"/>
      <c r="J230" s="41"/>
      <c r="K230" s="41"/>
      <c r="L230" s="41"/>
    </row>
    <row r="231" spans="9:12">
      <c r="I231" s="41"/>
      <c r="J231" s="41"/>
      <c r="K231" s="41"/>
      <c r="L231" s="41"/>
    </row>
    <row r="232" spans="9:12">
      <c r="I232" s="41"/>
      <c r="J232" s="41"/>
      <c r="K232" s="41"/>
      <c r="L232" s="41"/>
    </row>
    <row r="233" spans="9:12">
      <c r="I233" s="41"/>
      <c r="J233" s="41"/>
      <c r="K233" s="41"/>
      <c r="L233" s="41"/>
    </row>
    <row r="234" spans="9:12">
      <c r="I234" s="41"/>
      <c r="J234" s="41"/>
      <c r="K234" s="41"/>
      <c r="L234" s="41"/>
    </row>
    <row r="235" spans="9:12">
      <c r="I235" s="41"/>
      <c r="J235" s="41"/>
      <c r="K235" s="41"/>
      <c r="L235" s="41"/>
    </row>
    <row r="236" spans="9:12">
      <c r="I236" s="41"/>
      <c r="J236" s="41"/>
      <c r="K236" s="41"/>
      <c r="L236" s="41"/>
    </row>
    <row r="237" spans="9:12">
      <c r="I237" s="41"/>
      <c r="J237" s="41"/>
      <c r="K237" s="41"/>
      <c r="L237" s="41"/>
    </row>
    <row r="238" spans="9:12">
      <c r="I238" s="41"/>
      <c r="J238" s="41"/>
      <c r="K238" s="41"/>
      <c r="L238" s="41"/>
    </row>
    <row r="239" spans="9:12">
      <c r="I239" s="41"/>
      <c r="J239" s="41"/>
      <c r="K239" s="41"/>
      <c r="L239" s="41"/>
    </row>
    <row r="240" spans="9:12">
      <c r="I240" s="41"/>
      <c r="J240" s="41"/>
      <c r="K240" s="41"/>
      <c r="L240" s="41"/>
    </row>
    <row r="241" spans="9:12">
      <c r="I241" s="41"/>
      <c r="J241" s="41"/>
      <c r="K241" s="41"/>
      <c r="L241" s="41"/>
    </row>
    <row r="242" spans="9:12">
      <c r="I242" s="41"/>
      <c r="J242" s="41"/>
      <c r="K242" s="41"/>
      <c r="L242" s="41"/>
    </row>
    <row r="243" spans="9:12">
      <c r="I243" s="41"/>
      <c r="J243" s="41"/>
      <c r="K243" s="41"/>
      <c r="L243" s="41"/>
    </row>
    <row r="244" spans="9:12">
      <c r="I244" s="41"/>
      <c r="J244" s="41"/>
      <c r="K244" s="41"/>
      <c r="L244" s="41"/>
    </row>
    <row r="245" spans="9:12">
      <c r="I245" s="41"/>
      <c r="J245" s="41"/>
      <c r="K245" s="41"/>
      <c r="L245" s="41"/>
    </row>
    <row r="246" spans="9:12">
      <c r="I246" s="41"/>
      <c r="J246" s="41"/>
      <c r="K246" s="41"/>
      <c r="L246" s="41"/>
    </row>
    <row r="247" spans="9:12">
      <c r="I247" s="41"/>
      <c r="J247" s="41"/>
      <c r="K247" s="41"/>
      <c r="L247" s="41"/>
    </row>
    <row r="248" spans="9:12">
      <c r="I248" s="41"/>
      <c r="J248" s="41"/>
      <c r="K248" s="41"/>
      <c r="L248" s="41"/>
    </row>
    <row r="249" spans="9:12">
      <c r="I249" s="41"/>
      <c r="J249" s="41"/>
      <c r="K249" s="41"/>
      <c r="L249" s="41"/>
    </row>
    <row r="250" spans="9:12">
      <c r="I250" s="41"/>
      <c r="J250" s="41"/>
      <c r="K250" s="41"/>
      <c r="L250" s="41"/>
    </row>
    <row r="251" spans="9:12">
      <c r="I251" s="41"/>
      <c r="J251" s="41"/>
      <c r="K251" s="41"/>
      <c r="L251" s="41"/>
    </row>
    <row r="252" spans="9:12">
      <c r="I252" s="41"/>
      <c r="J252" s="41"/>
      <c r="K252" s="41"/>
      <c r="L252" s="41"/>
    </row>
    <row r="253" spans="9:12">
      <c r="I253" s="41"/>
      <c r="J253" s="41"/>
      <c r="K253" s="41"/>
      <c r="L253" s="41"/>
    </row>
    <row r="254" spans="9:12">
      <c r="I254" s="41"/>
      <c r="J254" s="41"/>
      <c r="K254" s="41"/>
      <c r="L254" s="41"/>
    </row>
    <row r="255" spans="9:12">
      <c r="I255" s="41"/>
      <c r="J255" s="41"/>
      <c r="K255" s="41"/>
      <c r="L255" s="41"/>
    </row>
    <row r="256" spans="9:12">
      <c r="I256" s="41"/>
      <c r="J256" s="41"/>
      <c r="K256" s="41"/>
      <c r="L256" s="41"/>
    </row>
    <row r="257" spans="9:12">
      <c r="I257" s="41"/>
      <c r="J257" s="41"/>
      <c r="K257" s="41"/>
      <c r="L257" s="41"/>
    </row>
    <row r="258" spans="9:12">
      <c r="I258" s="41"/>
      <c r="J258" s="41"/>
      <c r="K258" s="41"/>
      <c r="L258" s="41"/>
    </row>
    <row r="259" spans="9:12">
      <c r="I259" s="41"/>
      <c r="J259" s="41"/>
      <c r="K259" s="41"/>
      <c r="L259" s="41"/>
    </row>
    <row r="260" spans="9:12">
      <c r="I260" s="41"/>
      <c r="J260" s="41"/>
      <c r="K260" s="41"/>
      <c r="L260" s="41"/>
    </row>
    <row r="261" spans="9:12">
      <c r="I261" s="41"/>
      <c r="J261" s="41"/>
      <c r="K261" s="41"/>
      <c r="L261" s="41"/>
    </row>
    <row r="262" spans="9:12">
      <c r="I262" s="41"/>
      <c r="J262" s="41"/>
      <c r="K262" s="41"/>
      <c r="L262" s="41"/>
    </row>
    <row r="263" spans="9:12">
      <c r="I263" s="41"/>
      <c r="J263" s="41"/>
      <c r="K263" s="41"/>
      <c r="L263" s="41"/>
    </row>
    <row r="264" spans="9:12">
      <c r="I264" s="41"/>
      <c r="J264" s="41"/>
      <c r="K264" s="41"/>
      <c r="L264" s="41"/>
    </row>
    <row r="265" spans="9:12">
      <c r="I265" s="41"/>
      <c r="J265" s="41"/>
      <c r="K265" s="41"/>
      <c r="L265" s="41"/>
    </row>
    <row r="266" spans="9:12">
      <c r="I266" s="41"/>
      <c r="J266" s="41"/>
      <c r="K266" s="41"/>
      <c r="L266" s="41"/>
    </row>
    <row r="267" spans="9:12">
      <c r="I267" s="41"/>
      <c r="J267" s="41"/>
      <c r="K267" s="41"/>
      <c r="L267" s="41"/>
    </row>
    <row r="268" spans="9:12">
      <c r="I268" s="41"/>
      <c r="J268" s="41"/>
      <c r="K268" s="41"/>
      <c r="L268" s="41"/>
    </row>
    <row r="269" spans="9:12">
      <c r="I269" s="41"/>
      <c r="J269" s="41"/>
      <c r="K269" s="41"/>
      <c r="L269" s="41"/>
    </row>
    <row r="270" spans="9:12">
      <c r="I270" s="41"/>
      <c r="J270" s="41"/>
      <c r="K270" s="41"/>
      <c r="L270" s="41"/>
    </row>
    <row r="271" spans="9:12">
      <c r="I271" s="41"/>
      <c r="J271" s="41"/>
      <c r="K271" s="41"/>
      <c r="L271" s="41"/>
    </row>
    <row r="272" spans="9:12">
      <c r="I272" s="41"/>
      <c r="J272" s="41"/>
      <c r="K272" s="41"/>
      <c r="L272" s="41"/>
    </row>
    <row r="273" spans="9:12">
      <c r="I273" s="41"/>
      <c r="J273" s="41"/>
      <c r="K273" s="41"/>
      <c r="L273" s="41"/>
    </row>
    <row r="274" spans="9:12">
      <c r="I274" s="41"/>
      <c r="J274" s="41"/>
      <c r="K274" s="41"/>
      <c r="L274" s="41"/>
    </row>
    <row r="275" spans="9:12">
      <c r="I275" s="41"/>
      <c r="J275" s="41"/>
      <c r="K275" s="41"/>
      <c r="L275" s="41"/>
    </row>
    <row r="276" spans="9:12">
      <c r="I276" s="41"/>
      <c r="J276" s="41"/>
      <c r="K276" s="41"/>
      <c r="L276" s="41"/>
    </row>
    <row r="277" spans="9:12">
      <c r="I277" s="41"/>
      <c r="J277" s="41"/>
      <c r="K277" s="41"/>
      <c r="L277" s="41"/>
    </row>
    <row r="278" spans="9:12">
      <c r="I278" s="41"/>
      <c r="J278" s="41"/>
      <c r="K278" s="41"/>
      <c r="L278" s="41"/>
    </row>
    <row r="279" spans="9:12">
      <c r="I279" s="41"/>
      <c r="J279" s="41"/>
      <c r="K279" s="41"/>
      <c r="L279" s="41"/>
    </row>
    <row r="280" spans="9:12">
      <c r="I280" s="41"/>
      <c r="J280" s="41"/>
      <c r="K280" s="41"/>
      <c r="L280" s="41"/>
    </row>
    <row r="281" spans="9:12">
      <c r="I281" s="41"/>
      <c r="J281" s="41"/>
      <c r="K281" s="41"/>
      <c r="L281" s="41"/>
    </row>
    <row r="282" spans="9:12">
      <c r="I282" s="41"/>
      <c r="J282" s="41"/>
      <c r="K282" s="41"/>
      <c r="L282" s="41"/>
    </row>
    <row r="283" spans="9:12">
      <c r="I283" s="41"/>
      <c r="J283" s="41"/>
      <c r="K283" s="41"/>
      <c r="L283" s="41"/>
    </row>
    <row r="284" spans="9:12">
      <c r="I284" s="41"/>
      <c r="J284" s="41"/>
      <c r="K284" s="41"/>
      <c r="L284" s="41"/>
    </row>
    <row r="285" spans="9:12">
      <c r="I285" s="41"/>
      <c r="J285" s="41"/>
      <c r="K285" s="41"/>
      <c r="L285" s="41"/>
    </row>
    <row r="286" spans="9:12">
      <c r="I286" s="41"/>
      <c r="J286" s="41"/>
      <c r="K286" s="41"/>
      <c r="L286" s="41"/>
    </row>
    <row r="287" spans="9:12">
      <c r="I287" s="41"/>
      <c r="J287" s="41"/>
      <c r="K287" s="41"/>
      <c r="L287" s="41"/>
    </row>
    <row r="288" spans="9:12">
      <c r="I288" s="41"/>
      <c r="J288" s="41"/>
      <c r="K288" s="41"/>
      <c r="L288" s="41"/>
    </row>
    <row r="289" spans="9:12">
      <c r="I289" s="41"/>
      <c r="J289" s="41"/>
      <c r="K289" s="41"/>
      <c r="L289" s="41"/>
    </row>
    <row r="290" spans="9:12">
      <c r="I290" s="41"/>
      <c r="J290" s="41"/>
      <c r="K290" s="41"/>
      <c r="L290" s="41"/>
    </row>
    <row r="291" spans="9:12">
      <c r="I291" s="41"/>
      <c r="J291" s="41"/>
      <c r="K291" s="41"/>
      <c r="L291" s="41"/>
    </row>
    <row r="292" spans="9:12">
      <c r="I292" s="41"/>
      <c r="J292" s="41"/>
      <c r="K292" s="41"/>
      <c r="L292" s="41"/>
    </row>
    <row r="293" spans="9:12">
      <c r="I293" s="41"/>
      <c r="J293" s="41"/>
      <c r="K293" s="41"/>
      <c r="L293" s="41"/>
    </row>
    <row r="294" spans="9:12">
      <c r="I294" s="41"/>
      <c r="J294" s="41"/>
      <c r="K294" s="41"/>
      <c r="L294" s="41"/>
    </row>
    <row r="295" spans="9:12">
      <c r="I295" s="41"/>
      <c r="J295" s="41"/>
      <c r="K295" s="41"/>
      <c r="L295" s="41"/>
    </row>
    <row r="296" spans="9:12">
      <c r="I296" s="41"/>
      <c r="J296" s="41"/>
      <c r="K296" s="41"/>
      <c r="L296" s="41"/>
    </row>
    <row r="297" spans="9:12">
      <c r="I297" s="41"/>
      <c r="J297" s="41"/>
      <c r="K297" s="41"/>
      <c r="L297" s="41"/>
    </row>
    <row r="298" spans="9:12">
      <c r="I298" s="41"/>
      <c r="J298" s="41"/>
      <c r="K298" s="41"/>
      <c r="L298" s="41"/>
    </row>
    <row r="299" spans="9:12">
      <c r="I299" s="41"/>
      <c r="J299" s="41"/>
      <c r="K299" s="41"/>
      <c r="L299" s="41"/>
    </row>
    <row r="300" spans="9:12">
      <c r="I300" s="41"/>
      <c r="J300" s="41"/>
      <c r="K300" s="41"/>
      <c r="L300" s="41"/>
    </row>
    <row r="301" spans="9:12">
      <c r="I301" s="41"/>
      <c r="J301" s="41"/>
      <c r="K301" s="41"/>
      <c r="L301" s="41"/>
    </row>
    <row r="302" spans="9:12">
      <c r="I302" s="41"/>
      <c r="J302" s="41"/>
      <c r="K302" s="41"/>
      <c r="L302" s="41"/>
    </row>
    <row r="303" spans="9:12">
      <c r="I303" s="41"/>
      <c r="J303" s="41"/>
      <c r="K303" s="41"/>
      <c r="L303" s="41"/>
    </row>
    <row r="304" spans="9:12">
      <c r="I304" s="41"/>
      <c r="J304" s="41"/>
      <c r="K304" s="41"/>
      <c r="L304" s="41"/>
    </row>
    <row r="305" spans="9:12">
      <c r="I305" s="41"/>
      <c r="J305" s="41"/>
      <c r="K305" s="41"/>
      <c r="L305" s="41"/>
    </row>
    <row r="306" spans="9:12">
      <c r="I306" s="41"/>
      <c r="J306" s="41"/>
      <c r="K306" s="41"/>
      <c r="L306" s="41"/>
    </row>
    <row r="307" spans="9:12">
      <c r="I307" s="41"/>
      <c r="J307" s="41"/>
      <c r="K307" s="41"/>
      <c r="L307" s="41"/>
    </row>
    <row r="308" spans="9:12">
      <c r="I308" s="41"/>
      <c r="J308" s="41"/>
      <c r="K308" s="41"/>
      <c r="L308" s="41"/>
    </row>
    <row r="309" spans="9:12">
      <c r="I309" s="41"/>
      <c r="J309" s="41"/>
      <c r="K309" s="41"/>
      <c r="L309" s="41"/>
    </row>
    <row r="310" spans="9:12">
      <c r="I310" s="41"/>
      <c r="J310" s="41"/>
      <c r="K310" s="41"/>
      <c r="L310" s="41"/>
    </row>
    <row r="311" spans="9:12">
      <c r="I311" s="41"/>
      <c r="J311" s="41"/>
      <c r="K311" s="41"/>
      <c r="L311" s="41"/>
    </row>
    <row r="312" spans="9:12">
      <c r="I312" s="41"/>
      <c r="J312" s="41"/>
      <c r="K312" s="41"/>
      <c r="L312" s="41"/>
    </row>
    <row r="313" spans="9:12">
      <c r="I313" s="41"/>
      <c r="J313" s="41"/>
      <c r="K313" s="41"/>
      <c r="L313" s="41"/>
    </row>
    <row r="314" spans="9:12">
      <c r="I314" s="41"/>
      <c r="J314" s="41"/>
      <c r="K314" s="41"/>
      <c r="L314" s="41"/>
    </row>
    <row r="315" spans="9:12">
      <c r="I315" s="41"/>
      <c r="J315" s="41"/>
      <c r="K315" s="41"/>
      <c r="L315" s="41"/>
    </row>
    <row r="316" spans="9:12">
      <c r="I316" s="41"/>
      <c r="J316" s="41"/>
      <c r="K316" s="41"/>
      <c r="L316" s="41"/>
    </row>
    <row r="317" spans="9:12">
      <c r="I317" s="41"/>
      <c r="J317" s="41"/>
      <c r="K317" s="41"/>
      <c r="L317" s="41"/>
    </row>
    <row r="318" spans="9:12">
      <c r="I318" s="41"/>
      <c r="J318" s="41"/>
      <c r="K318" s="41"/>
      <c r="L318" s="41"/>
    </row>
    <row r="319" spans="9:12">
      <c r="I319" s="41"/>
      <c r="J319" s="41"/>
      <c r="K319" s="41"/>
      <c r="L319" s="41"/>
    </row>
    <row r="320" spans="9:12">
      <c r="I320" s="41"/>
      <c r="J320" s="41"/>
      <c r="K320" s="41"/>
      <c r="L320" s="41"/>
    </row>
    <row r="321" spans="9:12">
      <c r="I321" s="41"/>
      <c r="J321" s="41"/>
      <c r="K321" s="41"/>
      <c r="L321" s="41"/>
    </row>
    <row r="322" spans="9:12">
      <c r="I322" s="41"/>
      <c r="J322" s="41"/>
      <c r="K322" s="41"/>
      <c r="L322" s="41"/>
    </row>
    <row r="323" spans="9:12">
      <c r="I323" s="41"/>
      <c r="J323" s="41"/>
      <c r="K323" s="41"/>
      <c r="L323" s="41"/>
    </row>
    <row r="324" spans="9:12">
      <c r="I324" s="41"/>
      <c r="J324" s="41"/>
      <c r="K324" s="41"/>
      <c r="L324" s="41"/>
    </row>
    <row r="325" spans="9:12">
      <c r="I325" s="41"/>
      <c r="J325" s="41"/>
      <c r="K325" s="41"/>
      <c r="L325" s="41"/>
    </row>
    <row r="326" spans="9:12">
      <c r="I326" s="41"/>
      <c r="J326" s="41"/>
      <c r="K326" s="41"/>
      <c r="L326" s="41"/>
    </row>
    <row r="327" spans="9:12">
      <c r="I327" s="41"/>
      <c r="J327" s="41"/>
      <c r="K327" s="41"/>
      <c r="L327" s="41"/>
    </row>
    <row r="328" spans="9:12">
      <c r="I328" s="41"/>
      <c r="J328" s="41"/>
      <c r="K328" s="41"/>
      <c r="L328" s="41"/>
    </row>
    <row r="329" spans="9:12">
      <c r="I329" s="41"/>
      <c r="J329" s="41"/>
      <c r="K329" s="41"/>
      <c r="L329" s="41"/>
    </row>
    <row r="330" spans="9:12">
      <c r="I330" s="41"/>
      <c r="J330" s="41"/>
      <c r="K330" s="41"/>
      <c r="L330" s="41"/>
    </row>
    <row r="331" spans="9:12">
      <c r="I331" s="41"/>
      <c r="J331" s="41"/>
      <c r="K331" s="41"/>
      <c r="L331" s="41"/>
    </row>
    <row r="332" spans="9:12">
      <c r="I332" s="41"/>
      <c r="J332" s="41"/>
      <c r="K332" s="41"/>
      <c r="L332" s="41"/>
    </row>
    <row r="333" spans="9:12">
      <c r="I333" s="41"/>
      <c r="J333" s="41"/>
      <c r="K333" s="41"/>
      <c r="L333" s="41"/>
    </row>
    <row r="334" spans="9:12">
      <c r="I334" s="41"/>
      <c r="J334" s="41"/>
      <c r="K334" s="41"/>
      <c r="L334" s="41"/>
    </row>
    <row r="335" spans="9:12">
      <c r="I335" s="41"/>
      <c r="J335" s="41"/>
      <c r="K335" s="41"/>
      <c r="L335" s="41"/>
    </row>
    <row r="336" spans="9:12">
      <c r="I336" s="41"/>
      <c r="J336" s="41"/>
      <c r="K336" s="41"/>
      <c r="L336" s="41"/>
    </row>
    <row r="337" spans="9:12">
      <c r="I337" s="41"/>
      <c r="J337" s="41"/>
      <c r="K337" s="41"/>
      <c r="L337" s="41"/>
    </row>
    <row r="338" spans="9:12">
      <c r="I338" s="41"/>
      <c r="J338" s="41"/>
      <c r="K338" s="41"/>
      <c r="L338" s="41"/>
    </row>
    <row r="339" spans="9:12">
      <c r="I339" s="41"/>
      <c r="J339" s="41"/>
      <c r="K339" s="41"/>
      <c r="L339" s="41"/>
    </row>
    <row r="340" spans="9:12">
      <c r="I340" s="41"/>
      <c r="J340" s="41"/>
      <c r="K340" s="41"/>
      <c r="L340" s="41"/>
    </row>
    <row r="341" spans="9:12">
      <c r="I341" s="41"/>
      <c r="J341" s="41"/>
      <c r="K341" s="41"/>
      <c r="L341" s="41"/>
    </row>
    <row r="342" spans="9:12">
      <c r="I342" s="41"/>
      <c r="J342" s="41"/>
      <c r="K342" s="41"/>
      <c r="L342" s="41"/>
    </row>
    <row r="343" spans="9:12">
      <c r="I343" s="41"/>
      <c r="J343" s="41"/>
      <c r="K343" s="41"/>
      <c r="L343" s="41"/>
    </row>
    <row r="344" spans="9:12">
      <c r="I344" s="41"/>
      <c r="J344" s="41"/>
      <c r="K344" s="41"/>
      <c r="L344" s="41"/>
    </row>
    <row r="345" spans="9:12">
      <c r="I345" s="41"/>
      <c r="J345" s="41"/>
      <c r="K345" s="41"/>
      <c r="L345" s="41"/>
    </row>
    <row r="346" spans="9:12">
      <c r="I346" s="41"/>
      <c r="J346" s="41"/>
      <c r="K346" s="41"/>
      <c r="L346" s="41"/>
    </row>
    <row r="347" spans="9:12">
      <c r="I347" s="41"/>
      <c r="J347" s="41"/>
      <c r="K347" s="41"/>
      <c r="L347" s="41"/>
    </row>
    <row r="348" spans="9:12">
      <c r="I348" s="41"/>
      <c r="J348" s="41"/>
      <c r="K348" s="41"/>
      <c r="L348" s="41"/>
    </row>
    <row r="349" spans="9:12">
      <c r="I349" s="41"/>
      <c r="J349" s="41"/>
      <c r="K349" s="41"/>
      <c r="L349" s="41"/>
    </row>
    <row r="350" spans="9:12">
      <c r="I350" s="41"/>
      <c r="J350" s="41"/>
      <c r="K350" s="41"/>
      <c r="L350" s="41"/>
    </row>
    <row r="351" spans="9:12">
      <c r="I351" s="41"/>
      <c r="J351" s="41"/>
      <c r="K351" s="41"/>
      <c r="L351" s="41"/>
    </row>
    <row r="352" spans="9:12">
      <c r="I352" s="41"/>
      <c r="J352" s="41"/>
      <c r="K352" s="41"/>
      <c r="L352" s="41"/>
    </row>
    <row r="353" spans="9:12">
      <c r="I353" s="41"/>
      <c r="J353" s="41"/>
      <c r="K353" s="41"/>
      <c r="L353" s="41"/>
    </row>
    <row r="354" spans="9:12">
      <c r="I354" s="41"/>
      <c r="J354" s="41"/>
      <c r="K354" s="41"/>
      <c r="L354" s="41"/>
    </row>
    <row r="355" spans="9:12">
      <c r="I355" s="41"/>
      <c r="J355" s="41"/>
      <c r="K355" s="41"/>
      <c r="L355" s="41"/>
    </row>
    <row r="356" spans="9:12">
      <c r="I356" s="41"/>
      <c r="J356" s="41"/>
      <c r="K356" s="41"/>
      <c r="L356" s="41"/>
    </row>
    <row r="357" spans="9:12">
      <c r="I357" s="41"/>
      <c r="J357" s="41"/>
      <c r="K357" s="41"/>
      <c r="L357" s="41"/>
    </row>
    <row r="358" spans="9:12">
      <c r="I358" s="41"/>
      <c r="J358" s="41"/>
      <c r="K358" s="41"/>
      <c r="L358" s="41"/>
    </row>
    <row r="359" spans="9:12">
      <c r="I359" s="41"/>
      <c r="J359" s="41"/>
      <c r="K359" s="41"/>
      <c r="L359" s="41"/>
    </row>
    <row r="360" spans="9:12">
      <c r="I360" s="41"/>
      <c r="J360" s="41"/>
      <c r="K360" s="41"/>
      <c r="L360" s="41"/>
    </row>
    <row r="361" spans="9:12">
      <c r="I361" s="41"/>
      <c r="J361" s="41"/>
      <c r="K361" s="41"/>
      <c r="L361" s="41"/>
    </row>
    <row r="362" spans="9:12">
      <c r="I362" s="41"/>
      <c r="J362" s="41"/>
      <c r="K362" s="41"/>
      <c r="L362" s="41"/>
    </row>
    <row r="363" spans="9:12">
      <c r="I363" s="41"/>
      <c r="J363" s="41"/>
      <c r="K363" s="41"/>
      <c r="L363" s="41"/>
    </row>
    <row r="364" spans="9:12">
      <c r="I364" s="41"/>
      <c r="J364" s="41"/>
      <c r="K364" s="41"/>
      <c r="L364" s="41"/>
    </row>
    <row r="365" spans="9:12">
      <c r="I365" s="41"/>
      <c r="J365" s="41"/>
      <c r="K365" s="41"/>
      <c r="L365" s="41"/>
    </row>
    <row r="366" spans="9:12">
      <c r="I366" s="41"/>
      <c r="J366" s="41"/>
      <c r="K366" s="41"/>
      <c r="L366" s="41"/>
    </row>
    <row r="367" spans="9:12">
      <c r="I367" s="41"/>
      <c r="J367" s="41"/>
      <c r="K367" s="41"/>
      <c r="L367" s="41"/>
    </row>
    <row r="368" spans="9:12">
      <c r="I368" s="41"/>
      <c r="J368" s="41"/>
      <c r="K368" s="41"/>
      <c r="L368" s="41"/>
    </row>
    <row r="369" spans="9:12">
      <c r="I369" s="41"/>
      <c r="J369" s="41"/>
      <c r="K369" s="41"/>
      <c r="L369" s="41"/>
    </row>
    <row r="370" spans="9:12">
      <c r="I370" s="41"/>
      <c r="J370" s="41"/>
      <c r="K370" s="41"/>
      <c r="L370" s="41"/>
    </row>
    <row r="371" spans="9:12">
      <c r="I371" s="41"/>
      <c r="J371" s="41"/>
      <c r="K371" s="41"/>
      <c r="L371" s="41"/>
    </row>
    <row r="372" spans="9:12">
      <c r="I372" s="41"/>
      <c r="J372" s="41"/>
      <c r="K372" s="41"/>
      <c r="L372" s="41"/>
    </row>
    <row r="373" spans="9:12">
      <c r="I373" s="41"/>
      <c r="J373" s="41"/>
      <c r="K373" s="41"/>
      <c r="L373" s="41"/>
    </row>
    <row r="374" spans="9:12">
      <c r="I374" s="41"/>
      <c r="J374" s="41"/>
      <c r="K374" s="41"/>
      <c r="L374" s="41"/>
    </row>
    <row r="375" spans="9:12">
      <c r="I375" s="41"/>
      <c r="J375" s="41"/>
      <c r="K375" s="41"/>
      <c r="L375" s="41"/>
    </row>
    <row r="376" spans="9:12">
      <c r="I376" s="41"/>
      <c r="J376" s="41"/>
      <c r="K376" s="41"/>
      <c r="L376" s="41"/>
    </row>
    <row r="377" spans="9:12">
      <c r="I377" s="41"/>
      <c r="J377" s="41"/>
      <c r="K377" s="41"/>
      <c r="L377" s="41"/>
    </row>
    <row r="378" spans="9:12">
      <c r="I378" s="41"/>
      <c r="J378" s="41"/>
      <c r="K378" s="41"/>
      <c r="L378" s="41"/>
    </row>
    <row r="379" spans="9:12">
      <c r="I379" s="41"/>
      <c r="J379" s="41"/>
      <c r="K379" s="41"/>
      <c r="L379" s="41"/>
    </row>
    <row r="380" spans="9:12">
      <c r="I380" s="41"/>
      <c r="J380" s="41"/>
      <c r="K380" s="41"/>
      <c r="L380" s="41"/>
    </row>
    <row r="381" spans="9:12">
      <c r="I381" s="41"/>
      <c r="J381" s="41"/>
      <c r="K381" s="41"/>
      <c r="L381" s="41"/>
    </row>
    <row r="382" spans="9:12">
      <c r="I382" s="41"/>
      <c r="J382" s="41"/>
      <c r="K382" s="41"/>
      <c r="L382" s="41"/>
    </row>
    <row r="383" spans="9:12">
      <c r="I383" s="41"/>
      <c r="J383" s="41"/>
      <c r="K383" s="41"/>
      <c r="L383" s="41"/>
    </row>
    <row r="384" spans="9:12">
      <c r="I384" s="41"/>
      <c r="J384" s="41"/>
      <c r="K384" s="41"/>
      <c r="L384" s="41"/>
    </row>
    <row r="385" spans="9:12">
      <c r="I385" s="41"/>
      <c r="J385" s="41"/>
      <c r="K385" s="41"/>
      <c r="L385" s="41"/>
    </row>
    <row r="386" spans="9:12">
      <c r="I386" s="41"/>
      <c r="J386" s="41"/>
      <c r="K386" s="41"/>
      <c r="L386" s="41"/>
    </row>
    <row r="387" spans="9:12">
      <c r="I387" s="41"/>
      <c r="J387" s="41"/>
      <c r="K387" s="41"/>
      <c r="L387" s="41"/>
    </row>
    <row r="388" spans="9:12">
      <c r="I388" s="41"/>
      <c r="J388" s="41"/>
      <c r="K388" s="41"/>
      <c r="L388" s="41"/>
    </row>
    <row r="389" spans="9:12">
      <c r="I389" s="41"/>
      <c r="J389" s="41"/>
      <c r="K389" s="41"/>
      <c r="L389" s="41"/>
    </row>
    <row r="390" spans="9:12">
      <c r="I390" s="41"/>
      <c r="J390" s="41"/>
      <c r="K390" s="41"/>
      <c r="L390" s="41"/>
    </row>
    <row r="391" spans="9:12">
      <c r="I391" s="41"/>
      <c r="J391" s="41"/>
      <c r="K391" s="41"/>
      <c r="L391" s="41"/>
    </row>
    <row r="392" spans="9:12">
      <c r="I392" s="41"/>
      <c r="J392" s="41"/>
      <c r="K392" s="41"/>
      <c r="L392" s="41"/>
    </row>
    <row r="393" spans="9:12">
      <c r="I393" s="41"/>
      <c r="J393" s="41"/>
      <c r="K393" s="41"/>
      <c r="L393" s="41"/>
    </row>
    <row r="394" spans="9:12">
      <c r="I394" s="41"/>
      <c r="J394" s="41"/>
      <c r="K394" s="41"/>
      <c r="L394" s="41"/>
    </row>
    <row r="395" spans="9:12">
      <c r="I395" s="41"/>
      <c r="J395" s="41"/>
      <c r="K395" s="41"/>
      <c r="L395" s="41"/>
    </row>
    <row r="396" spans="9:12">
      <c r="I396" s="41"/>
      <c r="J396" s="41"/>
      <c r="K396" s="41"/>
      <c r="L396" s="41"/>
    </row>
    <row r="397" spans="9:12">
      <c r="I397" s="41"/>
      <c r="J397" s="41"/>
      <c r="K397" s="41"/>
      <c r="L397" s="41"/>
    </row>
    <row r="398" spans="9:12">
      <c r="I398" s="41"/>
      <c r="J398" s="41"/>
      <c r="K398" s="41"/>
      <c r="L398" s="41"/>
    </row>
    <row r="399" spans="9:12">
      <c r="I399" s="41"/>
      <c r="J399" s="41"/>
      <c r="K399" s="41"/>
      <c r="L399" s="41"/>
    </row>
    <row r="400" spans="9:12">
      <c r="I400" s="41"/>
      <c r="J400" s="41"/>
      <c r="K400" s="41"/>
      <c r="L400" s="41"/>
    </row>
    <row r="401" spans="9:12">
      <c r="I401" s="41"/>
      <c r="J401" s="41"/>
      <c r="K401" s="41"/>
      <c r="L401" s="41"/>
    </row>
    <row r="402" spans="9:12">
      <c r="I402" s="41"/>
      <c r="J402" s="41"/>
      <c r="K402" s="41"/>
      <c r="L402" s="41"/>
    </row>
    <row r="403" spans="9:12">
      <c r="I403" s="41"/>
      <c r="J403" s="41"/>
      <c r="K403" s="41"/>
      <c r="L403" s="41"/>
    </row>
    <row r="404" spans="9:12">
      <c r="I404" s="41"/>
      <c r="J404" s="41"/>
      <c r="K404" s="41"/>
      <c r="L404" s="41"/>
    </row>
    <row r="405" spans="9:12">
      <c r="I405" s="41"/>
      <c r="J405" s="41"/>
      <c r="K405" s="41"/>
      <c r="L405" s="41"/>
    </row>
    <row r="406" spans="9:12">
      <c r="I406" s="41"/>
      <c r="J406" s="41"/>
      <c r="K406" s="41"/>
      <c r="L406" s="41"/>
    </row>
    <row r="407" spans="9:12">
      <c r="I407" s="41"/>
      <c r="J407" s="41"/>
      <c r="K407" s="41"/>
      <c r="L407" s="41"/>
    </row>
    <row r="408" spans="9:12">
      <c r="I408" s="41"/>
      <c r="J408" s="41"/>
      <c r="K408" s="41"/>
      <c r="L408" s="41"/>
    </row>
    <row r="409" spans="9:12">
      <c r="I409" s="41"/>
      <c r="J409" s="41"/>
      <c r="K409" s="41"/>
      <c r="L409" s="41"/>
    </row>
    <row r="410" spans="9:12">
      <c r="I410" s="41"/>
      <c r="J410" s="41"/>
      <c r="K410" s="41"/>
      <c r="L410" s="41"/>
    </row>
    <row r="411" spans="9:12">
      <c r="I411" s="41"/>
      <c r="J411" s="41"/>
      <c r="K411" s="41"/>
      <c r="L411" s="41"/>
    </row>
    <row r="412" spans="9:12">
      <c r="I412" s="41"/>
      <c r="J412" s="41"/>
      <c r="K412" s="41"/>
      <c r="L412" s="41"/>
    </row>
    <row r="413" spans="9:12">
      <c r="I413" s="41"/>
      <c r="J413" s="41"/>
      <c r="K413" s="41"/>
      <c r="L413" s="41"/>
    </row>
    <row r="414" spans="9:12">
      <c r="I414" s="41"/>
      <c r="J414" s="41"/>
      <c r="K414" s="41"/>
      <c r="L414" s="41"/>
    </row>
    <row r="415" spans="9:12">
      <c r="I415" s="41"/>
      <c r="J415" s="41"/>
      <c r="K415" s="41"/>
      <c r="L415" s="41"/>
    </row>
    <row r="416" spans="9:12">
      <c r="I416" s="41"/>
      <c r="J416" s="41"/>
      <c r="K416" s="41"/>
      <c r="L416" s="41"/>
    </row>
    <row r="417" spans="9:12">
      <c r="I417" s="41"/>
      <c r="J417" s="41"/>
      <c r="K417" s="41"/>
      <c r="L417" s="41"/>
    </row>
    <row r="418" spans="9:12">
      <c r="I418" s="41"/>
      <c r="J418" s="41"/>
      <c r="K418" s="41"/>
      <c r="L418" s="41"/>
    </row>
    <row r="419" spans="9:12">
      <c r="I419" s="41"/>
      <c r="J419" s="41"/>
      <c r="K419" s="41"/>
      <c r="L419" s="41"/>
    </row>
    <row r="420" spans="9:12">
      <c r="I420" s="41"/>
      <c r="J420" s="41"/>
      <c r="K420" s="41"/>
      <c r="L420" s="41"/>
    </row>
    <row r="421" spans="9:12">
      <c r="I421" s="41"/>
      <c r="J421" s="41"/>
      <c r="K421" s="41"/>
      <c r="L421" s="41"/>
    </row>
    <row r="422" spans="9:12">
      <c r="I422" s="41"/>
      <c r="J422" s="41"/>
      <c r="K422" s="41"/>
      <c r="L422" s="41"/>
    </row>
    <row r="423" spans="9:12">
      <c r="I423" s="41"/>
      <c r="J423" s="41"/>
      <c r="K423" s="41"/>
      <c r="L423" s="41"/>
    </row>
    <row r="424" spans="9:12">
      <c r="I424" s="41"/>
      <c r="J424" s="41"/>
      <c r="K424" s="41"/>
      <c r="L424" s="41"/>
    </row>
    <row r="425" spans="9:12">
      <c r="I425" s="41"/>
      <c r="J425" s="41"/>
      <c r="K425" s="41"/>
      <c r="L425" s="41"/>
    </row>
    <row r="426" spans="9:12">
      <c r="I426" s="41"/>
      <c r="J426" s="41"/>
      <c r="K426" s="41"/>
      <c r="L426" s="41"/>
    </row>
    <row r="427" spans="9:12">
      <c r="I427" s="41"/>
      <c r="J427" s="41"/>
      <c r="K427" s="41"/>
      <c r="L427" s="41"/>
    </row>
    <row r="428" spans="9:12">
      <c r="I428" s="41"/>
      <c r="J428" s="41"/>
      <c r="K428" s="41"/>
      <c r="L428" s="41"/>
    </row>
    <row r="429" spans="9:12">
      <c r="I429" s="41"/>
      <c r="J429" s="41"/>
      <c r="K429" s="41"/>
      <c r="L429" s="41"/>
    </row>
    <row r="430" spans="9:12">
      <c r="I430" s="41"/>
      <c r="J430" s="41"/>
      <c r="K430" s="41"/>
      <c r="L430" s="41"/>
    </row>
    <row r="431" spans="9:12">
      <c r="I431" s="41"/>
      <c r="J431" s="41"/>
      <c r="K431" s="41"/>
      <c r="L431" s="41"/>
    </row>
    <row r="432" spans="9:12">
      <c r="I432" s="41"/>
      <c r="J432" s="41"/>
      <c r="K432" s="41"/>
      <c r="L432" s="41"/>
    </row>
    <row r="433" spans="9:12">
      <c r="I433" s="41"/>
      <c r="J433" s="41"/>
      <c r="K433" s="41"/>
      <c r="L433" s="41"/>
    </row>
    <row r="434" spans="9:12">
      <c r="I434" s="41"/>
      <c r="J434" s="41"/>
      <c r="K434" s="41"/>
      <c r="L434" s="41"/>
    </row>
    <row r="435" spans="9:12">
      <c r="I435" s="41"/>
      <c r="J435" s="41"/>
      <c r="K435" s="41"/>
      <c r="L435" s="41"/>
    </row>
    <row r="436" spans="9:12">
      <c r="I436" s="41"/>
      <c r="J436" s="41"/>
      <c r="K436" s="41"/>
      <c r="L436" s="41"/>
    </row>
    <row r="437" spans="9:12">
      <c r="I437" s="41"/>
      <c r="J437" s="41"/>
      <c r="K437" s="41"/>
      <c r="L437" s="41"/>
    </row>
    <row r="438" spans="9:12">
      <c r="I438" s="41"/>
      <c r="J438" s="41"/>
      <c r="K438" s="41"/>
      <c r="L438" s="41"/>
    </row>
    <row r="439" spans="9:12">
      <c r="I439" s="41"/>
      <c r="J439" s="41"/>
      <c r="K439" s="41"/>
      <c r="L439" s="41"/>
    </row>
    <row r="440" spans="9:12">
      <c r="I440" s="41"/>
      <c r="J440" s="41"/>
      <c r="K440" s="41"/>
      <c r="L440" s="41"/>
    </row>
    <row r="441" spans="9:12">
      <c r="I441" s="41"/>
      <c r="J441" s="41"/>
      <c r="K441" s="41"/>
      <c r="L441" s="41"/>
    </row>
    <row r="442" spans="9:12">
      <c r="I442" s="41"/>
      <c r="J442" s="41"/>
      <c r="K442" s="41"/>
      <c r="L442" s="41"/>
    </row>
    <row r="443" spans="9:12">
      <c r="I443" s="41"/>
      <c r="J443" s="41"/>
      <c r="K443" s="41"/>
      <c r="L443" s="41"/>
    </row>
    <row r="444" spans="9:12">
      <c r="I444" s="41"/>
      <c r="J444" s="41"/>
      <c r="K444" s="41"/>
      <c r="L444" s="41"/>
    </row>
    <row r="445" spans="9:12">
      <c r="I445" s="41"/>
      <c r="J445" s="41"/>
      <c r="K445" s="41"/>
      <c r="L445" s="41"/>
    </row>
    <row r="446" spans="9:12">
      <c r="I446" s="41"/>
      <c r="J446" s="41"/>
      <c r="K446" s="41"/>
      <c r="L446" s="41"/>
    </row>
    <row r="447" spans="9:12">
      <c r="I447" s="41"/>
      <c r="J447" s="41"/>
      <c r="K447" s="41"/>
      <c r="L447" s="41"/>
    </row>
    <row r="448" spans="9:12">
      <c r="I448" s="41"/>
      <c r="J448" s="41"/>
      <c r="K448" s="41"/>
      <c r="L448" s="41"/>
    </row>
    <row r="449" spans="9:12">
      <c r="I449" s="41"/>
      <c r="J449" s="41"/>
      <c r="K449" s="41"/>
      <c r="L449" s="41"/>
    </row>
    <row r="450" spans="9:12">
      <c r="I450" s="41"/>
      <c r="J450" s="41"/>
      <c r="K450" s="41"/>
      <c r="L450" s="41"/>
    </row>
    <row r="451" spans="9:12">
      <c r="I451" s="41"/>
      <c r="J451" s="41"/>
      <c r="K451" s="41"/>
      <c r="L451" s="41"/>
    </row>
    <row r="452" spans="9:12">
      <c r="I452" s="41"/>
      <c r="J452" s="41"/>
      <c r="K452" s="41"/>
      <c r="L452" s="41"/>
    </row>
    <row r="453" spans="9:12">
      <c r="I453" s="41"/>
      <c r="J453" s="41"/>
      <c r="K453" s="41"/>
      <c r="L453" s="41"/>
    </row>
    <row r="454" spans="9:12">
      <c r="I454" s="41"/>
      <c r="J454" s="41"/>
      <c r="K454" s="41"/>
      <c r="L454" s="41"/>
    </row>
    <row r="455" spans="9:12">
      <c r="I455" s="41"/>
      <c r="J455" s="41"/>
      <c r="K455" s="41"/>
      <c r="L455" s="41"/>
    </row>
    <row r="456" spans="9:12">
      <c r="I456" s="41"/>
      <c r="J456" s="41"/>
      <c r="K456" s="41"/>
      <c r="L456" s="41"/>
    </row>
    <row r="457" spans="9:12">
      <c r="I457" s="41"/>
      <c r="J457" s="41"/>
      <c r="K457" s="41"/>
      <c r="L457" s="41"/>
    </row>
    <row r="458" spans="9:12">
      <c r="I458" s="41"/>
      <c r="J458" s="41"/>
      <c r="K458" s="41"/>
      <c r="L458" s="41"/>
    </row>
    <row r="459" spans="9:12">
      <c r="I459" s="41"/>
      <c r="J459" s="41"/>
      <c r="K459" s="41"/>
      <c r="L459" s="41"/>
    </row>
    <row r="460" spans="9:12">
      <c r="I460" s="41"/>
      <c r="J460" s="41"/>
      <c r="K460" s="41"/>
      <c r="L460" s="41"/>
    </row>
    <row r="461" spans="9:12">
      <c r="I461" s="41"/>
      <c r="J461" s="41"/>
      <c r="K461" s="41"/>
      <c r="L461" s="41"/>
    </row>
    <row r="462" spans="9:12">
      <c r="I462" s="41"/>
      <c r="J462" s="41"/>
      <c r="K462" s="41"/>
      <c r="L462" s="41"/>
    </row>
    <row r="463" spans="9:12">
      <c r="I463" s="41"/>
      <c r="J463" s="41"/>
      <c r="K463" s="41"/>
      <c r="L463" s="41"/>
    </row>
    <row r="464" spans="9:12">
      <c r="I464" s="41"/>
      <c r="J464" s="41"/>
      <c r="K464" s="41"/>
      <c r="L464" s="41"/>
    </row>
    <row r="465" spans="9:12">
      <c r="I465" s="41"/>
      <c r="J465" s="41"/>
      <c r="K465" s="41"/>
      <c r="L465" s="41"/>
    </row>
    <row r="466" spans="9:12">
      <c r="I466" s="41"/>
      <c r="J466" s="41"/>
      <c r="K466" s="41"/>
      <c r="L466" s="41"/>
    </row>
    <row r="467" spans="9:12">
      <c r="I467" s="41"/>
      <c r="J467" s="41"/>
      <c r="K467" s="41"/>
      <c r="L467" s="41"/>
    </row>
    <row r="468" spans="9:12">
      <c r="I468" s="41"/>
      <c r="J468" s="41"/>
      <c r="K468" s="41"/>
      <c r="L468" s="41"/>
    </row>
    <row r="469" spans="9:12">
      <c r="I469" s="41"/>
      <c r="J469" s="41"/>
      <c r="K469" s="41"/>
      <c r="L469" s="41"/>
    </row>
    <row r="470" spans="9:12">
      <c r="I470" s="41"/>
      <c r="J470" s="41"/>
      <c r="K470" s="41"/>
      <c r="L470" s="41"/>
    </row>
    <row r="471" spans="9:12">
      <c r="I471" s="41"/>
      <c r="J471" s="41"/>
      <c r="K471" s="41"/>
      <c r="L471" s="41"/>
    </row>
    <row r="472" spans="9:12">
      <c r="I472" s="41"/>
      <c r="J472" s="41"/>
      <c r="K472" s="41"/>
      <c r="L472" s="41"/>
    </row>
    <row r="473" spans="9:12">
      <c r="I473" s="41"/>
      <c r="J473" s="41"/>
      <c r="K473" s="41"/>
      <c r="L473" s="41"/>
    </row>
    <row r="474" spans="9:12">
      <c r="I474" s="41"/>
      <c r="J474" s="41"/>
      <c r="K474" s="41"/>
      <c r="L474" s="41"/>
    </row>
    <row r="475" spans="9:12">
      <c r="I475" s="41"/>
      <c r="J475" s="41"/>
      <c r="K475" s="41"/>
      <c r="L475" s="41"/>
    </row>
    <row r="476" spans="9:12">
      <c r="I476" s="41"/>
      <c r="J476" s="41"/>
      <c r="K476" s="41"/>
      <c r="L476" s="41"/>
    </row>
    <row r="477" spans="9:12">
      <c r="I477" s="41"/>
      <c r="J477" s="41"/>
      <c r="K477" s="41"/>
      <c r="L477" s="41"/>
    </row>
    <row r="478" spans="9:12">
      <c r="I478" s="41"/>
      <c r="J478" s="41"/>
      <c r="K478" s="41"/>
      <c r="L478" s="41"/>
    </row>
    <row r="479" spans="9:12">
      <c r="I479" s="41"/>
      <c r="J479" s="41"/>
      <c r="K479" s="41"/>
      <c r="L479" s="41"/>
    </row>
    <row r="480" spans="9:12">
      <c r="I480" s="41"/>
      <c r="J480" s="41"/>
      <c r="K480" s="41"/>
      <c r="L480" s="41"/>
    </row>
    <row r="481" spans="9:12">
      <c r="I481" s="41"/>
      <c r="J481" s="41"/>
      <c r="K481" s="41"/>
      <c r="L481" s="41"/>
    </row>
    <row r="482" spans="9:12">
      <c r="I482" s="41"/>
      <c r="J482" s="41"/>
      <c r="K482" s="41"/>
      <c r="L482" s="41"/>
    </row>
    <row r="483" spans="9:12">
      <c r="I483" s="41"/>
      <c r="J483" s="41"/>
      <c r="K483" s="41"/>
      <c r="L483" s="41"/>
    </row>
    <row r="484" spans="9:12">
      <c r="I484" s="41"/>
      <c r="J484" s="41"/>
      <c r="K484" s="41"/>
      <c r="L484" s="41"/>
    </row>
    <row r="485" spans="9:12">
      <c r="I485" s="41"/>
      <c r="J485" s="41"/>
      <c r="K485" s="41"/>
      <c r="L485" s="41"/>
    </row>
    <row r="486" spans="9:12">
      <c r="I486" s="41"/>
      <c r="J486" s="41"/>
      <c r="K486" s="41"/>
      <c r="L486" s="41"/>
    </row>
    <row r="487" spans="9:12">
      <c r="I487" s="41"/>
      <c r="J487" s="41"/>
      <c r="K487" s="41"/>
      <c r="L487" s="41"/>
    </row>
    <row r="488" spans="9:12">
      <c r="I488" s="41"/>
      <c r="J488" s="41"/>
      <c r="K488" s="41"/>
      <c r="L488" s="41"/>
    </row>
    <row r="489" spans="9:12">
      <c r="I489" s="41"/>
      <c r="J489" s="41"/>
      <c r="K489" s="41"/>
      <c r="L489" s="41"/>
    </row>
    <row r="490" spans="9:12">
      <c r="I490" s="41"/>
      <c r="J490" s="41"/>
      <c r="K490" s="41"/>
      <c r="L490" s="41"/>
    </row>
    <row r="491" spans="9:12">
      <c r="I491" s="41"/>
      <c r="J491" s="41"/>
      <c r="K491" s="41"/>
      <c r="L491" s="41"/>
    </row>
    <row r="492" spans="9:12">
      <c r="I492" s="41"/>
      <c r="J492" s="41"/>
      <c r="K492" s="41"/>
      <c r="L492" s="41"/>
    </row>
    <row r="493" spans="9:12">
      <c r="I493" s="41"/>
      <c r="J493" s="41"/>
      <c r="K493" s="41"/>
      <c r="L493" s="41"/>
    </row>
    <row r="494" spans="9:12">
      <c r="I494" s="41"/>
      <c r="J494" s="41"/>
      <c r="K494" s="41"/>
      <c r="L494" s="41"/>
    </row>
    <row r="495" spans="9:12">
      <c r="I495" s="41"/>
      <c r="J495" s="41"/>
      <c r="K495" s="41"/>
      <c r="L495" s="41"/>
    </row>
    <row r="496" spans="9:12">
      <c r="I496" s="41"/>
      <c r="J496" s="41"/>
      <c r="K496" s="41"/>
      <c r="L496" s="41"/>
    </row>
    <row r="497" spans="9:12">
      <c r="I497" s="41"/>
      <c r="J497" s="41"/>
      <c r="K497" s="41"/>
      <c r="L497" s="41"/>
    </row>
    <row r="498" spans="9:12">
      <c r="I498" s="41"/>
      <c r="J498" s="41"/>
      <c r="K498" s="41"/>
      <c r="L498" s="41"/>
    </row>
    <row r="499" spans="9:12">
      <c r="I499" s="41"/>
      <c r="J499" s="41"/>
      <c r="K499" s="41"/>
      <c r="L499" s="41"/>
    </row>
    <row r="500" spans="9:12">
      <c r="I500" s="41"/>
      <c r="J500" s="41"/>
      <c r="K500" s="41"/>
      <c r="L500" s="41"/>
    </row>
    <row r="501" spans="9:12">
      <c r="I501" s="41"/>
      <c r="J501" s="41"/>
      <c r="K501" s="41"/>
      <c r="L501" s="41"/>
    </row>
    <row r="502" spans="9:12">
      <c r="I502" s="41"/>
      <c r="J502" s="41"/>
      <c r="K502" s="41"/>
      <c r="L502" s="41"/>
    </row>
    <row r="503" spans="9:12">
      <c r="I503" s="41"/>
      <c r="J503" s="41"/>
      <c r="K503" s="41"/>
      <c r="L503" s="41"/>
    </row>
    <row r="504" spans="9:12">
      <c r="I504" s="41"/>
      <c r="J504" s="41"/>
      <c r="K504" s="41"/>
      <c r="L504" s="41"/>
    </row>
    <row r="505" spans="9:12">
      <c r="I505" s="41"/>
      <c r="J505" s="41"/>
      <c r="K505" s="41"/>
      <c r="L505" s="41"/>
    </row>
    <row r="506" spans="9:12">
      <c r="I506" s="41"/>
      <c r="J506" s="41"/>
      <c r="K506" s="41"/>
      <c r="L506" s="41"/>
    </row>
    <row r="507" spans="9:12">
      <c r="I507" s="41"/>
      <c r="J507" s="41"/>
      <c r="K507" s="41"/>
      <c r="L507" s="41"/>
    </row>
    <row r="508" spans="9:12">
      <c r="I508" s="41"/>
      <c r="J508" s="41"/>
      <c r="K508" s="41"/>
      <c r="L508" s="41"/>
    </row>
    <row r="509" spans="9:12">
      <c r="I509" s="41"/>
      <c r="J509" s="41"/>
      <c r="K509" s="41"/>
      <c r="L509" s="41"/>
    </row>
    <row r="510" spans="9:12">
      <c r="I510" s="41"/>
      <c r="J510" s="41"/>
      <c r="K510" s="41"/>
      <c r="L510" s="41"/>
    </row>
    <row r="511" spans="9:12">
      <c r="I511" s="41"/>
      <c r="J511" s="41"/>
      <c r="K511" s="41"/>
      <c r="L511" s="41"/>
    </row>
    <row r="512" spans="9:12">
      <c r="I512" s="41"/>
      <c r="J512" s="41"/>
      <c r="K512" s="41"/>
      <c r="L512" s="41"/>
    </row>
    <row r="513" spans="9:12">
      <c r="I513" s="41"/>
      <c r="J513" s="41"/>
      <c r="K513" s="41"/>
      <c r="L513" s="41"/>
    </row>
    <row r="514" spans="9:12">
      <c r="I514" s="41"/>
      <c r="J514" s="41"/>
      <c r="K514" s="41"/>
      <c r="L514" s="41"/>
    </row>
    <row r="515" spans="9:12">
      <c r="I515" s="41"/>
      <c r="J515" s="41"/>
      <c r="K515" s="41"/>
      <c r="L515" s="41"/>
    </row>
    <row r="516" spans="9:12">
      <c r="I516" s="41"/>
      <c r="J516" s="41"/>
      <c r="K516" s="41"/>
      <c r="L516" s="41"/>
    </row>
    <row r="517" spans="9:12">
      <c r="I517" s="41"/>
      <c r="J517" s="41"/>
      <c r="K517" s="41"/>
      <c r="L517" s="41"/>
    </row>
    <row r="518" spans="9:12">
      <c r="I518" s="41"/>
      <c r="J518" s="41"/>
      <c r="K518" s="41"/>
      <c r="L518" s="41"/>
    </row>
    <row r="519" spans="9:12">
      <c r="I519" s="41"/>
      <c r="J519" s="41"/>
      <c r="K519" s="41"/>
      <c r="L519" s="41"/>
    </row>
    <row r="520" spans="9:12">
      <c r="I520" s="41"/>
      <c r="J520" s="41"/>
      <c r="K520" s="41"/>
      <c r="L520" s="41"/>
    </row>
    <row r="521" spans="9:12">
      <c r="I521" s="41"/>
      <c r="J521" s="41"/>
      <c r="K521" s="41"/>
      <c r="L521" s="41"/>
    </row>
    <row r="522" spans="9:12">
      <c r="I522" s="41"/>
      <c r="J522" s="41"/>
      <c r="K522" s="41"/>
      <c r="L522" s="41"/>
    </row>
    <row r="523" spans="9:12">
      <c r="I523" s="41"/>
      <c r="J523" s="41"/>
      <c r="K523" s="41"/>
      <c r="L523" s="41"/>
    </row>
    <row r="524" spans="9:12">
      <c r="I524" s="41"/>
      <c r="J524" s="41"/>
      <c r="K524" s="41"/>
      <c r="L524" s="41"/>
    </row>
    <row r="525" spans="9:12">
      <c r="I525" s="41"/>
      <c r="J525" s="41"/>
      <c r="K525" s="41"/>
      <c r="L525" s="41"/>
    </row>
    <row r="526" spans="9:12">
      <c r="I526" s="41"/>
      <c r="J526" s="41"/>
      <c r="K526" s="41"/>
      <c r="L526" s="41"/>
    </row>
    <row r="527" spans="9:12">
      <c r="I527" s="41"/>
      <c r="J527" s="41"/>
      <c r="K527" s="41"/>
      <c r="L527" s="41"/>
    </row>
    <row r="528" spans="9:12">
      <c r="I528" s="41"/>
      <c r="J528" s="41"/>
      <c r="K528" s="41"/>
      <c r="L528" s="41"/>
    </row>
    <row r="529" spans="9:12">
      <c r="I529" s="41"/>
      <c r="J529" s="41"/>
      <c r="K529" s="41"/>
      <c r="L529" s="41"/>
    </row>
    <row r="530" spans="9:12">
      <c r="I530" s="41"/>
      <c r="J530" s="41"/>
      <c r="K530" s="41"/>
      <c r="L530" s="41"/>
    </row>
    <row r="531" spans="9:12">
      <c r="I531" s="41"/>
      <c r="J531" s="41"/>
      <c r="K531" s="41"/>
      <c r="L531" s="41"/>
    </row>
    <row r="532" spans="9:12">
      <c r="I532" s="41"/>
      <c r="J532" s="41"/>
      <c r="K532" s="41"/>
      <c r="L532" s="41"/>
    </row>
    <row r="533" spans="9:12">
      <c r="I533" s="41"/>
      <c r="J533" s="41"/>
      <c r="K533" s="41"/>
      <c r="L533" s="41"/>
    </row>
    <row r="534" spans="9:12">
      <c r="I534" s="41"/>
      <c r="J534" s="41"/>
      <c r="K534" s="41"/>
      <c r="L534" s="41"/>
    </row>
    <row r="535" spans="9:12">
      <c r="I535" s="41"/>
      <c r="J535" s="41"/>
      <c r="K535" s="41"/>
      <c r="L535" s="41"/>
    </row>
    <row r="536" spans="9:12">
      <c r="I536" s="41"/>
      <c r="J536" s="41"/>
      <c r="K536" s="41"/>
      <c r="L536" s="41"/>
    </row>
    <row r="537" spans="9:12">
      <c r="I537" s="41"/>
      <c r="J537" s="41"/>
      <c r="K537" s="41"/>
      <c r="L537" s="41"/>
    </row>
    <row r="538" spans="9:12">
      <c r="I538" s="41"/>
      <c r="J538" s="41"/>
      <c r="K538" s="41"/>
      <c r="L538" s="41"/>
    </row>
    <row r="539" spans="9:12">
      <c r="I539" s="41"/>
      <c r="J539" s="41"/>
      <c r="K539" s="41"/>
      <c r="L539" s="41"/>
    </row>
    <row r="540" spans="9:12">
      <c r="I540" s="41"/>
      <c r="J540" s="41"/>
      <c r="K540" s="41"/>
      <c r="L540" s="41"/>
    </row>
    <row r="541" spans="9:12">
      <c r="I541" s="41"/>
      <c r="J541" s="41"/>
      <c r="K541" s="41"/>
      <c r="L541" s="41"/>
    </row>
    <row r="542" spans="9:12">
      <c r="I542" s="41"/>
      <c r="J542" s="41"/>
      <c r="K542" s="41"/>
      <c r="L542" s="41"/>
    </row>
    <row r="543" spans="9:12">
      <c r="I543" s="41"/>
      <c r="J543" s="41"/>
      <c r="K543" s="41"/>
      <c r="L543" s="41"/>
    </row>
    <row r="544" spans="9:12">
      <c r="I544" s="41"/>
      <c r="J544" s="41"/>
      <c r="K544" s="41"/>
      <c r="L544" s="41"/>
    </row>
    <row r="545" spans="9:12">
      <c r="I545" s="41"/>
      <c r="J545" s="41"/>
      <c r="K545" s="41"/>
      <c r="L545" s="41"/>
    </row>
    <row r="546" spans="9:12">
      <c r="I546" s="41"/>
      <c r="J546" s="41"/>
      <c r="K546" s="41"/>
      <c r="L546" s="41"/>
    </row>
    <row r="547" spans="9:12">
      <c r="I547" s="41"/>
      <c r="J547" s="41"/>
      <c r="K547" s="41"/>
      <c r="L547" s="41"/>
    </row>
    <row r="548" spans="9:12">
      <c r="I548" s="41"/>
      <c r="J548" s="41"/>
      <c r="K548" s="41"/>
      <c r="L548" s="41"/>
    </row>
    <row r="549" spans="9:12">
      <c r="I549" s="41"/>
      <c r="J549" s="41"/>
      <c r="K549" s="41"/>
      <c r="L549" s="41"/>
    </row>
    <row r="550" spans="9:12">
      <c r="I550" s="41"/>
      <c r="J550" s="41"/>
      <c r="K550" s="41"/>
      <c r="L550" s="41"/>
    </row>
    <row r="551" spans="9:12">
      <c r="I551" s="41"/>
      <c r="J551" s="41"/>
      <c r="K551" s="41"/>
      <c r="L551" s="41"/>
    </row>
    <row r="552" spans="9:12">
      <c r="I552" s="41"/>
      <c r="J552" s="41"/>
      <c r="K552" s="41"/>
      <c r="L552" s="41"/>
    </row>
    <row r="553" spans="9:12">
      <c r="I553" s="41"/>
      <c r="J553" s="41"/>
      <c r="K553" s="41"/>
      <c r="L553" s="41"/>
    </row>
    <row r="554" spans="9:12">
      <c r="I554" s="41"/>
      <c r="J554" s="41"/>
      <c r="K554" s="41"/>
      <c r="L554" s="41"/>
    </row>
    <row r="555" spans="9:12">
      <c r="I555" s="41"/>
      <c r="J555" s="41"/>
      <c r="K555" s="41"/>
      <c r="L555" s="41"/>
    </row>
    <row r="556" spans="9:12">
      <c r="I556" s="41"/>
      <c r="J556" s="41"/>
      <c r="K556" s="41"/>
      <c r="L556" s="41"/>
    </row>
    <row r="557" spans="9:12">
      <c r="I557" s="41"/>
      <c r="J557" s="41"/>
      <c r="K557" s="41"/>
      <c r="L557" s="41"/>
    </row>
    <row r="558" spans="9:12">
      <c r="I558" s="41"/>
      <c r="J558" s="41"/>
      <c r="K558" s="41"/>
      <c r="L558" s="41"/>
    </row>
    <row r="559" spans="9:12">
      <c r="I559" s="41"/>
      <c r="J559" s="41"/>
      <c r="K559" s="41"/>
      <c r="L559" s="41"/>
    </row>
    <row r="560" spans="9:12">
      <c r="I560" s="41"/>
      <c r="J560" s="41"/>
      <c r="K560" s="41"/>
      <c r="L560" s="41"/>
    </row>
    <row r="561" spans="9:12">
      <c r="I561" s="41"/>
      <c r="J561" s="41"/>
      <c r="K561" s="41"/>
      <c r="L561" s="41"/>
    </row>
    <row r="562" spans="9:12">
      <c r="I562" s="41"/>
      <c r="J562" s="41"/>
      <c r="K562" s="41"/>
      <c r="L562" s="41"/>
    </row>
    <row r="563" spans="9:12">
      <c r="I563" s="41"/>
      <c r="J563" s="41"/>
      <c r="K563" s="41"/>
      <c r="L563" s="41"/>
    </row>
    <row r="564" spans="9:12">
      <c r="I564" s="41"/>
      <c r="J564" s="41"/>
      <c r="K564" s="41"/>
      <c r="L564" s="41"/>
    </row>
    <row r="565" spans="9:12">
      <c r="I565" s="41"/>
      <c r="J565" s="41"/>
      <c r="K565" s="41"/>
      <c r="L565" s="41"/>
    </row>
    <row r="566" spans="9:12">
      <c r="I566" s="41"/>
      <c r="J566" s="41"/>
      <c r="K566" s="41"/>
      <c r="L566" s="41"/>
    </row>
    <row r="567" spans="9:12">
      <c r="I567" s="41"/>
      <c r="J567" s="41"/>
      <c r="K567" s="41"/>
      <c r="L567" s="41"/>
    </row>
    <row r="568" spans="9:12">
      <c r="I568" s="41"/>
      <c r="J568" s="41"/>
      <c r="K568" s="41"/>
      <c r="L568" s="41"/>
    </row>
    <row r="569" spans="9:12">
      <c r="I569" s="41"/>
      <c r="J569" s="41"/>
      <c r="K569" s="41"/>
      <c r="L569" s="41"/>
    </row>
    <row r="570" spans="9:12">
      <c r="I570" s="41"/>
      <c r="J570" s="41"/>
      <c r="K570" s="41"/>
      <c r="L570" s="41"/>
    </row>
    <row r="571" spans="9:12">
      <c r="I571" s="41"/>
      <c r="J571" s="41"/>
      <c r="K571" s="41"/>
      <c r="L571" s="41"/>
    </row>
    <row r="572" spans="9:12">
      <c r="I572" s="41"/>
      <c r="J572" s="41"/>
      <c r="K572" s="41"/>
      <c r="L572" s="41"/>
    </row>
    <row r="573" spans="9:12">
      <c r="I573" s="41"/>
      <c r="J573" s="41"/>
      <c r="K573" s="41"/>
      <c r="L573" s="41"/>
    </row>
    <row r="574" spans="9:12">
      <c r="I574" s="41"/>
      <c r="J574" s="41"/>
      <c r="K574" s="41"/>
      <c r="L574" s="41"/>
    </row>
    <row r="575" spans="9:12">
      <c r="I575" s="41"/>
      <c r="J575" s="41"/>
      <c r="K575" s="41"/>
      <c r="L575" s="41"/>
    </row>
    <row r="576" spans="9:12">
      <c r="I576" s="41"/>
      <c r="J576" s="41"/>
      <c r="K576" s="41"/>
      <c r="L576" s="41"/>
    </row>
    <row r="577" spans="9:12">
      <c r="I577" s="41"/>
      <c r="J577" s="41"/>
      <c r="K577" s="41"/>
      <c r="L577" s="41"/>
    </row>
    <row r="578" spans="9:12">
      <c r="I578" s="41"/>
      <c r="J578" s="41"/>
      <c r="K578" s="41"/>
      <c r="L578" s="41"/>
    </row>
    <row r="579" spans="9:12">
      <c r="I579" s="41"/>
      <c r="J579" s="41"/>
      <c r="K579" s="41"/>
      <c r="L579" s="41"/>
    </row>
    <row r="580" spans="9:12">
      <c r="I580" s="41"/>
      <c r="J580" s="41"/>
      <c r="K580" s="41"/>
      <c r="L580" s="41"/>
    </row>
    <row r="581" spans="9:12">
      <c r="I581" s="41"/>
      <c r="J581" s="41"/>
      <c r="K581" s="41"/>
      <c r="L581" s="41"/>
    </row>
    <row r="582" spans="9:12">
      <c r="I582" s="41"/>
      <c r="J582" s="41"/>
      <c r="K582" s="41"/>
      <c r="L582" s="41"/>
    </row>
    <row r="583" spans="9:12">
      <c r="I583" s="41"/>
      <c r="J583" s="41"/>
      <c r="K583" s="41"/>
      <c r="L583" s="41"/>
    </row>
    <row r="584" spans="9:12">
      <c r="I584" s="41"/>
      <c r="J584" s="41"/>
      <c r="K584" s="41"/>
      <c r="L584" s="41"/>
    </row>
    <row r="585" spans="9:12">
      <c r="I585" s="41"/>
      <c r="J585" s="41"/>
      <c r="K585" s="41"/>
      <c r="L585" s="41"/>
    </row>
    <row r="586" spans="9:12">
      <c r="I586" s="41"/>
      <c r="J586" s="41"/>
      <c r="K586" s="41"/>
      <c r="L586" s="41"/>
    </row>
    <row r="587" spans="9:12">
      <c r="I587" s="41"/>
      <c r="J587" s="41"/>
      <c r="K587" s="41"/>
      <c r="L587" s="41"/>
    </row>
    <row r="588" spans="9:12">
      <c r="I588" s="41"/>
      <c r="J588" s="41"/>
      <c r="K588" s="41"/>
      <c r="L588" s="41"/>
    </row>
    <row r="589" spans="9:12">
      <c r="I589" s="41"/>
      <c r="J589" s="41"/>
      <c r="K589" s="41"/>
      <c r="L589" s="41"/>
    </row>
    <row r="590" spans="9:12">
      <c r="I590" s="41"/>
      <c r="J590" s="41"/>
      <c r="K590" s="41"/>
      <c r="L590" s="41"/>
    </row>
    <row r="591" spans="9:12">
      <c r="I591" s="41"/>
      <c r="J591" s="41"/>
      <c r="K591" s="41"/>
      <c r="L591" s="41"/>
    </row>
    <row r="592" spans="9:12">
      <c r="I592" s="41"/>
      <c r="J592" s="41"/>
      <c r="K592" s="41"/>
      <c r="L592" s="41"/>
    </row>
    <row r="593" spans="9:12">
      <c r="I593" s="41"/>
      <c r="J593" s="41"/>
      <c r="K593" s="41"/>
      <c r="L593" s="41"/>
    </row>
    <row r="594" spans="9:12">
      <c r="I594" s="41"/>
      <c r="J594" s="41"/>
      <c r="K594" s="41"/>
      <c r="L594" s="41"/>
    </row>
    <row r="595" spans="9:12">
      <c r="I595" s="41"/>
      <c r="J595" s="41"/>
      <c r="K595" s="41"/>
      <c r="L595" s="41"/>
    </row>
    <row r="596" spans="9:12">
      <c r="I596" s="41"/>
      <c r="J596" s="41"/>
      <c r="K596" s="41"/>
      <c r="L596" s="41"/>
    </row>
    <row r="597" spans="9:12">
      <c r="I597" s="41"/>
      <c r="J597" s="41"/>
      <c r="K597" s="41"/>
      <c r="L597" s="41"/>
    </row>
    <row r="598" spans="9:12">
      <c r="I598" s="41"/>
      <c r="J598" s="41"/>
      <c r="K598" s="41"/>
      <c r="L598" s="41"/>
    </row>
    <row r="599" spans="9:12">
      <c r="I599" s="41"/>
      <c r="J599" s="41"/>
      <c r="K599" s="41"/>
      <c r="L599" s="41"/>
    </row>
    <row r="600" spans="9:12">
      <c r="I600" s="41"/>
      <c r="J600" s="41"/>
      <c r="K600" s="41"/>
      <c r="L600" s="41"/>
    </row>
    <row r="601" spans="9:12">
      <c r="I601" s="41"/>
      <c r="J601" s="41"/>
      <c r="K601" s="41"/>
      <c r="L601" s="41"/>
    </row>
    <row r="602" spans="9:12">
      <c r="I602" s="41"/>
      <c r="J602" s="41"/>
      <c r="K602" s="41"/>
      <c r="L602" s="41"/>
    </row>
    <row r="603" spans="9:12">
      <c r="I603" s="41"/>
      <c r="J603" s="41"/>
      <c r="K603" s="41"/>
      <c r="L603" s="41"/>
    </row>
    <row r="604" spans="9:12">
      <c r="I604" s="41"/>
      <c r="J604" s="41"/>
      <c r="K604" s="41"/>
      <c r="L604" s="41"/>
    </row>
    <row r="605" spans="9:12">
      <c r="I605" s="41"/>
      <c r="J605" s="41"/>
      <c r="K605" s="41"/>
      <c r="L605" s="41"/>
    </row>
    <row r="606" spans="9:12">
      <c r="I606" s="41"/>
      <c r="J606" s="41"/>
      <c r="K606" s="41"/>
      <c r="L606" s="41"/>
    </row>
    <row r="607" spans="9:12">
      <c r="I607" s="41"/>
      <c r="J607" s="41"/>
      <c r="K607" s="41"/>
      <c r="L607" s="41"/>
    </row>
    <row r="608" spans="9:12">
      <c r="I608" s="41"/>
      <c r="J608" s="41"/>
      <c r="K608" s="41"/>
      <c r="L608" s="41"/>
    </row>
    <row r="609" spans="9:12">
      <c r="I609" s="41"/>
      <c r="J609" s="41"/>
      <c r="K609" s="41"/>
      <c r="L609" s="41"/>
    </row>
    <row r="610" spans="9:12">
      <c r="I610" s="41"/>
      <c r="J610" s="41"/>
      <c r="K610" s="41"/>
      <c r="L610" s="41"/>
    </row>
    <row r="611" spans="9:12">
      <c r="I611" s="41"/>
      <c r="J611" s="41"/>
      <c r="K611" s="41"/>
      <c r="L611" s="41"/>
    </row>
    <row r="612" spans="9:12">
      <c r="I612" s="41"/>
      <c r="J612" s="41"/>
      <c r="K612" s="41"/>
      <c r="L612" s="41"/>
    </row>
    <row r="613" spans="9:12">
      <c r="I613" s="41"/>
      <c r="J613" s="41"/>
      <c r="K613" s="41"/>
      <c r="L613" s="41"/>
    </row>
    <row r="614" spans="9:12">
      <c r="I614" s="41"/>
      <c r="J614" s="41"/>
      <c r="K614" s="41"/>
      <c r="L614" s="41"/>
    </row>
    <row r="615" spans="9:12">
      <c r="I615" s="41"/>
      <c r="J615" s="41"/>
      <c r="K615" s="41"/>
      <c r="L615" s="41"/>
    </row>
    <row r="616" spans="9:12">
      <c r="I616" s="41"/>
      <c r="J616" s="41"/>
      <c r="K616" s="41"/>
      <c r="L616" s="41"/>
    </row>
    <row r="617" spans="9:12">
      <c r="I617" s="41"/>
      <c r="J617" s="41"/>
      <c r="K617" s="41"/>
      <c r="L617" s="41"/>
    </row>
    <row r="618" spans="9:12">
      <c r="I618" s="41"/>
      <c r="J618" s="41"/>
      <c r="K618" s="41"/>
      <c r="L618" s="41"/>
    </row>
    <row r="619" spans="9:12">
      <c r="I619" s="41"/>
      <c r="J619" s="41"/>
      <c r="K619" s="41"/>
      <c r="L619" s="41"/>
    </row>
    <row r="620" spans="9:12">
      <c r="I620" s="41"/>
      <c r="J620" s="41"/>
      <c r="K620" s="41"/>
      <c r="L620" s="41"/>
    </row>
    <row r="621" spans="9:12">
      <c r="I621" s="41"/>
      <c r="J621" s="41"/>
      <c r="K621" s="41"/>
      <c r="L621" s="41"/>
    </row>
    <row r="622" spans="9:12">
      <c r="I622" s="41"/>
      <c r="J622" s="41"/>
      <c r="K622" s="41"/>
      <c r="L622" s="41"/>
    </row>
    <row r="623" spans="9:12">
      <c r="I623" s="41"/>
      <c r="J623" s="41"/>
      <c r="K623" s="41"/>
      <c r="L623" s="41"/>
    </row>
    <row r="624" spans="9:12">
      <c r="I624" s="41"/>
      <c r="J624" s="41"/>
      <c r="K624" s="41"/>
      <c r="L624" s="41"/>
    </row>
    <row r="625" spans="9:12">
      <c r="I625" s="41"/>
      <c r="J625" s="41"/>
      <c r="K625" s="41"/>
      <c r="L625" s="41"/>
    </row>
    <row r="626" spans="9:12">
      <c r="I626" s="41"/>
      <c r="J626" s="41"/>
      <c r="K626" s="41"/>
      <c r="L626" s="41"/>
    </row>
    <row r="627" spans="9:12">
      <c r="I627" s="41"/>
      <c r="J627" s="41"/>
      <c r="K627" s="41"/>
      <c r="L627" s="41"/>
    </row>
    <row r="628" spans="9:12">
      <c r="I628" s="41"/>
      <c r="J628" s="41"/>
      <c r="K628" s="41"/>
      <c r="L628" s="41"/>
    </row>
    <row r="629" spans="9:12">
      <c r="I629" s="41"/>
      <c r="J629" s="41"/>
      <c r="K629" s="41"/>
      <c r="L629" s="41"/>
    </row>
    <row r="630" spans="9:12">
      <c r="I630" s="41"/>
      <c r="J630" s="41"/>
      <c r="K630" s="41"/>
      <c r="L630" s="41"/>
    </row>
    <row r="631" spans="9:12">
      <c r="I631" s="41"/>
      <c r="J631" s="41"/>
      <c r="K631" s="41"/>
      <c r="L631" s="41"/>
    </row>
    <row r="632" spans="9:12">
      <c r="I632" s="41"/>
      <c r="J632" s="41"/>
      <c r="K632" s="41"/>
      <c r="L632" s="41"/>
    </row>
    <row r="633" spans="9:12">
      <c r="I633" s="41"/>
      <c r="J633" s="41"/>
      <c r="K633" s="41"/>
      <c r="L633" s="41"/>
    </row>
    <row r="634" spans="9:12">
      <c r="I634" s="41"/>
      <c r="J634" s="41"/>
      <c r="K634" s="41"/>
      <c r="L634" s="41"/>
    </row>
    <row r="635" spans="9:12">
      <c r="I635" s="41"/>
      <c r="J635" s="41"/>
      <c r="K635" s="41"/>
      <c r="L635" s="41"/>
    </row>
    <row r="636" spans="9:12">
      <c r="I636" s="41"/>
      <c r="J636" s="41"/>
      <c r="K636" s="41"/>
      <c r="L636" s="41"/>
    </row>
    <row r="637" spans="9:12">
      <c r="I637" s="41"/>
      <c r="J637" s="41"/>
      <c r="K637" s="41"/>
      <c r="L637" s="41"/>
    </row>
    <row r="638" spans="9:12">
      <c r="I638" s="41"/>
      <c r="J638" s="41"/>
      <c r="K638" s="41"/>
      <c r="L638" s="41"/>
    </row>
    <row r="639" spans="9:12">
      <c r="I639" s="41"/>
      <c r="J639" s="41"/>
      <c r="K639" s="41"/>
      <c r="L639" s="41"/>
    </row>
    <row r="640" spans="9:12">
      <c r="I640" s="41"/>
      <c r="J640" s="41"/>
      <c r="K640" s="41"/>
      <c r="L640" s="41"/>
    </row>
    <row r="641" spans="9:12">
      <c r="I641" s="41"/>
      <c r="J641" s="41"/>
      <c r="K641" s="41"/>
      <c r="L641" s="41"/>
    </row>
    <row r="642" spans="9:12">
      <c r="I642" s="41"/>
      <c r="J642" s="41"/>
      <c r="K642" s="41"/>
      <c r="L642" s="41"/>
    </row>
    <row r="643" spans="9:12">
      <c r="I643" s="41"/>
      <c r="J643" s="41"/>
      <c r="K643" s="41"/>
      <c r="L643" s="41"/>
    </row>
    <row r="644" spans="9:12">
      <c r="I644" s="41"/>
      <c r="J644" s="41"/>
      <c r="K644" s="41"/>
      <c r="L644" s="41"/>
    </row>
    <row r="645" spans="9:12">
      <c r="I645" s="41"/>
      <c r="J645" s="41"/>
      <c r="K645" s="41"/>
      <c r="L645" s="41"/>
    </row>
    <row r="646" spans="9:12">
      <c r="I646" s="41"/>
      <c r="J646" s="41"/>
      <c r="K646" s="41"/>
      <c r="L646" s="41"/>
    </row>
    <row r="647" spans="9:12">
      <c r="I647" s="41"/>
      <c r="J647" s="41"/>
      <c r="K647" s="41"/>
      <c r="L647" s="41"/>
    </row>
    <row r="648" spans="9:12">
      <c r="I648" s="41"/>
      <c r="J648" s="41"/>
      <c r="K648" s="41"/>
      <c r="L648" s="41"/>
    </row>
    <row r="649" spans="9:12">
      <c r="I649" s="41"/>
      <c r="J649" s="41"/>
      <c r="K649" s="41"/>
      <c r="L649" s="41"/>
    </row>
    <row r="650" spans="9:12">
      <c r="I650" s="41"/>
      <c r="J650" s="41"/>
      <c r="K650" s="41"/>
      <c r="L650" s="41"/>
    </row>
    <row r="651" spans="9:12">
      <c r="I651" s="41"/>
      <c r="J651" s="41"/>
      <c r="K651" s="41"/>
      <c r="L651" s="41"/>
    </row>
    <row r="652" spans="9:12">
      <c r="I652" s="41"/>
      <c r="J652" s="41"/>
      <c r="K652" s="41"/>
      <c r="L652" s="41"/>
    </row>
    <row r="653" spans="9:12">
      <c r="I653" s="41"/>
      <c r="J653" s="41"/>
      <c r="K653" s="41"/>
      <c r="L653" s="41"/>
    </row>
    <row r="654" spans="9:12">
      <c r="I654" s="41"/>
      <c r="J654" s="41"/>
      <c r="K654" s="41"/>
      <c r="L654" s="41"/>
    </row>
    <row r="655" spans="9:12">
      <c r="I655" s="41"/>
      <c r="J655" s="41"/>
      <c r="K655" s="41"/>
      <c r="L655" s="41"/>
    </row>
    <row r="656" spans="9:12">
      <c r="I656" s="41"/>
      <c r="J656" s="41"/>
      <c r="K656" s="41"/>
      <c r="L656" s="41"/>
    </row>
    <row r="657" spans="9:12">
      <c r="I657" s="41"/>
      <c r="J657" s="41"/>
      <c r="K657" s="41"/>
      <c r="L657" s="41"/>
    </row>
    <row r="658" spans="9:12">
      <c r="I658" s="41"/>
      <c r="J658" s="41"/>
      <c r="K658" s="41"/>
      <c r="L658" s="41"/>
    </row>
    <row r="659" spans="9:12">
      <c r="I659" s="41"/>
      <c r="J659" s="41"/>
      <c r="K659" s="41"/>
      <c r="L659" s="41"/>
    </row>
    <row r="660" spans="9:12">
      <c r="I660" s="41"/>
      <c r="J660" s="41"/>
      <c r="K660" s="41"/>
      <c r="L660" s="41"/>
    </row>
    <row r="661" spans="9:12">
      <c r="I661" s="41"/>
      <c r="J661" s="41"/>
      <c r="K661" s="41"/>
      <c r="L661" s="41"/>
    </row>
    <row r="662" spans="9:12">
      <c r="I662" s="41"/>
      <c r="J662" s="41"/>
      <c r="K662" s="41"/>
      <c r="L662" s="41"/>
    </row>
    <row r="663" spans="9:12">
      <c r="I663" s="41"/>
      <c r="J663" s="41"/>
      <c r="K663" s="41"/>
      <c r="L663" s="41"/>
    </row>
    <row r="664" spans="9:12">
      <c r="I664" s="41"/>
      <c r="J664" s="41"/>
      <c r="K664" s="41"/>
      <c r="L664" s="41"/>
    </row>
    <row r="665" spans="9:12">
      <c r="I665" s="41"/>
      <c r="J665" s="41"/>
      <c r="K665" s="41"/>
      <c r="L665" s="41"/>
    </row>
    <row r="666" spans="9:12">
      <c r="I666" s="41"/>
      <c r="J666" s="41"/>
      <c r="K666" s="41"/>
      <c r="L666" s="41"/>
    </row>
    <row r="667" spans="9:12">
      <c r="I667" s="41"/>
      <c r="J667" s="41"/>
      <c r="K667" s="41"/>
      <c r="L667" s="41"/>
    </row>
    <row r="668" spans="9:12">
      <c r="I668" s="41"/>
      <c r="J668" s="41"/>
      <c r="K668" s="41"/>
      <c r="L668" s="41"/>
    </row>
    <row r="669" spans="9:12">
      <c r="I669" s="41"/>
      <c r="J669" s="41"/>
      <c r="K669" s="41"/>
      <c r="L669" s="41"/>
    </row>
    <row r="670" spans="9:12">
      <c r="I670" s="41"/>
      <c r="J670" s="41"/>
      <c r="K670" s="41"/>
      <c r="L670" s="41"/>
    </row>
    <row r="671" spans="9:12">
      <c r="I671" s="41"/>
      <c r="J671" s="41"/>
      <c r="K671" s="41"/>
      <c r="L671" s="41"/>
    </row>
    <row r="672" spans="9:12">
      <c r="I672" s="41"/>
      <c r="J672" s="41"/>
      <c r="K672" s="41"/>
      <c r="L672" s="41"/>
    </row>
    <row r="673" spans="9:12">
      <c r="I673" s="41"/>
      <c r="J673" s="41"/>
      <c r="K673" s="41"/>
      <c r="L673" s="41"/>
    </row>
    <row r="674" spans="9:12">
      <c r="I674" s="41"/>
      <c r="J674" s="41"/>
      <c r="K674" s="41"/>
      <c r="L674" s="41"/>
    </row>
    <row r="675" spans="9:12">
      <c r="I675" s="41"/>
      <c r="J675" s="41"/>
      <c r="K675" s="41"/>
      <c r="L675" s="41"/>
    </row>
    <row r="676" spans="9:12">
      <c r="I676" s="41"/>
      <c r="J676" s="41"/>
      <c r="K676" s="41"/>
      <c r="L676" s="41"/>
    </row>
    <row r="677" spans="9:12">
      <c r="I677" s="41"/>
      <c r="J677" s="41"/>
      <c r="K677" s="41"/>
      <c r="L677" s="41"/>
    </row>
    <row r="678" spans="9:12">
      <c r="I678" s="41"/>
      <c r="J678" s="41"/>
      <c r="K678" s="41"/>
      <c r="L678" s="41"/>
    </row>
    <row r="679" spans="9:12">
      <c r="I679" s="41"/>
      <c r="J679" s="41"/>
      <c r="K679" s="41"/>
      <c r="L679" s="41"/>
    </row>
    <row r="680" spans="9:12">
      <c r="I680" s="41"/>
      <c r="J680" s="41"/>
      <c r="K680" s="41"/>
      <c r="L680" s="41"/>
    </row>
    <row r="681" spans="9:12">
      <c r="I681" s="41"/>
      <c r="J681" s="41"/>
      <c r="K681" s="41"/>
      <c r="L681" s="41"/>
    </row>
    <row r="682" spans="9:12">
      <c r="I682" s="41"/>
      <c r="J682" s="41"/>
      <c r="K682" s="41"/>
      <c r="L682" s="41"/>
    </row>
    <row r="683" spans="9:12">
      <c r="I683" s="41"/>
      <c r="J683" s="41"/>
      <c r="K683" s="41"/>
      <c r="L683" s="41"/>
    </row>
    <row r="684" spans="9:12">
      <c r="I684" s="41"/>
      <c r="J684" s="41"/>
      <c r="K684" s="41"/>
      <c r="L684" s="41"/>
    </row>
    <row r="685" spans="9:12">
      <c r="I685" s="41"/>
      <c r="J685" s="41"/>
      <c r="K685" s="41"/>
      <c r="L685" s="41"/>
    </row>
    <row r="686" spans="9:12">
      <c r="I686" s="41"/>
      <c r="J686" s="41"/>
      <c r="K686" s="41"/>
      <c r="L686" s="41"/>
    </row>
    <row r="687" spans="9:12">
      <c r="I687" s="41"/>
      <c r="J687" s="41"/>
      <c r="K687" s="41"/>
      <c r="L687" s="41"/>
    </row>
    <row r="688" spans="9:12">
      <c r="I688" s="41"/>
      <c r="J688" s="41"/>
      <c r="K688" s="41"/>
      <c r="L688" s="41"/>
    </row>
    <row r="689" spans="9:12">
      <c r="I689" s="41"/>
      <c r="J689" s="41"/>
      <c r="K689" s="41"/>
      <c r="L689" s="41"/>
    </row>
    <row r="690" spans="9:12">
      <c r="I690" s="41"/>
      <c r="J690" s="41"/>
      <c r="K690" s="41"/>
      <c r="L690" s="41"/>
    </row>
    <row r="691" spans="9:12">
      <c r="I691" s="41"/>
      <c r="J691" s="41"/>
      <c r="K691" s="41"/>
      <c r="L691" s="41"/>
    </row>
    <row r="692" spans="9:12">
      <c r="I692" s="41"/>
      <c r="J692" s="41"/>
      <c r="K692" s="41"/>
      <c r="L692" s="41"/>
    </row>
    <row r="693" spans="9:12">
      <c r="I693" s="41"/>
      <c r="J693" s="41"/>
      <c r="K693" s="41"/>
      <c r="L693" s="41"/>
    </row>
    <row r="694" spans="9:12">
      <c r="I694" s="41"/>
      <c r="J694" s="41"/>
      <c r="K694" s="41"/>
      <c r="L694" s="41"/>
    </row>
    <row r="695" spans="9:12">
      <c r="I695" s="41"/>
      <c r="J695" s="41"/>
      <c r="K695" s="41"/>
      <c r="L695" s="41"/>
    </row>
    <row r="696" spans="9:12">
      <c r="I696" s="41"/>
      <c r="J696" s="41"/>
      <c r="K696" s="41"/>
      <c r="L696" s="41"/>
    </row>
    <row r="697" spans="9:12">
      <c r="I697" s="41"/>
      <c r="J697" s="41"/>
      <c r="K697" s="41"/>
      <c r="L697" s="41"/>
    </row>
    <row r="698" spans="9:12">
      <c r="I698" s="41"/>
      <c r="J698" s="41"/>
      <c r="K698" s="41"/>
      <c r="L698" s="41"/>
    </row>
    <row r="699" spans="9:12">
      <c r="I699" s="41"/>
      <c r="J699" s="41"/>
      <c r="K699" s="41"/>
      <c r="L699" s="41"/>
    </row>
    <row r="700" spans="9:12">
      <c r="I700" s="41"/>
      <c r="J700" s="41"/>
      <c r="K700" s="41"/>
      <c r="L700" s="41"/>
    </row>
    <row r="701" spans="9:12">
      <c r="I701" s="41"/>
      <c r="J701" s="41"/>
      <c r="K701" s="41"/>
      <c r="L701" s="41"/>
    </row>
    <row r="702" spans="9:12">
      <c r="I702" s="41"/>
      <c r="J702" s="41"/>
      <c r="K702" s="41"/>
      <c r="L702" s="41"/>
    </row>
    <row r="703" spans="9:12">
      <c r="I703" s="41"/>
      <c r="J703" s="41"/>
      <c r="K703" s="41"/>
      <c r="L703" s="41"/>
    </row>
    <row r="704" spans="9:12">
      <c r="I704" s="41"/>
      <c r="J704" s="41"/>
      <c r="K704" s="41"/>
      <c r="L704" s="41"/>
    </row>
    <row r="705" spans="9:12">
      <c r="I705" s="41"/>
      <c r="J705" s="41"/>
      <c r="K705" s="41"/>
      <c r="L705" s="41"/>
    </row>
    <row r="706" spans="9:12">
      <c r="I706" s="41"/>
      <c r="J706" s="41"/>
      <c r="K706" s="41"/>
      <c r="L706" s="41"/>
    </row>
    <row r="707" spans="9:12">
      <c r="I707" s="41"/>
      <c r="J707" s="41"/>
      <c r="K707" s="41"/>
      <c r="L707" s="41"/>
    </row>
    <row r="708" spans="9:12">
      <c r="I708" s="41"/>
      <c r="J708" s="41"/>
      <c r="K708" s="41"/>
      <c r="L708" s="41"/>
    </row>
    <row r="709" spans="9:12">
      <c r="I709" s="41"/>
      <c r="J709" s="41"/>
      <c r="K709" s="41"/>
      <c r="L709" s="41"/>
    </row>
    <row r="710" spans="9:12">
      <c r="I710" s="41"/>
      <c r="J710" s="41"/>
      <c r="K710" s="41"/>
      <c r="L710" s="41"/>
    </row>
    <row r="711" spans="9:12">
      <c r="I711" s="41"/>
      <c r="J711" s="41"/>
      <c r="K711" s="41"/>
      <c r="L711" s="41"/>
    </row>
    <row r="712" spans="9:12">
      <c r="I712" s="41"/>
      <c r="J712" s="41"/>
      <c r="K712" s="41"/>
      <c r="L712" s="41"/>
    </row>
    <row r="713" spans="9:12">
      <c r="I713" s="41"/>
      <c r="J713" s="41"/>
      <c r="K713" s="41"/>
      <c r="L713" s="41"/>
    </row>
    <row r="714" spans="9:12">
      <c r="I714" s="41"/>
      <c r="J714" s="41"/>
      <c r="K714" s="41"/>
      <c r="L714" s="41"/>
    </row>
    <row r="715" spans="9:12">
      <c r="I715" s="41"/>
      <c r="J715" s="41"/>
      <c r="K715" s="41"/>
      <c r="L715" s="41"/>
    </row>
    <row r="716" spans="9:12">
      <c r="I716" s="41"/>
      <c r="J716" s="41"/>
      <c r="K716" s="41"/>
      <c r="L716" s="41"/>
    </row>
    <row r="717" spans="9:12">
      <c r="I717" s="41"/>
      <c r="J717" s="41"/>
      <c r="K717" s="41"/>
      <c r="L717" s="41"/>
    </row>
    <row r="718" spans="9:12">
      <c r="I718" s="41"/>
      <c r="J718" s="41"/>
      <c r="K718" s="41"/>
      <c r="L718" s="41"/>
    </row>
    <row r="719" spans="9:12">
      <c r="I719" s="41"/>
      <c r="J719" s="41"/>
      <c r="K719" s="41"/>
      <c r="L719" s="41"/>
    </row>
    <row r="720" spans="9:12">
      <c r="I720" s="41"/>
      <c r="J720" s="41"/>
      <c r="K720" s="41"/>
      <c r="L720" s="41"/>
    </row>
    <row r="721" spans="9:12">
      <c r="I721" s="41"/>
      <c r="J721" s="41"/>
      <c r="K721" s="41"/>
      <c r="L721" s="41"/>
    </row>
    <row r="722" spans="9:12">
      <c r="I722" s="41"/>
      <c r="J722" s="41"/>
      <c r="K722" s="41"/>
      <c r="L722" s="41"/>
    </row>
    <row r="723" spans="9:12">
      <c r="I723" s="41"/>
      <c r="J723" s="41"/>
      <c r="K723" s="41"/>
      <c r="L723" s="41"/>
    </row>
    <row r="724" spans="9:12">
      <c r="I724" s="41"/>
      <c r="J724" s="41"/>
      <c r="K724" s="41"/>
      <c r="L724" s="41"/>
    </row>
    <row r="725" spans="9:12">
      <c r="I725" s="41"/>
      <c r="J725" s="41"/>
      <c r="K725" s="41"/>
      <c r="L725" s="41"/>
    </row>
    <row r="726" spans="9:12">
      <c r="I726" s="41"/>
      <c r="J726" s="41"/>
      <c r="K726" s="41"/>
      <c r="L726" s="41"/>
    </row>
    <row r="727" spans="9:12">
      <c r="I727" s="41"/>
      <c r="J727" s="41"/>
      <c r="K727" s="41"/>
      <c r="L727" s="41"/>
    </row>
    <row r="728" spans="9:12">
      <c r="I728" s="41"/>
      <c r="J728" s="41"/>
      <c r="K728" s="41"/>
      <c r="L728" s="41"/>
    </row>
    <row r="729" spans="9:12">
      <c r="I729" s="41"/>
      <c r="J729" s="41"/>
      <c r="K729" s="41"/>
      <c r="L729" s="41"/>
    </row>
    <row r="730" spans="9:12">
      <c r="I730" s="41"/>
      <c r="J730" s="41"/>
      <c r="K730" s="41"/>
      <c r="L730" s="41"/>
    </row>
    <row r="731" spans="9:12">
      <c r="I731" s="41"/>
      <c r="J731" s="41"/>
      <c r="K731" s="41"/>
      <c r="L731" s="41"/>
    </row>
    <row r="732" spans="9:12">
      <c r="I732" s="41"/>
      <c r="J732" s="41"/>
      <c r="K732" s="41"/>
      <c r="L732" s="41"/>
    </row>
    <row r="733" spans="9:12">
      <c r="I733" s="41"/>
      <c r="J733" s="41"/>
      <c r="K733" s="41"/>
      <c r="L733" s="41"/>
    </row>
    <row r="734" spans="9:12">
      <c r="I734" s="41"/>
      <c r="J734" s="41"/>
      <c r="K734" s="41"/>
      <c r="L734" s="41"/>
    </row>
    <row r="735" spans="9:12">
      <c r="I735" s="41"/>
      <c r="J735" s="41"/>
      <c r="K735" s="41"/>
      <c r="L735" s="41"/>
    </row>
    <row r="736" spans="9:12">
      <c r="I736" s="41"/>
      <c r="J736" s="41"/>
      <c r="K736" s="41"/>
      <c r="L736" s="41"/>
    </row>
    <row r="737" spans="9:12">
      <c r="I737" s="41"/>
      <c r="J737" s="41"/>
      <c r="K737" s="41"/>
      <c r="L737" s="41"/>
    </row>
    <row r="738" spans="9:12">
      <c r="I738" s="41"/>
      <c r="J738" s="41"/>
      <c r="K738" s="41"/>
      <c r="L738" s="41"/>
    </row>
    <row r="739" spans="9:12">
      <c r="I739" s="41"/>
      <c r="J739" s="41"/>
      <c r="K739" s="41"/>
      <c r="L739" s="41"/>
    </row>
    <row r="740" spans="9:12">
      <c r="I740" s="41"/>
      <c r="J740" s="41"/>
      <c r="K740" s="41"/>
      <c r="L740" s="41"/>
    </row>
    <row r="741" spans="9:12">
      <c r="I741" s="41"/>
      <c r="J741" s="41"/>
      <c r="K741" s="41"/>
      <c r="L741" s="41"/>
    </row>
    <row r="742" spans="9:12">
      <c r="I742" s="41"/>
      <c r="J742" s="41"/>
      <c r="K742" s="41"/>
      <c r="L742" s="41"/>
    </row>
    <row r="743" spans="9:12">
      <c r="I743" s="41"/>
      <c r="J743" s="41"/>
      <c r="K743" s="41"/>
      <c r="L743" s="41"/>
    </row>
    <row r="744" spans="9:12">
      <c r="I744" s="41"/>
      <c r="J744" s="41"/>
      <c r="K744" s="41"/>
      <c r="L744" s="41"/>
    </row>
    <row r="745" spans="9:12">
      <c r="I745" s="41"/>
      <c r="J745" s="41"/>
      <c r="K745" s="41"/>
      <c r="L745" s="41"/>
    </row>
    <row r="746" spans="9:12">
      <c r="I746" s="41"/>
      <c r="J746" s="41"/>
      <c r="K746" s="41"/>
      <c r="L746" s="41"/>
    </row>
    <row r="747" spans="9:12">
      <c r="I747" s="41"/>
      <c r="J747" s="41"/>
      <c r="K747" s="41"/>
      <c r="L747" s="41"/>
    </row>
    <row r="748" spans="9:12">
      <c r="I748" s="41"/>
      <c r="J748" s="41"/>
      <c r="K748" s="41"/>
      <c r="L748" s="41"/>
    </row>
    <row r="749" spans="9:12">
      <c r="I749" s="41"/>
      <c r="J749" s="41"/>
      <c r="K749" s="41"/>
      <c r="L749" s="41"/>
    </row>
    <row r="750" spans="9:12">
      <c r="I750" s="41"/>
      <c r="J750" s="41"/>
      <c r="K750" s="41"/>
      <c r="L750" s="41"/>
    </row>
    <row r="751" spans="9:12">
      <c r="I751" s="41"/>
      <c r="J751" s="41"/>
      <c r="K751" s="41"/>
      <c r="L751" s="41"/>
    </row>
    <row r="752" spans="9:12">
      <c r="I752" s="41"/>
      <c r="J752" s="41"/>
      <c r="K752" s="41"/>
      <c r="L752" s="41"/>
    </row>
    <row r="753" spans="9:12">
      <c r="I753" s="41"/>
      <c r="J753" s="41"/>
      <c r="K753" s="41"/>
      <c r="L753" s="41"/>
    </row>
    <row r="754" spans="9:12">
      <c r="I754" s="41"/>
      <c r="J754" s="41"/>
      <c r="K754" s="41"/>
      <c r="L754" s="41"/>
    </row>
    <row r="755" spans="9:12">
      <c r="I755" s="41"/>
      <c r="J755" s="41"/>
      <c r="K755" s="41"/>
      <c r="L755" s="41"/>
    </row>
    <row r="756" spans="9:12">
      <c r="I756" s="41"/>
      <c r="J756" s="41"/>
      <c r="K756" s="41"/>
      <c r="L756" s="41"/>
    </row>
    <row r="757" spans="9:12">
      <c r="I757" s="41"/>
      <c r="J757" s="41"/>
      <c r="K757" s="41"/>
      <c r="L757" s="41"/>
    </row>
    <row r="758" spans="9:12">
      <c r="I758" s="41"/>
      <c r="J758" s="41"/>
      <c r="K758" s="41"/>
      <c r="L758" s="41"/>
    </row>
    <row r="759" spans="9:12">
      <c r="I759" s="41"/>
      <c r="J759" s="41"/>
      <c r="K759" s="41"/>
      <c r="L759" s="41"/>
    </row>
    <row r="760" spans="9:12">
      <c r="I760" s="41"/>
      <c r="J760" s="41"/>
      <c r="K760" s="41"/>
      <c r="L760" s="41"/>
    </row>
    <row r="761" spans="9:12">
      <c r="I761" s="41"/>
      <c r="J761" s="41"/>
      <c r="K761" s="41"/>
      <c r="L761" s="41"/>
    </row>
    <row r="762" spans="9:12">
      <c r="I762" s="41"/>
      <c r="J762" s="41"/>
      <c r="K762" s="41"/>
      <c r="L762" s="41"/>
    </row>
    <row r="763" spans="9:12">
      <c r="I763" s="41"/>
      <c r="J763" s="41"/>
      <c r="K763" s="41"/>
      <c r="L763" s="41"/>
    </row>
    <row r="764" spans="9:12">
      <c r="I764" s="41"/>
      <c r="J764" s="41"/>
      <c r="K764" s="41"/>
      <c r="L764" s="41"/>
    </row>
    <row r="765" spans="9:12">
      <c r="I765" s="41"/>
      <c r="J765" s="41"/>
      <c r="K765" s="41"/>
      <c r="L765" s="41"/>
    </row>
    <row r="766" spans="9:12">
      <c r="I766" s="41"/>
      <c r="J766" s="41"/>
      <c r="K766" s="41"/>
      <c r="L766" s="41"/>
    </row>
    <row r="767" spans="9:12">
      <c r="I767" s="41"/>
      <c r="J767" s="41"/>
      <c r="K767" s="41"/>
      <c r="L767" s="41"/>
    </row>
    <row r="768" spans="9:12">
      <c r="I768" s="41"/>
      <c r="J768" s="41"/>
      <c r="K768" s="41"/>
      <c r="L768" s="41"/>
    </row>
    <row r="769" spans="9:12">
      <c r="I769" s="41"/>
      <c r="J769" s="41"/>
      <c r="K769" s="41"/>
      <c r="L769" s="41"/>
    </row>
    <row r="770" spans="9:12">
      <c r="I770" s="41"/>
      <c r="J770" s="41"/>
      <c r="K770" s="41"/>
      <c r="L770" s="41"/>
    </row>
    <row r="771" spans="9:12">
      <c r="I771" s="41"/>
      <c r="J771" s="41"/>
      <c r="K771" s="41"/>
      <c r="L771" s="41"/>
    </row>
    <row r="772" spans="9:12">
      <c r="I772" s="41"/>
      <c r="J772" s="41"/>
      <c r="K772" s="41"/>
      <c r="L772" s="41"/>
    </row>
    <row r="773" spans="9:12">
      <c r="I773" s="41"/>
      <c r="J773" s="41"/>
      <c r="K773" s="41"/>
      <c r="L773" s="41"/>
    </row>
    <row r="774" spans="9:12">
      <c r="I774" s="41"/>
      <c r="J774" s="41"/>
      <c r="K774" s="41"/>
      <c r="L774" s="41"/>
    </row>
    <row r="775" spans="9:12">
      <c r="I775" s="41"/>
      <c r="J775" s="41"/>
      <c r="K775" s="41"/>
      <c r="L775" s="41"/>
    </row>
    <row r="776" spans="9:12">
      <c r="I776" s="41"/>
      <c r="J776" s="41"/>
      <c r="K776" s="41"/>
      <c r="L776" s="41"/>
    </row>
    <row r="777" spans="9:12">
      <c r="I777" s="41"/>
      <c r="J777" s="41"/>
      <c r="K777" s="41"/>
      <c r="L777" s="41"/>
    </row>
    <row r="778" spans="9:12">
      <c r="I778" s="41"/>
      <c r="J778" s="41"/>
      <c r="K778" s="41"/>
      <c r="L778" s="41"/>
    </row>
    <row r="779" spans="9:12">
      <c r="I779" s="41"/>
      <c r="J779" s="41"/>
      <c r="K779" s="41"/>
      <c r="L779" s="41"/>
    </row>
    <row r="780" spans="9:12">
      <c r="I780" s="41"/>
      <c r="J780" s="41"/>
      <c r="K780" s="41"/>
      <c r="L780" s="41"/>
    </row>
    <row r="781" spans="9:12">
      <c r="I781" s="41"/>
      <c r="J781" s="41"/>
      <c r="K781" s="41"/>
      <c r="L781" s="41"/>
    </row>
    <row r="782" spans="9:12">
      <c r="I782" s="41"/>
      <c r="J782" s="41"/>
      <c r="K782" s="41"/>
      <c r="L782" s="41"/>
    </row>
    <row r="783" spans="9:12">
      <c r="I783" s="41"/>
      <c r="J783" s="41"/>
      <c r="K783" s="41"/>
      <c r="L783" s="41"/>
    </row>
    <row r="784" spans="9:12">
      <c r="I784" s="41"/>
      <c r="J784" s="41"/>
      <c r="K784" s="41"/>
      <c r="L784" s="41"/>
    </row>
    <row r="785" spans="9:12">
      <c r="I785" s="41"/>
      <c r="J785" s="41"/>
      <c r="K785" s="41"/>
      <c r="L785" s="41"/>
    </row>
    <row r="786" spans="9:12">
      <c r="I786" s="41"/>
      <c r="J786" s="41"/>
      <c r="K786" s="41"/>
      <c r="L786" s="41"/>
    </row>
    <row r="787" spans="9:12">
      <c r="I787" s="41"/>
      <c r="J787" s="41"/>
      <c r="K787" s="41"/>
      <c r="L787" s="41"/>
    </row>
    <row r="788" spans="9:12">
      <c r="I788" s="41"/>
      <c r="J788" s="41"/>
      <c r="K788" s="41"/>
      <c r="L788" s="41"/>
    </row>
    <row r="789" spans="9:12">
      <c r="I789" s="41"/>
      <c r="J789" s="41"/>
      <c r="K789" s="41"/>
      <c r="L789" s="41"/>
    </row>
    <row r="790" spans="9:12">
      <c r="I790" s="41"/>
      <c r="J790" s="41"/>
      <c r="K790" s="41"/>
      <c r="L790" s="41"/>
    </row>
    <row r="791" spans="9:12">
      <c r="I791" s="41"/>
      <c r="J791" s="41"/>
      <c r="K791" s="41"/>
      <c r="L791" s="41"/>
    </row>
    <row r="792" spans="9:12">
      <c r="I792" s="41"/>
      <c r="J792" s="41"/>
      <c r="K792" s="41"/>
      <c r="L792" s="41"/>
    </row>
    <row r="793" spans="9:12">
      <c r="I793" s="41"/>
      <c r="J793" s="41"/>
      <c r="K793" s="41"/>
      <c r="L793" s="41"/>
    </row>
    <row r="794" spans="9:12">
      <c r="I794" s="41"/>
      <c r="J794" s="41"/>
      <c r="K794" s="41"/>
      <c r="L794" s="41"/>
    </row>
    <row r="795" spans="9:12">
      <c r="I795" s="41"/>
      <c r="J795" s="41"/>
      <c r="K795" s="41"/>
      <c r="L795" s="41"/>
    </row>
    <row r="796" spans="9:12">
      <c r="I796" s="41"/>
      <c r="J796" s="41"/>
      <c r="K796" s="41"/>
      <c r="L796" s="41"/>
    </row>
    <row r="797" spans="9:12">
      <c r="I797" s="41"/>
      <c r="J797" s="41"/>
      <c r="K797" s="41"/>
      <c r="L797" s="41"/>
    </row>
    <row r="798" spans="9:12">
      <c r="I798" s="41"/>
      <c r="J798" s="41"/>
      <c r="K798" s="41"/>
      <c r="L798" s="41"/>
    </row>
    <row r="799" spans="9:12">
      <c r="I799" s="41"/>
      <c r="J799" s="41"/>
      <c r="K799" s="41"/>
      <c r="L799" s="41"/>
    </row>
    <row r="800" spans="9:12">
      <c r="I800" s="41"/>
      <c r="J800" s="41"/>
      <c r="K800" s="41"/>
      <c r="L800" s="41"/>
    </row>
    <row r="801" spans="9:12">
      <c r="I801" s="41"/>
      <c r="J801" s="41"/>
      <c r="K801" s="41"/>
      <c r="L801" s="41"/>
    </row>
    <row r="802" spans="9:12">
      <c r="I802" s="41"/>
      <c r="J802" s="41"/>
      <c r="K802" s="41"/>
      <c r="L802" s="41"/>
    </row>
    <row r="803" spans="9:12">
      <c r="I803" s="41"/>
      <c r="J803" s="41"/>
      <c r="K803" s="41"/>
      <c r="L803" s="41"/>
    </row>
    <row r="804" spans="9:12">
      <c r="I804" s="41"/>
      <c r="J804" s="41"/>
      <c r="K804" s="41"/>
      <c r="L804" s="41"/>
    </row>
    <row r="805" spans="9:12">
      <c r="I805" s="41"/>
      <c r="J805" s="41"/>
      <c r="K805" s="41"/>
      <c r="L805" s="41"/>
    </row>
    <row r="806" spans="9:12">
      <c r="I806" s="41"/>
      <c r="J806" s="41"/>
      <c r="K806" s="41"/>
      <c r="L806" s="41"/>
    </row>
    <row r="807" spans="9:12">
      <c r="I807" s="41"/>
      <c r="J807" s="41"/>
      <c r="K807" s="41"/>
      <c r="L807" s="41"/>
    </row>
    <row r="808" spans="9:12">
      <c r="I808" s="41"/>
      <c r="J808" s="41"/>
      <c r="K808" s="41"/>
      <c r="L808" s="41"/>
    </row>
    <row r="809" spans="9:12">
      <c r="I809" s="41"/>
      <c r="J809" s="41"/>
      <c r="K809" s="41"/>
      <c r="L809" s="41"/>
    </row>
    <row r="810" spans="9:12">
      <c r="I810" s="41"/>
      <c r="J810" s="41"/>
      <c r="K810" s="41"/>
      <c r="L810" s="41"/>
    </row>
    <row r="811" spans="9:12">
      <c r="I811" s="41"/>
      <c r="J811" s="41"/>
      <c r="K811" s="41"/>
      <c r="L811" s="41"/>
    </row>
    <row r="812" spans="9:12">
      <c r="I812" s="41"/>
      <c r="J812" s="41"/>
      <c r="K812" s="41"/>
      <c r="L812" s="41"/>
    </row>
    <row r="813" spans="9:12">
      <c r="I813" s="41"/>
      <c r="J813" s="41"/>
      <c r="K813" s="41"/>
      <c r="L813" s="41"/>
    </row>
    <row r="814" spans="9:12">
      <c r="I814" s="41"/>
      <c r="J814" s="41"/>
      <c r="K814" s="41"/>
      <c r="L814" s="41"/>
    </row>
    <row r="815" spans="9:12">
      <c r="I815" s="41"/>
      <c r="J815" s="41"/>
      <c r="K815" s="41"/>
      <c r="L815" s="41"/>
    </row>
    <row r="816" spans="9:12">
      <c r="I816" s="41"/>
      <c r="J816" s="41"/>
      <c r="K816" s="41"/>
      <c r="L816" s="41"/>
    </row>
    <row r="817" spans="9:12">
      <c r="I817" s="41"/>
      <c r="J817" s="41"/>
      <c r="K817" s="41"/>
      <c r="L817" s="41"/>
    </row>
    <row r="818" spans="9:12">
      <c r="I818" s="41"/>
      <c r="J818" s="41"/>
      <c r="K818" s="41"/>
      <c r="L818" s="41"/>
    </row>
    <row r="819" spans="9:12">
      <c r="I819" s="41"/>
      <c r="J819" s="41"/>
      <c r="K819" s="41"/>
      <c r="L819" s="41"/>
    </row>
    <row r="820" spans="9:12">
      <c r="I820" s="41"/>
      <c r="J820" s="41"/>
      <c r="K820" s="41"/>
      <c r="L820" s="41"/>
    </row>
    <row r="821" spans="9:12">
      <c r="I821" s="41"/>
      <c r="J821" s="41"/>
      <c r="K821" s="41"/>
      <c r="L821" s="41"/>
    </row>
    <row r="822" spans="9:12">
      <c r="I822" s="41"/>
      <c r="J822" s="41"/>
      <c r="K822" s="41"/>
      <c r="L822" s="41"/>
    </row>
    <row r="823" spans="9:12">
      <c r="I823" s="41"/>
      <c r="J823" s="41"/>
      <c r="K823" s="41"/>
      <c r="L823" s="41"/>
    </row>
    <row r="824" spans="9:12">
      <c r="I824" s="41"/>
      <c r="J824" s="41"/>
      <c r="K824" s="41"/>
      <c r="L824" s="41"/>
    </row>
    <row r="825" spans="9:12">
      <c r="I825" s="41"/>
      <c r="J825" s="41"/>
      <c r="K825" s="41"/>
      <c r="L825" s="41"/>
    </row>
    <row r="826" spans="9:12">
      <c r="I826" s="41"/>
      <c r="J826" s="41"/>
      <c r="K826" s="41"/>
      <c r="L826" s="41"/>
    </row>
    <row r="827" spans="9:12">
      <c r="I827" s="41"/>
      <c r="J827" s="41"/>
      <c r="K827" s="41"/>
      <c r="L827" s="41"/>
    </row>
    <row r="828" spans="9:12">
      <c r="I828" s="41"/>
      <c r="J828" s="41"/>
      <c r="K828" s="41"/>
      <c r="L828" s="41"/>
    </row>
    <row r="829" spans="9:12">
      <c r="I829" s="41"/>
      <c r="J829" s="41"/>
      <c r="K829" s="41"/>
      <c r="L829" s="41"/>
    </row>
    <row r="830" spans="9:12">
      <c r="I830" s="41"/>
      <c r="J830" s="41"/>
      <c r="K830" s="41"/>
      <c r="L830" s="41"/>
    </row>
    <row r="831" spans="9:12">
      <c r="I831" s="41"/>
      <c r="J831" s="41"/>
      <c r="K831" s="41"/>
      <c r="L831" s="41"/>
    </row>
    <row r="832" spans="9:12">
      <c r="I832" s="41"/>
      <c r="J832" s="41"/>
      <c r="K832" s="41"/>
      <c r="L832" s="41"/>
    </row>
    <row r="833" spans="9:12">
      <c r="I833" s="41"/>
      <c r="J833" s="41"/>
      <c r="K833" s="41"/>
      <c r="L833" s="41"/>
    </row>
    <row r="834" spans="9:12">
      <c r="I834" s="41"/>
      <c r="J834" s="41"/>
      <c r="K834" s="41"/>
      <c r="L834" s="41"/>
    </row>
    <row r="835" spans="9:12">
      <c r="I835" s="41"/>
      <c r="J835" s="41"/>
      <c r="K835" s="41"/>
      <c r="L835" s="41"/>
    </row>
    <row r="836" spans="9:12">
      <c r="I836" s="41"/>
      <c r="J836" s="41"/>
      <c r="K836" s="41"/>
      <c r="L836" s="41"/>
    </row>
    <row r="837" spans="9:12">
      <c r="I837" s="41"/>
      <c r="J837" s="41"/>
      <c r="K837" s="41"/>
      <c r="L837" s="41"/>
    </row>
    <row r="838" spans="9:12">
      <c r="I838" s="41"/>
      <c r="J838" s="41"/>
      <c r="K838" s="41"/>
      <c r="L838" s="41"/>
    </row>
    <row r="839" spans="9:12">
      <c r="I839" s="41"/>
      <c r="J839" s="41"/>
      <c r="K839" s="41"/>
      <c r="L839" s="41"/>
    </row>
    <row r="840" spans="9:12">
      <c r="I840" s="41"/>
      <c r="J840" s="41"/>
      <c r="K840" s="41"/>
      <c r="L840" s="41"/>
    </row>
    <row r="841" spans="9:12">
      <c r="I841" s="41"/>
      <c r="J841" s="41"/>
      <c r="K841" s="41"/>
      <c r="L841" s="41"/>
    </row>
    <row r="842" spans="9:12">
      <c r="I842" s="41"/>
      <c r="J842" s="41"/>
      <c r="K842" s="41"/>
      <c r="L842" s="41"/>
    </row>
    <row r="843" spans="9:12">
      <c r="I843" s="41"/>
      <c r="J843" s="41"/>
      <c r="K843" s="41"/>
      <c r="L843" s="41"/>
    </row>
    <row r="844" spans="9:12">
      <c r="I844" s="41"/>
      <c r="J844" s="41"/>
      <c r="K844" s="41"/>
      <c r="L844" s="41"/>
    </row>
    <row r="845" spans="9:12">
      <c r="I845" s="41"/>
      <c r="J845" s="41"/>
      <c r="K845" s="41"/>
      <c r="L845" s="41"/>
    </row>
    <row r="846" spans="9:12">
      <c r="I846" s="41"/>
      <c r="J846" s="41"/>
      <c r="K846" s="41"/>
      <c r="L846" s="41"/>
    </row>
    <row r="847" spans="9:12">
      <c r="I847" s="41"/>
      <c r="J847" s="41"/>
      <c r="K847" s="41"/>
      <c r="L847" s="41"/>
    </row>
    <row r="848" spans="9:12">
      <c r="I848" s="41"/>
      <c r="J848" s="41"/>
      <c r="K848" s="41"/>
      <c r="L848" s="41"/>
    </row>
    <row r="849" spans="9:12">
      <c r="I849" s="41"/>
      <c r="J849" s="41"/>
      <c r="K849" s="41"/>
      <c r="L849" s="41"/>
    </row>
    <row r="850" spans="9:12">
      <c r="I850" s="41"/>
      <c r="J850" s="41"/>
      <c r="K850" s="41"/>
      <c r="L850" s="41"/>
    </row>
    <row r="851" spans="9:12">
      <c r="I851" s="41"/>
      <c r="J851" s="41"/>
      <c r="K851" s="41"/>
      <c r="L851" s="41"/>
    </row>
    <row r="852" spans="9:12">
      <c r="I852" s="41"/>
      <c r="J852" s="41"/>
      <c r="K852" s="41"/>
      <c r="L852" s="41"/>
    </row>
    <row r="853" spans="9:12">
      <c r="I853" s="41"/>
      <c r="J853" s="41"/>
      <c r="K853" s="41"/>
      <c r="L853" s="41"/>
    </row>
    <row r="854" spans="9:12">
      <c r="I854" s="41"/>
      <c r="J854" s="41"/>
      <c r="K854" s="41"/>
      <c r="L854" s="41"/>
    </row>
    <row r="855" spans="9:12">
      <c r="I855" s="41"/>
      <c r="J855" s="41"/>
      <c r="K855" s="41"/>
      <c r="L855" s="41"/>
    </row>
    <row r="856" spans="9:12">
      <c r="I856" s="41"/>
      <c r="J856" s="41"/>
      <c r="K856" s="41"/>
      <c r="L856" s="41"/>
    </row>
    <row r="857" spans="9:12">
      <c r="I857" s="41"/>
      <c r="J857" s="41"/>
      <c r="K857" s="41"/>
      <c r="L857" s="41"/>
    </row>
    <row r="858" spans="9:12">
      <c r="I858" s="41"/>
      <c r="J858" s="41"/>
      <c r="K858" s="41"/>
      <c r="L858" s="41"/>
    </row>
    <row r="859" spans="9:12">
      <c r="I859" s="41"/>
      <c r="J859" s="41"/>
      <c r="K859" s="41"/>
      <c r="L859" s="41"/>
    </row>
    <row r="860" spans="9:12">
      <c r="I860" s="41"/>
      <c r="J860" s="41"/>
      <c r="K860" s="41"/>
      <c r="L860" s="41"/>
    </row>
    <row r="861" spans="9:12">
      <c r="I861" s="41"/>
      <c r="J861" s="41"/>
      <c r="K861" s="41"/>
      <c r="L861" s="41"/>
    </row>
    <row r="862" spans="9:12">
      <c r="I862" s="41"/>
      <c r="J862" s="41"/>
      <c r="K862" s="41"/>
      <c r="L862" s="41"/>
    </row>
    <row r="863" spans="9:12">
      <c r="I863" s="41"/>
      <c r="J863" s="41"/>
      <c r="K863" s="41"/>
      <c r="L863" s="41"/>
    </row>
    <row r="864" spans="9:12">
      <c r="I864" s="41"/>
      <c r="J864" s="41"/>
      <c r="K864" s="41"/>
      <c r="L864" s="41"/>
    </row>
    <row r="865" spans="9:12">
      <c r="I865" s="41"/>
      <c r="J865" s="41"/>
      <c r="K865" s="41"/>
      <c r="L865" s="41"/>
    </row>
    <row r="866" spans="9:12">
      <c r="I866" s="41"/>
      <c r="J866" s="41"/>
      <c r="K866" s="41"/>
      <c r="L866" s="41"/>
    </row>
    <row r="867" spans="9:12">
      <c r="I867" s="41"/>
      <c r="J867" s="41"/>
      <c r="K867" s="41"/>
      <c r="L867" s="41"/>
    </row>
    <row r="868" spans="9:12">
      <c r="I868" s="41"/>
      <c r="J868" s="41"/>
      <c r="K868" s="41"/>
      <c r="L868" s="41"/>
    </row>
    <row r="869" spans="9:12">
      <c r="I869" s="41"/>
      <c r="J869" s="41"/>
      <c r="K869" s="41"/>
      <c r="L869" s="41"/>
    </row>
    <row r="870" spans="9:12">
      <c r="I870" s="41"/>
      <c r="J870" s="41"/>
      <c r="K870" s="41"/>
      <c r="L870" s="41"/>
    </row>
    <row r="871" spans="9:12">
      <c r="I871" s="41"/>
      <c r="J871" s="41"/>
      <c r="K871" s="41"/>
      <c r="L871" s="41"/>
    </row>
    <row r="872" spans="9:12">
      <c r="I872" s="41"/>
      <c r="J872" s="41"/>
      <c r="K872" s="41"/>
      <c r="L872" s="41"/>
    </row>
    <row r="873" spans="9:12">
      <c r="I873" s="41"/>
      <c r="J873" s="41"/>
      <c r="K873" s="41"/>
      <c r="L873" s="41"/>
    </row>
    <row r="874" spans="9:12">
      <c r="I874" s="41"/>
      <c r="J874" s="41"/>
      <c r="K874" s="41"/>
      <c r="L874" s="41"/>
    </row>
    <row r="875" spans="9:12">
      <c r="I875" s="41"/>
      <c r="J875" s="41"/>
      <c r="K875" s="41"/>
      <c r="L875" s="41"/>
    </row>
    <row r="876" spans="9:12">
      <c r="I876" s="41"/>
      <c r="J876" s="41"/>
      <c r="K876" s="41"/>
      <c r="L876" s="41"/>
    </row>
    <row r="877" spans="9:12">
      <c r="I877" s="41"/>
      <c r="J877" s="41"/>
      <c r="K877" s="41"/>
      <c r="L877" s="41"/>
    </row>
    <row r="878" spans="9:12">
      <c r="I878" s="41"/>
      <c r="J878" s="41"/>
      <c r="K878" s="41"/>
      <c r="L878" s="41"/>
    </row>
    <row r="879" spans="9:12">
      <c r="I879" s="41"/>
      <c r="J879" s="41"/>
      <c r="K879" s="41"/>
      <c r="L879" s="41"/>
    </row>
    <row r="880" spans="9:12">
      <c r="I880" s="41"/>
      <c r="J880" s="41"/>
      <c r="K880" s="41"/>
      <c r="L880" s="41"/>
    </row>
    <row r="881" spans="9:12">
      <c r="I881" s="41"/>
      <c r="J881" s="41"/>
      <c r="K881" s="41"/>
      <c r="L881" s="41"/>
    </row>
    <row r="882" spans="9:12">
      <c r="I882" s="41"/>
      <c r="J882" s="41"/>
      <c r="K882" s="41"/>
      <c r="L882" s="41"/>
    </row>
    <row r="883" spans="9:12">
      <c r="I883" s="41"/>
      <c r="J883" s="41"/>
      <c r="K883" s="41"/>
      <c r="L883" s="41"/>
    </row>
    <row r="884" spans="9:12">
      <c r="I884" s="41"/>
      <c r="J884" s="41"/>
      <c r="K884" s="41"/>
      <c r="L884" s="41"/>
    </row>
    <row r="885" spans="9:12">
      <c r="I885" s="41"/>
      <c r="J885" s="41"/>
      <c r="K885" s="41"/>
      <c r="L885" s="41"/>
    </row>
    <row r="886" spans="9:12">
      <c r="I886" s="41"/>
      <c r="J886" s="41"/>
      <c r="K886" s="41"/>
      <c r="L886" s="41"/>
    </row>
    <row r="887" spans="9:12">
      <c r="I887" s="41"/>
      <c r="J887" s="41"/>
      <c r="K887" s="41"/>
      <c r="L887" s="41"/>
    </row>
    <row r="888" spans="9:12">
      <c r="I888" s="41"/>
      <c r="J888" s="41"/>
      <c r="K888" s="41"/>
      <c r="L888" s="41"/>
    </row>
    <row r="889" spans="9:12">
      <c r="I889" s="41"/>
      <c r="J889" s="41"/>
      <c r="K889" s="41"/>
      <c r="L889" s="41"/>
    </row>
    <row r="890" spans="9:12">
      <c r="I890" s="41"/>
      <c r="J890" s="41"/>
      <c r="K890" s="41"/>
      <c r="L890" s="41"/>
    </row>
    <row r="891" spans="9:12">
      <c r="I891" s="41"/>
      <c r="J891" s="41"/>
      <c r="K891" s="41"/>
      <c r="L891" s="41"/>
    </row>
    <row r="892" spans="9:12">
      <c r="I892" s="41"/>
      <c r="J892" s="41"/>
      <c r="K892" s="41"/>
      <c r="L892" s="41"/>
    </row>
    <row r="893" spans="9:12">
      <c r="I893" s="41"/>
      <c r="J893" s="41"/>
      <c r="K893" s="41"/>
      <c r="L893" s="41"/>
    </row>
    <row r="894" spans="9:12">
      <c r="I894" s="41"/>
      <c r="J894" s="41"/>
      <c r="K894" s="41"/>
      <c r="L894" s="41"/>
    </row>
    <row r="895" spans="9:12">
      <c r="I895" s="41"/>
      <c r="J895" s="41"/>
      <c r="K895" s="41"/>
      <c r="L895" s="41"/>
    </row>
    <row r="896" spans="9:12">
      <c r="I896" s="41"/>
      <c r="J896" s="41"/>
      <c r="K896" s="41"/>
      <c r="L896" s="41"/>
    </row>
    <row r="897" spans="9:12">
      <c r="I897" s="41"/>
      <c r="J897" s="41"/>
      <c r="K897" s="41"/>
      <c r="L897" s="41"/>
    </row>
    <row r="898" spans="9:12">
      <c r="I898" s="41"/>
      <c r="J898" s="41"/>
      <c r="K898" s="41"/>
      <c r="L898" s="41"/>
    </row>
    <row r="899" spans="9:12">
      <c r="I899" s="41"/>
      <c r="J899" s="41"/>
      <c r="K899" s="41"/>
      <c r="L899" s="41"/>
    </row>
    <row r="900" spans="9:12">
      <c r="I900" s="41"/>
      <c r="J900" s="41"/>
      <c r="K900" s="41"/>
      <c r="L900" s="41"/>
    </row>
    <row r="901" spans="9:12">
      <c r="I901" s="41"/>
      <c r="J901" s="41"/>
      <c r="K901" s="41"/>
      <c r="L901" s="41"/>
    </row>
    <row r="902" spans="9:12">
      <c r="I902" s="41"/>
      <c r="J902" s="41"/>
      <c r="K902" s="41"/>
      <c r="L902" s="41"/>
    </row>
    <row r="903" spans="9:12">
      <c r="I903" s="41"/>
      <c r="J903" s="41"/>
      <c r="K903" s="41"/>
      <c r="L903" s="41"/>
    </row>
    <row r="904" spans="9:12">
      <c r="I904" s="41"/>
      <c r="J904" s="41"/>
      <c r="K904" s="41"/>
      <c r="L904" s="41"/>
    </row>
    <row r="905" spans="9:12">
      <c r="I905" s="41"/>
      <c r="J905" s="41"/>
      <c r="K905" s="41"/>
      <c r="L905" s="41"/>
    </row>
    <row r="906" spans="9:12">
      <c r="I906" s="41"/>
      <c r="J906" s="41"/>
      <c r="K906" s="41"/>
      <c r="L906" s="41"/>
    </row>
    <row r="907" spans="9:12">
      <c r="I907" s="41"/>
      <c r="J907" s="41"/>
      <c r="K907" s="41"/>
      <c r="L907" s="41"/>
    </row>
    <row r="908" spans="9:12">
      <c r="I908" s="41"/>
      <c r="J908" s="41"/>
      <c r="K908" s="41"/>
      <c r="L908" s="41"/>
    </row>
    <row r="909" spans="9:12">
      <c r="I909" s="41"/>
      <c r="J909" s="41"/>
      <c r="K909" s="41"/>
      <c r="L909" s="41"/>
    </row>
    <row r="910" spans="9:12">
      <c r="I910" s="41"/>
      <c r="J910" s="41"/>
      <c r="K910" s="41"/>
      <c r="L910" s="41"/>
    </row>
    <row r="911" spans="9:12">
      <c r="I911" s="41"/>
      <c r="J911" s="41"/>
      <c r="K911" s="41"/>
      <c r="L911" s="41"/>
    </row>
    <row r="912" spans="9:12">
      <c r="I912" s="41"/>
      <c r="J912" s="41"/>
      <c r="K912" s="41"/>
      <c r="L912" s="41"/>
    </row>
    <row r="913" spans="9:12">
      <c r="I913" s="41"/>
      <c r="J913" s="41"/>
      <c r="K913" s="41"/>
      <c r="L913" s="41"/>
    </row>
    <row r="914" spans="9:12">
      <c r="I914" s="41"/>
      <c r="J914" s="41"/>
      <c r="K914" s="41"/>
      <c r="L914" s="41"/>
    </row>
    <row r="915" spans="9:12">
      <c r="I915" s="41"/>
      <c r="J915" s="41"/>
      <c r="K915" s="41"/>
      <c r="L915" s="41"/>
    </row>
    <row r="916" spans="9:12">
      <c r="I916" s="41"/>
      <c r="J916" s="41"/>
      <c r="K916" s="41"/>
      <c r="L916" s="41"/>
    </row>
    <row r="917" spans="9:12">
      <c r="I917" s="41"/>
      <c r="J917" s="41"/>
      <c r="K917" s="41"/>
      <c r="L917" s="41"/>
    </row>
    <row r="918" spans="9:12">
      <c r="I918" s="41"/>
      <c r="J918" s="41"/>
      <c r="K918" s="41"/>
      <c r="L918" s="41"/>
    </row>
    <row r="919" spans="9:12">
      <c r="I919" s="41"/>
      <c r="J919" s="41"/>
      <c r="K919" s="41"/>
      <c r="L919" s="41"/>
    </row>
    <row r="920" spans="9:12">
      <c r="I920" s="41"/>
      <c r="J920" s="41"/>
      <c r="K920" s="41"/>
      <c r="L920" s="41"/>
    </row>
    <row r="921" spans="9:12">
      <c r="I921" s="41"/>
      <c r="J921" s="41"/>
      <c r="K921" s="41"/>
      <c r="L921" s="41"/>
    </row>
    <row r="922" spans="9:12">
      <c r="I922" s="41"/>
      <c r="J922" s="41"/>
      <c r="K922" s="41"/>
      <c r="L922" s="41"/>
    </row>
    <row r="923" spans="9:12">
      <c r="I923" s="41"/>
      <c r="J923" s="41"/>
      <c r="K923" s="41"/>
      <c r="L923" s="41"/>
    </row>
    <row r="924" spans="9:12">
      <c r="I924" s="41"/>
      <c r="J924" s="41"/>
      <c r="K924" s="41"/>
      <c r="L924" s="41"/>
    </row>
    <row r="925" spans="9:12">
      <c r="I925" s="41"/>
      <c r="J925" s="41"/>
      <c r="K925" s="41"/>
      <c r="L925" s="41"/>
    </row>
    <row r="926" spans="9:12">
      <c r="I926" s="41"/>
      <c r="J926" s="41"/>
      <c r="K926" s="41"/>
      <c r="L926" s="41"/>
    </row>
    <row r="927" spans="9:12">
      <c r="I927" s="41"/>
      <c r="J927" s="41"/>
      <c r="K927" s="41"/>
      <c r="L927" s="41"/>
    </row>
    <row r="928" spans="9:12">
      <c r="I928" s="41"/>
      <c r="J928" s="41"/>
      <c r="K928" s="41"/>
      <c r="L928" s="41"/>
    </row>
    <row r="929" spans="9:12">
      <c r="I929" s="41"/>
      <c r="J929" s="41"/>
      <c r="K929" s="41"/>
      <c r="L929" s="41"/>
    </row>
    <row r="930" spans="9:12">
      <c r="I930" s="41"/>
      <c r="J930" s="41"/>
      <c r="K930" s="41"/>
      <c r="L930" s="41"/>
    </row>
    <row r="931" spans="9:12">
      <c r="I931" s="41"/>
      <c r="J931" s="41"/>
      <c r="K931" s="41"/>
      <c r="L931" s="41"/>
    </row>
    <row r="932" spans="9:12">
      <c r="I932" s="41"/>
      <c r="J932" s="41"/>
      <c r="K932" s="41"/>
      <c r="L932" s="41"/>
    </row>
    <row r="933" spans="9:12">
      <c r="I933" s="41"/>
      <c r="J933" s="41"/>
      <c r="K933" s="41"/>
      <c r="L933" s="41"/>
    </row>
    <row r="934" spans="9:12">
      <c r="I934" s="41"/>
      <c r="J934" s="41"/>
      <c r="K934" s="41"/>
      <c r="L934" s="41"/>
    </row>
    <row r="935" spans="9:12">
      <c r="I935" s="41"/>
      <c r="J935" s="41"/>
      <c r="K935" s="41"/>
      <c r="L935" s="41"/>
    </row>
    <row r="936" spans="9:12">
      <c r="I936" s="41"/>
      <c r="J936" s="41"/>
      <c r="K936" s="41"/>
      <c r="L936" s="41"/>
    </row>
    <row r="937" spans="9:12">
      <c r="I937" s="41"/>
      <c r="J937" s="41"/>
      <c r="K937" s="41"/>
      <c r="L937" s="41"/>
    </row>
    <row r="938" spans="9:12">
      <c r="I938" s="41"/>
      <c r="J938" s="41"/>
      <c r="K938" s="41"/>
      <c r="L938" s="41"/>
    </row>
    <row r="939" spans="9:12">
      <c r="I939" s="41"/>
      <c r="J939" s="41"/>
      <c r="K939" s="41"/>
      <c r="L939" s="41"/>
    </row>
    <row r="940" spans="9:12">
      <c r="I940" s="41"/>
      <c r="J940" s="41"/>
      <c r="K940" s="41"/>
      <c r="L940" s="41"/>
    </row>
    <row r="941" spans="9:12">
      <c r="I941" s="41"/>
      <c r="J941" s="41"/>
      <c r="K941" s="41"/>
      <c r="L941" s="41"/>
    </row>
    <row r="942" spans="9:12">
      <c r="I942" s="41"/>
      <c r="J942" s="41"/>
      <c r="K942" s="41"/>
      <c r="L942" s="41"/>
    </row>
    <row r="943" spans="9:12">
      <c r="I943" s="41"/>
      <c r="J943" s="41"/>
      <c r="K943" s="41"/>
      <c r="L943" s="41"/>
    </row>
    <row r="944" spans="9:12">
      <c r="I944" s="41"/>
      <c r="J944" s="41"/>
      <c r="K944" s="41"/>
      <c r="L944" s="41"/>
    </row>
    <row r="945" spans="9:12">
      <c r="I945" s="41"/>
      <c r="J945" s="41"/>
      <c r="K945" s="41"/>
      <c r="L945" s="41"/>
    </row>
    <row r="946" spans="9:12">
      <c r="I946" s="41"/>
      <c r="J946" s="41"/>
      <c r="K946" s="41"/>
      <c r="L946" s="41"/>
    </row>
    <row r="947" spans="9:12">
      <c r="I947" s="41"/>
      <c r="J947" s="41"/>
      <c r="K947" s="41"/>
      <c r="L947" s="41"/>
    </row>
    <row r="948" spans="9:12">
      <c r="I948" s="41"/>
      <c r="J948" s="41"/>
      <c r="K948" s="41"/>
      <c r="L948" s="41"/>
    </row>
    <row r="949" spans="9:12">
      <c r="I949" s="41"/>
      <c r="J949" s="41"/>
      <c r="K949" s="41"/>
      <c r="L949" s="41"/>
    </row>
    <row r="950" spans="9:12">
      <c r="I950" s="41"/>
      <c r="J950" s="41"/>
      <c r="K950" s="41"/>
      <c r="L950" s="41"/>
    </row>
    <row r="951" spans="9:12">
      <c r="I951" s="41"/>
      <c r="J951" s="41"/>
      <c r="K951" s="41"/>
      <c r="L951" s="41"/>
    </row>
    <row r="952" spans="9:12">
      <c r="I952" s="41"/>
      <c r="J952" s="41"/>
      <c r="K952" s="41"/>
      <c r="L952" s="41"/>
    </row>
    <row r="953" spans="9:12">
      <c r="I953" s="41"/>
      <c r="J953" s="41"/>
      <c r="K953" s="41"/>
      <c r="L953" s="41"/>
    </row>
    <row r="954" spans="9:12">
      <c r="I954" s="41"/>
      <c r="J954" s="41"/>
      <c r="K954" s="41"/>
      <c r="L954" s="41"/>
    </row>
    <row r="955" spans="9:12">
      <c r="I955" s="41"/>
      <c r="J955" s="41"/>
      <c r="K955" s="41"/>
      <c r="L955" s="41"/>
    </row>
    <row r="956" spans="9:12">
      <c r="I956" s="41"/>
      <c r="J956" s="41"/>
      <c r="K956" s="41"/>
      <c r="L956" s="41"/>
    </row>
    <row r="957" spans="9:12">
      <c r="I957" s="41"/>
      <c r="J957" s="41"/>
      <c r="K957" s="41"/>
      <c r="L957" s="41"/>
    </row>
    <row r="958" spans="9:12">
      <c r="I958" s="41"/>
      <c r="J958" s="41"/>
      <c r="K958" s="41"/>
      <c r="L958" s="41"/>
    </row>
    <row r="959" spans="9:12">
      <c r="I959" s="41"/>
      <c r="J959" s="41"/>
      <c r="K959" s="41"/>
      <c r="L959" s="41"/>
    </row>
    <row r="960" spans="9:12">
      <c r="I960" s="41"/>
      <c r="J960" s="41"/>
      <c r="K960" s="41"/>
      <c r="L960" s="41"/>
    </row>
    <row r="961" spans="9:12">
      <c r="I961" s="41"/>
      <c r="J961" s="41"/>
      <c r="K961" s="41"/>
      <c r="L961" s="41"/>
    </row>
    <row r="962" spans="9:12">
      <c r="I962" s="41"/>
      <c r="J962" s="41"/>
      <c r="K962" s="41"/>
      <c r="L962" s="41"/>
    </row>
    <row r="963" spans="9:12">
      <c r="I963" s="41"/>
      <c r="J963" s="41"/>
      <c r="K963" s="41"/>
      <c r="L963" s="41"/>
    </row>
    <row r="964" spans="9:12">
      <c r="I964" s="41"/>
      <c r="J964" s="41"/>
      <c r="K964" s="41"/>
      <c r="L964" s="41"/>
    </row>
    <row r="965" spans="9:12">
      <c r="I965" s="41"/>
      <c r="J965" s="41"/>
      <c r="K965" s="41"/>
      <c r="L965" s="41"/>
    </row>
    <row r="966" spans="9:12">
      <c r="I966" s="41"/>
      <c r="J966" s="41"/>
      <c r="K966" s="41"/>
      <c r="L966" s="41"/>
    </row>
    <row r="967" spans="9:12">
      <c r="I967" s="41"/>
      <c r="J967" s="41"/>
      <c r="K967" s="41"/>
      <c r="L967" s="41"/>
    </row>
    <row r="968" spans="9:12">
      <c r="I968" s="41"/>
      <c r="J968" s="41"/>
      <c r="K968" s="41"/>
      <c r="L968" s="41"/>
    </row>
    <row r="969" spans="9:12">
      <c r="I969" s="41"/>
      <c r="J969" s="41"/>
      <c r="K969" s="41"/>
      <c r="L969" s="41"/>
    </row>
    <row r="970" spans="9:12">
      <c r="I970" s="41"/>
      <c r="J970" s="41"/>
      <c r="K970" s="41"/>
      <c r="L970" s="41"/>
    </row>
    <row r="971" spans="9:12">
      <c r="I971" s="41"/>
      <c r="J971" s="41"/>
      <c r="K971" s="41"/>
      <c r="L971" s="41"/>
    </row>
    <row r="972" spans="9:12">
      <c r="I972" s="41"/>
      <c r="J972" s="41"/>
      <c r="K972" s="41"/>
      <c r="L972" s="41"/>
    </row>
    <row r="973" spans="9:12">
      <c r="I973" s="41"/>
      <c r="J973" s="41"/>
      <c r="K973" s="41"/>
      <c r="L973" s="41"/>
    </row>
    <row r="974" spans="9:12">
      <c r="I974" s="41"/>
      <c r="J974" s="41"/>
      <c r="K974" s="41"/>
      <c r="L974" s="41"/>
    </row>
    <row r="975" spans="9:12">
      <c r="I975" s="41"/>
      <c r="J975" s="41"/>
      <c r="K975" s="41"/>
      <c r="L975" s="41"/>
    </row>
    <row r="976" spans="9:12">
      <c r="I976" s="41"/>
      <c r="J976" s="41"/>
      <c r="K976" s="41"/>
      <c r="L976" s="41"/>
    </row>
    <row r="977" spans="9:12">
      <c r="I977" s="41"/>
      <c r="J977" s="41"/>
      <c r="K977" s="41"/>
      <c r="L977" s="41"/>
    </row>
    <row r="978" spans="9:12">
      <c r="I978" s="41"/>
      <c r="J978" s="41"/>
      <c r="K978" s="41"/>
      <c r="L978" s="41"/>
    </row>
    <row r="979" spans="9:12">
      <c r="I979" s="41"/>
      <c r="J979" s="41"/>
      <c r="K979" s="41"/>
      <c r="L979" s="41"/>
    </row>
    <row r="980" spans="9:12">
      <c r="I980" s="41"/>
      <c r="J980" s="41"/>
      <c r="K980" s="41"/>
      <c r="L980" s="41"/>
    </row>
    <row r="981" spans="9:12">
      <c r="I981" s="41"/>
      <c r="J981" s="41"/>
      <c r="K981" s="41"/>
      <c r="L981" s="41"/>
    </row>
    <row r="982" spans="9:12">
      <c r="I982" s="41"/>
      <c r="J982" s="41"/>
      <c r="K982" s="41"/>
      <c r="L982" s="41"/>
    </row>
    <row r="983" spans="9:12">
      <c r="I983" s="41"/>
      <c r="J983" s="41"/>
      <c r="K983" s="41"/>
      <c r="L983" s="41"/>
    </row>
    <row r="984" spans="9:12">
      <c r="I984" s="41"/>
      <c r="J984" s="41"/>
      <c r="K984" s="41"/>
      <c r="L984" s="41"/>
    </row>
    <row r="985" spans="9:12">
      <c r="I985" s="41"/>
      <c r="J985" s="41"/>
      <c r="K985" s="41"/>
      <c r="L985" s="41"/>
    </row>
    <row r="986" spans="9:12">
      <c r="I986" s="41"/>
      <c r="J986" s="41"/>
      <c r="K986" s="41"/>
      <c r="L986" s="41"/>
    </row>
    <row r="987" spans="9:12">
      <c r="I987" s="41"/>
      <c r="J987" s="41"/>
      <c r="K987" s="41"/>
      <c r="L987" s="41"/>
    </row>
    <row r="988" spans="9:12">
      <c r="I988" s="41"/>
      <c r="J988" s="41"/>
      <c r="K988" s="41"/>
      <c r="L988" s="41"/>
    </row>
    <row r="989" spans="9:12">
      <c r="I989" s="41"/>
      <c r="J989" s="41"/>
      <c r="K989" s="41"/>
      <c r="L989" s="41"/>
    </row>
    <row r="990" spans="9:12">
      <c r="I990" s="41"/>
      <c r="J990" s="41"/>
      <c r="K990" s="41"/>
      <c r="L990" s="41"/>
    </row>
    <row r="991" spans="9:12">
      <c r="I991" s="41"/>
      <c r="J991" s="41"/>
      <c r="K991" s="41"/>
      <c r="L991" s="41"/>
    </row>
    <row r="992" spans="9:12">
      <c r="I992" s="41"/>
      <c r="J992" s="41"/>
      <c r="K992" s="41"/>
      <c r="L992" s="41"/>
    </row>
    <row r="993" spans="9:12">
      <c r="I993" s="41"/>
      <c r="J993" s="41"/>
      <c r="K993" s="41"/>
      <c r="L993" s="41"/>
    </row>
    <row r="994" spans="9:12">
      <c r="I994" s="41"/>
      <c r="J994" s="41"/>
      <c r="K994" s="41"/>
      <c r="L994" s="41"/>
    </row>
    <row r="995" spans="9:12">
      <c r="I995" s="41"/>
      <c r="J995" s="41"/>
      <c r="K995" s="41"/>
      <c r="L995" s="41"/>
    </row>
    <row r="996" spans="9:12">
      <c r="I996" s="41"/>
      <c r="J996" s="41"/>
      <c r="K996" s="41"/>
      <c r="L996" s="41"/>
    </row>
    <row r="997" spans="9:12">
      <c r="I997" s="41"/>
      <c r="J997" s="41"/>
      <c r="K997" s="41"/>
      <c r="L997" s="41"/>
    </row>
    <row r="998" spans="9:12">
      <c r="I998" s="41"/>
      <c r="J998" s="41"/>
      <c r="K998" s="41"/>
      <c r="L998" s="41"/>
    </row>
    <row r="999" spans="9:12">
      <c r="I999" s="41"/>
      <c r="J999" s="41"/>
      <c r="K999" s="41"/>
      <c r="L999" s="41"/>
    </row>
    <row r="1000" spans="9:12">
      <c r="I1000" s="41"/>
      <c r="J1000" s="41"/>
      <c r="K1000" s="41"/>
      <c r="L1000" s="41"/>
    </row>
    <row r="1001" spans="9:12">
      <c r="I1001" s="41"/>
      <c r="J1001" s="41"/>
      <c r="K1001" s="41"/>
      <c r="L1001" s="41"/>
    </row>
    <row r="1002" spans="9:12">
      <c r="I1002" s="41"/>
      <c r="J1002" s="41"/>
      <c r="K1002" s="41"/>
      <c r="L1002" s="41"/>
    </row>
    <row r="1003" spans="9:12">
      <c r="I1003" s="41"/>
      <c r="J1003" s="41"/>
      <c r="K1003" s="41"/>
      <c r="L1003" s="41"/>
    </row>
    <row r="1004" spans="9:12">
      <c r="I1004" s="41"/>
      <c r="J1004" s="41"/>
      <c r="K1004" s="41"/>
      <c r="L1004" s="41"/>
    </row>
    <row r="1005" spans="9:12">
      <c r="I1005" s="41"/>
      <c r="J1005" s="41"/>
      <c r="K1005" s="41"/>
      <c r="L1005" s="41"/>
    </row>
    <row r="1006" spans="9:12">
      <c r="I1006" s="41"/>
      <c r="J1006" s="41"/>
      <c r="K1006" s="41"/>
      <c r="L1006" s="41"/>
    </row>
    <row r="1007" spans="9:12">
      <c r="I1007" s="41"/>
      <c r="J1007" s="41"/>
      <c r="K1007" s="41"/>
      <c r="L1007" s="41"/>
    </row>
    <row r="1008" spans="9:12">
      <c r="I1008" s="41"/>
      <c r="J1008" s="41"/>
      <c r="K1008" s="41"/>
      <c r="L1008" s="41"/>
    </row>
    <row r="1009" spans="9:12">
      <c r="I1009" s="41"/>
      <c r="J1009" s="41"/>
      <c r="K1009" s="41"/>
      <c r="L1009" s="41"/>
    </row>
    <row r="1010" spans="9:12">
      <c r="I1010" s="41"/>
      <c r="J1010" s="41"/>
      <c r="K1010" s="41"/>
      <c r="L1010" s="41"/>
    </row>
    <row r="1011" spans="9:12">
      <c r="I1011" s="41"/>
      <c r="J1011" s="41"/>
      <c r="K1011" s="41"/>
      <c r="L1011" s="41"/>
    </row>
    <row r="1012" spans="9:12">
      <c r="I1012" s="41"/>
      <c r="J1012" s="41"/>
      <c r="K1012" s="41"/>
      <c r="L1012" s="41"/>
    </row>
    <row r="1013" spans="9:12">
      <c r="I1013" s="41"/>
      <c r="J1013" s="41"/>
      <c r="K1013" s="41"/>
      <c r="L1013" s="41"/>
    </row>
    <row r="1014" spans="9:12">
      <c r="I1014" s="41"/>
      <c r="J1014" s="41"/>
      <c r="K1014" s="41"/>
      <c r="L1014" s="41"/>
    </row>
    <row r="1015" spans="9:12">
      <c r="I1015" s="41"/>
      <c r="J1015" s="41"/>
      <c r="K1015" s="41"/>
      <c r="L1015" s="41"/>
    </row>
    <row r="1016" spans="9:12">
      <c r="I1016" s="41"/>
      <c r="J1016" s="41"/>
      <c r="K1016" s="41"/>
      <c r="L1016" s="41"/>
    </row>
    <row r="1017" spans="9:12">
      <c r="I1017" s="41"/>
      <c r="J1017" s="41"/>
      <c r="K1017" s="41"/>
      <c r="L1017" s="41"/>
    </row>
    <row r="1018" spans="9:12">
      <c r="I1018" s="41"/>
      <c r="J1018" s="41"/>
      <c r="K1018" s="41"/>
      <c r="L1018" s="41"/>
    </row>
    <row r="1019" spans="9:12">
      <c r="I1019" s="41"/>
      <c r="J1019" s="41"/>
      <c r="K1019" s="41"/>
      <c r="L1019" s="41"/>
    </row>
    <row r="1020" spans="9:12">
      <c r="I1020" s="41"/>
      <c r="J1020" s="41"/>
      <c r="K1020" s="41"/>
      <c r="L1020" s="41"/>
    </row>
    <row r="1021" spans="9:12">
      <c r="I1021" s="41"/>
      <c r="J1021" s="41"/>
      <c r="K1021" s="41"/>
      <c r="L1021" s="41"/>
    </row>
    <row r="1022" spans="9:12">
      <c r="I1022" s="41"/>
      <c r="J1022" s="41"/>
      <c r="K1022" s="41"/>
      <c r="L1022" s="41"/>
    </row>
    <row r="1023" spans="9:12">
      <c r="I1023" s="41"/>
      <c r="J1023" s="41"/>
      <c r="K1023" s="41"/>
      <c r="L1023" s="41"/>
    </row>
    <row r="1024" spans="9:12">
      <c r="I1024" s="41"/>
      <c r="J1024" s="41"/>
      <c r="K1024" s="41"/>
      <c r="L1024" s="41"/>
    </row>
    <row r="1025" spans="9:12">
      <c r="I1025" s="41"/>
      <c r="J1025" s="41"/>
      <c r="K1025" s="41"/>
      <c r="L1025" s="41"/>
    </row>
    <row r="1026" spans="9:12">
      <c r="I1026" s="41"/>
      <c r="J1026" s="41"/>
      <c r="K1026" s="41"/>
      <c r="L1026" s="41"/>
    </row>
    <row r="1027" spans="9:12">
      <c r="I1027" s="41"/>
      <c r="J1027" s="41"/>
      <c r="K1027" s="41"/>
      <c r="L1027" s="41"/>
    </row>
    <row r="1028" spans="9:12">
      <c r="I1028" s="41"/>
      <c r="J1028" s="41"/>
      <c r="K1028" s="41"/>
      <c r="L1028" s="41"/>
    </row>
    <row r="1029" spans="9:12">
      <c r="I1029" s="41"/>
      <c r="J1029" s="41"/>
      <c r="K1029" s="41"/>
      <c r="L1029" s="41"/>
    </row>
    <row r="1030" spans="9:12">
      <c r="I1030" s="41"/>
      <c r="J1030" s="41"/>
      <c r="K1030" s="41"/>
      <c r="L1030" s="41"/>
    </row>
    <row r="1031" spans="9:12">
      <c r="I1031" s="41"/>
      <c r="J1031" s="41"/>
      <c r="K1031" s="41"/>
      <c r="L1031" s="41"/>
    </row>
    <row r="1032" spans="9:12">
      <c r="I1032" s="41"/>
      <c r="J1032" s="41"/>
      <c r="K1032" s="41"/>
      <c r="L1032" s="41"/>
    </row>
    <row r="1033" spans="9:12">
      <c r="I1033" s="41"/>
      <c r="J1033" s="41"/>
      <c r="K1033" s="41"/>
      <c r="L1033" s="41"/>
    </row>
    <row r="1034" spans="9:12">
      <c r="I1034" s="41"/>
      <c r="J1034" s="41"/>
      <c r="K1034" s="41"/>
      <c r="L1034" s="41"/>
    </row>
    <row r="1035" spans="9:12">
      <c r="I1035" s="41"/>
      <c r="J1035" s="41"/>
      <c r="K1035" s="41"/>
      <c r="L1035" s="41"/>
    </row>
    <row r="1036" spans="9:12">
      <c r="I1036" s="41"/>
      <c r="J1036" s="41"/>
      <c r="K1036" s="41"/>
      <c r="L1036" s="41"/>
    </row>
    <row r="1037" spans="9:12">
      <c r="I1037" s="41"/>
      <c r="J1037" s="41"/>
      <c r="K1037" s="41"/>
      <c r="L1037" s="41"/>
    </row>
    <row r="1038" spans="9:12">
      <c r="I1038" s="41"/>
      <c r="J1038" s="41"/>
      <c r="K1038" s="41"/>
      <c r="L1038" s="41"/>
    </row>
    <row r="1039" spans="9:12">
      <c r="I1039" s="41"/>
      <c r="J1039" s="41"/>
      <c r="K1039" s="41"/>
      <c r="L1039" s="41"/>
    </row>
    <row r="1040" spans="9:12">
      <c r="I1040" s="41"/>
      <c r="J1040" s="41"/>
      <c r="K1040" s="41"/>
      <c r="L1040" s="41"/>
    </row>
    <row r="1041" spans="9:12">
      <c r="I1041" s="41"/>
      <c r="J1041" s="41"/>
      <c r="K1041" s="41"/>
      <c r="L1041" s="41"/>
    </row>
    <row r="1042" spans="9:12">
      <c r="I1042" s="41"/>
      <c r="J1042" s="41"/>
      <c r="K1042" s="41"/>
      <c r="L1042" s="41"/>
    </row>
    <row r="1043" spans="9:12">
      <c r="I1043" s="41"/>
      <c r="J1043" s="41"/>
      <c r="K1043" s="41"/>
      <c r="L1043" s="41"/>
    </row>
    <row r="1044" spans="9:12">
      <c r="I1044" s="41"/>
      <c r="J1044" s="41"/>
      <c r="K1044" s="41"/>
      <c r="L1044" s="41"/>
    </row>
    <row r="1045" spans="9:12">
      <c r="I1045" s="41"/>
      <c r="J1045" s="41"/>
      <c r="K1045" s="41"/>
      <c r="L1045" s="41"/>
    </row>
    <row r="1046" spans="9:12">
      <c r="I1046" s="41"/>
      <c r="J1046" s="41"/>
      <c r="K1046" s="41"/>
      <c r="L1046" s="41"/>
    </row>
    <row r="1047" spans="9:12">
      <c r="I1047" s="41"/>
      <c r="J1047" s="41"/>
      <c r="K1047" s="41"/>
      <c r="L1047" s="41"/>
    </row>
    <row r="1048" spans="9:12">
      <c r="I1048" s="41"/>
      <c r="J1048" s="41"/>
      <c r="K1048" s="41"/>
      <c r="L1048" s="41"/>
    </row>
    <row r="1049" spans="9:12">
      <c r="I1049" s="41"/>
      <c r="J1049" s="41"/>
      <c r="K1049" s="41"/>
      <c r="L1049" s="41"/>
    </row>
    <row r="1050" spans="9:12">
      <c r="I1050" s="41"/>
      <c r="J1050" s="41"/>
      <c r="K1050" s="41"/>
      <c r="L1050" s="41"/>
    </row>
    <row r="1051" spans="9:12">
      <c r="I1051" s="41"/>
      <c r="J1051" s="41"/>
      <c r="K1051" s="41"/>
      <c r="L1051" s="41"/>
    </row>
    <row r="1052" spans="9:12">
      <c r="I1052" s="41"/>
      <c r="J1052" s="41"/>
      <c r="K1052" s="41"/>
      <c r="L1052" s="41"/>
    </row>
    <row r="1053" spans="9:12">
      <c r="I1053" s="41"/>
      <c r="J1053" s="41"/>
      <c r="K1053" s="41"/>
      <c r="L1053" s="41"/>
    </row>
    <row r="1054" spans="9:12">
      <c r="I1054" s="41"/>
      <c r="J1054" s="41"/>
      <c r="K1054" s="41"/>
      <c r="L1054" s="41"/>
    </row>
    <row r="1055" spans="9:12">
      <c r="I1055" s="41"/>
      <c r="J1055" s="41"/>
      <c r="K1055" s="41"/>
      <c r="L1055" s="41"/>
    </row>
    <row r="1056" spans="9:12">
      <c r="I1056" s="41"/>
      <c r="J1056" s="41"/>
      <c r="K1056" s="41"/>
      <c r="L1056" s="41"/>
    </row>
    <row r="1057" spans="9:12">
      <c r="I1057" s="41"/>
      <c r="J1057" s="41"/>
      <c r="K1057" s="41"/>
      <c r="L1057" s="41"/>
    </row>
    <row r="1058" spans="9:12">
      <c r="I1058" s="41"/>
      <c r="J1058" s="41"/>
      <c r="K1058" s="41"/>
      <c r="L1058" s="41"/>
    </row>
    <row r="1059" spans="9:12">
      <c r="I1059" s="41"/>
      <c r="J1059" s="41"/>
      <c r="K1059" s="41"/>
      <c r="L1059" s="41"/>
    </row>
    <row r="1060" spans="9:12">
      <c r="I1060" s="41"/>
      <c r="J1060" s="41"/>
      <c r="K1060" s="41"/>
      <c r="L1060" s="41"/>
    </row>
    <row r="1061" spans="9:12">
      <c r="I1061" s="41"/>
      <c r="J1061" s="41"/>
      <c r="K1061" s="41"/>
      <c r="L1061" s="41"/>
    </row>
    <row r="1062" spans="9:12">
      <c r="I1062" s="41"/>
      <c r="J1062" s="41"/>
      <c r="K1062" s="41"/>
      <c r="L1062" s="41"/>
    </row>
    <row r="1063" spans="9:12">
      <c r="I1063" s="41"/>
      <c r="J1063" s="41"/>
      <c r="K1063" s="41"/>
      <c r="L1063" s="41"/>
    </row>
    <row r="1064" spans="9:12">
      <c r="I1064" s="41"/>
      <c r="J1064" s="41"/>
      <c r="K1064" s="41"/>
      <c r="L1064" s="41"/>
    </row>
    <row r="1065" spans="9:12">
      <c r="I1065" s="41"/>
      <c r="J1065" s="41"/>
      <c r="K1065" s="41"/>
      <c r="L1065" s="41"/>
    </row>
    <row r="1066" spans="9:12">
      <c r="I1066" s="41"/>
      <c r="J1066" s="41"/>
      <c r="K1066" s="41"/>
      <c r="L1066" s="41"/>
    </row>
    <row r="1067" spans="9:12">
      <c r="I1067" s="41"/>
      <c r="J1067" s="41"/>
      <c r="K1067" s="41"/>
      <c r="L1067" s="41"/>
    </row>
    <row r="1068" spans="9:12">
      <c r="I1068" s="41"/>
      <c r="J1068" s="41"/>
      <c r="K1068" s="41"/>
      <c r="L1068" s="41"/>
    </row>
    <row r="1069" spans="9:12">
      <c r="I1069" s="41"/>
      <c r="J1069" s="41"/>
      <c r="K1069" s="41"/>
      <c r="L1069" s="41"/>
    </row>
    <row r="1070" spans="9:12">
      <c r="I1070" s="41"/>
      <c r="J1070" s="41"/>
      <c r="K1070" s="41"/>
      <c r="L1070" s="41"/>
    </row>
    <row r="1071" spans="9:12">
      <c r="I1071" s="41"/>
      <c r="J1071" s="41"/>
      <c r="K1071" s="41"/>
      <c r="L1071" s="41"/>
    </row>
    <row r="1072" spans="9:12">
      <c r="I1072" s="41"/>
      <c r="J1072" s="41"/>
      <c r="K1072" s="41"/>
      <c r="L1072" s="41"/>
    </row>
    <row r="1073" spans="9:12">
      <c r="I1073" s="41"/>
      <c r="J1073" s="41"/>
      <c r="K1073" s="41"/>
      <c r="L1073" s="41"/>
    </row>
    <row r="1074" spans="9:12">
      <c r="I1074" s="41"/>
      <c r="J1074" s="41"/>
      <c r="K1074" s="41"/>
      <c r="L1074" s="41"/>
    </row>
    <row r="1075" spans="9:12">
      <c r="I1075" s="41"/>
      <c r="J1075" s="41"/>
      <c r="K1075" s="41"/>
      <c r="L1075" s="41"/>
    </row>
    <row r="1076" spans="9:12">
      <c r="I1076" s="41"/>
      <c r="J1076" s="41"/>
      <c r="K1076" s="41"/>
      <c r="L1076" s="41"/>
    </row>
    <row r="1077" spans="9:12">
      <c r="I1077" s="41"/>
      <c r="J1077" s="41"/>
      <c r="K1077" s="41"/>
      <c r="L1077" s="41"/>
    </row>
    <row r="1078" spans="9:12">
      <c r="I1078" s="41"/>
      <c r="J1078" s="41"/>
      <c r="K1078" s="41"/>
      <c r="L1078" s="41"/>
    </row>
    <row r="1079" spans="9:12">
      <c r="I1079" s="41"/>
      <c r="J1079" s="41"/>
      <c r="K1079" s="41"/>
      <c r="L1079" s="41"/>
    </row>
    <row r="1080" spans="9:12">
      <c r="I1080" s="41"/>
      <c r="J1080" s="41"/>
      <c r="K1080" s="41"/>
      <c r="L1080" s="41"/>
    </row>
    <row r="1081" spans="9:12">
      <c r="I1081" s="41"/>
      <c r="J1081" s="41"/>
      <c r="K1081" s="41"/>
      <c r="L1081" s="41"/>
    </row>
    <row r="1082" spans="9:12">
      <c r="I1082" s="41"/>
      <c r="J1082" s="41"/>
      <c r="K1082" s="41"/>
      <c r="L1082" s="41"/>
    </row>
    <row r="1083" spans="9:12">
      <c r="I1083" s="41"/>
      <c r="J1083" s="41"/>
      <c r="K1083" s="41"/>
      <c r="L1083" s="41"/>
    </row>
    <row r="1084" spans="9:12">
      <c r="I1084" s="41"/>
      <c r="J1084" s="41"/>
      <c r="K1084" s="41"/>
      <c r="L1084" s="41"/>
    </row>
    <row r="1085" spans="9:12">
      <c r="I1085" s="41"/>
      <c r="J1085" s="41"/>
      <c r="K1085" s="41"/>
      <c r="L1085" s="41"/>
    </row>
    <row r="1086" spans="9:12">
      <c r="I1086" s="41"/>
      <c r="J1086" s="41"/>
      <c r="K1086" s="41"/>
      <c r="L1086" s="41"/>
    </row>
    <row r="1087" spans="9:12">
      <c r="I1087" s="41"/>
      <c r="J1087" s="41"/>
      <c r="K1087" s="41"/>
      <c r="L1087" s="41"/>
    </row>
    <row r="1088" spans="9:12">
      <c r="I1088" s="41"/>
      <c r="J1088" s="41"/>
      <c r="K1088" s="41"/>
      <c r="L1088" s="41"/>
    </row>
    <row r="1089" spans="9:12">
      <c r="I1089" s="41"/>
      <c r="J1089" s="41"/>
      <c r="K1089" s="41"/>
      <c r="L1089" s="41"/>
    </row>
    <row r="1090" spans="9:12">
      <c r="I1090" s="41"/>
      <c r="J1090" s="41"/>
      <c r="K1090" s="41"/>
      <c r="L1090" s="41"/>
    </row>
    <row r="1091" spans="9:12">
      <c r="I1091" s="41"/>
      <c r="J1091" s="41"/>
      <c r="K1091" s="41"/>
      <c r="L1091" s="41"/>
    </row>
    <row r="1092" spans="9:12">
      <c r="I1092" s="41"/>
      <c r="J1092" s="41"/>
      <c r="K1092" s="41"/>
      <c r="L1092" s="41"/>
    </row>
    <row r="1093" spans="9:12">
      <c r="I1093" s="41"/>
      <c r="J1093" s="41"/>
      <c r="K1093" s="41"/>
      <c r="L1093" s="41"/>
    </row>
    <row r="1094" spans="9:12">
      <c r="I1094" s="41"/>
      <c r="J1094" s="41"/>
      <c r="K1094" s="41"/>
      <c r="L1094" s="41"/>
    </row>
    <row r="1095" spans="9:12">
      <c r="I1095" s="41"/>
      <c r="J1095" s="41"/>
      <c r="K1095" s="41"/>
      <c r="L1095" s="41"/>
    </row>
    <row r="1096" spans="9:12">
      <c r="I1096" s="41"/>
      <c r="J1096" s="41"/>
      <c r="K1096" s="41"/>
      <c r="L1096" s="41"/>
    </row>
    <row r="1097" spans="9:12">
      <c r="I1097" s="41"/>
      <c r="J1097" s="41"/>
      <c r="K1097" s="41"/>
      <c r="L1097" s="41"/>
    </row>
    <row r="1098" spans="9:12">
      <c r="I1098" s="41"/>
      <c r="J1098" s="41"/>
      <c r="K1098" s="41"/>
      <c r="L1098" s="41"/>
    </row>
    <row r="1099" spans="9:12">
      <c r="I1099" s="41"/>
      <c r="J1099" s="41"/>
      <c r="K1099" s="41"/>
      <c r="L1099" s="41"/>
    </row>
    <row r="1100" spans="9:12">
      <c r="I1100" s="41"/>
      <c r="J1100" s="41"/>
      <c r="K1100" s="41"/>
      <c r="L1100" s="41"/>
    </row>
    <row r="1101" spans="9:12">
      <c r="I1101" s="41"/>
      <c r="J1101" s="41"/>
      <c r="K1101" s="41"/>
      <c r="L1101" s="41"/>
    </row>
    <row r="1102" spans="9:12">
      <c r="I1102" s="41"/>
      <c r="J1102" s="41"/>
      <c r="K1102" s="41"/>
      <c r="L1102" s="41"/>
    </row>
    <row r="1103" spans="9:12">
      <c r="I1103" s="41"/>
      <c r="J1103" s="41"/>
      <c r="K1103" s="41"/>
      <c r="L1103" s="41"/>
    </row>
    <row r="1104" spans="9:12">
      <c r="I1104" s="41"/>
      <c r="J1104" s="41"/>
      <c r="K1104" s="41"/>
      <c r="L1104" s="41"/>
    </row>
    <row r="1105" spans="9:12">
      <c r="I1105" s="41"/>
      <c r="J1105" s="41"/>
      <c r="K1105" s="41"/>
      <c r="L1105" s="41"/>
    </row>
    <row r="1106" spans="9:12">
      <c r="I1106" s="41"/>
      <c r="J1106" s="41"/>
      <c r="K1106" s="41"/>
      <c r="L1106" s="41"/>
    </row>
    <row r="1107" spans="9:12">
      <c r="I1107" s="41"/>
      <c r="J1107" s="41"/>
      <c r="K1107" s="41"/>
      <c r="L1107" s="41"/>
    </row>
    <row r="1108" spans="9:12">
      <c r="I1108" s="41"/>
      <c r="J1108" s="41"/>
      <c r="K1108" s="41"/>
      <c r="L1108" s="41"/>
    </row>
    <row r="1109" spans="9:12">
      <c r="I1109" s="41"/>
      <c r="J1109" s="41"/>
      <c r="K1109" s="41"/>
      <c r="L1109" s="41"/>
    </row>
    <row r="1110" spans="9:12">
      <c r="I1110" s="41"/>
      <c r="J1110" s="41"/>
      <c r="K1110" s="41"/>
      <c r="L1110" s="41"/>
    </row>
    <row r="1111" spans="9:12">
      <c r="I1111" s="41"/>
      <c r="J1111" s="41"/>
      <c r="K1111" s="41"/>
      <c r="L1111" s="41"/>
    </row>
    <row r="1112" spans="9:12">
      <c r="I1112" s="41"/>
      <c r="J1112" s="41"/>
      <c r="K1112" s="41"/>
      <c r="L1112" s="41"/>
    </row>
    <row r="1113" spans="9:12">
      <c r="I1113" s="41"/>
      <c r="J1113" s="41"/>
      <c r="K1113" s="41"/>
      <c r="L1113" s="41"/>
    </row>
    <row r="1114" spans="9:12">
      <c r="I1114" s="41"/>
      <c r="J1114" s="41"/>
      <c r="K1114" s="41"/>
      <c r="L1114" s="41"/>
    </row>
    <row r="1115" spans="9:12">
      <c r="I1115" s="41"/>
      <c r="J1115" s="41"/>
      <c r="K1115" s="41"/>
      <c r="L1115" s="41"/>
    </row>
    <row r="1116" spans="9:12">
      <c r="I1116" s="41"/>
      <c r="J1116" s="41"/>
      <c r="K1116" s="41"/>
      <c r="L1116" s="41"/>
    </row>
    <row r="1117" spans="9:12">
      <c r="I1117" s="41"/>
      <c r="J1117" s="41"/>
      <c r="K1117" s="41"/>
      <c r="L1117" s="41"/>
    </row>
    <row r="1118" spans="9:12">
      <c r="I1118" s="41"/>
      <c r="J1118" s="41"/>
      <c r="K1118" s="41"/>
      <c r="L1118" s="41"/>
    </row>
    <row r="1119" spans="9:12">
      <c r="I1119" s="41"/>
      <c r="J1119" s="41"/>
      <c r="K1119" s="41"/>
      <c r="L1119" s="41"/>
    </row>
    <row r="1120" spans="9:12">
      <c r="I1120" s="41"/>
      <c r="J1120" s="41"/>
      <c r="K1120" s="41"/>
      <c r="L1120" s="41"/>
    </row>
    <row r="1121" spans="9:12">
      <c r="I1121" s="41"/>
      <c r="J1121" s="41"/>
      <c r="K1121" s="41"/>
      <c r="L1121" s="41"/>
    </row>
    <row r="1122" spans="9:12">
      <c r="I1122" s="41"/>
      <c r="J1122" s="41"/>
      <c r="K1122" s="41"/>
      <c r="L1122" s="41"/>
    </row>
    <row r="1123" spans="9:12">
      <c r="I1123" s="41"/>
      <c r="J1123" s="41"/>
      <c r="K1123" s="41"/>
      <c r="L1123" s="41"/>
    </row>
    <row r="1124" spans="9:12">
      <c r="I1124" s="41"/>
      <c r="J1124" s="41"/>
      <c r="K1124" s="41"/>
      <c r="L1124" s="41"/>
    </row>
    <row r="1125" spans="9:12">
      <c r="I1125" s="41"/>
      <c r="J1125" s="41"/>
      <c r="K1125" s="41"/>
      <c r="L1125" s="41"/>
    </row>
    <row r="1126" spans="9:12">
      <c r="I1126" s="41"/>
      <c r="J1126" s="41"/>
      <c r="K1126" s="41"/>
      <c r="L1126" s="41"/>
    </row>
    <row r="1127" spans="9:12">
      <c r="I1127" s="41"/>
      <c r="J1127" s="41"/>
      <c r="K1127" s="41"/>
      <c r="L1127" s="41"/>
    </row>
    <row r="1128" spans="9:12">
      <c r="I1128" s="41"/>
      <c r="J1128" s="41"/>
      <c r="K1128" s="41"/>
      <c r="L1128" s="41"/>
    </row>
    <row r="1129" spans="9:12">
      <c r="I1129" s="41"/>
      <c r="J1129" s="41"/>
      <c r="K1129" s="41"/>
      <c r="L1129" s="41"/>
    </row>
    <row r="1130" spans="9:12">
      <c r="I1130" s="41"/>
      <c r="J1130" s="41"/>
      <c r="K1130" s="41"/>
      <c r="L1130" s="41"/>
    </row>
    <row r="1131" spans="9:12">
      <c r="I1131" s="41"/>
      <c r="J1131" s="41"/>
      <c r="K1131" s="41"/>
      <c r="L1131" s="41"/>
    </row>
    <row r="1132" spans="9:12">
      <c r="I1132" s="41"/>
      <c r="J1132" s="41"/>
      <c r="K1132" s="41"/>
      <c r="L1132" s="41"/>
    </row>
    <row r="1133" spans="9:12">
      <c r="I1133" s="41"/>
      <c r="J1133" s="41"/>
      <c r="K1133" s="41"/>
      <c r="L1133" s="41"/>
    </row>
    <row r="1134" spans="9:12">
      <c r="I1134" s="41"/>
      <c r="J1134" s="41"/>
      <c r="K1134" s="41"/>
      <c r="L1134" s="41"/>
    </row>
    <row r="1135" spans="9:12">
      <c r="I1135" s="41"/>
      <c r="J1135" s="41"/>
      <c r="K1135" s="41"/>
      <c r="L1135" s="41"/>
    </row>
    <row r="1136" spans="9:12">
      <c r="I1136" s="41"/>
      <c r="J1136" s="41"/>
      <c r="K1136" s="41"/>
      <c r="L1136" s="41"/>
    </row>
    <row r="1137" spans="9:12">
      <c r="I1137" s="41"/>
      <c r="J1137" s="41"/>
      <c r="K1137" s="41"/>
      <c r="L1137" s="41"/>
    </row>
    <row r="1138" spans="9:12">
      <c r="I1138" s="41"/>
      <c r="J1138" s="41"/>
      <c r="K1138" s="41"/>
      <c r="L1138" s="41"/>
    </row>
    <row r="1139" spans="9:12">
      <c r="I1139" s="41"/>
      <c r="J1139" s="41"/>
      <c r="K1139" s="41"/>
      <c r="L1139" s="41"/>
    </row>
    <row r="1140" spans="9:12">
      <c r="I1140" s="41"/>
      <c r="J1140" s="41"/>
      <c r="K1140" s="41"/>
      <c r="L1140" s="41"/>
    </row>
    <row r="1141" spans="9:12">
      <c r="I1141" s="41"/>
      <c r="J1141" s="41"/>
      <c r="K1141" s="41"/>
      <c r="L1141" s="41"/>
    </row>
    <row r="1142" spans="9:12">
      <c r="I1142" s="41"/>
      <c r="J1142" s="41"/>
      <c r="K1142" s="41"/>
      <c r="L1142" s="41"/>
    </row>
    <row r="1143" spans="9:12">
      <c r="I1143" s="41"/>
      <c r="J1143" s="41"/>
      <c r="K1143" s="41"/>
      <c r="L1143" s="41"/>
    </row>
    <row r="1144" spans="9:12">
      <c r="I1144" s="41"/>
      <c r="J1144" s="41"/>
      <c r="K1144" s="41"/>
      <c r="L1144" s="41"/>
    </row>
    <row r="1145" spans="9:12">
      <c r="I1145" s="41"/>
      <c r="J1145" s="41"/>
      <c r="K1145" s="41"/>
      <c r="L1145" s="41"/>
    </row>
    <row r="1146" spans="9:12">
      <c r="I1146" s="41"/>
      <c r="J1146" s="41"/>
      <c r="K1146" s="41"/>
      <c r="L1146" s="41"/>
    </row>
    <row r="1147" spans="9:12">
      <c r="I1147" s="41"/>
      <c r="J1147" s="41"/>
      <c r="K1147" s="41"/>
      <c r="L1147" s="41"/>
    </row>
    <row r="1148" spans="9:12">
      <c r="I1148" s="41"/>
      <c r="J1148" s="41"/>
      <c r="K1148" s="41"/>
      <c r="L1148" s="41"/>
    </row>
    <row r="1149" spans="9:12">
      <c r="I1149" s="41"/>
      <c r="J1149" s="41"/>
      <c r="K1149" s="41"/>
      <c r="L1149" s="41"/>
    </row>
    <row r="1150" spans="9:12">
      <c r="I1150" s="41"/>
      <c r="J1150" s="41"/>
      <c r="K1150" s="41"/>
      <c r="L1150" s="41"/>
    </row>
    <row r="1151" spans="9:12">
      <c r="I1151" s="41"/>
      <c r="J1151" s="41"/>
      <c r="K1151" s="41"/>
      <c r="L1151" s="41"/>
    </row>
    <row r="1152" spans="9:12">
      <c r="I1152" s="41"/>
      <c r="J1152" s="41"/>
      <c r="K1152" s="41"/>
      <c r="L1152" s="41"/>
    </row>
    <row r="1153" spans="9:12">
      <c r="I1153" s="41"/>
      <c r="J1153" s="41"/>
      <c r="K1153" s="41"/>
      <c r="L1153" s="41"/>
    </row>
    <row r="1154" spans="9:12">
      <c r="I1154" s="41"/>
      <c r="J1154" s="41"/>
      <c r="K1154" s="41"/>
      <c r="L1154" s="41"/>
    </row>
    <row r="1155" spans="9:12">
      <c r="I1155" s="41"/>
      <c r="J1155" s="41"/>
      <c r="K1155" s="41"/>
      <c r="L1155" s="41"/>
    </row>
    <row r="1156" spans="9:12">
      <c r="I1156" s="41"/>
      <c r="J1156" s="41"/>
      <c r="K1156" s="41"/>
      <c r="L1156" s="41"/>
    </row>
    <row r="1157" spans="9:12">
      <c r="I1157" s="41"/>
      <c r="J1157" s="41"/>
      <c r="K1157" s="41"/>
      <c r="L1157" s="41"/>
    </row>
    <row r="1158" spans="9:12">
      <c r="I1158" s="41"/>
      <c r="J1158" s="41"/>
      <c r="K1158" s="41"/>
      <c r="L1158" s="41"/>
    </row>
    <row r="1159" spans="9:12">
      <c r="I1159" s="41"/>
      <c r="J1159" s="41"/>
      <c r="K1159" s="41"/>
      <c r="L1159" s="41"/>
    </row>
    <row r="1160" spans="9:12">
      <c r="I1160" s="41"/>
      <c r="J1160" s="41"/>
      <c r="K1160" s="41"/>
      <c r="L1160" s="41"/>
    </row>
    <row r="1161" spans="9:12">
      <c r="I1161" s="41"/>
      <c r="J1161" s="41"/>
      <c r="K1161" s="41"/>
      <c r="L1161" s="41"/>
    </row>
    <row r="1162" spans="9:12">
      <c r="I1162" s="41"/>
      <c r="J1162" s="41"/>
      <c r="K1162" s="41"/>
      <c r="L1162" s="41"/>
    </row>
    <row r="1163" spans="9:12">
      <c r="I1163" s="41"/>
      <c r="J1163" s="41"/>
      <c r="K1163" s="41"/>
      <c r="L1163" s="41"/>
    </row>
    <row r="1164" spans="9:12">
      <c r="I1164" s="41"/>
      <c r="J1164" s="41"/>
      <c r="K1164" s="41"/>
      <c r="L1164" s="41"/>
    </row>
    <row r="1165" spans="9:12">
      <c r="I1165" s="41"/>
      <c r="J1165" s="41"/>
      <c r="K1165" s="41"/>
      <c r="L1165" s="41"/>
    </row>
    <row r="1166" spans="9:12">
      <c r="I1166" s="41"/>
      <c r="J1166" s="41"/>
      <c r="K1166" s="41"/>
      <c r="L1166" s="41"/>
    </row>
    <row r="1167" spans="9:12">
      <c r="I1167" s="41"/>
      <c r="J1167" s="41"/>
      <c r="K1167" s="41"/>
      <c r="L1167" s="41"/>
    </row>
    <row r="1168" spans="9:12">
      <c r="I1168" s="41"/>
      <c r="J1168" s="41"/>
      <c r="K1168" s="41"/>
      <c r="L1168" s="41"/>
    </row>
    <row r="1169" spans="9:12">
      <c r="I1169" s="41"/>
      <c r="J1169" s="41"/>
      <c r="K1169" s="41"/>
      <c r="L1169" s="41"/>
    </row>
    <row r="1170" spans="9:12">
      <c r="I1170" s="41"/>
      <c r="J1170" s="41"/>
      <c r="K1170" s="41"/>
      <c r="L1170" s="41"/>
    </row>
    <row r="1171" spans="9:12">
      <c r="I1171" s="41"/>
      <c r="J1171" s="41"/>
      <c r="K1171" s="41"/>
      <c r="L1171" s="41"/>
    </row>
    <row r="1172" spans="9:12">
      <c r="I1172" s="41"/>
      <c r="J1172" s="41"/>
      <c r="K1172" s="41"/>
      <c r="L1172" s="41"/>
    </row>
    <row r="1173" spans="9:12">
      <c r="I1173" s="41"/>
      <c r="J1173" s="41"/>
      <c r="K1173" s="41"/>
      <c r="L1173" s="41"/>
    </row>
    <row r="1174" spans="9:12">
      <c r="I1174" s="41"/>
      <c r="J1174" s="41"/>
      <c r="K1174" s="41"/>
      <c r="L1174" s="41"/>
    </row>
    <row r="1175" spans="9:12">
      <c r="I1175" s="41"/>
      <c r="J1175" s="41"/>
      <c r="K1175" s="41"/>
      <c r="L1175" s="41"/>
    </row>
    <row r="1176" spans="9:12">
      <c r="I1176" s="41"/>
      <c r="J1176" s="41"/>
      <c r="K1176" s="41"/>
      <c r="L1176" s="41"/>
    </row>
    <row r="1177" spans="9:12">
      <c r="I1177" s="41"/>
      <c r="J1177" s="41"/>
      <c r="K1177" s="41"/>
      <c r="L1177" s="41"/>
    </row>
    <row r="1178" spans="9:12">
      <c r="I1178" s="41"/>
      <c r="J1178" s="41"/>
      <c r="K1178" s="41"/>
      <c r="L1178" s="41"/>
    </row>
    <row r="1179" spans="9:12">
      <c r="I1179" s="41"/>
      <c r="J1179" s="41"/>
      <c r="K1179" s="41"/>
      <c r="L1179" s="41"/>
    </row>
    <row r="1180" spans="9:12">
      <c r="I1180" s="41"/>
      <c r="J1180" s="41"/>
      <c r="K1180" s="41"/>
      <c r="L1180" s="41"/>
    </row>
    <row r="1181" spans="9:12">
      <c r="I1181" s="41"/>
      <c r="J1181" s="41"/>
      <c r="K1181" s="41"/>
      <c r="L1181" s="41"/>
    </row>
    <row r="1182" spans="9:12">
      <c r="I1182" s="41"/>
      <c r="J1182" s="41"/>
      <c r="K1182" s="41"/>
      <c r="L1182" s="41"/>
    </row>
    <row r="1183" spans="9:12">
      <c r="I1183" s="41"/>
      <c r="J1183" s="41"/>
      <c r="K1183" s="41"/>
      <c r="L1183" s="41"/>
    </row>
    <row r="1184" spans="9:12">
      <c r="I1184" s="41"/>
      <c r="J1184" s="41"/>
      <c r="K1184" s="41"/>
      <c r="L1184" s="41"/>
    </row>
    <row r="1185" spans="9:12">
      <c r="I1185" s="41"/>
      <c r="J1185" s="41"/>
      <c r="K1185" s="41"/>
      <c r="L1185" s="41"/>
    </row>
    <row r="1186" spans="9:12">
      <c r="I1186" s="41"/>
      <c r="J1186" s="41"/>
      <c r="K1186" s="41"/>
      <c r="L1186" s="41"/>
    </row>
    <row r="1187" spans="9:12">
      <c r="I1187" s="41"/>
      <c r="J1187" s="41"/>
      <c r="K1187" s="41"/>
      <c r="L1187" s="41"/>
    </row>
    <row r="1188" spans="9:12">
      <c r="I1188" s="41"/>
      <c r="J1188" s="41"/>
      <c r="K1188" s="41"/>
      <c r="L1188" s="41"/>
    </row>
    <row r="1189" spans="9:12">
      <c r="I1189" s="41"/>
      <c r="J1189" s="41"/>
      <c r="K1189" s="41"/>
      <c r="L1189" s="41"/>
    </row>
    <row r="1190" spans="9:12">
      <c r="I1190" s="41"/>
      <c r="J1190" s="41"/>
      <c r="K1190" s="41"/>
      <c r="L1190" s="41"/>
    </row>
    <row r="1191" spans="9:12">
      <c r="I1191" s="41"/>
      <c r="J1191" s="41"/>
      <c r="K1191" s="41"/>
      <c r="L1191" s="41"/>
    </row>
    <row r="1192" spans="9:12">
      <c r="I1192" s="41"/>
      <c r="J1192" s="41"/>
      <c r="K1192" s="41"/>
      <c r="L1192" s="41"/>
    </row>
    <row r="1193" spans="9:12">
      <c r="I1193" s="41"/>
      <c r="J1193" s="41"/>
      <c r="K1193" s="41"/>
      <c r="L1193" s="41"/>
    </row>
    <row r="1194" spans="9:12">
      <c r="I1194" s="41"/>
      <c r="J1194" s="41"/>
      <c r="K1194" s="41"/>
      <c r="L1194" s="41"/>
    </row>
    <row r="1195" spans="9:12">
      <c r="I1195" s="41"/>
      <c r="J1195" s="41"/>
      <c r="K1195" s="41"/>
      <c r="L1195" s="41"/>
    </row>
    <row r="1196" spans="9:12">
      <c r="I1196" s="41"/>
      <c r="J1196" s="41"/>
      <c r="K1196" s="41"/>
      <c r="L1196" s="41"/>
    </row>
    <row r="1197" spans="9:12">
      <c r="I1197" s="41"/>
      <c r="J1197" s="41"/>
      <c r="K1197" s="41"/>
      <c r="L1197" s="41"/>
    </row>
    <row r="1198" spans="9:12">
      <c r="I1198" s="41"/>
      <c r="J1198" s="41"/>
      <c r="K1198" s="41"/>
      <c r="L1198" s="41"/>
    </row>
    <row r="1199" spans="9:12">
      <c r="I1199" s="41"/>
      <c r="J1199" s="41"/>
      <c r="K1199" s="41"/>
      <c r="L1199" s="41"/>
    </row>
    <row r="1200" spans="9:12">
      <c r="I1200" s="41"/>
      <c r="J1200" s="41"/>
      <c r="K1200" s="41"/>
      <c r="L1200" s="41"/>
    </row>
    <row r="1201" spans="9:12">
      <c r="I1201" s="41"/>
      <c r="J1201" s="41"/>
      <c r="K1201" s="41"/>
      <c r="L1201" s="41"/>
    </row>
    <row r="1202" spans="9:12">
      <c r="I1202" s="41"/>
      <c r="J1202" s="41"/>
      <c r="K1202" s="41"/>
      <c r="L1202" s="41"/>
    </row>
    <row r="1203" spans="9:12">
      <c r="I1203" s="41"/>
      <c r="J1203" s="41"/>
      <c r="K1203" s="41"/>
      <c r="L1203" s="41"/>
    </row>
    <row r="1204" spans="9:12">
      <c r="I1204" s="41"/>
      <c r="J1204" s="41"/>
      <c r="K1204" s="41"/>
      <c r="L1204" s="41"/>
    </row>
    <row r="1205" spans="9:12">
      <c r="I1205" s="41"/>
      <c r="J1205" s="41"/>
      <c r="K1205" s="41"/>
      <c r="L1205" s="41"/>
    </row>
    <row r="1206" spans="9:12">
      <c r="I1206" s="41"/>
      <c r="J1206" s="41"/>
      <c r="K1206" s="41"/>
      <c r="L1206" s="41"/>
    </row>
    <row r="1207" spans="9:12">
      <c r="I1207" s="41"/>
      <c r="J1207" s="41"/>
      <c r="K1207" s="41"/>
      <c r="L1207" s="41"/>
    </row>
    <row r="1208" spans="9:12">
      <c r="I1208" s="41"/>
      <c r="J1208" s="41"/>
      <c r="K1208" s="41"/>
      <c r="L1208" s="41"/>
    </row>
    <row r="1209" spans="9:12">
      <c r="I1209" s="41"/>
      <c r="J1209" s="41"/>
      <c r="K1209" s="41"/>
      <c r="L1209" s="41"/>
    </row>
    <row r="1210" spans="9:12">
      <c r="I1210" s="41"/>
      <c r="J1210" s="41"/>
      <c r="K1210" s="41"/>
      <c r="L1210" s="41"/>
    </row>
    <row r="1211" spans="9:12">
      <c r="I1211" s="41"/>
      <c r="J1211" s="41"/>
      <c r="K1211" s="41"/>
      <c r="L1211" s="41"/>
    </row>
    <row r="1212" spans="9:12">
      <c r="I1212" s="41"/>
      <c r="J1212" s="41"/>
      <c r="K1212" s="41"/>
      <c r="L1212" s="41"/>
    </row>
    <row r="1213" spans="9:12">
      <c r="I1213" s="41"/>
      <c r="J1213" s="41"/>
      <c r="K1213" s="41"/>
      <c r="L1213" s="41"/>
    </row>
    <row r="1214" spans="9:12">
      <c r="I1214" s="41"/>
      <c r="J1214" s="41"/>
      <c r="K1214" s="41"/>
      <c r="L1214" s="41"/>
    </row>
    <row r="1215" spans="9:12">
      <c r="I1215" s="41"/>
      <c r="J1215" s="41"/>
      <c r="K1215" s="41"/>
      <c r="L1215" s="41"/>
    </row>
    <row r="1216" spans="9:12">
      <c r="I1216" s="41"/>
      <c r="J1216" s="41"/>
      <c r="K1216" s="41"/>
      <c r="L1216" s="41"/>
    </row>
    <row r="1217" spans="9:12">
      <c r="I1217" s="41"/>
      <c r="J1217" s="41"/>
      <c r="K1217" s="41"/>
      <c r="L1217" s="41"/>
    </row>
    <row r="1218" spans="9:12">
      <c r="I1218" s="41"/>
      <c r="J1218" s="41"/>
      <c r="K1218" s="41"/>
      <c r="L1218" s="41"/>
    </row>
    <row r="1219" spans="9:12">
      <c r="I1219" s="41"/>
      <c r="J1219" s="41"/>
      <c r="K1219" s="41"/>
      <c r="L1219" s="41"/>
    </row>
    <row r="1220" spans="9:12">
      <c r="I1220" s="41"/>
      <c r="J1220" s="41"/>
      <c r="K1220" s="41"/>
      <c r="L1220" s="41"/>
    </row>
    <row r="1221" spans="9:12">
      <c r="I1221" s="41"/>
      <c r="J1221" s="41"/>
      <c r="K1221" s="41"/>
      <c r="L1221" s="41"/>
    </row>
    <row r="1222" spans="9:12">
      <c r="I1222" s="41"/>
      <c r="J1222" s="41"/>
      <c r="K1222" s="41"/>
      <c r="L1222" s="41"/>
    </row>
    <row r="1223" spans="9:12">
      <c r="I1223" s="41"/>
      <c r="J1223" s="41"/>
      <c r="K1223" s="41"/>
      <c r="L1223" s="41"/>
    </row>
    <row r="1224" spans="9:12">
      <c r="I1224" s="41"/>
      <c r="J1224" s="41"/>
      <c r="K1224" s="41"/>
      <c r="L1224" s="41"/>
    </row>
    <row r="1225" spans="9:12">
      <c r="I1225" s="41"/>
      <c r="J1225" s="41"/>
      <c r="K1225" s="41"/>
      <c r="L1225" s="41"/>
    </row>
    <row r="1226" spans="9:12">
      <c r="I1226" s="41"/>
      <c r="J1226" s="41"/>
      <c r="K1226" s="41"/>
      <c r="L1226" s="41"/>
    </row>
    <row r="1227" spans="9:12">
      <c r="I1227" s="41"/>
      <c r="J1227" s="41"/>
      <c r="K1227" s="41"/>
      <c r="L1227" s="41"/>
    </row>
    <row r="1228" spans="9:12">
      <c r="I1228" s="41"/>
      <c r="J1228" s="41"/>
      <c r="K1228" s="41"/>
      <c r="L1228" s="41"/>
    </row>
    <row r="1229" spans="9:12">
      <c r="I1229" s="41"/>
      <c r="J1229" s="41"/>
      <c r="K1229" s="41"/>
      <c r="L1229" s="41"/>
    </row>
    <row r="1230" spans="9:12">
      <c r="I1230" s="41"/>
      <c r="J1230" s="41"/>
      <c r="K1230" s="41"/>
      <c r="L1230" s="41"/>
    </row>
    <row r="1231" spans="9:12">
      <c r="I1231" s="41"/>
      <c r="J1231" s="41"/>
      <c r="K1231" s="41"/>
      <c r="L1231" s="41"/>
    </row>
    <row r="1232" spans="9:12">
      <c r="I1232" s="41"/>
      <c r="J1232" s="41"/>
      <c r="K1232" s="41"/>
      <c r="L1232" s="41"/>
    </row>
    <row r="1233" spans="9:12">
      <c r="I1233" s="41"/>
      <c r="J1233" s="41"/>
      <c r="K1233" s="41"/>
      <c r="L1233" s="41"/>
    </row>
    <row r="1234" spans="9:12">
      <c r="I1234" s="41"/>
      <c r="J1234" s="41"/>
      <c r="K1234" s="41"/>
      <c r="L1234" s="41"/>
    </row>
    <row r="1235" spans="9:12">
      <c r="I1235" s="41"/>
      <c r="J1235" s="41"/>
      <c r="K1235" s="41"/>
      <c r="L1235" s="41"/>
    </row>
    <row r="1236" spans="9:12">
      <c r="I1236" s="41"/>
      <c r="J1236" s="41"/>
      <c r="K1236" s="41"/>
      <c r="L1236" s="41"/>
    </row>
    <row r="1237" spans="9:12">
      <c r="I1237" s="41"/>
      <c r="J1237" s="41"/>
      <c r="K1237" s="41"/>
      <c r="L1237" s="41"/>
    </row>
    <row r="1238" spans="9:12">
      <c r="I1238" s="41"/>
      <c r="J1238" s="41"/>
      <c r="K1238" s="41"/>
      <c r="L1238" s="41"/>
    </row>
    <row r="1239" spans="9:12">
      <c r="I1239" s="41"/>
      <c r="J1239" s="41"/>
      <c r="K1239" s="41"/>
      <c r="L1239" s="41"/>
    </row>
    <row r="1240" spans="9:12">
      <c r="I1240" s="41"/>
      <c r="J1240" s="41"/>
      <c r="K1240" s="41"/>
      <c r="L1240" s="41"/>
    </row>
    <row r="1241" spans="9:12">
      <c r="I1241" s="41"/>
      <c r="J1241" s="41"/>
      <c r="K1241" s="41"/>
      <c r="L1241" s="41"/>
    </row>
    <row r="1242" spans="9:12">
      <c r="I1242" s="41"/>
      <c r="J1242" s="41"/>
      <c r="K1242" s="41"/>
      <c r="L1242" s="41"/>
    </row>
    <row r="1243" spans="9:12">
      <c r="I1243" s="41"/>
      <c r="J1243" s="41"/>
      <c r="K1243" s="41"/>
      <c r="L1243" s="41"/>
    </row>
    <row r="1244" spans="9:12">
      <c r="I1244" s="41"/>
      <c r="J1244" s="41"/>
      <c r="K1244" s="41"/>
      <c r="L1244" s="41"/>
    </row>
    <row r="1245" spans="9:12">
      <c r="I1245" s="41"/>
      <c r="J1245" s="41"/>
      <c r="K1245" s="41"/>
      <c r="L1245" s="41"/>
    </row>
    <row r="1246" spans="9:12">
      <c r="I1246" s="41"/>
      <c r="J1246" s="41"/>
      <c r="K1246" s="41"/>
      <c r="L1246" s="41"/>
    </row>
    <row r="1247" spans="9:12">
      <c r="I1247" s="41"/>
      <c r="J1247" s="41"/>
      <c r="K1247" s="41"/>
      <c r="L1247" s="41"/>
    </row>
    <row r="1248" spans="9:12">
      <c r="I1248" s="41"/>
      <c r="J1248" s="41"/>
      <c r="K1248" s="41"/>
      <c r="L1248" s="41"/>
    </row>
    <row r="1249" spans="9:12">
      <c r="I1249" s="41"/>
      <c r="J1249" s="41"/>
      <c r="K1249" s="41"/>
      <c r="L1249" s="41"/>
    </row>
    <row r="1250" spans="9:12">
      <c r="I1250" s="41"/>
      <c r="J1250" s="41"/>
      <c r="K1250" s="41"/>
      <c r="L1250" s="41"/>
    </row>
    <row r="1251" spans="9:12">
      <c r="I1251" s="41"/>
      <c r="J1251" s="41"/>
      <c r="K1251" s="41"/>
      <c r="L1251" s="41"/>
    </row>
    <row r="1252" spans="9:12">
      <c r="I1252" s="41"/>
      <c r="J1252" s="41"/>
      <c r="K1252" s="41"/>
      <c r="L1252" s="41"/>
    </row>
    <row r="1253" spans="9:12">
      <c r="I1253" s="41"/>
      <c r="J1253" s="41"/>
      <c r="K1253" s="41"/>
      <c r="L1253" s="41"/>
    </row>
    <row r="1254" spans="9:12">
      <c r="I1254" s="41"/>
      <c r="J1254" s="41"/>
      <c r="K1254" s="41"/>
      <c r="L1254" s="41"/>
    </row>
    <row r="1255" spans="9:12">
      <c r="I1255" s="41"/>
      <c r="J1255" s="41"/>
      <c r="K1255" s="41"/>
      <c r="L1255" s="41"/>
    </row>
    <row r="1256" spans="9:12">
      <c r="I1256" s="41"/>
      <c r="J1256" s="41"/>
      <c r="K1256" s="41"/>
      <c r="L1256" s="41"/>
    </row>
    <row r="1257" spans="9:12">
      <c r="I1257" s="41"/>
      <c r="J1257" s="41"/>
      <c r="K1257" s="41"/>
      <c r="L1257" s="41"/>
    </row>
    <row r="1258" spans="9:12">
      <c r="I1258" s="41"/>
      <c r="J1258" s="41"/>
      <c r="K1258" s="41"/>
      <c r="L1258" s="41"/>
    </row>
    <row r="1259" spans="9:12">
      <c r="I1259" s="41"/>
      <c r="J1259" s="41"/>
      <c r="K1259" s="41"/>
      <c r="L1259" s="41"/>
    </row>
    <row r="1260" spans="9:12">
      <c r="I1260" s="41"/>
      <c r="J1260" s="41"/>
      <c r="K1260" s="41"/>
      <c r="L1260" s="41"/>
    </row>
    <row r="1261" spans="9:12">
      <c r="I1261" s="41"/>
      <c r="J1261" s="41"/>
      <c r="K1261" s="41"/>
      <c r="L1261" s="41"/>
    </row>
    <row r="1262" spans="9:12">
      <c r="I1262" s="41"/>
      <c r="J1262" s="41"/>
      <c r="K1262" s="41"/>
      <c r="L1262" s="41"/>
    </row>
    <row r="1263" spans="9:12">
      <c r="I1263" s="41"/>
      <c r="J1263" s="41"/>
      <c r="K1263" s="41"/>
      <c r="L1263" s="41"/>
    </row>
    <row r="1264" spans="9:12">
      <c r="I1264" s="41"/>
      <c r="J1264" s="41"/>
      <c r="K1264" s="41"/>
      <c r="L1264" s="41"/>
    </row>
    <row r="1265" spans="9:12">
      <c r="I1265" s="41"/>
      <c r="J1265" s="41"/>
      <c r="K1265" s="41"/>
      <c r="L1265" s="41"/>
    </row>
    <row r="1266" spans="9:12">
      <c r="I1266" s="41"/>
      <c r="J1266" s="41"/>
      <c r="K1266" s="41"/>
      <c r="L1266" s="41"/>
    </row>
    <row r="1267" spans="9:12">
      <c r="I1267" s="41"/>
      <c r="J1267" s="41"/>
      <c r="K1267" s="41"/>
      <c r="L1267" s="41"/>
    </row>
    <row r="1268" spans="9:12">
      <c r="I1268" s="41"/>
      <c r="J1268" s="41"/>
      <c r="K1268" s="41"/>
      <c r="L1268" s="41"/>
    </row>
    <row r="1269" spans="9:12">
      <c r="I1269" s="41"/>
      <c r="J1269" s="41"/>
      <c r="K1269" s="41"/>
      <c r="L1269" s="41"/>
    </row>
    <row r="1270" spans="9:12">
      <c r="I1270" s="41"/>
      <c r="J1270" s="41"/>
      <c r="K1270" s="41"/>
      <c r="L1270" s="41"/>
    </row>
    <row r="1271" spans="9:12">
      <c r="I1271" s="41"/>
      <c r="J1271" s="41"/>
      <c r="K1271" s="41"/>
      <c r="L1271" s="41"/>
    </row>
    <row r="1272" spans="9:12">
      <c r="I1272" s="41"/>
      <c r="J1272" s="41"/>
      <c r="K1272" s="41"/>
      <c r="L1272" s="41"/>
    </row>
    <row r="1273" spans="9:12">
      <c r="I1273" s="41"/>
      <c r="J1273" s="41"/>
      <c r="K1273" s="41"/>
      <c r="L1273" s="41"/>
    </row>
    <row r="1274" spans="9:12">
      <c r="I1274" s="41"/>
      <c r="J1274" s="41"/>
      <c r="K1274" s="41"/>
      <c r="L1274" s="41"/>
    </row>
    <row r="1275" spans="9:12">
      <c r="I1275" s="41"/>
      <c r="J1275" s="41"/>
      <c r="K1275" s="41"/>
      <c r="L1275" s="41"/>
    </row>
    <row r="1276" spans="9:12">
      <c r="I1276" s="41"/>
      <c r="J1276" s="41"/>
      <c r="K1276" s="41"/>
      <c r="L1276" s="41"/>
    </row>
    <row r="1277" spans="9:12">
      <c r="I1277" s="41"/>
      <c r="J1277" s="41"/>
      <c r="K1277" s="41"/>
      <c r="L1277" s="41"/>
    </row>
    <row r="1278" spans="9:12">
      <c r="I1278" s="41"/>
      <c r="J1278" s="41"/>
      <c r="K1278" s="41"/>
      <c r="L1278" s="41"/>
    </row>
    <row r="1279" spans="9:12">
      <c r="I1279" s="41"/>
      <c r="J1279" s="41"/>
      <c r="K1279" s="41"/>
      <c r="L1279" s="41"/>
    </row>
    <row r="1280" spans="9:12">
      <c r="I1280" s="41"/>
      <c r="J1280" s="41"/>
      <c r="K1280" s="41"/>
      <c r="L1280" s="41"/>
    </row>
    <row r="1281" spans="9:12">
      <c r="I1281" s="41"/>
      <c r="J1281" s="41"/>
      <c r="K1281" s="41"/>
      <c r="L1281" s="41"/>
    </row>
    <row r="1282" spans="9:12">
      <c r="I1282" s="41"/>
      <c r="J1282" s="41"/>
      <c r="K1282" s="41"/>
      <c r="L1282" s="41"/>
    </row>
    <row r="1283" spans="9:12">
      <c r="I1283" s="41"/>
      <c r="J1283" s="41"/>
      <c r="K1283" s="41"/>
      <c r="L1283" s="41"/>
    </row>
    <row r="1284" spans="9:12">
      <c r="I1284" s="41"/>
      <c r="J1284" s="41"/>
      <c r="K1284" s="41"/>
      <c r="L1284" s="41"/>
    </row>
    <row r="1285" spans="9:12">
      <c r="I1285" s="41"/>
      <c r="J1285" s="41"/>
      <c r="K1285" s="41"/>
      <c r="L1285" s="41"/>
    </row>
    <row r="1286" spans="9:12">
      <c r="I1286" s="41"/>
      <c r="J1286" s="41"/>
      <c r="K1286" s="41"/>
      <c r="L1286" s="41"/>
    </row>
    <row r="1287" spans="9:12">
      <c r="I1287" s="41"/>
      <c r="J1287" s="41"/>
      <c r="K1287" s="41"/>
      <c r="L1287" s="41"/>
    </row>
    <row r="1288" spans="9:12">
      <c r="I1288" s="41"/>
      <c r="J1288" s="41"/>
      <c r="K1288" s="41"/>
      <c r="L1288" s="41"/>
    </row>
    <row r="1289" spans="9:12">
      <c r="I1289" s="41"/>
      <c r="J1289" s="41"/>
      <c r="K1289" s="41"/>
      <c r="L1289" s="41"/>
    </row>
    <row r="1290" spans="9:12">
      <c r="I1290" s="41"/>
      <c r="J1290" s="41"/>
      <c r="K1290" s="41"/>
      <c r="L1290" s="41"/>
    </row>
    <row r="1291" spans="9:12">
      <c r="I1291" s="41"/>
      <c r="J1291" s="41"/>
      <c r="K1291" s="41"/>
      <c r="L1291" s="41"/>
    </row>
    <row r="1292" spans="9:12">
      <c r="I1292" s="41"/>
      <c r="J1292" s="41"/>
      <c r="K1292" s="41"/>
      <c r="L1292" s="41"/>
    </row>
    <row r="1293" spans="9:12">
      <c r="I1293" s="41"/>
      <c r="J1293" s="41"/>
      <c r="K1293" s="41"/>
      <c r="L1293" s="41"/>
    </row>
    <row r="1294" spans="9:12">
      <c r="I1294" s="41"/>
      <c r="J1294" s="41"/>
      <c r="K1294" s="41"/>
      <c r="L1294" s="41"/>
    </row>
    <row r="1295" spans="9:12">
      <c r="I1295" s="41"/>
      <c r="J1295" s="41"/>
      <c r="K1295" s="41"/>
      <c r="L1295" s="41"/>
    </row>
    <row r="1296" spans="9:12">
      <c r="I1296" s="41"/>
      <c r="J1296" s="41"/>
      <c r="K1296" s="41"/>
      <c r="L1296" s="41"/>
    </row>
    <row r="1297" spans="9:12">
      <c r="I1297" s="41"/>
      <c r="J1297" s="41"/>
      <c r="K1297" s="41"/>
      <c r="L1297" s="41"/>
    </row>
    <row r="1298" spans="9:12">
      <c r="I1298" s="41"/>
      <c r="J1298" s="41"/>
      <c r="K1298" s="41"/>
      <c r="L1298" s="41"/>
    </row>
    <row r="1299" spans="9:12">
      <c r="I1299" s="41"/>
      <c r="J1299" s="41"/>
      <c r="K1299" s="41"/>
      <c r="L1299" s="41"/>
    </row>
    <row r="1300" spans="9:12">
      <c r="I1300" s="41"/>
      <c r="J1300" s="41"/>
      <c r="K1300" s="41"/>
      <c r="L1300" s="41"/>
    </row>
    <row r="1301" spans="9:12">
      <c r="I1301" s="41"/>
      <c r="J1301" s="41"/>
      <c r="K1301" s="41"/>
      <c r="L1301" s="41"/>
    </row>
    <row r="1302" spans="9:12">
      <c r="I1302" s="41"/>
      <c r="J1302" s="41"/>
      <c r="K1302" s="41"/>
      <c r="L1302" s="41"/>
    </row>
    <row r="1303" spans="9:12">
      <c r="I1303" s="41"/>
      <c r="J1303" s="41"/>
      <c r="K1303" s="41"/>
      <c r="L1303" s="41"/>
    </row>
    <row r="1304" spans="9:12">
      <c r="I1304" s="41"/>
      <c r="J1304" s="41"/>
      <c r="K1304" s="41"/>
      <c r="L1304" s="41"/>
    </row>
    <row r="1305" spans="9:12">
      <c r="I1305" s="41"/>
      <c r="J1305" s="41"/>
      <c r="K1305" s="41"/>
      <c r="L1305" s="41"/>
    </row>
    <row r="1306" spans="9:12">
      <c r="I1306" s="41"/>
      <c r="J1306" s="41"/>
      <c r="K1306" s="41"/>
      <c r="L1306" s="41"/>
    </row>
    <row r="1307" spans="9:12">
      <c r="I1307" s="41"/>
      <c r="J1307" s="41"/>
      <c r="K1307" s="41"/>
      <c r="L1307" s="41"/>
    </row>
    <row r="1308" spans="9:12">
      <c r="I1308" s="41"/>
      <c r="J1308" s="41"/>
      <c r="K1308" s="41"/>
      <c r="L1308" s="41"/>
    </row>
    <row r="1309" spans="9:12">
      <c r="I1309" s="41"/>
      <c r="J1309" s="41"/>
      <c r="K1309" s="41"/>
      <c r="L1309" s="41"/>
    </row>
    <row r="1310" spans="9:12">
      <c r="I1310" s="41"/>
      <c r="J1310" s="41"/>
      <c r="K1310" s="41"/>
      <c r="L1310" s="41"/>
    </row>
    <row r="1311" spans="9:12">
      <c r="I1311" s="41"/>
      <c r="J1311" s="41"/>
      <c r="K1311" s="41"/>
      <c r="L1311" s="41"/>
    </row>
    <row r="1312" spans="9:12">
      <c r="I1312" s="41"/>
      <c r="J1312" s="41"/>
      <c r="K1312" s="41"/>
      <c r="L1312" s="41"/>
    </row>
    <row r="1313" spans="9:12">
      <c r="I1313" s="41"/>
      <c r="J1313" s="41"/>
      <c r="K1313" s="41"/>
      <c r="L1313" s="41"/>
    </row>
    <row r="1314" spans="9:12">
      <c r="I1314" s="41"/>
      <c r="J1314" s="41"/>
      <c r="K1314" s="41"/>
      <c r="L1314" s="41"/>
    </row>
    <row r="1315" spans="9:12">
      <c r="I1315" s="41"/>
      <c r="J1315" s="41"/>
      <c r="K1315" s="41"/>
      <c r="L1315" s="41"/>
    </row>
    <row r="1316" spans="9:12">
      <c r="I1316" s="41"/>
      <c r="J1316" s="41"/>
      <c r="K1316" s="41"/>
      <c r="L1316" s="41"/>
    </row>
    <row r="1317" spans="9:12">
      <c r="I1317" s="41"/>
      <c r="J1317" s="41"/>
      <c r="K1317" s="41"/>
      <c r="L1317" s="41"/>
    </row>
    <row r="1318" spans="9:12">
      <c r="I1318" s="41"/>
      <c r="J1318" s="41"/>
      <c r="K1318" s="41"/>
      <c r="L1318" s="41"/>
    </row>
    <row r="1319" spans="9:12">
      <c r="I1319" s="41"/>
      <c r="J1319" s="41"/>
      <c r="K1319" s="41"/>
      <c r="L1319" s="41"/>
    </row>
    <row r="1320" spans="9:12">
      <c r="I1320" s="41"/>
      <c r="J1320" s="41"/>
      <c r="K1320" s="41"/>
      <c r="L1320" s="41"/>
    </row>
    <row r="1321" spans="9:12">
      <c r="I1321" s="41"/>
      <c r="J1321" s="41"/>
      <c r="K1321" s="41"/>
      <c r="L1321" s="41"/>
    </row>
    <row r="1322" spans="9:12">
      <c r="I1322" s="41"/>
      <c r="J1322" s="41"/>
      <c r="K1322" s="41"/>
      <c r="L1322" s="41"/>
    </row>
    <row r="1323" spans="9:12">
      <c r="I1323" s="41"/>
      <c r="J1323" s="41"/>
      <c r="K1323" s="41"/>
      <c r="L1323" s="41"/>
    </row>
    <row r="1324" spans="9:12">
      <c r="I1324" s="41"/>
      <c r="J1324" s="41"/>
      <c r="K1324" s="41"/>
      <c r="L1324" s="41"/>
    </row>
    <row r="1325" spans="9:12">
      <c r="I1325" s="41"/>
      <c r="J1325" s="41"/>
      <c r="K1325" s="41"/>
      <c r="L1325" s="41"/>
    </row>
    <row r="1326" spans="9:12">
      <c r="I1326" s="41"/>
      <c r="J1326" s="41"/>
      <c r="K1326" s="41"/>
      <c r="L1326" s="41"/>
    </row>
    <row r="1327" spans="9:12">
      <c r="I1327" s="41"/>
      <c r="J1327" s="41"/>
      <c r="K1327" s="41"/>
      <c r="L1327" s="41"/>
    </row>
    <row r="1328" spans="9:12">
      <c r="I1328" s="41"/>
      <c r="J1328" s="41"/>
      <c r="K1328" s="41"/>
      <c r="L1328" s="41"/>
    </row>
    <row r="1329" spans="9:12">
      <c r="I1329" s="41"/>
      <c r="J1329" s="41"/>
      <c r="K1329" s="41"/>
      <c r="L1329" s="41"/>
    </row>
    <row r="1330" spans="9:12">
      <c r="I1330" s="41"/>
      <c r="J1330" s="41"/>
      <c r="K1330" s="41"/>
      <c r="L1330" s="41"/>
    </row>
    <row r="1331" spans="9:12">
      <c r="I1331" s="41"/>
      <c r="J1331" s="41"/>
      <c r="K1331" s="41"/>
      <c r="L1331" s="41"/>
    </row>
    <row r="1332" spans="9:12">
      <c r="I1332" s="41"/>
      <c r="J1332" s="41"/>
      <c r="K1332" s="41"/>
      <c r="L1332" s="41"/>
    </row>
    <row r="1333" spans="9:12">
      <c r="I1333" s="41"/>
      <c r="J1333" s="41"/>
      <c r="K1333" s="41"/>
      <c r="L1333" s="41"/>
    </row>
    <row r="1334" spans="9:12">
      <c r="I1334" s="41"/>
      <c r="J1334" s="41"/>
      <c r="K1334" s="41"/>
      <c r="L1334" s="41"/>
    </row>
    <row r="1335" spans="9:12">
      <c r="I1335" s="41"/>
      <c r="J1335" s="41"/>
      <c r="K1335" s="41"/>
      <c r="L1335" s="41"/>
    </row>
    <row r="1336" spans="9:12">
      <c r="I1336" s="41"/>
      <c r="J1336" s="41"/>
      <c r="K1336" s="41"/>
      <c r="L1336" s="41"/>
    </row>
    <row r="1337" spans="9:12">
      <c r="I1337" s="41"/>
      <c r="J1337" s="41"/>
      <c r="K1337" s="41"/>
      <c r="L1337" s="41"/>
    </row>
    <row r="1338" spans="9:12">
      <c r="I1338" s="41"/>
      <c r="J1338" s="41"/>
      <c r="K1338" s="41"/>
      <c r="L1338" s="41"/>
    </row>
    <row r="1339" spans="9:12">
      <c r="I1339" s="41"/>
      <c r="J1339" s="41"/>
      <c r="K1339" s="41"/>
      <c r="L1339" s="41"/>
    </row>
    <row r="1340" spans="9:12">
      <c r="I1340" s="41"/>
      <c r="J1340" s="41"/>
      <c r="K1340" s="41"/>
      <c r="L1340" s="41"/>
    </row>
    <row r="1341" spans="9:12">
      <c r="I1341" s="41"/>
      <c r="J1341" s="41"/>
      <c r="K1341" s="41"/>
      <c r="L1341" s="41"/>
    </row>
    <row r="1342" spans="9:12">
      <c r="I1342" s="41"/>
      <c r="J1342" s="41"/>
      <c r="K1342" s="41"/>
      <c r="L1342" s="41"/>
    </row>
    <row r="1343" spans="9:12">
      <c r="I1343" s="41"/>
      <c r="J1343" s="41"/>
      <c r="K1343" s="41"/>
      <c r="L1343" s="41"/>
    </row>
    <row r="1344" spans="9:12">
      <c r="I1344" s="41"/>
      <c r="J1344" s="41"/>
      <c r="K1344" s="41"/>
      <c r="L1344" s="41"/>
    </row>
    <row r="1345" spans="9:12">
      <c r="I1345" s="41"/>
      <c r="J1345" s="41"/>
      <c r="K1345" s="41"/>
      <c r="L1345" s="41"/>
    </row>
    <row r="1346" spans="9:12">
      <c r="I1346" s="41"/>
      <c r="J1346" s="41"/>
      <c r="K1346" s="41"/>
      <c r="L1346" s="41"/>
    </row>
    <row r="1347" spans="9:12">
      <c r="I1347" s="41"/>
      <c r="J1347" s="41"/>
      <c r="K1347" s="41"/>
      <c r="L1347" s="41"/>
    </row>
    <row r="1348" spans="9:12">
      <c r="I1348" s="41"/>
      <c r="J1348" s="41"/>
      <c r="K1348" s="41"/>
      <c r="L1348" s="41"/>
    </row>
    <row r="1349" spans="9:12">
      <c r="I1349" s="41"/>
      <c r="J1349" s="41"/>
      <c r="K1349" s="41"/>
      <c r="L1349" s="41"/>
    </row>
    <row r="1350" spans="9:12">
      <c r="I1350" s="41"/>
      <c r="J1350" s="41"/>
      <c r="K1350" s="41"/>
      <c r="L1350" s="41"/>
    </row>
    <row r="1351" spans="9:12">
      <c r="I1351" s="41"/>
      <c r="J1351" s="41"/>
      <c r="K1351" s="41"/>
      <c r="L1351" s="41"/>
    </row>
    <row r="1352" spans="9:12">
      <c r="I1352" s="41"/>
      <c r="J1352" s="41"/>
      <c r="K1352" s="41"/>
      <c r="L1352" s="41"/>
    </row>
    <row r="1353" spans="9:12">
      <c r="I1353" s="41"/>
      <c r="J1353" s="41"/>
      <c r="K1353" s="41"/>
      <c r="L1353" s="41"/>
    </row>
    <row r="1354" spans="9:12">
      <c r="I1354" s="41"/>
      <c r="J1354" s="41"/>
      <c r="K1354" s="41"/>
      <c r="L1354" s="41"/>
    </row>
    <row r="1355" spans="9:12">
      <c r="I1355" s="41"/>
      <c r="J1355" s="41"/>
      <c r="K1355" s="41"/>
      <c r="L1355" s="41"/>
    </row>
    <row r="1356" spans="9:12">
      <c r="I1356" s="41"/>
      <c r="J1356" s="41"/>
      <c r="K1356" s="41"/>
      <c r="L1356" s="41"/>
    </row>
    <row r="1357" spans="9:12">
      <c r="I1357" s="41"/>
      <c r="J1357" s="41"/>
      <c r="K1357" s="41"/>
      <c r="L1357" s="41"/>
    </row>
    <row r="1358" spans="9:12">
      <c r="I1358" s="41"/>
      <c r="J1358" s="41"/>
      <c r="K1358" s="41"/>
      <c r="L1358" s="41"/>
    </row>
    <row r="1359" spans="9:12">
      <c r="I1359" s="41"/>
      <c r="J1359" s="41"/>
      <c r="K1359" s="41"/>
      <c r="L1359" s="41"/>
    </row>
    <row r="1360" spans="9:12">
      <c r="I1360" s="41"/>
      <c r="J1360" s="41"/>
      <c r="K1360" s="41"/>
      <c r="L1360" s="41"/>
    </row>
    <row r="1361" spans="9:12">
      <c r="I1361" s="41"/>
      <c r="J1361" s="41"/>
      <c r="K1361" s="41"/>
      <c r="L1361" s="41"/>
    </row>
    <row r="1362" spans="9:12">
      <c r="I1362" s="41"/>
      <c r="J1362" s="41"/>
      <c r="K1362" s="41"/>
      <c r="L1362" s="41"/>
    </row>
    <row r="1363" spans="9:12">
      <c r="I1363" s="41"/>
      <c r="J1363" s="41"/>
      <c r="K1363" s="41"/>
      <c r="L1363" s="41"/>
    </row>
    <row r="1364" spans="9:12">
      <c r="I1364" s="41"/>
      <c r="J1364" s="41"/>
      <c r="K1364" s="41"/>
      <c r="L1364" s="41"/>
    </row>
    <row r="1365" spans="9:12">
      <c r="I1365" s="41"/>
      <c r="J1365" s="41"/>
      <c r="K1365" s="41"/>
      <c r="L1365" s="41"/>
    </row>
    <row r="1366" spans="9:12">
      <c r="I1366" s="41"/>
      <c r="J1366" s="41"/>
      <c r="K1366" s="41"/>
      <c r="L1366" s="41"/>
    </row>
    <row r="1367" spans="9:12">
      <c r="I1367" s="41"/>
      <c r="J1367" s="41"/>
      <c r="K1367" s="41"/>
      <c r="L1367" s="41"/>
    </row>
    <row r="1368" spans="9:12">
      <c r="I1368" s="41"/>
      <c r="J1368" s="41"/>
      <c r="K1368" s="41"/>
      <c r="L1368" s="41"/>
    </row>
    <row r="1369" spans="9:12">
      <c r="I1369" s="41"/>
      <c r="J1369" s="41"/>
      <c r="K1369" s="41"/>
      <c r="L1369" s="41"/>
    </row>
    <row r="1370" spans="9:12">
      <c r="I1370" s="41"/>
      <c r="J1370" s="41"/>
      <c r="K1370" s="41"/>
      <c r="L1370" s="41"/>
    </row>
    <row r="1371" spans="9:12">
      <c r="I1371" s="41"/>
      <c r="J1371" s="41"/>
      <c r="K1371" s="41"/>
      <c r="L1371" s="41"/>
    </row>
    <row r="1372" spans="9:12">
      <c r="I1372" s="41"/>
      <c r="J1372" s="41"/>
      <c r="K1372" s="41"/>
      <c r="L1372" s="41"/>
    </row>
    <row r="1373" spans="9:12">
      <c r="I1373" s="41"/>
      <c r="J1373" s="41"/>
      <c r="K1373" s="41"/>
      <c r="L1373" s="41"/>
    </row>
    <row r="1374" spans="9:12">
      <c r="I1374" s="41"/>
      <c r="J1374" s="41"/>
      <c r="K1374" s="41"/>
      <c r="L1374" s="41"/>
    </row>
    <row r="1375" spans="9:12">
      <c r="I1375" s="41"/>
      <c r="J1375" s="41"/>
      <c r="K1375" s="41"/>
      <c r="L1375" s="41"/>
    </row>
    <row r="1376" spans="9:12">
      <c r="I1376" s="41"/>
      <c r="J1376" s="41"/>
      <c r="K1376" s="41"/>
      <c r="L1376" s="41"/>
    </row>
    <row r="1377" spans="9:12">
      <c r="I1377" s="41"/>
      <c r="J1377" s="41"/>
      <c r="K1377" s="41"/>
      <c r="L1377" s="41"/>
    </row>
    <row r="1378" spans="9:12">
      <c r="I1378" s="41"/>
      <c r="J1378" s="41"/>
      <c r="K1378" s="41"/>
      <c r="L1378" s="41"/>
    </row>
    <row r="1379" spans="9:12">
      <c r="I1379" s="41"/>
      <c r="J1379" s="41"/>
      <c r="K1379" s="41"/>
      <c r="L1379" s="41"/>
    </row>
    <row r="1380" spans="9:12">
      <c r="I1380" s="41"/>
      <c r="J1380" s="41"/>
      <c r="K1380" s="41"/>
      <c r="L1380" s="41"/>
    </row>
    <row r="1381" spans="9:12">
      <c r="I1381" s="41"/>
      <c r="J1381" s="41"/>
      <c r="K1381" s="41"/>
      <c r="L1381" s="41"/>
    </row>
    <row r="1382" spans="9:12">
      <c r="I1382" s="41"/>
      <c r="J1382" s="41"/>
      <c r="K1382" s="41"/>
      <c r="L1382" s="41"/>
    </row>
    <row r="1383" spans="9:12">
      <c r="I1383" s="41"/>
      <c r="J1383" s="41"/>
      <c r="K1383" s="41"/>
      <c r="L1383" s="41"/>
    </row>
    <row r="1384" spans="9:12">
      <c r="I1384" s="41"/>
      <c r="J1384" s="41"/>
      <c r="K1384" s="41"/>
      <c r="L1384" s="41"/>
    </row>
    <row r="1385" spans="9:12">
      <c r="I1385" s="41"/>
      <c r="J1385" s="41"/>
      <c r="K1385" s="41"/>
      <c r="L1385" s="41"/>
    </row>
    <row r="1386" spans="9:12">
      <c r="I1386" s="41"/>
      <c r="J1386" s="41"/>
      <c r="K1386" s="41"/>
      <c r="L1386" s="41"/>
    </row>
    <row r="1387" spans="9:12">
      <c r="I1387" s="41"/>
      <c r="J1387" s="41"/>
      <c r="K1387" s="41"/>
      <c r="L1387" s="41"/>
    </row>
    <row r="1388" spans="9:12">
      <c r="I1388" s="41"/>
      <c r="J1388" s="41"/>
      <c r="K1388" s="41"/>
      <c r="L1388" s="41"/>
    </row>
    <row r="1389" spans="9:12">
      <c r="I1389" s="41"/>
      <c r="J1389" s="41"/>
      <c r="K1389" s="41"/>
      <c r="L1389" s="41"/>
    </row>
    <row r="1390" spans="9:12">
      <c r="I1390" s="41"/>
      <c r="J1390" s="41"/>
      <c r="K1390" s="41"/>
      <c r="L1390" s="41"/>
    </row>
    <row r="1391" spans="9:12">
      <c r="I1391" s="41"/>
      <c r="J1391" s="41"/>
      <c r="K1391" s="41"/>
      <c r="L1391" s="41"/>
    </row>
    <row r="1392" spans="9:12">
      <c r="I1392" s="41"/>
      <c r="J1392" s="41"/>
      <c r="K1392" s="41"/>
      <c r="L1392" s="41"/>
    </row>
    <row r="1393" spans="9:12">
      <c r="I1393" s="41"/>
      <c r="J1393" s="41"/>
      <c r="K1393" s="41"/>
      <c r="L1393" s="41"/>
    </row>
    <row r="1394" spans="9:12">
      <c r="I1394" s="41"/>
      <c r="J1394" s="41"/>
      <c r="K1394" s="41"/>
      <c r="L1394" s="41"/>
    </row>
    <row r="1395" spans="9:12">
      <c r="I1395" s="41"/>
      <c r="J1395" s="41"/>
      <c r="K1395" s="41"/>
      <c r="L1395" s="41"/>
    </row>
    <row r="1396" spans="9:12">
      <c r="I1396" s="41"/>
      <c r="J1396" s="41"/>
      <c r="K1396" s="41"/>
      <c r="L1396" s="41"/>
    </row>
    <row r="1397" spans="9:12">
      <c r="I1397" s="41"/>
      <c r="J1397" s="41"/>
      <c r="K1397" s="41"/>
      <c r="L1397" s="41"/>
    </row>
    <row r="1398" spans="9:12">
      <c r="I1398" s="41"/>
      <c r="J1398" s="41"/>
      <c r="K1398" s="41"/>
      <c r="L1398" s="41"/>
    </row>
    <row r="1399" spans="9:12">
      <c r="I1399" s="41"/>
      <c r="J1399" s="41"/>
      <c r="K1399" s="41"/>
      <c r="L1399" s="41"/>
    </row>
    <row r="1400" spans="9:12">
      <c r="I1400" s="41"/>
      <c r="J1400" s="41"/>
      <c r="K1400" s="41"/>
      <c r="L1400" s="41"/>
    </row>
    <row r="1401" spans="9:12">
      <c r="I1401" s="41"/>
      <c r="J1401" s="41"/>
      <c r="K1401" s="41"/>
      <c r="L1401" s="41"/>
    </row>
    <row r="1402" spans="9:12">
      <c r="I1402" s="41"/>
      <c r="J1402" s="41"/>
      <c r="K1402" s="41"/>
      <c r="L1402" s="41"/>
    </row>
    <row r="1403" spans="9:12">
      <c r="I1403" s="41"/>
      <c r="J1403" s="41"/>
      <c r="K1403" s="41"/>
      <c r="L1403" s="41"/>
    </row>
    <row r="1404" spans="9:12">
      <c r="I1404" s="41"/>
      <c r="J1404" s="41"/>
      <c r="K1404" s="41"/>
      <c r="L1404" s="41"/>
    </row>
    <row r="1405" spans="9:12">
      <c r="I1405" s="41"/>
      <c r="J1405" s="41"/>
      <c r="K1405" s="41"/>
      <c r="L1405" s="41"/>
    </row>
    <row r="1406" spans="9:12">
      <c r="I1406" s="41"/>
      <c r="J1406" s="41"/>
      <c r="K1406" s="41"/>
      <c r="L1406" s="41"/>
    </row>
    <row r="1407" spans="9:12">
      <c r="I1407" s="41"/>
      <c r="J1407" s="41"/>
      <c r="K1407" s="41"/>
      <c r="L1407" s="41"/>
    </row>
    <row r="1408" spans="9:12">
      <c r="I1408" s="41"/>
      <c r="J1408" s="41"/>
      <c r="K1408" s="41"/>
      <c r="L1408" s="41"/>
    </row>
    <row r="1409" spans="9:12">
      <c r="I1409" s="41"/>
      <c r="J1409" s="41"/>
      <c r="K1409" s="41"/>
      <c r="L1409" s="41"/>
    </row>
    <row r="1410" spans="9:12">
      <c r="I1410" s="41"/>
      <c r="J1410" s="41"/>
      <c r="K1410" s="41"/>
      <c r="L1410" s="41"/>
    </row>
    <row r="1411" spans="9:12">
      <c r="I1411" s="41"/>
      <c r="J1411" s="41"/>
      <c r="K1411" s="41"/>
      <c r="L1411" s="41"/>
    </row>
    <row r="1412" spans="9:12">
      <c r="I1412" s="41"/>
      <c r="J1412" s="41"/>
      <c r="K1412" s="41"/>
      <c r="L1412" s="41"/>
    </row>
    <row r="1413" spans="9:12">
      <c r="I1413" s="41"/>
      <c r="J1413" s="41"/>
      <c r="K1413" s="41"/>
      <c r="L1413" s="41"/>
    </row>
    <row r="1414" spans="9:12">
      <c r="I1414" s="41"/>
      <c r="J1414" s="41"/>
      <c r="K1414" s="41"/>
      <c r="L1414" s="41"/>
    </row>
    <row r="1415" spans="9:12">
      <c r="I1415" s="41"/>
      <c r="J1415" s="41"/>
      <c r="K1415" s="41"/>
      <c r="L1415" s="41"/>
    </row>
    <row r="1416" spans="9:12">
      <c r="I1416" s="41"/>
      <c r="J1416" s="41"/>
      <c r="K1416" s="41"/>
      <c r="L1416" s="41"/>
    </row>
    <row r="1417" spans="9:12">
      <c r="I1417" s="41"/>
      <c r="J1417" s="41"/>
      <c r="K1417" s="41"/>
      <c r="L1417" s="41"/>
    </row>
    <row r="1418" spans="9:12">
      <c r="I1418" s="41"/>
      <c r="J1418" s="41"/>
      <c r="K1418" s="41"/>
      <c r="L1418" s="41"/>
    </row>
    <row r="1419" spans="9:12">
      <c r="I1419" s="41"/>
      <c r="J1419" s="41"/>
      <c r="K1419" s="41"/>
      <c r="L1419" s="41"/>
    </row>
    <row r="1420" spans="9:12">
      <c r="I1420" s="41"/>
      <c r="J1420" s="41"/>
      <c r="K1420" s="41"/>
      <c r="L1420" s="41"/>
    </row>
    <row r="1421" spans="9:12">
      <c r="I1421" s="41"/>
      <c r="J1421" s="41"/>
      <c r="K1421" s="41"/>
      <c r="L1421" s="41"/>
    </row>
    <row r="1422" spans="9:12">
      <c r="I1422" s="41"/>
      <c r="J1422" s="41"/>
      <c r="K1422" s="41"/>
      <c r="L1422" s="41"/>
    </row>
    <row r="1423" spans="9:12">
      <c r="I1423" s="41"/>
      <c r="J1423" s="41"/>
      <c r="K1423" s="41"/>
      <c r="L1423" s="41"/>
    </row>
    <row r="1424" spans="9:12">
      <c r="I1424" s="41"/>
      <c r="J1424" s="41"/>
      <c r="K1424" s="41"/>
      <c r="L1424" s="41"/>
    </row>
    <row r="1425" spans="9:12">
      <c r="I1425" s="41"/>
      <c r="J1425" s="41"/>
      <c r="K1425" s="41"/>
      <c r="L1425" s="41"/>
    </row>
    <row r="1426" spans="9:12">
      <c r="I1426" s="41"/>
      <c r="J1426" s="41"/>
      <c r="K1426" s="41"/>
      <c r="L1426" s="41"/>
    </row>
    <row r="1427" spans="9:12">
      <c r="I1427" s="41"/>
      <c r="J1427" s="41"/>
      <c r="K1427" s="41"/>
      <c r="L1427" s="41"/>
    </row>
    <row r="1428" spans="9:12">
      <c r="I1428" s="41"/>
      <c r="J1428" s="41"/>
      <c r="K1428" s="41"/>
      <c r="L1428" s="41"/>
    </row>
    <row r="1429" spans="9:12">
      <c r="I1429" s="41"/>
      <c r="J1429" s="41"/>
      <c r="K1429" s="41"/>
      <c r="L1429" s="41"/>
    </row>
    <row r="1430" spans="9:12">
      <c r="I1430" s="41"/>
      <c r="J1430" s="41"/>
      <c r="K1430" s="41"/>
      <c r="L1430" s="41"/>
    </row>
    <row r="1431" spans="9:12">
      <c r="I1431" s="41"/>
      <c r="J1431" s="41"/>
      <c r="K1431" s="41"/>
      <c r="L1431" s="41"/>
    </row>
    <row r="1432" spans="9:12">
      <c r="I1432" s="41"/>
      <c r="J1432" s="41"/>
      <c r="K1432" s="41"/>
      <c r="L1432" s="41"/>
    </row>
    <row r="1433" spans="9:12">
      <c r="I1433" s="41"/>
      <c r="J1433" s="41"/>
      <c r="K1433" s="41"/>
      <c r="L1433" s="41"/>
    </row>
    <row r="1434" spans="9:12">
      <c r="I1434" s="41"/>
      <c r="J1434" s="41"/>
      <c r="K1434" s="41"/>
      <c r="L1434" s="41"/>
    </row>
    <row r="1435" spans="9:12">
      <c r="I1435" s="41"/>
      <c r="J1435" s="41"/>
      <c r="K1435" s="41"/>
      <c r="L1435" s="41"/>
    </row>
    <row r="1436" spans="9:12">
      <c r="I1436" s="41"/>
      <c r="J1436" s="41"/>
      <c r="K1436" s="41"/>
      <c r="L1436" s="41"/>
    </row>
    <row r="1437" spans="9:12">
      <c r="I1437" s="41"/>
      <c r="J1437" s="41"/>
      <c r="K1437" s="41"/>
      <c r="L1437" s="41"/>
    </row>
    <row r="1438" spans="9:12">
      <c r="I1438" s="41"/>
      <c r="J1438" s="41"/>
      <c r="K1438" s="41"/>
      <c r="L1438" s="41"/>
    </row>
    <row r="1439" spans="9:12">
      <c r="I1439" s="41"/>
      <c r="J1439" s="41"/>
      <c r="K1439" s="41"/>
      <c r="L1439" s="41"/>
    </row>
    <row r="1440" spans="9:12">
      <c r="I1440" s="41"/>
      <c r="J1440" s="41"/>
      <c r="K1440" s="41"/>
      <c r="L1440" s="41"/>
    </row>
    <row r="1441" spans="9:12">
      <c r="I1441" s="41"/>
      <c r="J1441" s="41"/>
      <c r="K1441" s="41"/>
      <c r="L1441" s="41"/>
    </row>
    <row r="1442" spans="9:12">
      <c r="I1442" s="41"/>
      <c r="J1442" s="41"/>
      <c r="K1442" s="41"/>
      <c r="L1442" s="41"/>
    </row>
    <row r="1443" spans="9:12">
      <c r="I1443" s="41"/>
      <c r="J1443" s="41"/>
      <c r="K1443" s="41"/>
      <c r="L1443" s="41"/>
    </row>
    <row r="1444" spans="9:12">
      <c r="I1444" s="41"/>
      <c r="J1444" s="41"/>
      <c r="K1444" s="41"/>
      <c r="L1444" s="41"/>
    </row>
    <row r="1445" spans="9:12">
      <c r="I1445" s="41"/>
      <c r="J1445" s="41"/>
      <c r="K1445" s="41"/>
      <c r="L1445" s="41"/>
    </row>
    <row r="1446" spans="9:12">
      <c r="I1446" s="41"/>
      <c r="J1446" s="41"/>
      <c r="K1446" s="41"/>
      <c r="L1446" s="41"/>
    </row>
    <row r="1447" spans="9:12">
      <c r="I1447" s="41"/>
      <c r="J1447" s="41"/>
      <c r="K1447" s="41"/>
      <c r="L1447" s="41"/>
    </row>
    <row r="1448" spans="9:12">
      <c r="I1448" s="41"/>
      <c r="J1448" s="41"/>
      <c r="K1448" s="41"/>
      <c r="L1448" s="41"/>
    </row>
    <row r="1449" spans="9:12">
      <c r="I1449" s="41"/>
      <c r="J1449" s="41"/>
      <c r="K1449" s="41"/>
      <c r="L1449" s="41"/>
    </row>
    <row r="1450" spans="9:12">
      <c r="I1450" s="41"/>
      <c r="J1450" s="41"/>
      <c r="K1450" s="41"/>
      <c r="L1450" s="41"/>
    </row>
    <row r="1451" spans="9:12">
      <c r="I1451" s="41"/>
      <c r="J1451" s="41"/>
      <c r="K1451" s="41"/>
      <c r="L1451" s="41"/>
    </row>
    <row r="1452" spans="9:12">
      <c r="I1452" s="41"/>
      <c r="J1452" s="41"/>
      <c r="K1452" s="41"/>
      <c r="L1452" s="41"/>
    </row>
    <row r="1453" spans="9:12">
      <c r="I1453" s="41"/>
      <c r="J1453" s="41"/>
      <c r="K1453" s="41"/>
      <c r="L1453" s="41"/>
    </row>
    <row r="1454" spans="9:12">
      <c r="I1454" s="41"/>
      <c r="J1454" s="41"/>
      <c r="K1454" s="41"/>
      <c r="L1454" s="41"/>
    </row>
    <row r="1455" spans="9:12">
      <c r="I1455" s="41"/>
      <c r="J1455" s="41"/>
      <c r="K1455" s="41"/>
      <c r="L1455" s="41"/>
    </row>
    <row r="1456" spans="9:12">
      <c r="I1456" s="41"/>
      <c r="J1456" s="41"/>
      <c r="K1456" s="41"/>
      <c r="L1456" s="41"/>
    </row>
    <row r="1457" spans="9:12">
      <c r="I1457" s="41"/>
      <c r="J1457" s="41"/>
      <c r="K1457" s="41"/>
      <c r="L1457" s="41"/>
    </row>
    <row r="1458" spans="9:12">
      <c r="I1458" s="41"/>
      <c r="J1458" s="41"/>
      <c r="K1458" s="41"/>
      <c r="L1458" s="41"/>
    </row>
    <row r="1459" spans="9:12">
      <c r="I1459" s="41"/>
      <c r="J1459" s="41"/>
      <c r="K1459" s="41"/>
      <c r="L1459" s="41"/>
    </row>
    <row r="1460" spans="9:12">
      <c r="I1460" s="41"/>
      <c r="J1460" s="41"/>
      <c r="K1460" s="41"/>
      <c r="L1460" s="41"/>
    </row>
    <row r="1461" spans="9:12">
      <c r="I1461" s="41"/>
      <c r="J1461" s="41"/>
      <c r="K1461" s="41"/>
      <c r="L1461" s="41"/>
    </row>
    <row r="1462" spans="9:12">
      <c r="I1462" s="41"/>
      <c r="J1462" s="41"/>
      <c r="K1462" s="41"/>
      <c r="L1462" s="41"/>
    </row>
    <row r="1463" spans="9:12">
      <c r="I1463" s="41"/>
      <c r="J1463" s="41"/>
      <c r="K1463" s="41"/>
      <c r="L1463" s="41"/>
    </row>
    <row r="1464" spans="9:12">
      <c r="I1464" s="41"/>
      <c r="J1464" s="41"/>
      <c r="K1464" s="41"/>
      <c r="L1464" s="41"/>
    </row>
    <row r="1465" spans="9:12">
      <c r="I1465" s="41"/>
      <c r="J1465" s="41"/>
      <c r="K1465" s="41"/>
      <c r="L1465" s="41"/>
    </row>
    <row r="1466" spans="9:12">
      <c r="I1466" s="41"/>
      <c r="J1466" s="41"/>
      <c r="K1466" s="41"/>
      <c r="L1466" s="41"/>
    </row>
    <row r="1467" spans="9:12">
      <c r="I1467" s="41"/>
      <c r="J1467" s="41"/>
      <c r="K1467" s="41"/>
      <c r="L1467" s="41"/>
    </row>
    <row r="1468" spans="9:12">
      <c r="I1468" s="41"/>
      <c r="J1468" s="41"/>
      <c r="K1468" s="41"/>
      <c r="L1468" s="41"/>
    </row>
    <row r="1469" spans="9:12">
      <c r="I1469" s="41"/>
      <c r="J1469" s="41"/>
      <c r="K1469" s="41"/>
      <c r="L1469" s="41"/>
    </row>
    <row r="1470" spans="9:12">
      <c r="I1470" s="41"/>
      <c r="J1470" s="41"/>
      <c r="K1470" s="41"/>
      <c r="L1470" s="41"/>
    </row>
    <row r="1471" spans="9:12">
      <c r="I1471" s="41"/>
      <c r="J1471" s="41"/>
      <c r="K1471" s="41"/>
      <c r="L1471" s="41"/>
    </row>
    <row r="1472" spans="9:12">
      <c r="I1472" s="41"/>
      <c r="J1472" s="41"/>
      <c r="K1472" s="41"/>
      <c r="L1472" s="41"/>
    </row>
    <row r="1473" spans="9:12">
      <c r="I1473" s="41"/>
      <c r="J1473" s="41"/>
      <c r="K1473" s="41"/>
      <c r="L1473" s="41"/>
    </row>
    <row r="1474" spans="9:12">
      <c r="I1474" s="41"/>
      <c r="J1474" s="41"/>
      <c r="K1474" s="41"/>
      <c r="L1474" s="41"/>
    </row>
    <row r="1475" spans="9:12">
      <c r="I1475" s="41"/>
      <c r="J1475" s="41"/>
      <c r="K1475" s="41"/>
      <c r="L1475" s="41"/>
    </row>
    <row r="1476" spans="9:12">
      <c r="I1476" s="41"/>
      <c r="J1476" s="41"/>
      <c r="K1476" s="41"/>
      <c r="L1476" s="41"/>
    </row>
    <row r="1477" spans="9:12">
      <c r="I1477" s="41"/>
      <c r="J1477" s="41"/>
      <c r="K1477" s="41"/>
      <c r="L1477" s="41"/>
    </row>
    <row r="1478" spans="9:12">
      <c r="I1478" s="41"/>
      <c r="J1478" s="41"/>
      <c r="K1478" s="41"/>
      <c r="L1478" s="41"/>
    </row>
    <row r="1479" spans="9:12">
      <c r="I1479" s="41"/>
      <c r="J1479" s="41"/>
      <c r="K1479" s="41"/>
      <c r="L1479" s="41"/>
    </row>
    <row r="1480" spans="9:12">
      <c r="I1480" s="41"/>
      <c r="J1480" s="41"/>
      <c r="K1480" s="41"/>
      <c r="L1480" s="41"/>
    </row>
    <row r="1481" spans="9:12">
      <c r="I1481" s="41"/>
      <c r="J1481" s="41"/>
      <c r="K1481" s="41"/>
      <c r="L1481" s="41"/>
    </row>
    <row r="1482" spans="9:12">
      <c r="I1482" s="41"/>
      <c r="J1482" s="41"/>
      <c r="K1482" s="41"/>
      <c r="L1482" s="41"/>
    </row>
    <row r="1483" spans="9:12">
      <c r="I1483" s="41"/>
      <c r="J1483" s="41"/>
      <c r="K1483" s="41"/>
      <c r="L1483" s="41"/>
    </row>
    <row r="1484" spans="9:12">
      <c r="I1484" s="41"/>
      <c r="J1484" s="41"/>
      <c r="K1484" s="41"/>
      <c r="L1484" s="41"/>
    </row>
    <row r="1485" spans="9:12">
      <c r="I1485" s="41"/>
      <c r="J1485" s="41"/>
      <c r="K1485" s="41"/>
      <c r="L1485" s="41"/>
    </row>
    <row r="1486" spans="9:12">
      <c r="I1486" s="41"/>
      <c r="J1486" s="41"/>
      <c r="K1486" s="41"/>
      <c r="L1486" s="41"/>
    </row>
    <row r="1487" spans="9:12">
      <c r="I1487" s="41"/>
      <c r="J1487" s="41"/>
      <c r="K1487" s="41"/>
      <c r="L1487" s="41"/>
    </row>
    <row r="1488" spans="9:12">
      <c r="I1488" s="41"/>
      <c r="J1488" s="41"/>
      <c r="K1488" s="41"/>
      <c r="L1488" s="41"/>
    </row>
    <row r="1489" spans="9:12">
      <c r="I1489" s="41"/>
      <c r="J1489" s="41"/>
      <c r="K1489" s="41"/>
      <c r="L1489" s="41"/>
    </row>
    <row r="1490" spans="9:12">
      <c r="I1490" s="41"/>
      <c r="J1490" s="41"/>
      <c r="K1490" s="41"/>
      <c r="L1490" s="41"/>
    </row>
    <row r="1491" spans="9:12">
      <c r="I1491" s="41"/>
      <c r="J1491" s="41"/>
      <c r="K1491" s="41"/>
      <c r="L1491" s="41"/>
    </row>
    <row r="1492" spans="9:12">
      <c r="I1492" s="41"/>
      <c r="J1492" s="41"/>
      <c r="K1492" s="41"/>
      <c r="L1492" s="41"/>
    </row>
    <row r="1493" spans="9:12">
      <c r="I1493" s="41"/>
      <c r="J1493" s="41"/>
      <c r="K1493" s="41"/>
      <c r="L1493" s="41"/>
    </row>
    <row r="1494" spans="9:12">
      <c r="I1494" s="41"/>
      <c r="J1494" s="41"/>
      <c r="K1494" s="41"/>
      <c r="L1494" s="41"/>
    </row>
    <row r="1495" spans="9:12">
      <c r="I1495" s="41"/>
      <c r="J1495" s="41"/>
      <c r="K1495" s="41"/>
      <c r="L1495" s="41"/>
    </row>
    <row r="1496" spans="9:12">
      <c r="I1496" s="41"/>
      <c r="J1496" s="41"/>
      <c r="K1496" s="41"/>
      <c r="L1496" s="41"/>
    </row>
    <row r="1497" spans="9:12">
      <c r="I1497" s="41"/>
      <c r="J1497" s="41"/>
      <c r="K1497" s="41"/>
      <c r="L1497" s="41"/>
    </row>
    <row r="1498" spans="9:12">
      <c r="I1498" s="41"/>
      <c r="J1498" s="41"/>
      <c r="K1498" s="41"/>
      <c r="L1498" s="41"/>
    </row>
    <row r="1499" spans="9:12">
      <c r="I1499" s="41"/>
      <c r="J1499" s="41"/>
      <c r="K1499" s="41"/>
      <c r="L1499" s="41"/>
    </row>
    <row r="1500" spans="9:12">
      <c r="I1500" s="41"/>
      <c r="J1500" s="41"/>
      <c r="K1500" s="41"/>
      <c r="L1500" s="41"/>
    </row>
    <row r="1501" spans="9:12">
      <c r="I1501" s="41"/>
      <c r="J1501" s="41"/>
      <c r="K1501" s="41"/>
      <c r="L1501" s="41"/>
    </row>
    <row r="1502" spans="9:12">
      <c r="I1502" s="41"/>
      <c r="J1502" s="41"/>
      <c r="K1502" s="41"/>
      <c r="L1502" s="41"/>
    </row>
    <row r="1503" spans="9:12">
      <c r="I1503" s="41"/>
      <c r="J1503" s="41"/>
      <c r="K1503" s="41"/>
      <c r="L1503" s="41"/>
    </row>
    <row r="1504" spans="9:12">
      <c r="I1504" s="41"/>
      <c r="J1504" s="41"/>
      <c r="K1504" s="41"/>
      <c r="L1504" s="41"/>
    </row>
    <row r="1505" spans="9:12">
      <c r="I1505" s="41"/>
      <c r="J1505" s="41"/>
      <c r="K1505" s="41"/>
      <c r="L1505" s="41"/>
    </row>
    <row r="1506" spans="9:12">
      <c r="I1506" s="41"/>
      <c r="J1506" s="41"/>
      <c r="K1506" s="41"/>
      <c r="L1506" s="41"/>
    </row>
    <row r="1507" spans="9:12">
      <c r="I1507" s="41"/>
      <c r="J1507" s="41"/>
      <c r="K1507" s="41"/>
      <c r="L1507" s="41"/>
    </row>
    <row r="1508" spans="9:12">
      <c r="I1508" s="41"/>
      <c r="J1508" s="41"/>
      <c r="K1508" s="41"/>
      <c r="L1508" s="41"/>
    </row>
    <row r="1509" spans="9:12">
      <c r="I1509" s="41"/>
      <c r="J1509" s="41"/>
      <c r="K1509" s="41"/>
      <c r="L1509" s="41"/>
    </row>
    <row r="1510" spans="9:12">
      <c r="I1510" s="41"/>
      <c r="J1510" s="41"/>
      <c r="K1510" s="41"/>
      <c r="L1510" s="41"/>
    </row>
    <row r="1511" spans="9:12">
      <c r="I1511" s="41"/>
      <c r="J1511" s="41"/>
      <c r="K1511" s="41"/>
      <c r="L1511" s="41"/>
    </row>
    <row r="1512" spans="9:12">
      <c r="I1512" s="41"/>
      <c r="J1512" s="41"/>
      <c r="K1512" s="41"/>
      <c r="L1512" s="41"/>
    </row>
    <row r="1513" spans="9:12">
      <c r="I1513" s="41"/>
      <c r="J1513" s="41"/>
      <c r="K1513" s="41"/>
      <c r="L1513" s="41"/>
    </row>
    <row r="1514" spans="9:12">
      <c r="I1514" s="41"/>
      <c r="J1514" s="41"/>
      <c r="K1514" s="41"/>
      <c r="L1514" s="41"/>
    </row>
    <row r="1515" spans="9:12">
      <c r="I1515" s="41"/>
      <c r="J1515" s="41"/>
      <c r="K1515" s="41"/>
      <c r="L1515" s="41"/>
    </row>
    <row r="1516" spans="9:12">
      <c r="I1516" s="41"/>
      <c r="J1516" s="41"/>
      <c r="K1516" s="41"/>
      <c r="L1516" s="41"/>
    </row>
    <row r="1517" spans="9:12">
      <c r="I1517" s="41"/>
      <c r="J1517" s="41"/>
      <c r="K1517" s="41"/>
      <c r="L1517" s="41"/>
    </row>
    <row r="1518" spans="9:12">
      <c r="I1518" s="41"/>
      <c r="J1518" s="41"/>
      <c r="K1518" s="41"/>
      <c r="L1518" s="41"/>
    </row>
    <row r="1519" spans="9:12">
      <c r="I1519" s="41"/>
      <c r="J1519" s="41"/>
      <c r="K1519" s="41"/>
      <c r="L1519" s="41"/>
    </row>
    <row r="1520" spans="9:12">
      <c r="I1520" s="41"/>
      <c r="J1520" s="41"/>
      <c r="K1520" s="41"/>
      <c r="L1520" s="41"/>
    </row>
    <row r="1521" spans="9:12">
      <c r="I1521" s="41"/>
      <c r="J1521" s="41"/>
      <c r="K1521" s="41"/>
      <c r="L1521" s="41"/>
    </row>
    <row r="1522" spans="9:12">
      <c r="I1522" s="41"/>
      <c r="J1522" s="41"/>
      <c r="K1522" s="41"/>
      <c r="L1522" s="41"/>
    </row>
    <row r="1523" spans="9:12">
      <c r="I1523" s="41"/>
      <c r="J1523" s="41"/>
      <c r="K1523" s="41"/>
      <c r="L1523" s="41"/>
    </row>
    <row r="1524" spans="9:12">
      <c r="I1524" s="41"/>
      <c r="J1524" s="41"/>
      <c r="K1524" s="41"/>
      <c r="L1524" s="41"/>
    </row>
    <row r="1525" spans="9:12">
      <c r="I1525" s="41"/>
      <c r="J1525" s="41"/>
      <c r="K1525" s="41"/>
      <c r="L1525" s="41"/>
    </row>
    <row r="1526" spans="9:12">
      <c r="I1526" s="41"/>
      <c r="J1526" s="41"/>
      <c r="K1526" s="41"/>
      <c r="L1526" s="41"/>
    </row>
    <row r="1527" spans="9:12">
      <c r="I1527" s="41"/>
      <c r="J1527" s="41"/>
      <c r="K1527" s="41"/>
      <c r="L1527" s="41"/>
    </row>
    <row r="1528" spans="9:12">
      <c r="I1528" s="41"/>
      <c r="J1528" s="41"/>
      <c r="K1528" s="41"/>
      <c r="L1528" s="41"/>
    </row>
    <row r="1529" spans="9:12">
      <c r="I1529" s="41"/>
      <c r="J1529" s="41"/>
      <c r="K1529" s="41"/>
      <c r="L1529" s="41"/>
    </row>
    <row r="1530" spans="9:12">
      <c r="I1530" s="41"/>
      <c r="J1530" s="41"/>
      <c r="K1530" s="41"/>
      <c r="L1530" s="41"/>
    </row>
    <row r="1531" spans="9:12">
      <c r="I1531" s="41"/>
      <c r="J1531" s="41"/>
      <c r="K1531" s="41"/>
      <c r="L1531" s="41"/>
    </row>
    <row r="1532" spans="9:12">
      <c r="I1532" s="41"/>
      <c r="J1532" s="41"/>
      <c r="K1532" s="41"/>
      <c r="L1532" s="41"/>
    </row>
    <row r="1533" spans="9:12">
      <c r="I1533" s="41"/>
      <c r="J1533" s="41"/>
      <c r="K1533" s="41"/>
      <c r="L1533" s="41"/>
    </row>
    <row r="1534" spans="9:12">
      <c r="I1534" s="41"/>
      <c r="J1534" s="41"/>
      <c r="K1534" s="41"/>
      <c r="L1534" s="41"/>
    </row>
    <row r="1535" spans="9:12">
      <c r="I1535" s="41"/>
      <c r="J1535" s="41"/>
      <c r="K1535" s="41"/>
      <c r="L1535" s="41"/>
    </row>
    <row r="1536" spans="9:12">
      <c r="I1536" s="41"/>
      <c r="J1536" s="41"/>
      <c r="K1536" s="41"/>
      <c r="L1536" s="41"/>
    </row>
    <row r="1537" spans="9:12">
      <c r="I1537" s="41"/>
      <c r="J1537" s="41"/>
      <c r="K1537" s="41"/>
      <c r="L1537" s="41"/>
    </row>
    <row r="1538" spans="9:12">
      <c r="I1538" s="41"/>
      <c r="J1538" s="41"/>
      <c r="K1538" s="41"/>
      <c r="L1538" s="41"/>
    </row>
    <row r="1539" spans="9:12">
      <c r="I1539" s="41"/>
      <c r="J1539" s="41"/>
      <c r="K1539" s="41"/>
      <c r="L1539" s="41"/>
    </row>
    <row r="1540" spans="9:12">
      <c r="I1540" s="41"/>
      <c r="J1540" s="41"/>
      <c r="K1540" s="41"/>
      <c r="L1540" s="41"/>
    </row>
    <row r="1541" spans="9:12">
      <c r="I1541" s="41"/>
      <c r="J1541" s="41"/>
      <c r="K1541" s="41"/>
      <c r="L1541" s="41"/>
    </row>
    <row r="1542" spans="9:12">
      <c r="I1542" s="41"/>
      <c r="J1542" s="41"/>
      <c r="K1542" s="41"/>
      <c r="L1542" s="41"/>
    </row>
    <row r="1543" spans="9:12">
      <c r="I1543" s="41"/>
      <c r="J1543" s="41"/>
      <c r="K1543" s="41"/>
      <c r="L1543" s="41"/>
    </row>
    <row r="1544" spans="9:12">
      <c r="I1544" s="41"/>
      <c r="J1544" s="41"/>
      <c r="K1544" s="41"/>
      <c r="L1544" s="41"/>
    </row>
    <row r="1545" spans="9:12">
      <c r="I1545" s="41"/>
      <c r="J1545" s="41"/>
      <c r="K1545" s="41"/>
      <c r="L1545" s="41"/>
    </row>
    <row r="1546" spans="9:12">
      <c r="I1546" s="41"/>
      <c r="J1546" s="41"/>
      <c r="K1546" s="41"/>
      <c r="L1546" s="41"/>
    </row>
    <row r="1547" spans="9:12">
      <c r="I1547" s="41"/>
      <c r="J1547" s="41"/>
      <c r="K1547" s="41"/>
      <c r="L1547" s="41"/>
    </row>
    <row r="1548" spans="9:12">
      <c r="I1548" s="41"/>
      <c r="J1548" s="41"/>
      <c r="K1548" s="41"/>
      <c r="L1548" s="41"/>
    </row>
    <row r="1549" spans="9:12">
      <c r="I1549" s="41"/>
      <c r="J1549" s="41"/>
      <c r="K1549" s="41"/>
      <c r="L1549" s="41"/>
    </row>
    <row r="1550" spans="9:12">
      <c r="I1550" s="41"/>
      <c r="J1550" s="41"/>
      <c r="K1550" s="41"/>
      <c r="L1550" s="41"/>
    </row>
    <row r="1551" spans="9:12">
      <c r="I1551" s="41"/>
      <c r="J1551" s="41"/>
      <c r="K1551" s="41"/>
      <c r="L1551" s="41"/>
    </row>
    <row r="1552" spans="9:12">
      <c r="I1552" s="41"/>
      <c r="J1552" s="41"/>
      <c r="K1552" s="41"/>
      <c r="L1552" s="41"/>
    </row>
    <row r="1553" spans="9:12">
      <c r="I1553" s="41"/>
      <c r="J1553" s="41"/>
      <c r="K1553" s="41"/>
      <c r="L1553" s="41"/>
    </row>
    <row r="1554" spans="9:12">
      <c r="I1554" s="41"/>
      <c r="J1554" s="41"/>
      <c r="K1554" s="41"/>
      <c r="L1554" s="41"/>
    </row>
    <row r="1555" spans="9:12">
      <c r="I1555" s="41"/>
      <c r="J1555" s="41"/>
      <c r="K1555" s="41"/>
      <c r="L1555" s="41"/>
    </row>
    <row r="1556" spans="9:12">
      <c r="I1556" s="41"/>
      <c r="J1556" s="41"/>
      <c r="K1556" s="41"/>
      <c r="L1556" s="41"/>
    </row>
    <row r="1557" spans="9:12">
      <c r="I1557" s="41"/>
      <c r="J1557" s="41"/>
      <c r="K1557" s="41"/>
      <c r="L1557" s="41"/>
    </row>
    <row r="1558" spans="9:12">
      <c r="I1558" s="41"/>
      <c r="J1558" s="41"/>
      <c r="K1558" s="41"/>
      <c r="L1558" s="41"/>
    </row>
    <row r="1559" spans="9:12">
      <c r="I1559" s="41"/>
      <c r="J1559" s="41"/>
      <c r="K1559" s="41"/>
      <c r="L1559" s="41"/>
    </row>
    <row r="1560" spans="9:12">
      <c r="I1560" s="41"/>
      <c r="J1560" s="41"/>
      <c r="K1560" s="41"/>
      <c r="L1560" s="41"/>
    </row>
    <row r="1561" spans="9:12">
      <c r="I1561" s="41"/>
      <c r="J1561" s="41"/>
      <c r="K1561" s="41"/>
      <c r="L1561" s="41"/>
    </row>
    <row r="1562" spans="9:12">
      <c r="I1562" s="41"/>
      <c r="J1562" s="41"/>
      <c r="K1562" s="41"/>
      <c r="L1562" s="41"/>
    </row>
    <row r="1563" spans="9:12">
      <c r="I1563" s="41"/>
      <c r="J1563" s="41"/>
      <c r="K1563" s="41"/>
      <c r="L1563" s="41"/>
    </row>
    <row r="1564" spans="9:12">
      <c r="I1564" s="41"/>
      <c r="J1564" s="41"/>
      <c r="K1564" s="41"/>
      <c r="L1564" s="41"/>
    </row>
    <row r="1565" spans="9:12">
      <c r="I1565" s="41"/>
      <c r="J1565" s="41"/>
      <c r="K1565" s="41"/>
      <c r="L1565" s="41"/>
    </row>
    <row r="1566" spans="9:12">
      <c r="I1566" s="41"/>
      <c r="J1566" s="41"/>
      <c r="K1566" s="41"/>
      <c r="L1566" s="41"/>
    </row>
    <row r="1567" spans="9:12">
      <c r="I1567" s="41"/>
      <c r="J1567" s="41"/>
      <c r="K1567" s="41"/>
      <c r="L1567" s="41"/>
    </row>
    <row r="1568" spans="9:12">
      <c r="I1568" s="41"/>
      <c r="J1568" s="41"/>
      <c r="K1568" s="41"/>
      <c r="L1568" s="41"/>
    </row>
    <row r="1569" spans="9:12">
      <c r="I1569" s="41"/>
      <c r="J1569" s="41"/>
      <c r="K1569" s="41"/>
      <c r="L1569" s="41"/>
    </row>
    <row r="1570" spans="9:12">
      <c r="I1570" s="41"/>
      <c r="J1570" s="41"/>
      <c r="K1570" s="41"/>
      <c r="L1570" s="41"/>
    </row>
    <row r="1571" spans="9:12">
      <c r="I1571" s="41"/>
      <c r="J1571" s="41"/>
      <c r="K1571" s="41"/>
      <c r="L1571" s="41"/>
    </row>
    <row r="1572" spans="9:12">
      <c r="I1572" s="41"/>
      <c r="J1572" s="41"/>
      <c r="K1572" s="41"/>
      <c r="L1572" s="41"/>
    </row>
    <row r="1573" spans="9:12">
      <c r="I1573" s="41"/>
      <c r="J1573" s="41"/>
      <c r="K1573" s="41"/>
      <c r="L1573" s="41"/>
    </row>
    <row r="1574" spans="9:12">
      <c r="I1574" s="41"/>
      <c r="J1574" s="41"/>
      <c r="K1574" s="41"/>
      <c r="L1574" s="41"/>
    </row>
    <row r="1575" spans="9:12">
      <c r="I1575" s="41"/>
      <c r="J1575" s="41"/>
      <c r="K1575" s="41"/>
      <c r="L1575" s="41"/>
    </row>
    <row r="1576" spans="9:12">
      <c r="I1576" s="41"/>
      <c r="J1576" s="41"/>
      <c r="K1576" s="41"/>
      <c r="L1576" s="41"/>
    </row>
    <row r="1577" spans="9:12">
      <c r="I1577" s="41"/>
      <c r="J1577" s="41"/>
      <c r="K1577" s="41"/>
      <c r="L1577" s="41"/>
    </row>
    <row r="1578" spans="9:12">
      <c r="I1578" s="41"/>
      <c r="J1578" s="41"/>
      <c r="K1578" s="41"/>
      <c r="L1578" s="41"/>
    </row>
    <row r="1579" spans="9:12">
      <c r="I1579" s="41"/>
      <c r="J1579" s="41"/>
      <c r="K1579" s="41"/>
      <c r="L1579" s="41"/>
    </row>
    <row r="1580" spans="9:12">
      <c r="I1580" s="41"/>
      <c r="J1580" s="41"/>
      <c r="K1580" s="41"/>
      <c r="L1580" s="41"/>
    </row>
    <row r="1581" spans="9:12">
      <c r="I1581" s="41"/>
      <c r="J1581" s="41"/>
      <c r="K1581" s="41"/>
      <c r="L1581" s="41"/>
    </row>
    <row r="1582" spans="9:12">
      <c r="I1582" s="41"/>
      <c r="J1582" s="41"/>
      <c r="K1582" s="41"/>
      <c r="L1582" s="41"/>
    </row>
    <row r="1583" spans="9:12">
      <c r="I1583" s="41"/>
      <c r="J1583" s="41"/>
      <c r="K1583" s="41"/>
      <c r="L1583" s="41"/>
    </row>
    <row r="1584" spans="9:12">
      <c r="I1584" s="41"/>
      <c r="J1584" s="41"/>
      <c r="K1584" s="41"/>
      <c r="L1584" s="41"/>
    </row>
    <row r="1585" spans="9:12">
      <c r="I1585" s="41"/>
      <c r="J1585" s="41"/>
      <c r="K1585" s="41"/>
      <c r="L1585" s="41"/>
    </row>
    <row r="1586" spans="9:12">
      <c r="I1586" s="41"/>
      <c r="J1586" s="41"/>
      <c r="K1586" s="41"/>
      <c r="L1586" s="41"/>
    </row>
    <row r="1587" spans="9:12">
      <c r="I1587" s="41"/>
      <c r="J1587" s="41"/>
      <c r="K1587" s="41"/>
      <c r="L1587" s="41"/>
    </row>
    <row r="1588" spans="9:12">
      <c r="I1588" s="41"/>
      <c r="J1588" s="41"/>
      <c r="K1588" s="41"/>
      <c r="L1588" s="41"/>
    </row>
    <row r="1589" spans="9:12">
      <c r="I1589" s="41"/>
      <c r="J1589" s="41"/>
      <c r="K1589" s="41"/>
      <c r="L1589" s="41"/>
    </row>
    <row r="1590" spans="9:12">
      <c r="I1590" s="41"/>
      <c r="J1590" s="41"/>
      <c r="K1590" s="41"/>
      <c r="L1590" s="41"/>
    </row>
    <row r="1591" spans="9:12">
      <c r="I1591" s="41"/>
      <c r="J1591" s="41"/>
      <c r="K1591" s="41"/>
      <c r="L1591" s="41"/>
    </row>
    <row r="1592" spans="9:12">
      <c r="I1592" s="41"/>
      <c r="J1592" s="41"/>
      <c r="K1592" s="41"/>
      <c r="L1592" s="41"/>
    </row>
    <row r="1593" spans="9:12">
      <c r="I1593" s="41"/>
      <c r="J1593" s="41"/>
      <c r="K1593" s="41"/>
      <c r="L1593" s="41"/>
    </row>
    <row r="1594" spans="9:12">
      <c r="I1594" s="41"/>
      <c r="J1594" s="41"/>
      <c r="K1594" s="41"/>
      <c r="L1594" s="41"/>
    </row>
    <row r="1595" spans="9:12">
      <c r="I1595" s="41"/>
      <c r="J1595" s="41"/>
      <c r="K1595" s="41"/>
      <c r="L1595" s="41"/>
    </row>
    <row r="1596" spans="9:12">
      <c r="I1596" s="41"/>
      <c r="J1596" s="41"/>
      <c r="K1596" s="41"/>
      <c r="L1596" s="41"/>
    </row>
    <row r="1597" spans="9:12">
      <c r="I1597" s="41"/>
      <c r="J1597" s="41"/>
      <c r="K1597" s="41"/>
      <c r="L1597" s="41"/>
    </row>
    <row r="1598" spans="9:12">
      <c r="I1598" s="41"/>
      <c r="J1598" s="41"/>
      <c r="K1598" s="41"/>
      <c r="L1598" s="41"/>
    </row>
    <row r="1599" spans="9:12">
      <c r="I1599" s="41"/>
      <c r="J1599" s="41"/>
      <c r="K1599" s="41"/>
      <c r="L1599" s="41"/>
    </row>
    <row r="1600" spans="9:12">
      <c r="I1600" s="41"/>
      <c r="J1600" s="41"/>
      <c r="K1600" s="41"/>
      <c r="L1600" s="41"/>
    </row>
    <row r="1601" spans="9:12">
      <c r="I1601" s="41"/>
      <c r="J1601" s="41"/>
      <c r="K1601" s="41"/>
      <c r="L1601" s="41"/>
    </row>
    <row r="1602" spans="9:12">
      <c r="I1602" s="41"/>
      <c r="J1602" s="41"/>
      <c r="K1602" s="41"/>
      <c r="L1602" s="41"/>
    </row>
    <row r="1603" spans="9:12">
      <c r="I1603" s="41"/>
      <c r="J1603" s="41"/>
      <c r="K1603" s="41"/>
      <c r="L1603" s="41"/>
    </row>
    <row r="1604" spans="9:12">
      <c r="I1604" s="41"/>
      <c r="J1604" s="41"/>
      <c r="K1604" s="41"/>
      <c r="L1604" s="41"/>
    </row>
    <row r="1605" spans="9:12">
      <c r="I1605" s="41"/>
      <c r="J1605" s="41"/>
      <c r="K1605" s="41"/>
      <c r="L1605" s="41"/>
    </row>
    <row r="1606" spans="9:12">
      <c r="I1606" s="41"/>
      <c r="J1606" s="41"/>
      <c r="K1606" s="41"/>
      <c r="L1606" s="41"/>
    </row>
    <row r="1607" spans="9:12">
      <c r="I1607" s="41"/>
      <c r="J1607" s="41"/>
      <c r="K1607" s="41"/>
      <c r="L1607" s="41"/>
    </row>
    <row r="1608" spans="9:12">
      <c r="I1608" s="41"/>
      <c r="J1608" s="41"/>
      <c r="K1608" s="41"/>
      <c r="L1608" s="41"/>
    </row>
    <row r="1609" spans="9:12">
      <c r="I1609" s="41"/>
      <c r="J1609" s="41"/>
      <c r="K1609" s="41"/>
      <c r="L1609" s="41"/>
    </row>
    <row r="1610" spans="9:12">
      <c r="I1610" s="41"/>
      <c r="J1610" s="41"/>
      <c r="K1610" s="41"/>
      <c r="L1610" s="41"/>
    </row>
    <row r="1611" spans="9:12">
      <c r="I1611" s="41"/>
      <c r="J1611" s="41"/>
      <c r="K1611" s="41"/>
      <c r="L1611" s="41"/>
    </row>
    <row r="1612" spans="9:12">
      <c r="I1612" s="41"/>
      <c r="J1612" s="41"/>
      <c r="K1612" s="41"/>
      <c r="L1612" s="41"/>
    </row>
    <row r="1613" spans="9:12">
      <c r="I1613" s="41"/>
      <c r="J1613" s="41"/>
      <c r="K1613" s="41"/>
      <c r="L1613" s="41"/>
    </row>
    <row r="1614" spans="9:12">
      <c r="I1614" s="41"/>
      <c r="J1614" s="41"/>
      <c r="K1614" s="41"/>
      <c r="L1614" s="41"/>
    </row>
    <row r="1615" spans="9:12">
      <c r="I1615" s="41"/>
      <c r="J1615" s="41"/>
      <c r="K1615" s="41"/>
      <c r="L1615" s="41"/>
    </row>
    <row r="1616" spans="9:12">
      <c r="I1616" s="41"/>
      <c r="J1616" s="41"/>
      <c r="K1616" s="41"/>
      <c r="L1616" s="41"/>
    </row>
    <row r="1617" spans="9:12">
      <c r="I1617" s="41"/>
      <c r="J1617" s="41"/>
      <c r="K1617" s="41"/>
      <c r="L1617" s="41"/>
    </row>
    <row r="1618" spans="9:12">
      <c r="I1618" s="41"/>
      <c r="J1618" s="41"/>
      <c r="K1618" s="41"/>
      <c r="L1618" s="41"/>
    </row>
    <row r="1619" spans="9:12">
      <c r="I1619" s="41"/>
      <c r="J1619" s="41"/>
      <c r="K1619" s="41"/>
      <c r="L1619" s="41"/>
    </row>
    <row r="1620" spans="9:12">
      <c r="I1620" s="41"/>
      <c r="J1620" s="41"/>
      <c r="K1620" s="41"/>
      <c r="L1620" s="41"/>
    </row>
    <row r="1621" spans="9:12">
      <c r="I1621" s="41"/>
      <c r="J1621" s="41"/>
      <c r="K1621" s="41"/>
      <c r="L1621" s="41"/>
    </row>
    <row r="1622" spans="9:12">
      <c r="I1622" s="41"/>
      <c r="J1622" s="41"/>
      <c r="K1622" s="41"/>
      <c r="L1622" s="41"/>
    </row>
    <row r="1623" spans="9:12">
      <c r="I1623" s="41"/>
      <c r="J1623" s="41"/>
      <c r="K1623" s="41"/>
      <c r="L1623" s="41"/>
    </row>
    <row r="1624" spans="9:12">
      <c r="I1624" s="41"/>
      <c r="J1624" s="41"/>
      <c r="K1624" s="41"/>
      <c r="L1624" s="41"/>
    </row>
    <row r="1625" spans="9:12">
      <c r="I1625" s="41"/>
      <c r="J1625" s="41"/>
      <c r="K1625" s="41"/>
      <c r="L1625" s="41"/>
    </row>
    <row r="1626" spans="9:12">
      <c r="I1626" s="41"/>
      <c r="J1626" s="41"/>
      <c r="K1626" s="41"/>
      <c r="L1626" s="41"/>
    </row>
    <row r="1627" spans="9:12">
      <c r="I1627" s="41"/>
      <c r="J1627" s="41"/>
      <c r="K1627" s="41"/>
      <c r="L1627" s="41"/>
    </row>
    <row r="1628" spans="9:12">
      <c r="I1628" s="41"/>
      <c r="J1628" s="41"/>
      <c r="K1628" s="41"/>
      <c r="L1628" s="41"/>
    </row>
    <row r="1629" spans="9:12">
      <c r="I1629" s="41"/>
      <c r="J1629" s="41"/>
      <c r="K1629" s="41"/>
      <c r="L1629" s="41"/>
    </row>
    <row r="1630" spans="9:12">
      <c r="I1630" s="41"/>
      <c r="J1630" s="41"/>
      <c r="K1630" s="41"/>
      <c r="L1630" s="41"/>
    </row>
    <row r="1631" spans="9:12">
      <c r="I1631" s="41"/>
      <c r="J1631" s="41"/>
      <c r="K1631" s="41"/>
      <c r="L1631" s="41"/>
    </row>
    <row r="1632" spans="9:12">
      <c r="I1632" s="41"/>
      <c r="J1632" s="41"/>
      <c r="K1632" s="41"/>
      <c r="L1632" s="41"/>
    </row>
    <row r="1633" spans="9:12">
      <c r="I1633" s="41"/>
      <c r="J1633" s="41"/>
      <c r="K1633" s="41"/>
      <c r="L1633" s="41"/>
    </row>
    <row r="1634" spans="9:12">
      <c r="I1634" s="41"/>
      <c r="J1634" s="41"/>
      <c r="K1634" s="41"/>
      <c r="L1634" s="41"/>
    </row>
    <row r="1635" spans="9:12">
      <c r="I1635" s="41"/>
      <c r="J1635" s="41"/>
      <c r="K1635" s="41"/>
      <c r="L1635" s="41"/>
    </row>
    <row r="1636" spans="9:12">
      <c r="I1636" s="41"/>
      <c r="J1636" s="41"/>
      <c r="K1636" s="41"/>
      <c r="L1636" s="41"/>
    </row>
    <row r="1637" spans="9:12">
      <c r="I1637" s="41"/>
      <c r="J1637" s="41"/>
      <c r="K1637" s="41"/>
      <c r="L1637" s="41"/>
    </row>
    <row r="1638" spans="9:12">
      <c r="I1638" s="41"/>
      <c r="J1638" s="41"/>
      <c r="K1638" s="41"/>
      <c r="L1638" s="41"/>
    </row>
    <row r="1639" spans="9:12">
      <c r="I1639" s="41"/>
      <c r="J1639" s="41"/>
      <c r="K1639" s="41"/>
      <c r="L1639" s="41"/>
    </row>
    <row r="1640" spans="9:12">
      <c r="I1640" s="41"/>
      <c r="J1640" s="41"/>
      <c r="K1640" s="41"/>
      <c r="L1640" s="41"/>
    </row>
    <row r="1641" spans="9:12">
      <c r="I1641" s="41"/>
      <c r="J1641" s="41"/>
      <c r="K1641" s="41"/>
      <c r="L1641" s="41"/>
    </row>
    <row r="1642" spans="9:12">
      <c r="I1642" s="41"/>
      <c r="J1642" s="41"/>
      <c r="K1642" s="41"/>
      <c r="L1642" s="41"/>
    </row>
    <row r="1643" spans="9:12">
      <c r="I1643" s="41"/>
      <c r="J1643" s="41"/>
      <c r="K1643" s="41"/>
      <c r="L1643" s="41"/>
    </row>
    <row r="1644" spans="9:12">
      <c r="I1644" s="41"/>
      <c r="J1644" s="41"/>
      <c r="K1644" s="41"/>
      <c r="L1644" s="41"/>
    </row>
    <row r="1645" spans="9:12">
      <c r="I1645" s="41"/>
      <c r="J1645" s="41"/>
      <c r="K1645" s="41"/>
      <c r="L1645" s="41"/>
    </row>
    <row r="1646" spans="9:12">
      <c r="I1646" s="41"/>
      <c r="J1646" s="41"/>
      <c r="K1646" s="41"/>
      <c r="L1646" s="41"/>
    </row>
    <row r="1647" spans="9:12">
      <c r="I1647" s="41"/>
      <c r="J1647" s="41"/>
      <c r="K1647" s="41"/>
      <c r="L1647" s="41"/>
    </row>
    <row r="1648" spans="9:12">
      <c r="I1648" s="41"/>
      <c r="J1648" s="41"/>
      <c r="K1648" s="41"/>
      <c r="L1648" s="41"/>
    </row>
    <row r="1649" spans="9:12">
      <c r="I1649" s="41"/>
      <c r="J1649" s="41"/>
      <c r="K1649" s="41"/>
      <c r="L1649" s="41"/>
    </row>
    <row r="1650" spans="9:12">
      <c r="I1650" s="41"/>
      <c r="J1650" s="41"/>
      <c r="K1650" s="41"/>
      <c r="L1650" s="41"/>
    </row>
    <row r="1651" spans="9:12">
      <c r="I1651" s="41"/>
      <c r="J1651" s="41"/>
      <c r="K1651" s="41"/>
      <c r="L1651" s="41"/>
    </row>
    <row r="1652" spans="9:12">
      <c r="I1652" s="41"/>
      <c r="J1652" s="41"/>
      <c r="K1652" s="41"/>
      <c r="L1652" s="41"/>
    </row>
    <row r="1653" spans="9:12">
      <c r="I1653" s="41"/>
      <c r="J1653" s="41"/>
      <c r="K1653" s="41"/>
      <c r="L1653" s="41"/>
    </row>
    <row r="1654" spans="9:12">
      <c r="I1654" s="41"/>
      <c r="J1654" s="41"/>
      <c r="K1654" s="41"/>
      <c r="L1654" s="41"/>
    </row>
    <row r="1655" spans="9:12">
      <c r="I1655" s="41"/>
      <c r="J1655" s="41"/>
      <c r="K1655" s="41"/>
      <c r="L1655" s="41"/>
    </row>
    <row r="1656" spans="9:12">
      <c r="I1656" s="41"/>
      <c r="J1656" s="41"/>
      <c r="K1656" s="41"/>
      <c r="L1656" s="41"/>
    </row>
    <row r="1657" spans="9:12">
      <c r="I1657" s="41"/>
      <c r="J1657" s="41"/>
      <c r="K1657" s="41"/>
      <c r="L1657" s="41"/>
    </row>
    <row r="1658" spans="9:12">
      <c r="I1658" s="41"/>
      <c r="J1658" s="41"/>
      <c r="K1658" s="41"/>
      <c r="L1658" s="41"/>
    </row>
    <row r="1659" spans="9:12">
      <c r="I1659" s="41"/>
      <c r="J1659" s="41"/>
      <c r="K1659" s="41"/>
      <c r="L1659" s="41"/>
    </row>
    <row r="1660" spans="9:12">
      <c r="I1660" s="41"/>
      <c r="J1660" s="41"/>
      <c r="K1660" s="41"/>
      <c r="L1660" s="41"/>
    </row>
    <row r="1661" spans="9:12">
      <c r="I1661" s="41"/>
      <c r="J1661" s="41"/>
      <c r="K1661" s="41"/>
      <c r="L1661" s="41"/>
    </row>
    <row r="1662" spans="9:12">
      <c r="I1662" s="41"/>
      <c r="J1662" s="41"/>
      <c r="K1662" s="41"/>
      <c r="L1662" s="41"/>
    </row>
    <row r="1663" spans="9:12">
      <c r="I1663" s="41"/>
      <c r="J1663" s="41"/>
      <c r="K1663" s="41"/>
      <c r="L1663" s="41"/>
    </row>
    <row r="1664" spans="9:12">
      <c r="I1664" s="41"/>
      <c r="J1664" s="41"/>
      <c r="K1664" s="41"/>
      <c r="L1664" s="41"/>
    </row>
    <row r="1665" spans="9:12">
      <c r="I1665" s="41"/>
      <c r="J1665" s="41"/>
      <c r="K1665" s="41"/>
      <c r="L1665" s="41"/>
    </row>
    <row r="1666" spans="9:12">
      <c r="I1666" s="41"/>
      <c r="J1666" s="41"/>
      <c r="K1666" s="41"/>
      <c r="L1666" s="41"/>
    </row>
    <row r="1667" spans="9:12">
      <c r="I1667" s="41"/>
      <c r="J1667" s="41"/>
      <c r="K1667" s="41"/>
      <c r="L1667" s="41"/>
    </row>
    <row r="1668" spans="9:12">
      <c r="I1668" s="41"/>
      <c r="J1668" s="41"/>
      <c r="K1668" s="41"/>
      <c r="L1668" s="41"/>
    </row>
    <row r="1669" spans="9:12">
      <c r="I1669" s="41"/>
      <c r="J1669" s="41"/>
      <c r="K1669" s="41"/>
      <c r="L1669" s="41"/>
    </row>
    <row r="1670" spans="9:12">
      <c r="I1670" s="41"/>
      <c r="J1670" s="41"/>
      <c r="K1670" s="41"/>
      <c r="L1670" s="41"/>
    </row>
    <row r="1671" spans="9:12">
      <c r="I1671" s="41"/>
      <c r="J1671" s="41"/>
      <c r="K1671" s="41"/>
      <c r="L1671" s="41"/>
    </row>
    <row r="1672" spans="9:12">
      <c r="I1672" s="41"/>
      <c r="J1672" s="41"/>
      <c r="K1672" s="41"/>
      <c r="L1672" s="41"/>
    </row>
    <row r="1673" spans="9:12">
      <c r="I1673" s="41"/>
      <c r="J1673" s="41"/>
      <c r="K1673" s="41"/>
      <c r="L1673" s="41"/>
    </row>
    <row r="1674" spans="9:12">
      <c r="I1674" s="41"/>
      <c r="J1674" s="41"/>
      <c r="K1674" s="41"/>
      <c r="L1674" s="41"/>
    </row>
    <row r="1675" spans="9:12">
      <c r="I1675" s="41"/>
      <c r="J1675" s="41"/>
      <c r="K1675" s="41"/>
      <c r="L1675" s="41"/>
    </row>
    <row r="1676" spans="9:12">
      <c r="I1676" s="41"/>
      <c r="J1676" s="41"/>
      <c r="K1676" s="41"/>
      <c r="L1676" s="41"/>
    </row>
    <row r="1677" spans="9:12">
      <c r="I1677" s="41"/>
      <c r="J1677" s="41"/>
      <c r="K1677" s="41"/>
      <c r="L1677" s="41"/>
    </row>
    <row r="1678" spans="9:12">
      <c r="I1678" s="41"/>
      <c r="J1678" s="41"/>
      <c r="K1678" s="41"/>
      <c r="L1678" s="41"/>
    </row>
    <row r="1679" spans="9:12">
      <c r="I1679" s="41"/>
      <c r="J1679" s="41"/>
      <c r="K1679" s="41"/>
      <c r="L1679" s="41"/>
    </row>
    <row r="1680" spans="9:12">
      <c r="I1680" s="41"/>
      <c r="J1680" s="41"/>
      <c r="K1680" s="41"/>
      <c r="L1680" s="41"/>
    </row>
    <row r="1681" spans="9:12">
      <c r="I1681" s="41"/>
      <c r="J1681" s="41"/>
      <c r="K1681" s="41"/>
      <c r="L1681" s="41"/>
    </row>
    <row r="1682" spans="9:12">
      <c r="I1682" s="41"/>
      <c r="J1682" s="41"/>
      <c r="K1682" s="41"/>
      <c r="L1682" s="41"/>
    </row>
    <row r="1683" spans="9:12">
      <c r="I1683" s="41"/>
      <c r="J1683" s="41"/>
      <c r="K1683" s="41"/>
      <c r="L1683" s="41"/>
    </row>
    <row r="1684" spans="9:12">
      <c r="I1684" s="41"/>
      <c r="J1684" s="41"/>
      <c r="K1684" s="41"/>
      <c r="L1684" s="41"/>
    </row>
    <row r="1685" spans="9:12">
      <c r="I1685" s="41"/>
      <c r="J1685" s="41"/>
      <c r="K1685" s="41"/>
      <c r="L1685" s="41"/>
    </row>
    <row r="1686" spans="9:12">
      <c r="I1686" s="41"/>
      <c r="J1686" s="41"/>
      <c r="K1686" s="41"/>
      <c r="L1686" s="41"/>
    </row>
    <row r="1687" spans="9:12">
      <c r="I1687" s="41"/>
      <c r="J1687" s="41"/>
      <c r="K1687" s="41"/>
      <c r="L1687" s="41"/>
    </row>
    <row r="1688" spans="9:12">
      <c r="I1688" s="41"/>
      <c r="J1688" s="41"/>
      <c r="K1688" s="41"/>
      <c r="L1688" s="41"/>
    </row>
    <row r="1689" spans="9:12">
      <c r="I1689" s="41"/>
      <c r="J1689" s="41"/>
      <c r="K1689" s="41"/>
      <c r="L1689" s="41"/>
    </row>
    <row r="1690" spans="9:12">
      <c r="I1690" s="41"/>
      <c r="J1690" s="41"/>
      <c r="K1690" s="41"/>
      <c r="L1690" s="41"/>
    </row>
    <row r="1691" spans="9:12">
      <c r="I1691" s="41"/>
      <c r="J1691" s="41"/>
      <c r="K1691" s="41"/>
      <c r="L1691" s="41"/>
    </row>
    <row r="1692" spans="9:12">
      <c r="I1692" s="41"/>
      <c r="J1692" s="41"/>
      <c r="K1692" s="41"/>
      <c r="L1692" s="41"/>
    </row>
    <row r="1693" spans="9:12">
      <c r="I1693" s="41"/>
      <c r="J1693" s="41"/>
      <c r="K1693" s="41"/>
      <c r="L1693" s="41"/>
    </row>
    <row r="1694" spans="9:12">
      <c r="I1694" s="41"/>
      <c r="J1694" s="41"/>
      <c r="K1694" s="41"/>
      <c r="L1694" s="41"/>
    </row>
    <row r="1695" spans="9:12">
      <c r="I1695" s="41"/>
      <c r="J1695" s="41"/>
      <c r="K1695" s="41"/>
      <c r="L1695" s="41"/>
    </row>
    <row r="1696" spans="9:12">
      <c r="I1696" s="41"/>
      <c r="J1696" s="41"/>
      <c r="K1696" s="41"/>
      <c r="L1696" s="41"/>
    </row>
    <row r="1697" spans="9:12">
      <c r="I1697" s="41"/>
      <c r="J1697" s="41"/>
      <c r="K1697" s="41"/>
      <c r="L1697" s="41"/>
    </row>
    <row r="1698" spans="9:12">
      <c r="I1698" s="41"/>
      <c r="J1698" s="41"/>
      <c r="K1698" s="41"/>
      <c r="L1698" s="41"/>
    </row>
    <row r="1699" spans="9:12">
      <c r="I1699" s="41"/>
      <c r="J1699" s="41"/>
      <c r="K1699" s="41"/>
      <c r="L1699" s="41"/>
    </row>
    <row r="1700" spans="9:12">
      <c r="I1700" s="41"/>
      <c r="J1700" s="41"/>
      <c r="K1700" s="41"/>
      <c r="L1700" s="41"/>
    </row>
    <row r="1701" spans="9:12">
      <c r="I1701" s="41"/>
      <c r="J1701" s="41"/>
      <c r="K1701" s="41"/>
      <c r="L1701" s="41"/>
    </row>
    <row r="1702" spans="9:12">
      <c r="I1702" s="41"/>
      <c r="J1702" s="41"/>
      <c r="K1702" s="41"/>
      <c r="L1702" s="41"/>
    </row>
    <row r="1703" spans="9:12">
      <c r="I1703" s="41"/>
      <c r="J1703" s="41"/>
      <c r="K1703" s="41"/>
      <c r="L1703" s="41"/>
    </row>
    <row r="1704" spans="9:12">
      <c r="I1704" s="41"/>
      <c r="J1704" s="41"/>
      <c r="K1704" s="41"/>
      <c r="L1704" s="41"/>
    </row>
    <row r="1705" spans="9:12">
      <c r="I1705" s="41"/>
      <c r="J1705" s="41"/>
      <c r="K1705" s="41"/>
      <c r="L1705" s="41"/>
    </row>
    <row r="1706" spans="9:12">
      <c r="I1706" s="41"/>
      <c r="J1706" s="41"/>
      <c r="K1706" s="41"/>
      <c r="L1706" s="41"/>
    </row>
    <row r="1707" spans="9:12">
      <c r="I1707" s="41"/>
      <c r="J1707" s="41"/>
      <c r="K1707" s="41"/>
      <c r="L1707" s="41"/>
    </row>
    <row r="1708" spans="9:12">
      <c r="I1708" s="41"/>
      <c r="J1708" s="41"/>
      <c r="K1708" s="41"/>
      <c r="L1708" s="41"/>
    </row>
    <row r="1709" spans="9:12">
      <c r="I1709" s="41"/>
      <c r="J1709" s="41"/>
      <c r="K1709" s="41"/>
      <c r="L1709" s="41"/>
    </row>
    <row r="1710" spans="9:12">
      <c r="I1710" s="41"/>
      <c r="J1710" s="41"/>
      <c r="K1710" s="41"/>
      <c r="L1710" s="41"/>
    </row>
    <row r="1711" spans="9:12">
      <c r="I1711" s="41"/>
      <c r="J1711" s="41"/>
      <c r="K1711" s="41"/>
      <c r="L1711" s="41"/>
    </row>
    <row r="1712" spans="9:12">
      <c r="I1712" s="41"/>
      <c r="J1712" s="41"/>
      <c r="K1712" s="41"/>
      <c r="L1712" s="41"/>
    </row>
    <row r="1713" spans="9:12">
      <c r="I1713" s="41"/>
      <c r="J1713" s="41"/>
      <c r="K1713" s="41"/>
      <c r="L1713" s="41"/>
    </row>
    <row r="1714" spans="9:12">
      <c r="I1714" s="41"/>
      <c r="J1714" s="41"/>
      <c r="K1714" s="41"/>
      <c r="L1714" s="41"/>
    </row>
    <row r="1715" spans="9:12">
      <c r="I1715" s="41"/>
      <c r="J1715" s="41"/>
      <c r="K1715" s="41"/>
      <c r="L1715" s="41"/>
    </row>
    <row r="1716" spans="9:12">
      <c r="I1716" s="41"/>
      <c r="J1716" s="41"/>
      <c r="K1716" s="41"/>
      <c r="L1716" s="41"/>
    </row>
    <row r="1717" spans="9:12">
      <c r="I1717" s="41"/>
      <c r="J1717" s="41"/>
      <c r="K1717" s="41"/>
      <c r="L1717" s="41"/>
    </row>
    <row r="1718" spans="9:12">
      <c r="I1718" s="41"/>
      <c r="J1718" s="41"/>
      <c r="K1718" s="41"/>
      <c r="L1718" s="41"/>
    </row>
    <row r="1719" spans="9:12">
      <c r="I1719" s="41"/>
      <c r="J1719" s="41"/>
      <c r="K1719" s="41"/>
      <c r="L1719" s="41"/>
    </row>
    <row r="1720" spans="9:12">
      <c r="I1720" s="41"/>
      <c r="J1720" s="41"/>
      <c r="K1720" s="41"/>
      <c r="L1720" s="41"/>
    </row>
    <row r="1721" spans="9:12">
      <c r="I1721" s="41"/>
      <c r="J1721" s="41"/>
      <c r="K1721" s="41"/>
      <c r="L1721" s="41"/>
    </row>
    <row r="1722" spans="9:12">
      <c r="I1722" s="41"/>
      <c r="J1722" s="41"/>
      <c r="K1722" s="41"/>
      <c r="L1722" s="41"/>
    </row>
    <row r="1723" spans="9:12">
      <c r="I1723" s="41"/>
      <c r="J1723" s="41"/>
      <c r="K1723" s="41"/>
      <c r="L1723" s="41"/>
    </row>
    <row r="1724" spans="9:12">
      <c r="I1724" s="41"/>
      <c r="J1724" s="41"/>
      <c r="K1724" s="41"/>
      <c r="L1724" s="41"/>
    </row>
    <row r="1725" spans="9:12">
      <c r="I1725" s="41"/>
      <c r="J1725" s="41"/>
      <c r="K1725" s="41"/>
      <c r="L1725" s="41"/>
    </row>
    <row r="1726" spans="9:12">
      <c r="I1726" s="41"/>
      <c r="J1726" s="41"/>
      <c r="K1726" s="41"/>
      <c r="L1726" s="41"/>
    </row>
    <row r="1727" spans="9:12">
      <c r="I1727" s="41"/>
      <c r="J1727" s="41"/>
      <c r="K1727" s="41"/>
      <c r="L1727" s="41"/>
    </row>
    <row r="1728" spans="9:12">
      <c r="I1728" s="41"/>
      <c r="J1728" s="41"/>
      <c r="K1728" s="41"/>
      <c r="L1728" s="41"/>
    </row>
    <row r="1729" spans="9:12">
      <c r="I1729" s="41"/>
      <c r="J1729" s="41"/>
      <c r="K1729" s="41"/>
      <c r="L1729" s="41"/>
    </row>
    <row r="1730" spans="9:12">
      <c r="I1730" s="41"/>
      <c r="J1730" s="41"/>
      <c r="K1730" s="41"/>
      <c r="L1730" s="41"/>
    </row>
    <row r="1731" spans="9:12">
      <c r="I1731" s="41"/>
      <c r="J1731" s="41"/>
      <c r="K1731" s="41"/>
      <c r="L1731" s="41"/>
    </row>
    <row r="1732" spans="9:12">
      <c r="I1732" s="41"/>
      <c r="J1732" s="41"/>
      <c r="K1732" s="41"/>
      <c r="L1732" s="41"/>
    </row>
    <row r="1733" spans="9:12">
      <c r="I1733" s="41"/>
      <c r="J1733" s="41"/>
      <c r="K1733" s="41"/>
      <c r="L1733" s="41"/>
    </row>
    <row r="1734" spans="9:12">
      <c r="I1734" s="41"/>
      <c r="J1734" s="41"/>
      <c r="K1734" s="41"/>
      <c r="L1734" s="41"/>
    </row>
    <row r="1735" spans="9:12">
      <c r="I1735" s="41"/>
      <c r="J1735" s="41"/>
      <c r="K1735" s="41"/>
      <c r="L1735" s="41"/>
    </row>
    <row r="1736" spans="9:12">
      <c r="I1736" s="41"/>
      <c r="J1736" s="41"/>
      <c r="K1736" s="41"/>
      <c r="L1736" s="41"/>
    </row>
    <row r="1737" spans="9:12">
      <c r="I1737" s="41"/>
      <c r="J1737" s="41"/>
      <c r="K1737" s="41"/>
      <c r="L1737" s="41"/>
    </row>
    <row r="1738" spans="9:12">
      <c r="I1738" s="41"/>
      <c r="J1738" s="41"/>
      <c r="K1738" s="41"/>
      <c r="L1738" s="41"/>
    </row>
    <row r="1739" spans="9:12">
      <c r="I1739" s="41"/>
      <c r="J1739" s="41"/>
      <c r="K1739" s="41"/>
      <c r="L1739" s="41"/>
    </row>
    <row r="1740" spans="9:12">
      <c r="I1740" s="41"/>
      <c r="J1740" s="41"/>
      <c r="K1740" s="41"/>
      <c r="L1740" s="41"/>
    </row>
    <row r="1741" spans="9:12">
      <c r="I1741" s="41"/>
      <c r="J1741" s="41"/>
      <c r="K1741" s="41"/>
      <c r="L1741" s="41"/>
    </row>
    <row r="1742" spans="9:12">
      <c r="I1742" s="41"/>
      <c r="J1742" s="41"/>
      <c r="K1742" s="41"/>
      <c r="L1742" s="41"/>
    </row>
    <row r="1743" spans="9:12">
      <c r="I1743" s="41"/>
      <c r="J1743" s="41"/>
      <c r="K1743" s="41"/>
      <c r="L1743" s="41"/>
    </row>
    <row r="1744" spans="9:12">
      <c r="I1744" s="41"/>
      <c r="J1744" s="41"/>
      <c r="K1744" s="41"/>
      <c r="L1744" s="41"/>
    </row>
    <row r="1745" spans="9:12">
      <c r="I1745" s="41"/>
      <c r="J1745" s="41"/>
      <c r="K1745" s="41"/>
      <c r="L1745" s="41"/>
    </row>
    <row r="1746" spans="9:12">
      <c r="I1746" s="41"/>
      <c r="J1746" s="41"/>
      <c r="K1746" s="41"/>
      <c r="L1746" s="41"/>
    </row>
    <row r="1747" spans="9:12">
      <c r="I1747" s="41"/>
      <c r="J1747" s="41"/>
      <c r="K1747" s="41"/>
      <c r="L1747" s="41"/>
    </row>
    <row r="1748" spans="9:12">
      <c r="I1748" s="41"/>
      <c r="J1748" s="41"/>
      <c r="K1748" s="41"/>
      <c r="L1748" s="41"/>
    </row>
    <row r="1749" spans="9:12">
      <c r="I1749" s="41"/>
      <c r="J1749" s="41"/>
      <c r="K1749" s="41"/>
      <c r="L1749" s="41"/>
    </row>
    <row r="1750" spans="9:12">
      <c r="I1750" s="41"/>
      <c r="J1750" s="41"/>
      <c r="K1750" s="41"/>
      <c r="L1750" s="41"/>
    </row>
    <row r="1751" spans="9:12">
      <c r="I1751" s="41"/>
      <c r="J1751" s="41"/>
      <c r="K1751" s="41"/>
      <c r="L1751" s="41"/>
    </row>
    <row r="1752" spans="9:12">
      <c r="I1752" s="41"/>
      <c r="J1752" s="41"/>
      <c r="K1752" s="41"/>
      <c r="L1752" s="41"/>
    </row>
    <row r="1753" spans="9:12">
      <c r="I1753" s="41"/>
      <c r="J1753" s="41"/>
      <c r="K1753" s="41"/>
      <c r="L1753" s="41"/>
    </row>
    <row r="1754" spans="9:12">
      <c r="I1754" s="41"/>
      <c r="J1754" s="41"/>
      <c r="K1754" s="41"/>
      <c r="L1754" s="41"/>
    </row>
    <row r="1755" spans="9:12">
      <c r="I1755" s="41"/>
      <c r="J1755" s="41"/>
      <c r="K1755" s="41"/>
      <c r="L1755" s="41"/>
    </row>
    <row r="1756" spans="9:12">
      <c r="I1756" s="41"/>
      <c r="J1756" s="41"/>
      <c r="K1756" s="41"/>
      <c r="L1756" s="41"/>
    </row>
    <row r="1757" spans="9:12">
      <c r="I1757" s="41"/>
      <c r="J1757" s="41"/>
      <c r="K1757" s="41"/>
      <c r="L1757" s="41"/>
    </row>
    <row r="1758" spans="9:12">
      <c r="I1758" s="41"/>
      <c r="J1758" s="41"/>
      <c r="K1758" s="41"/>
      <c r="L1758" s="41"/>
    </row>
    <row r="1759" spans="9:12">
      <c r="I1759" s="41"/>
      <c r="J1759" s="41"/>
      <c r="K1759" s="41"/>
      <c r="L1759" s="41"/>
    </row>
    <row r="1760" spans="9:12">
      <c r="I1760" s="41"/>
      <c r="J1760" s="41"/>
      <c r="K1760" s="41"/>
      <c r="L1760" s="41"/>
    </row>
    <row r="1761" spans="9:12">
      <c r="I1761" s="41"/>
      <c r="J1761" s="41"/>
      <c r="K1761" s="41"/>
      <c r="L1761" s="41"/>
    </row>
    <row r="1762" spans="9:12">
      <c r="I1762" s="41"/>
      <c r="J1762" s="41"/>
      <c r="K1762" s="41"/>
      <c r="L1762" s="41"/>
    </row>
    <row r="1763" spans="9:12">
      <c r="I1763" s="41"/>
      <c r="J1763" s="41"/>
      <c r="K1763" s="41"/>
      <c r="L1763" s="41"/>
    </row>
    <row r="1764" spans="9:12">
      <c r="I1764" s="41"/>
      <c r="J1764" s="41"/>
      <c r="K1764" s="41"/>
      <c r="L1764" s="41"/>
    </row>
    <row r="1765" spans="9:12">
      <c r="I1765" s="41"/>
      <c r="J1765" s="41"/>
      <c r="K1765" s="41"/>
      <c r="L1765" s="41"/>
    </row>
    <row r="1766" spans="9:12">
      <c r="I1766" s="41"/>
      <c r="J1766" s="41"/>
      <c r="K1766" s="41"/>
      <c r="L1766" s="41"/>
    </row>
    <row r="1767" spans="9:12">
      <c r="I1767" s="41"/>
      <c r="J1767" s="41"/>
      <c r="K1767" s="41"/>
      <c r="L1767" s="41"/>
    </row>
    <row r="1768" spans="9:12">
      <c r="I1768" s="41"/>
      <c r="J1768" s="41"/>
      <c r="K1768" s="41"/>
      <c r="L1768" s="41"/>
    </row>
    <row r="1769" spans="9:12">
      <c r="I1769" s="41"/>
      <c r="J1769" s="41"/>
      <c r="K1769" s="41"/>
      <c r="L1769" s="41"/>
    </row>
    <row r="1770" spans="9:12">
      <c r="I1770" s="41"/>
      <c r="J1770" s="41"/>
      <c r="K1770" s="41"/>
      <c r="L1770" s="41"/>
    </row>
    <row r="1771" spans="9:12">
      <c r="I1771" s="41"/>
      <c r="J1771" s="41"/>
      <c r="K1771" s="41"/>
      <c r="L1771" s="41"/>
    </row>
    <row r="1772" spans="9:12">
      <c r="I1772" s="41"/>
      <c r="J1772" s="41"/>
      <c r="K1772" s="41"/>
      <c r="L1772" s="41"/>
    </row>
    <row r="1773" spans="9:12">
      <c r="I1773" s="41"/>
      <c r="J1773" s="41"/>
      <c r="K1773" s="41"/>
      <c r="L1773" s="41"/>
    </row>
    <row r="1774" spans="9:12">
      <c r="I1774" s="41"/>
      <c r="J1774" s="41"/>
      <c r="K1774" s="41"/>
      <c r="L1774" s="41"/>
    </row>
    <row r="1775" spans="9:12">
      <c r="I1775" s="41"/>
      <c r="J1775" s="41"/>
      <c r="K1775" s="41"/>
      <c r="L1775" s="41"/>
    </row>
    <row r="1776" spans="9:12">
      <c r="I1776" s="41"/>
      <c r="J1776" s="41"/>
      <c r="K1776" s="41"/>
      <c r="L1776" s="41"/>
    </row>
    <row r="1777" spans="9:12">
      <c r="I1777" s="41"/>
      <c r="J1777" s="41"/>
      <c r="K1777" s="41"/>
      <c r="L1777" s="41"/>
    </row>
    <row r="1778" spans="9:12">
      <c r="I1778" s="41"/>
      <c r="J1778" s="41"/>
      <c r="K1778" s="41"/>
      <c r="L1778" s="41"/>
    </row>
    <row r="1779" spans="9:12">
      <c r="I1779" s="41"/>
      <c r="J1779" s="41"/>
      <c r="K1779" s="41"/>
      <c r="L1779" s="41"/>
    </row>
    <row r="1780" spans="9:12">
      <c r="I1780" s="41"/>
      <c r="J1780" s="41"/>
      <c r="K1780" s="41"/>
      <c r="L1780" s="41"/>
    </row>
    <row r="1781" spans="9:12">
      <c r="I1781" s="41"/>
      <c r="J1781" s="41"/>
      <c r="K1781" s="41"/>
      <c r="L1781" s="41"/>
    </row>
    <row r="1782" spans="9:12">
      <c r="I1782" s="41"/>
      <c r="J1782" s="41"/>
      <c r="K1782" s="41"/>
      <c r="L1782" s="41"/>
    </row>
    <row r="1783" spans="9:12">
      <c r="I1783" s="41"/>
      <c r="J1783" s="41"/>
      <c r="K1783" s="41"/>
      <c r="L1783" s="41"/>
    </row>
    <row r="1784" spans="9:12">
      <c r="I1784" s="41"/>
      <c r="J1784" s="41"/>
      <c r="K1784" s="41"/>
      <c r="L1784" s="41"/>
    </row>
    <row r="1785" spans="9:12">
      <c r="I1785" s="41"/>
      <c r="J1785" s="41"/>
      <c r="K1785" s="41"/>
      <c r="L1785" s="41"/>
    </row>
    <row r="1786" spans="9:12">
      <c r="I1786" s="41"/>
      <c r="J1786" s="41"/>
      <c r="K1786" s="41"/>
      <c r="L1786" s="41"/>
    </row>
    <row r="1787" spans="9:12">
      <c r="I1787" s="41"/>
      <c r="J1787" s="41"/>
      <c r="K1787" s="41"/>
      <c r="L1787" s="41"/>
    </row>
    <row r="1788" spans="9:12">
      <c r="I1788" s="41"/>
      <c r="J1788" s="41"/>
      <c r="K1788" s="41"/>
      <c r="L1788" s="41"/>
    </row>
    <row r="1789" spans="9:12">
      <c r="I1789" s="41"/>
      <c r="J1789" s="41"/>
      <c r="K1789" s="41"/>
      <c r="L1789" s="41"/>
    </row>
    <row r="1790" spans="9:12">
      <c r="I1790" s="41"/>
      <c r="J1790" s="41"/>
      <c r="K1790" s="41"/>
      <c r="L1790" s="41"/>
    </row>
    <row r="1791" spans="9:12">
      <c r="I1791" s="41"/>
      <c r="J1791" s="41"/>
      <c r="K1791" s="41"/>
      <c r="L1791" s="41"/>
    </row>
    <row r="1792" spans="9:12">
      <c r="I1792" s="41"/>
      <c r="J1792" s="41"/>
      <c r="K1792" s="41"/>
      <c r="L1792" s="41"/>
    </row>
    <row r="1793" spans="9:12">
      <c r="I1793" s="41"/>
      <c r="J1793" s="41"/>
      <c r="K1793" s="41"/>
      <c r="L1793" s="41"/>
    </row>
    <row r="1794" spans="9:12">
      <c r="I1794" s="41"/>
      <c r="J1794" s="41"/>
      <c r="K1794" s="41"/>
      <c r="L1794" s="41"/>
    </row>
    <row r="1795" spans="9:12">
      <c r="I1795" s="41"/>
      <c r="J1795" s="41"/>
      <c r="K1795" s="41"/>
      <c r="L1795" s="41"/>
    </row>
    <row r="1796" spans="9:12">
      <c r="I1796" s="41"/>
      <c r="J1796" s="41"/>
      <c r="K1796" s="41"/>
      <c r="L1796" s="41"/>
    </row>
    <row r="1797" spans="9:12">
      <c r="I1797" s="41"/>
      <c r="J1797" s="41"/>
      <c r="K1797" s="41"/>
      <c r="L1797" s="41"/>
    </row>
    <row r="1798" spans="9:12">
      <c r="I1798" s="41"/>
      <c r="J1798" s="41"/>
      <c r="K1798" s="41"/>
      <c r="L1798" s="41"/>
    </row>
    <row r="1799" spans="9:12">
      <c r="I1799" s="41"/>
      <c r="J1799" s="41"/>
      <c r="K1799" s="41"/>
      <c r="L1799" s="41"/>
    </row>
    <row r="1800" spans="9:12">
      <c r="I1800" s="41"/>
      <c r="J1800" s="41"/>
      <c r="K1800" s="41"/>
      <c r="L1800" s="41"/>
    </row>
    <row r="1801" spans="9:12">
      <c r="I1801" s="41"/>
      <c r="J1801" s="41"/>
      <c r="K1801" s="41"/>
      <c r="L1801" s="41"/>
    </row>
    <row r="1802" spans="9:12">
      <c r="I1802" s="41"/>
      <c r="J1802" s="41"/>
      <c r="K1802" s="41"/>
      <c r="L1802" s="41"/>
    </row>
    <row r="1803" spans="9:12">
      <c r="I1803" s="41"/>
      <c r="J1803" s="41"/>
      <c r="K1803" s="41"/>
      <c r="L1803" s="41"/>
    </row>
    <row r="1804" spans="9:12">
      <c r="I1804" s="41"/>
      <c r="J1804" s="41"/>
      <c r="K1804" s="41"/>
      <c r="L1804" s="41"/>
    </row>
    <row r="1805" spans="9:12">
      <c r="I1805" s="41"/>
      <c r="J1805" s="41"/>
      <c r="K1805" s="41"/>
      <c r="L1805" s="41"/>
    </row>
    <row r="1806" spans="9:12">
      <c r="I1806" s="41"/>
      <c r="J1806" s="41"/>
      <c r="K1806" s="41"/>
      <c r="L1806" s="41"/>
    </row>
    <row r="1807" spans="9:12">
      <c r="I1807" s="41"/>
      <c r="J1807" s="41"/>
      <c r="K1807" s="41"/>
      <c r="L1807" s="41"/>
    </row>
    <row r="1808" spans="9:12">
      <c r="I1808" s="41"/>
      <c r="J1808" s="41"/>
      <c r="K1808" s="41"/>
      <c r="L1808" s="41"/>
    </row>
    <row r="1809" spans="9:12">
      <c r="I1809" s="41"/>
      <c r="J1809" s="41"/>
      <c r="K1809" s="41"/>
      <c r="L1809" s="41"/>
    </row>
    <row r="1810" spans="9:12">
      <c r="I1810" s="41"/>
      <c r="J1810" s="41"/>
      <c r="K1810" s="41"/>
      <c r="L1810" s="41"/>
    </row>
    <row r="1811" spans="9:12">
      <c r="I1811" s="41"/>
      <c r="J1811" s="41"/>
      <c r="K1811" s="41"/>
      <c r="L1811" s="41"/>
    </row>
    <row r="1812" spans="9:12">
      <c r="I1812" s="41"/>
      <c r="J1812" s="41"/>
      <c r="K1812" s="41"/>
      <c r="L1812" s="41"/>
    </row>
    <row r="1813" spans="9:12">
      <c r="I1813" s="41"/>
      <c r="J1813" s="41"/>
      <c r="K1813" s="41"/>
      <c r="L1813" s="41"/>
    </row>
    <row r="1814" spans="9:12">
      <c r="I1814" s="41"/>
      <c r="J1814" s="41"/>
      <c r="K1814" s="41"/>
      <c r="L1814" s="41"/>
    </row>
    <row r="1815" spans="9:12">
      <c r="I1815" s="41"/>
      <c r="J1815" s="41"/>
      <c r="K1815" s="41"/>
      <c r="L1815" s="41"/>
    </row>
    <row r="1816" spans="9:12">
      <c r="I1816" s="41"/>
      <c r="J1816" s="41"/>
      <c r="K1816" s="41"/>
      <c r="L1816" s="41"/>
    </row>
    <row r="1817" spans="9:12">
      <c r="I1817" s="41"/>
      <c r="J1817" s="41"/>
      <c r="K1817" s="41"/>
      <c r="L1817" s="41"/>
    </row>
    <row r="1818" spans="9:12">
      <c r="I1818" s="41"/>
      <c r="J1818" s="41"/>
      <c r="K1818" s="41"/>
      <c r="L1818" s="41"/>
    </row>
    <row r="1819" spans="9:12">
      <c r="I1819" s="41"/>
      <c r="J1819" s="41"/>
      <c r="K1819" s="41"/>
      <c r="L1819" s="41"/>
    </row>
    <row r="1820" spans="9:12">
      <c r="I1820" s="41"/>
      <c r="J1820" s="41"/>
      <c r="K1820" s="41"/>
      <c r="L1820" s="41"/>
    </row>
    <row r="1821" spans="9:12">
      <c r="I1821" s="41"/>
      <c r="J1821" s="41"/>
      <c r="K1821" s="41"/>
      <c r="L1821" s="41"/>
    </row>
    <row r="1822" spans="9:12">
      <c r="I1822" s="41"/>
      <c r="J1822" s="41"/>
      <c r="K1822" s="41"/>
      <c r="L1822" s="41"/>
    </row>
    <row r="1823" spans="9:12">
      <c r="I1823" s="41"/>
      <c r="J1823" s="41"/>
      <c r="K1823" s="41"/>
      <c r="L1823" s="41"/>
    </row>
    <row r="1824" spans="9:12">
      <c r="I1824" s="41"/>
      <c r="J1824" s="41"/>
      <c r="K1824" s="41"/>
      <c r="L1824" s="41"/>
    </row>
    <row r="1825" spans="9:12">
      <c r="I1825" s="41"/>
      <c r="J1825" s="41"/>
      <c r="K1825" s="41"/>
      <c r="L1825" s="41"/>
    </row>
    <row r="1826" spans="9:12">
      <c r="I1826" s="41"/>
      <c r="J1826" s="41"/>
      <c r="K1826" s="41"/>
      <c r="L1826" s="41"/>
    </row>
    <row r="1827" spans="9:12">
      <c r="I1827" s="41"/>
      <c r="J1827" s="41"/>
      <c r="K1827" s="41"/>
      <c r="L1827" s="41"/>
    </row>
    <row r="1828" spans="9:12">
      <c r="I1828" s="41"/>
      <c r="J1828" s="41"/>
      <c r="K1828" s="41"/>
      <c r="L1828" s="41"/>
    </row>
    <row r="1829" spans="9:12">
      <c r="I1829" s="41"/>
      <c r="J1829" s="41"/>
      <c r="K1829" s="41"/>
      <c r="L1829" s="41"/>
    </row>
    <row r="1830" spans="9:12">
      <c r="I1830" s="41"/>
      <c r="J1830" s="41"/>
      <c r="K1830" s="41"/>
      <c r="L1830" s="41"/>
    </row>
    <row r="1831" spans="9:12">
      <c r="I1831" s="41"/>
      <c r="J1831" s="41"/>
      <c r="K1831" s="41"/>
      <c r="L1831" s="41"/>
    </row>
    <row r="1832" spans="9:12">
      <c r="I1832" s="41"/>
      <c r="J1832" s="41"/>
      <c r="K1832" s="41"/>
      <c r="L1832" s="41"/>
    </row>
    <row r="1833" spans="9:12">
      <c r="I1833" s="41"/>
      <c r="J1833" s="41"/>
      <c r="K1833" s="41"/>
      <c r="L1833" s="41"/>
    </row>
    <row r="1834" spans="9:12">
      <c r="I1834" s="41"/>
      <c r="J1834" s="41"/>
      <c r="K1834" s="41"/>
      <c r="L1834" s="41"/>
    </row>
    <row r="1835" spans="9:12">
      <c r="I1835" s="41"/>
      <c r="J1835" s="41"/>
      <c r="K1835" s="41"/>
      <c r="L1835" s="41"/>
    </row>
    <row r="1836" spans="9:12">
      <c r="I1836" s="41"/>
      <c r="J1836" s="41"/>
      <c r="K1836" s="41"/>
      <c r="L1836" s="41"/>
    </row>
    <row r="1837" spans="9:12">
      <c r="I1837" s="41"/>
      <c r="J1837" s="41"/>
      <c r="K1837" s="41"/>
      <c r="L1837" s="41"/>
    </row>
    <row r="1838" spans="9:12">
      <c r="I1838" s="41"/>
      <c r="J1838" s="41"/>
      <c r="K1838" s="41"/>
      <c r="L1838" s="41"/>
    </row>
    <row r="1839" spans="9:12">
      <c r="I1839" s="41"/>
      <c r="J1839" s="41"/>
      <c r="K1839" s="41"/>
      <c r="L1839" s="41"/>
    </row>
    <row r="1840" spans="9:12">
      <c r="I1840" s="41"/>
      <c r="J1840" s="41"/>
      <c r="K1840" s="41"/>
      <c r="L1840" s="41"/>
    </row>
    <row r="1841" spans="9:12">
      <c r="I1841" s="41"/>
      <c r="J1841" s="41"/>
      <c r="K1841" s="41"/>
      <c r="L1841" s="41"/>
    </row>
    <row r="1842" spans="9:12">
      <c r="I1842" s="41"/>
      <c r="J1842" s="41"/>
      <c r="K1842" s="41"/>
      <c r="L1842" s="41"/>
    </row>
    <row r="1843" spans="9:12">
      <c r="I1843" s="41"/>
      <c r="J1843" s="41"/>
      <c r="K1843" s="41"/>
      <c r="L1843" s="41"/>
    </row>
    <row r="1844" spans="9:12">
      <c r="I1844" s="41"/>
      <c r="J1844" s="41"/>
      <c r="K1844" s="41"/>
      <c r="L1844" s="41"/>
    </row>
    <row r="1845" spans="9:12">
      <c r="I1845" s="41"/>
      <c r="J1845" s="41"/>
      <c r="K1845" s="41"/>
      <c r="L1845" s="41"/>
    </row>
    <row r="1846" spans="9:12">
      <c r="I1846" s="41"/>
      <c r="J1846" s="41"/>
      <c r="K1846" s="41"/>
      <c r="L1846" s="41"/>
    </row>
    <row r="1847" spans="9:12">
      <c r="I1847" s="41"/>
      <c r="J1847" s="41"/>
      <c r="K1847" s="41"/>
      <c r="L1847" s="41"/>
    </row>
    <row r="1848" spans="9:12">
      <c r="I1848" s="41"/>
      <c r="J1848" s="41"/>
      <c r="K1848" s="41"/>
      <c r="L1848" s="41"/>
    </row>
    <row r="1849" spans="9:12">
      <c r="I1849" s="41"/>
      <c r="J1849" s="41"/>
      <c r="K1849" s="41"/>
      <c r="L1849" s="41"/>
    </row>
    <row r="1850" spans="9:12">
      <c r="I1850" s="41"/>
      <c r="J1850" s="41"/>
      <c r="K1850" s="41"/>
      <c r="L1850" s="41"/>
    </row>
    <row r="1851" spans="9:12">
      <c r="I1851" s="41"/>
      <c r="J1851" s="41"/>
      <c r="K1851" s="41"/>
      <c r="L1851" s="41"/>
    </row>
    <row r="1852" spans="9:12">
      <c r="I1852" s="41"/>
      <c r="J1852" s="41"/>
      <c r="K1852" s="41"/>
      <c r="L1852" s="41"/>
    </row>
    <row r="1853" spans="9:12">
      <c r="I1853" s="41"/>
      <c r="J1853" s="41"/>
      <c r="K1853" s="41"/>
      <c r="L1853" s="41"/>
    </row>
    <row r="1854" spans="9:12">
      <c r="I1854" s="41"/>
      <c r="J1854" s="41"/>
      <c r="K1854" s="41"/>
      <c r="L1854" s="41"/>
    </row>
    <row r="1855" spans="9:12">
      <c r="I1855" s="41"/>
      <c r="J1855" s="41"/>
      <c r="K1855" s="41"/>
      <c r="L1855" s="41"/>
    </row>
    <row r="1856" spans="9:12">
      <c r="I1856" s="41"/>
      <c r="J1856" s="41"/>
      <c r="K1856" s="41"/>
      <c r="L1856" s="41"/>
    </row>
    <row r="1857" spans="9:12">
      <c r="I1857" s="41"/>
      <c r="J1857" s="41"/>
      <c r="K1857" s="41"/>
      <c r="L1857" s="41"/>
    </row>
    <row r="1858" spans="9:12">
      <c r="I1858" s="41"/>
      <c r="J1858" s="41"/>
      <c r="K1858" s="41"/>
      <c r="L1858" s="41"/>
    </row>
    <row r="1859" spans="9:12">
      <c r="I1859" s="41"/>
      <c r="J1859" s="41"/>
      <c r="K1859" s="41"/>
      <c r="L1859" s="41"/>
    </row>
    <row r="1860" spans="9:12">
      <c r="I1860" s="41"/>
      <c r="J1860" s="41"/>
      <c r="K1860" s="41"/>
      <c r="L1860" s="41"/>
    </row>
    <row r="1861" spans="9:12">
      <c r="I1861" s="41"/>
      <c r="J1861" s="41"/>
      <c r="K1861" s="41"/>
      <c r="L1861" s="41"/>
    </row>
    <row r="1862" spans="9:12">
      <c r="I1862" s="41"/>
      <c r="J1862" s="41"/>
      <c r="K1862" s="41"/>
      <c r="L1862" s="41"/>
    </row>
    <row r="1863" spans="9:12">
      <c r="I1863" s="41"/>
      <c r="J1863" s="41"/>
      <c r="K1863" s="41"/>
      <c r="L1863" s="41"/>
    </row>
    <row r="1864" spans="9:12">
      <c r="I1864" s="41"/>
      <c r="J1864" s="41"/>
      <c r="K1864" s="41"/>
      <c r="L1864" s="41"/>
    </row>
    <row r="1865" spans="9:12">
      <c r="I1865" s="41"/>
      <c r="J1865" s="41"/>
      <c r="K1865" s="41"/>
      <c r="L1865" s="41"/>
    </row>
    <row r="1866" spans="9:12">
      <c r="I1866" s="41"/>
      <c r="J1866" s="41"/>
      <c r="K1866" s="41"/>
      <c r="L1866" s="41"/>
    </row>
    <row r="1867" spans="9:12">
      <c r="I1867" s="41"/>
      <c r="J1867" s="41"/>
      <c r="K1867" s="41"/>
      <c r="L1867" s="41"/>
    </row>
    <row r="1868" spans="9:12">
      <c r="I1868" s="41"/>
      <c r="J1868" s="41"/>
      <c r="K1868" s="41"/>
      <c r="L1868" s="41"/>
    </row>
    <row r="1869" spans="9:12">
      <c r="I1869" s="41"/>
      <c r="J1869" s="41"/>
      <c r="K1869" s="41"/>
      <c r="L1869" s="41"/>
    </row>
    <row r="1870" spans="9:12">
      <c r="I1870" s="41"/>
      <c r="J1870" s="41"/>
      <c r="K1870" s="41"/>
      <c r="L1870" s="41"/>
    </row>
    <row r="1871" spans="9:12">
      <c r="I1871" s="41"/>
      <c r="J1871" s="41"/>
      <c r="K1871" s="41"/>
      <c r="L1871" s="41"/>
    </row>
    <row r="1872" spans="9:12">
      <c r="I1872" s="41"/>
      <c r="J1872" s="41"/>
      <c r="K1872" s="41"/>
      <c r="L1872" s="41"/>
    </row>
    <row r="1873" spans="9:12">
      <c r="I1873" s="41"/>
      <c r="J1873" s="41"/>
      <c r="K1873" s="41"/>
      <c r="L1873" s="41"/>
    </row>
    <row r="1874" spans="9:12">
      <c r="I1874" s="41"/>
      <c r="J1874" s="41"/>
      <c r="K1874" s="41"/>
      <c r="L1874" s="41"/>
    </row>
    <row r="1875" spans="9:12">
      <c r="I1875" s="41"/>
      <c r="J1875" s="41"/>
      <c r="K1875" s="41"/>
      <c r="L1875" s="41"/>
    </row>
    <row r="1876" spans="9:12">
      <c r="I1876" s="41"/>
      <c r="J1876" s="41"/>
      <c r="K1876" s="41"/>
      <c r="L1876" s="41"/>
    </row>
    <row r="1877" spans="9:12">
      <c r="I1877" s="41"/>
      <c r="J1877" s="41"/>
      <c r="K1877" s="41"/>
      <c r="L1877" s="41"/>
    </row>
    <row r="1878" spans="9:12">
      <c r="I1878" s="41"/>
      <c r="J1878" s="41"/>
      <c r="K1878" s="41"/>
      <c r="L1878" s="41"/>
    </row>
    <row r="1879" spans="9:12">
      <c r="I1879" s="41"/>
      <c r="J1879" s="41"/>
      <c r="K1879" s="41"/>
      <c r="L1879" s="41"/>
    </row>
    <row r="1880" spans="9:12">
      <c r="I1880" s="41"/>
      <c r="J1880" s="41"/>
      <c r="K1880" s="41"/>
      <c r="L1880" s="41"/>
    </row>
    <row r="1881" spans="9:12">
      <c r="I1881" s="41"/>
      <c r="J1881" s="41"/>
      <c r="K1881" s="41"/>
      <c r="L1881" s="41"/>
    </row>
    <row r="1882" spans="9:12">
      <c r="I1882" s="41"/>
      <c r="J1882" s="41"/>
      <c r="K1882" s="41"/>
      <c r="L1882" s="41"/>
    </row>
    <row r="1883" spans="9:12">
      <c r="I1883" s="41"/>
      <c r="J1883" s="41"/>
      <c r="K1883" s="41"/>
      <c r="L1883" s="41"/>
    </row>
    <row r="1884" spans="9:12">
      <c r="I1884" s="41"/>
      <c r="J1884" s="41"/>
      <c r="K1884" s="41"/>
      <c r="L1884" s="41"/>
    </row>
    <row r="1885" spans="9:12">
      <c r="I1885" s="41"/>
      <c r="J1885" s="41"/>
      <c r="K1885" s="41"/>
      <c r="L1885" s="41"/>
    </row>
    <row r="1886" spans="9:12">
      <c r="I1886" s="41"/>
      <c r="J1886" s="41"/>
      <c r="K1886" s="41"/>
      <c r="L1886" s="41"/>
    </row>
    <row r="1887" spans="9:12">
      <c r="I1887" s="41"/>
      <c r="J1887" s="41"/>
      <c r="K1887" s="41"/>
      <c r="L1887" s="41"/>
    </row>
    <row r="1888" spans="9:12">
      <c r="I1888" s="41"/>
      <c r="J1888" s="41"/>
      <c r="K1888" s="41"/>
      <c r="L1888" s="41"/>
    </row>
    <row r="1889" spans="9:12">
      <c r="I1889" s="41"/>
      <c r="J1889" s="41"/>
      <c r="K1889" s="41"/>
      <c r="L1889" s="41"/>
    </row>
    <row r="1890" spans="9:12">
      <c r="I1890" s="41"/>
      <c r="J1890" s="41"/>
      <c r="K1890" s="41"/>
      <c r="L1890" s="41"/>
    </row>
    <row r="1891" spans="9:12">
      <c r="I1891" s="41"/>
      <c r="J1891" s="41"/>
      <c r="K1891" s="41"/>
      <c r="L1891" s="41"/>
    </row>
    <row r="1892" spans="9:12">
      <c r="I1892" s="41"/>
      <c r="J1892" s="41"/>
      <c r="K1892" s="41"/>
      <c r="L1892" s="41"/>
    </row>
    <row r="1893" spans="9:12">
      <c r="I1893" s="41"/>
      <c r="J1893" s="41"/>
      <c r="K1893" s="41"/>
      <c r="L1893" s="41"/>
    </row>
    <row r="1894" spans="9:12">
      <c r="I1894" s="41"/>
      <c r="J1894" s="41"/>
      <c r="K1894" s="41"/>
      <c r="L1894" s="41"/>
    </row>
    <row r="1895" spans="9:12">
      <c r="I1895" s="41"/>
      <c r="J1895" s="41"/>
      <c r="K1895" s="41"/>
      <c r="L1895" s="41"/>
    </row>
    <row r="1896" spans="9:12">
      <c r="I1896" s="41"/>
      <c r="J1896" s="41"/>
      <c r="K1896" s="41"/>
      <c r="L1896" s="41"/>
    </row>
    <row r="1897" spans="9:12">
      <c r="I1897" s="41"/>
      <c r="J1897" s="41"/>
      <c r="K1897" s="41"/>
      <c r="L1897" s="41"/>
    </row>
    <row r="1898" spans="9:12">
      <c r="I1898" s="41"/>
      <c r="J1898" s="41"/>
      <c r="K1898" s="41"/>
      <c r="L1898" s="41"/>
    </row>
    <row r="1899" spans="9:12">
      <c r="I1899" s="41"/>
      <c r="J1899" s="41"/>
      <c r="K1899" s="41"/>
      <c r="L1899" s="41"/>
    </row>
    <row r="1900" spans="9:12">
      <c r="I1900" s="41"/>
      <c r="J1900" s="41"/>
      <c r="K1900" s="41"/>
      <c r="L1900" s="41"/>
    </row>
    <row r="1901" spans="9:12">
      <c r="I1901" s="41"/>
      <c r="J1901" s="41"/>
      <c r="K1901" s="41"/>
      <c r="L1901" s="41"/>
    </row>
    <row r="1902" spans="9:12">
      <c r="I1902" s="41"/>
      <c r="J1902" s="41"/>
      <c r="K1902" s="41"/>
      <c r="L1902" s="41"/>
    </row>
    <row r="1903" spans="9:12">
      <c r="I1903" s="41"/>
      <c r="J1903" s="41"/>
      <c r="K1903" s="41"/>
      <c r="L1903" s="41"/>
    </row>
    <row r="1904" spans="9:12">
      <c r="I1904" s="41"/>
      <c r="J1904" s="41"/>
      <c r="K1904" s="41"/>
      <c r="L1904" s="41"/>
    </row>
    <row r="1905" spans="9:12">
      <c r="I1905" s="41"/>
      <c r="J1905" s="41"/>
      <c r="K1905" s="41"/>
      <c r="L1905" s="41"/>
    </row>
    <row r="1906" spans="9:12">
      <c r="I1906" s="41"/>
      <c r="J1906" s="41"/>
      <c r="K1906" s="41"/>
      <c r="L1906" s="41"/>
    </row>
    <row r="1907" spans="9:12">
      <c r="I1907" s="41"/>
      <c r="J1907" s="41"/>
      <c r="K1907" s="41"/>
      <c r="L1907" s="41"/>
    </row>
    <row r="1908" spans="9:12">
      <c r="I1908" s="41"/>
      <c r="J1908" s="41"/>
      <c r="K1908" s="41"/>
      <c r="L1908" s="41"/>
    </row>
    <row r="1909" spans="9:12">
      <c r="I1909" s="41"/>
      <c r="J1909" s="41"/>
      <c r="K1909" s="41"/>
      <c r="L1909" s="41"/>
    </row>
    <row r="1910" spans="9:12">
      <c r="I1910" s="41"/>
      <c r="J1910" s="41"/>
      <c r="K1910" s="41"/>
      <c r="L1910" s="41"/>
    </row>
    <row r="1911" spans="9:12">
      <c r="I1911" s="41"/>
      <c r="J1911" s="41"/>
      <c r="K1911" s="41"/>
      <c r="L1911" s="41"/>
    </row>
    <row r="1912" spans="9:12">
      <c r="I1912" s="41"/>
      <c r="J1912" s="41"/>
      <c r="K1912" s="41"/>
      <c r="L1912" s="41"/>
    </row>
    <row r="1913" spans="9:12">
      <c r="I1913" s="41"/>
      <c r="J1913" s="41"/>
      <c r="K1913" s="41"/>
      <c r="L1913" s="41"/>
    </row>
    <row r="1914" spans="9:12">
      <c r="I1914" s="41"/>
      <c r="J1914" s="41"/>
      <c r="K1914" s="41"/>
      <c r="L1914" s="41"/>
    </row>
    <row r="1915" spans="9:12">
      <c r="I1915" s="41"/>
      <c r="J1915" s="41"/>
      <c r="K1915" s="41"/>
      <c r="L1915" s="41"/>
    </row>
    <row r="1916" spans="9:12">
      <c r="I1916" s="41"/>
      <c r="J1916" s="41"/>
      <c r="K1916" s="41"/>
      <c r="L1916" s="41"/>
    </row>
    <row r="1917" spans="9:12">
      <c r="I1917" s="41"/>
      <c r="J1917" s="41"/>
      <c r="K1917" s="41"/>
      <c r="L1917" s="41"/>
    </row>
    <row r="1918" spans="9:12">
      <c r="I1918" s="41"/>
      <c r="J1918" s="41"/>
      <c r="K1918" s="41"/>
      <c r="L1918" s="41"/>
    </row>
    <row r="1919" spans="9:12">
      <c r="I1919" s="41"/>
      <c r="J1919" s="41"/>
      <c r="K1919" s="41"/>
      <c r="L1919" s="41"/>
    </row>
    <row r="1920" spans="9:12">
      <c r="I1920" s="41"/>
      <c r="J1920" s="41"/>
      <c r="K1920" s="41"/>
      <c r="L1920" s="41"/>
    </row>
    <row r="1921" spans="9:12">
      <c r="I1921" s="41"/>
      <c r="J1921" s="41"/>
      <c r="K1921" s="41"/>
      <c r="L1921" s="41"/>
    </row>
    <row r="1922" spans="9:12">
      <c r="I1922" s="41"/>
      <c r="J1922" s="41"/>
      <c r="K1922" s="41"/>
      <c r="L1922" s="41"/>
    </row>
    <row r="1923" spans="9:12">
      <c r="I1923" s="41"/>
      <c r="J1923" s="41"/>
      <c r="K1923" s="41"/>
      <c r="L1923" s="41"/>
    </row>
    <row r="1924" spans="9:12">
      <c r="I1924" s="41"/>
      <c r="J1924" s="41"/>
      <c r="K1924" s="41"/>
      <c r="L1924" s="41"/>
    </row>
    <row r="1925" spans="9:12">
      <c r="I1925" s="41"/>
      <c r="J1925" s="41"/>
      <c r="K1925" s="41"/>
      <c r="L1925" s="41"/>
    </row>
    <row r="1926" spans="9:12">
      <c r="I1926" s="41"/>
      <c r="J1926" s="41"/>
      <c r="K1926" s="41"/>
      <c r="L1926" s="41"/>
    </row>
    <row r="1927" spans="9:12">
      <c r="I1927" s="41"/>
      <c r="J1927" s="41"/>
      <c r="K1927" s="41"/>
      <c r="L1927" s="41"/>
    </row>
    <row r="1928" spans="9:12">
      <c r="I1928" s="41"/>
      <c r="J1928" s="41"/>
      <c r="K1928" s="41"/>
      <c r="L1928" s="41"/>
    </row>
    <row r="1929" spans="9:12">
      <c r="I1929" s="41"/>
      <c r="J1929" s="41"/>
      <c r="K1929" s="41"/>
      <c r="L1929" s="41"/>
    </row>
    <row r="1930" spans="9:12">
      <c r="I1930" s="41"/>
      <c r="J1930" s="41"/>
      <c r="K1930" s="41"/>
      <c r="L1930" s="41"/>
    </row>
    <row r="1931" spans="9:12">
      <c r="I1931" s="41"/>
      <c r="J1931" s="41"/>
      <c r="K1931" s="41"/>
      <c r="L1931" s="41"/>
    </row>
    <row r="1932" spans="9:12">
      <c r="I1932" s="41"/>
      <c r="J1932" s="41"/>
      <c r="K1932" s="41"/>
      <c r="L1932" s="41"/>
    </row>
    <row r="1933" spans="9:12">
      <c r="I1933" s="41"/>
      <c r="J1933" s="41"/>
      <c r="K1933" s="41"/>
      <c r="L1933" s="41"/>
    </row>
    <row r="1934" spans="9:12">
      <c r="I1934" s="41"/>
      <c r="J1934" s="41"/>
      <c r="K1934" s="41"/>
      <c r="L1934" s="41"/>
    </row>
    <row r="1935" spans="9:12">
      <c r="I1935" s="41"/>
      <c r="J1935" s="41"/>
      <c r="K1935" s="41"/>
      <c r="L1935" s="41"/>
    </row>
    <row r="1936" spans="9:12">
      <c r="I1936" s="41"/>
      <c r="J1936" s="41"/>
      <c r="K1936" s="41"/>
      <c r="L1936" s="41"/>
    </row>
    <row r="1937" spans="9:12">
      <c r="I1937" s="41"/>
      <c r="J1937" s="41"/>
      <c r="K1937" s="41"/>
      <c r="L1937" s="41"/>
    </row>
    <row r="1938" spans="9:12">
      <c r="I1938" s="41"/>
      <c r="J1938" s="41"/>
      <c r="K1938" s="41"/>
      <c r="L1938" s="41"/>
    </row>
    <row r="1939" spans="9:12">
      <c r="I1939" s="41"/>
      <c r="J1939" s="41"/>
      <c r="K1939" s="41"/>
      <c r="L1939" s="41"/>
    </row>
    <row r="1940" spans="9:12">
      <c r="I1940" s="41"/>
      <c r="J1940" s="41"/>
      <c r="K1940" s="41"/>
      <c r="L1940" s="41"/>
    </row>
    <row r="1941" spans="9:12">
      <c r="I1941" s="41"/>
      <c r="J1941" s="41"/>
      <c r="K1941" s="41"/>
      <c r="L1941" s="41"/>
    </row>
    <row r="1942" spans="9:12">
      <c r="I1942" s="41"/>
      <c r="J1942" s="41"/>
      <c r="K1942" s="41"/>
      <c r="L1942" s="41"/>
    </row>
    <row r="1943" spans="9:12">
      <c r="I1943" s="41"/>
      <c r="J1943" s="41"/>
      <c r="K1943" s="41"/>
      <c r="L1943" s="41"/>
    </row>
    <row r="1944" spans="9:12">
      <c r="I1944" s="41"/>
      <c r="J1944" s="41"/>
      <c r="K1944" s="41"/>
      <c r="L1944" s="41"/>
    </row>
    <row r="1945" spans="9:12">
      <c r="I1945" s="41"/>
      <c r="J1945" s="41"/>
      <c r="K1945" s="41"/>
      <c r="L1945" s="41"/>
    </row>
    <row r="1946" spans="9:12">
      <c r="I1946" s="41"/>
      <c r="J1946" s="41"/>
      <c r="K1946" s="41"/>
      <c r="L1946" s="41"/>
    </row>
    <row r="1947" spans="9:12">
      <c r="I1947" s="41"/>
      <c r="J1947" s="41"/>
      <c r="K1947" s="41"/>
      <c r="L1947" s="41"/>
    </row>
    <row r="1948" spans="9:12">
      <c r="I1948" s="41"/>
      <c r="J1948" s="41"/>
      <c r="K1948" s="41"/>
      <c r="L1948" s="41"/>
    </row>
    <row r="1949" spans="9:12">
      <c r="I1949" s="41"/>
      <c r="J1949" s="41"/>
      <c r="K1949" s="41"/>
      <c r="L1949" s="41"/>
    </row>
    <row r="1950" spans="9:12">
      <c r="I1950" s="41"/>
      <c r="J1950" s="41"/>
      <c r="K1950" s="41"/>
      <c r="L1950" s="41"/>
    </row>
    <row r="1951" spans="9:12">
      <c r="I1951" s="41"/>
      <c r="J1951" s="41"/>
      <c r="K1951" s="41"/>
      <c r="L1951" s="41"/>
    </row>
    <row r="1952" spans="9:12">
      <c r="I1952" s="41"/>
      <c r="J1952" s="41"/>
      <c r="K1952" s="41"/>
      <c r="L1952" s="41"/>
    </row>
    <row r="1953" spans="9:12">
      <c r="I1953" s="41"/>
      <c r="J1953" s="41"/>
      <c r="K1953" s="41"/>
      <c r="L1953" s="41"/>
    </row>
    <row r="1954" spans="9:12">
      <c r="I1954" s="41"/>
      <c r="J1954" s="41"/>
      <c r="K1954" s="41"/>
      <c r="L1954" s="41"/>
    </row>
    <row r="1955" spans="9:12">
      <c r="I1955" s="41"/>
      <c r="J1955" s="41"/>
      <c r="K1955" s="41"/>
      <c r="L1955" s="41"/>
    </row>
    <row r="1956" spans="9:12">
      <c r="I1956" s="41"/>
      <c r="J1956" s="41"/>
      <c r="K1956" s="41"/>
      <c r="L1956" s="41"/>
    </row>
    <row r="1957" spans="9:12">
      <c r="I1957" s="41"/>
      <c r="J1957" s="41"/>
      <c r="K1957" s="41"/>
      <c r="L1957" s="41"/>
    </row>
    <row r="1958" spans="9:12">
      <c r="I1958" s="41"/>
      <c r="J1958" s="41"/>
      <c r="K1958" s="41"/>
      <c r="L1958" s="41"/>
    </row>
    <row r="1959" spans="9:12">
      <c r="I1959" s="41"/>
      <c r="J1959" s="41"/>
      <c r="K1959" s="41"/>
      <c r="L1959" s="41"/>
    </row>
    <row r="1960" spans="9:12">
      <c r="I1960" s="41"/>
      <c r="J1960" s="41"/>
      <c r="K1960" s="41"/>
      <c r="L1960" s="41"/>
    </row>
    <row r="1961" spans="9:12">
      <c r="I1961" s="41"/>
      <c r="J1961" s="41"/>
      <c r="K1961" s="41"/>
      <c r="L1961" s="41"/>
    </row>
    <row r="1962" spans="9:12">
      <c r="I1962" s="41"/>
      <c r="J1962" s="41"/>
      <c r="K1962" s="41"/>
      <c r="L1962" s="41"/>
    </row>
    <row r="1963" spans="9:12">
      <c r="I1963" s="41"/>
      <c r="J1963" s="41"/>
      <c r="K1963" s="41"/>
      <c r="L1963" s="41"/>
    </row>
    <row r="1964" spans="9:12">
      <c r="I1964" s="41"/>
      <c r="J1964" s="41"/>
      <c r="K1964" s="41"/>
      <c r="L1964" s="41"/>
    </row>
    <row r="1965" spans="9:12">
      <c r="I1965" s="41"/>
      <c r="J1965" s="41"/>
      <c r="K1965" s="41"/>
      <c r="L1965" s="41"/>
    </row>
    <row r="1966" spans="9:12">
      <c r="I1966" s="41"/>
      <c r="J1966" s="41"/>
      <c r="K1966" s="41"/>
      <c r="L1966" s="41"/>
    </row>
    <row r="1967" spans="9:12">
      <c r="I1967" s="41"/>
      <c r="J1967" s="41"/>
      <c r="K1967" s="41"/>
      <c r="L1967" s="41"/>
    </row>
    <row r="1968" spans="9:12">
      <c r="I1968" s="41"/>
      <c r="J1968" s="41"/>
      <c r="K1968" s="41"/>
      <c r="L1968" s="41"/>
    </row>
    <row r="1969" spans="9:12">
      <c r="I1969" s="41"/>
      <c r="J1969" s="41"/>
      <c r="K1969" s="41"/>
      <c r="L1969" s="41"/>
    </row>
    <row r="1970" spans="9:12">
      <c r="I1970" s="41"/>
      <c r="J1970" s="41"/>
      <c r="K1970" s="41"/>
      <c r="L1970" s="41"/>
    </row>
    <row r="1971" spans="9:12">
      <c r="I1971" s="41"/>
      <c r="J1971" s="41"/>
      <c r="K1971" s="41"/>
      <c r="L1971" s="41"/>
    </row>
    <row r="1972" spans="9:12">
      <c r="I1972" s="41"/>
      <c r="J1972" s="41"/>
      <c r="K1972" s="41"/>
      <c r="L1972" s="41"/>
    </row>
    <row r="1973" spans="9:12">
      <c r="I1973" s="41"/>
      <c r="J1973" s="41"/>
      <c r="K1973" s="41"/>
      <c r="L1973" s="41"/>
    </row>
    <row r="1974" spans="9:12">
      <c r="I1974" s="41"/>
      <c r="J1974" s="41"/>
      <c r="K1974" s="41"/>
      <c r="L1974" s="41"/>
    </row>
    <row r="1975" spans="9:12">
      <c r="I1975" s="41"/>
      <c r="J1975" s="41"/>
      <c r="K1975" s="41"/>
      <c r="L1975" s="41"/>
    </row>
    <row r="1976" spans="9:12">
      <c r="I1976" s="41"/>
      <c r="J1976" s="41"/>
      <c r="K1976" s="41"/>
      <c r="L1976" s="41"/>
    </row>
    <row r="1977" spans="9:12">
      <c r="I1977" s="41"/>
      <c r="J1977" s="41"/>
      <c r="K1977" s="41"/>
      <c r="L1977" s="41"/>
    </row>
    <row r="1978" spans="9:12">
      <c r="I1978" s="41"/>
      <c r="J1978" s="41"/>
      <c r="K1978" s="41"/>
      <c r="L1978" s="41"/>
    </row>
    <row r="1979" spans="9:12">
      <c r="I1979" s="41"/>
      <c r="J1979" s="41"/>
      <c r="K1979" s="41"/>
      <c r="L1979" s="41"/>
    </row>
    <row r="1980" spans="9:12">
      <c r="I1980" s="41"/>
      <c r="J1980" s="41"/>
      <c r="K1980" s="41"/>
      <c r="L1980" s="41"/>
    </row>
    <row r="1981" spans="9:12">
      <c r="I1981" s="41"/>
      <c r="J1981" s="41"/>
      <c r="K1981" s="41"/>
      <c r="L1981" s="41"/>
    </row>
    <row r="1982" spans="9:12">
      <c r="I1982" s="41"/>
      <c r="J1982" s="41"/>
      <c r="K1982" s="41"/>
      <c r="L1982" s="41"/>
    </row>
    <row r="1983" spans="9:12">
      <c r="I1983" s="41"/>
      <c r="J1983" s="41"/>
      <c r="K1983" s="41"/>
      <c r="L1983" s="41"/>
    </row>
    <row r="1984" spans="9:12">
      <c r="I1984" s="41"/>
      <c r="J1984" s="41"/>
      <c r="K1984" s="41"/>
      <c r="L1984" s="41"/>
    </row>
    <row r="1985" spans="9:12">
      <c r="I1985" s="41"/>
      <c r="J1985" s="41"/>
      <c r="K1985" s="41"/>
      <c r="L1985" s="41"/>
    </row>
    <row r="1986" spans="9:12">
      <c r="I1986" s="41"/>
      <c r="J1986" s="41"/>
      <c r="K1986" s="41"/>
      <c r="L1986" s="41"/>
    </row>
    <row r="1987" spans="9:12">
      <c r="I1987" s="41"/>
      <c r="J1987" s="41"/>
      <c r="K1987" s="41"/>
      <c r="L1987" s="41"/>
    </row>
    <row r="1988" spans="9:12">
      <c r="I1988" s="41"/>
      <c r="J1988" s="41"/>
      <c r="K1988" s="41"/>
      <c r="L1988" s="41"/>
    </row>
    <row r="1989" spans="9:12">
      <c r="I1989" s="41"/>
      <c r="J1989" s="41"/>
      <c r="K1989" s="41"/>
      <c r="L1989" s="41"/>
    </row>
    <row r="1990" spans="9:12">
      <c r="I1990" s="41"/>
      <c r="J1990" s="41"/>
      <c r="K1990" s="41"/>
      <c r="L1990" s="41"/>
    </row>
    <row r="1991" spans="9:12">
      <c r="I1991" s="41"/>
      <c r="J1991" s="41"/>
      <c r="K1991" s="41"/>
      <c r="L1991" s="41"/>
    </row>
    <row r="1992" spans="9:12">
      <c r="I1992" s="41"/>
      <c r="J1992" s="41"/>
      <c r="K1992" s="41"/>
      <c r="L1992" s="41"/>
    </row>
    <row r="1993" spans="9:12">
      <c r="I1993" s="41"/>
      <c r="J1993" s="41"/>
      <c r="K1993" s="41"/>
      <c r="L1993" s="41"/>
    </row>
    <row r="1994" spans="9:12">
      <c r="I1994" s="41"/>
      <c r="J1994" s="41"/>
      <c r="K1994" s="41"/>
      <c r="L1994" s="41"/>
    </row>
    <row r="1995" spans="9:12">
      <c r="I1995" s="41"/>
      <c r="J1995" s="41"/>
      <c r="K1995" s="41"/>
      <c r="L1995" s="41"/>
    </row>
    <row r="1996" spans="9:12">
      <c r="I1996" s="41"/>
      <c r="J1996" s="41"/>
      <c r="K1996" s="41"/>
      <c r="L1996" s="41"/>
    </row>
    <row r="1997" spans="9:12">
      <c r="I1997" s="41"/>
      <c r="J1997" s="41"/>
      <c r="K1997" s="41"/>
      <c r="L1997" s="41"/>
    </row>
    <row r="1998" spans="9:12">
      <c r="I1998" s="41"/>
      <c r="J1998" s="41"/>
      <c r="K1998" s="41"/>
      <c r="L1998" s="41"/>
    </row>
    <row r="1999" spans="9:12">
      <c r="I1999" s="41"/>
      <c r="J1999" s="41"/>
      <c r="K1999" s="41"/>
      <c r="L1999" s="41"/>
    </row>
    <row r="2000" spans="9:12">
      <c r="I2000" s="41"/>
      <c r="J2000" s="41"/>
      <c r="K2000" s="41"/>
      <c r="L2000" s="41"/>
    </row>
    <row r="2001" spans="9:12">
      <c r="I2001" s="41"/>
      <c r="J2001" s="41"/>
      <c r="K2001" s="41"/>
      <c r="L2001" s="41"/>
    </row>
    <row r="2002" spans="9:12">
      <c r="I2002" s="41"/>
      <c r="J2002" s="41"/>
      <c r="K2002" s="41"/>
      <c r="L2002" s="41"/>
    </row>
    <row r="2003" spans="9:12">
      <c r="I2003" s="41"/>
      <c r="J2003" s="41"/>
      <c r="K2003" s="41"/>
      <c r="L2003" s="41"/>
    </row>
    <row r="2004" spans="9:12">
      <c r="I2004" s="41"/>
      <c r="J2004" s="41"/>
      <c r="K2004" s="41"/>
      <c r="L2004" s="41"/>
    </row>
    <row r="2005" spans="9:12">
      <c r="I2005" s="41"/>
      <c r="J2005" s="41"/>
      <c r="K2005" s="41"/>
      <c r="L2005" s="41"/>
    </row>
    <row r="2006" spans="9:12">
      <c r="I2006" s="41"/>
      <c r="J2006" s="41"/>
      <c r="K2006" s="41"/>
      <c r="L2006" s="41"/>
    </row>
    <row r="2007" spans="9:12">
      <c r="I2007" s="41"/>
      <c r="J2007" s="41"/>
      <c r="K2007" s="41"/>
      <c r="L2007" s="41"/>
    </row>
    <row r="2008" spans="9:12">
      <c r="I2008" s="41"/>
      <c r="J2008" s="41"/>
      <c r="K2008" s="41"/>
      <c r="L2008" s="41"/>
    </row>
    <row r="2009" spans="9:12">
      <c r="I2009" s="41"/>
      <c r="J2009" s="41"/>
      <c r="K2009" s="41"/>
      <c r="L2009" s="41"/>
    </row>
    <row r="2010" spans="9:12">
      <c r="I2010" s="41"/>
      <c r="J2010" s="41"/>
      <c r="K2010" s="41"/>
      <c r="L2010" s="41"/>
    </row>
    <row r="2011" spans="9:12">
      <c r="I2011" s="41"/>
      <c r="J2011" s="41"/>
      <c r="K2011" s="41"/>
      <c r="L2011" s="41"/>
    </row>
    <row r="2012" spans="9:12">
      <c r="I2012" s="41"/>
      <c r="J2012" s="41"/>
      <c r="K2012" s="41"/>
      <c r="L2012" s="41"/>
    </row>
    <row r="2013" spans="9:12">
      <c r="I2013" s="41"/>
      <c r="J2013" s="41"/>
      <c r="K2013" s="41"/>
      <c r="L2013" s="41"/>
    </row>
    <row r="2014" spans="9:12">
      <c r="I2014" s="41"/>
      <c r="J2014" s="41"/>
      <c r="K2014" s="41"/>
      <c r="L2014" s="41"/>
    </row>
    <row r="2015" spans="9:12">
      <c r="I2015" s="41"/>
      <c r="J2015" s="41"/>
      <c r="K2015" s="41"/>
      <c r="L2015" s="41"/>
    </row>
    <row r="2016" spans="9:12">
      <c r="I2016" s="41"/>
      <c r="J2016" s="41"/>
      <c r="K2016" s="41"/>
      <c r="L2016" s="41"/>
    </row>
    <row r="2017" spans="9:12">
      <c r="I2017" s="41"/>
      <c r="J2017" s="41"/>
      <c r="K2017" s="41"/>
      <c r="L2017" s="41"/>
    </row>
    <row r="2018" spans="9:12">
      <c r="I2018" s="41"/>
      <c r="J2018" s="41"/>
      <c r="K2018" s="41"/>
      <c r="L2018" s="41"/>
    </row>
    <row r="2019" spans="9:12">
      <c r="I2019" s="41"/>
      <c r="J2019" s="41"/>
      <c r="K2019" s="41"/>
      <c r="L2019" s="41"/>
    </row>
    <row r="2020" spans="9:12">
      <c r="I2020" s="41"/>
      <c r="J2020" s="41"/>
      <c r="K2020" s="41"/>
      <c r="L2020" s="41"/>
    </row>
    <row r="2021" spans="9:12">
      <c r="I2021" s="41"/>
      <c r="J2021" s="41"/>
      <c r="K2021" s="41"/>
      <c r="L2021" s="41"/>
    </row>
    <row r="2022" spans="9:12">
      <c r="I2022" s="41"/>
      <c r="J2022" s="41"/>
      <c r="K2022" s="41"/>
      <c r="L2022" s="41"/>
    </row>
    <row r="2023" spans="9:12">
      <c r="I2023" s="41"/>
      <c r="J2023" s="41"/>
      <c r="K2023" s="41"/>
      <c r="L2023" s="41"/>
    </row>
    <row r="2024" spans="9:12">
      <c r="I2024" s="41"/>
      <c r="J2024" s="41"/>
      <c r="K2024" s="41"/>
      <c r="L2024" s="41"/>
    </row>
    <row r="2025" spans="9:12">
      <c r="I2025" s="41"/>
      <c r="J2025" s="41"/>
      <c r="K2025" s="41"/>
      <c r="L2025" s="41"/>
    </row>
    <row r="2026" spans="9:12">
      <c r="I2026" s="41"/>
      <c r="J2026" s="41"/>
      <c r="K2026" s="41"/>
      <c r="L2026" s="41"/>
    </row>
    <row r="2027" spans="9:12">
      <c r="I2027" s="41"/>
      <c r="J2027" s="41"/>
      <c r="K2027" s="41"/>
      <c r="L2027" s="41"/>
    </row>
    <row r="2028" spans="9:12">
      <c r="I2028" s="41"/>
      <c r="J2028" s="41"/>
      <c r="K2028" s="41"/>
      <c r="L2028" s="41"/>
    </row>
    <row r="2029" spans="9:12">
      <c r="I2029" s="41"/>
      <c r="J2029" s="41"/>
      <c r="K2029" s="41"/>
      <c r="L2029" s="41"/>
    </row>
    <row r="2030" spans="9:12">
      <c r="I2030" s="41"/>
      <c r="J2030" s="41"/>
      <c r="K2030" s="41"/>
      <c r="L2030" s="41"/>
    </row>
    <row r="2031" spans="9:12">
      <c r="I2031" s="41"/>
      <c r="J2031" s="41"/>
      <c r="K2031" s="41"/>
      <c r="L2031" s="41"/>
    </row>
    <row r="2032" spans="9:12">
      <c r="I2032" s="41"/>
      <c r="J2032" s="41"/>
      <c r="K2032" s="41"/>
      <c r="L2032" s="41"/>
    </row>
    <row r="2033" spans="9:12">
      <c r="I2033" s="41"/>
      <c r="J2033" s="41"/>
      <c r="K2033" s="41"/>
      <c r="L2033" s="41"/>
    </row>
    <row r="2034" spans="9:12">
      <c r="I2034" s="41"/>
      <c r="J2034" s="41"/>
      <c r="K2034" s="41"/>
      <c r="L2034" s="41"/>
    </row>
    <row r="2035" spans="9:12">
      <c r="I2035" s="41"/>
      <c r="J2035" s="41"/>
      <c r="K2035" s="41"/>
      <c r="L2035" s="41"/>
    </row>
    <row r="2036" spans="9:12">
      <c r="I2036" s="41"/>
      <c r="J2036" s="41"/>
      <c r="K2036" s="41"/>
      <c r="L2036" s="41"/>
    </row>
    <row r="2037" spans="9:12">
      <c r="I2037" s="41"/>
      <c r="J2037" s="41"/>
      <c r="K2037" s="41"/>
      <c r="L2037" s="41"/>
    </row>
    <row r="2038" spans="9:12">
      <c r="I2038" s="41"/>
      <c r="J2038" s="41"/>
      <c r="K2038" s="41"/>
      <c r="L2038" s="41"/>
    </row>
    <row r="2039" spans="9:12">
      <c r="I2039" s="41"/>
      <c r="J2039" s="41"/>
      <c r="K2039" s="41"/>
      <c r="L2039" s="41"/>
    </row>
    <row r="2040" spans="9:12">
      <c r="I2040" s="41"/>
      <c r="J2040" s="41"/>
      <c r="K2040" s="41"/>
      <c r="L2040" s="41"/>
    </row>
    <row r="2041" spans="9:12">
      <c r="I2041" s="41"/>
      <c r="J2041" s="41"/>
      <c r="K2041" s="41"/>
      <c r="L2041" s="41"/>
    </row>
    <row r="2042" spans="9:12">
      <c r="I2042" s="41"/>
      <c r="J2042" s="41"/>
      <c r="K2042" s="41"/>
      <c r="L2042" s="41"/>
    </row>
    <row r="2043" spans="9:12">
      <c r="I2043" s="41"/>
      <c r="J2043" s="41"/>
      <c r="K2043" s="41"/>
      <c r="L2043" s="41"/>
    </row>
    <row r="2044" spans="9:12">
      <c r="I2044" s="41"/>
      <c r="J2044" s="41"/>
      <c r="K2044" s="41"/>
      <c r="L2044" s="41"/>
    </row>
    <row r="2045" spans="9:12">
      <c r="I2045" s="41"/>
      <c r="J2045" s="41"/>
      <c r="K2045" s="41"/>
      <c r="L2045" s="41"/>
    </row>
    <row r="2046" spans="9:12">
      <c r="I2046" s="41"/>
      <c r="J2046" s="41"/>
      <c r="K2046" s="41"/>
      <c r="L2046" s="41"/>
    </row>
    <row r="2047" spans="9:12">
      <c r="I2047" s="41"/>
      <c r="J2047" s="41"/>
      <c r="K2047" s="41"/>
      <c r="L2047" s="41"/>
    </row>
    <row r="2048" spans="9:12">
      <c r="I2048" s="41"/>
      <c r="J2048" s="41"/>
      <c r="K2048" s="41"/>
      <c r="L2048" s="41"/>
    </row>
    <row r="2049" spans="9:12">
      <c r="I2049" s="41"/>
      <c r="J2049" s="41"/>
      <c r="K2049" s="41"/>
      <c r="L2049" s="41"/>
    </row>
    <row r="2050" spans="9:12">
      <c r="I2050" s="41"/>
      <c r="J2050" s="41"/>
      <c r="K2050" s="41"/>
      <c r="L2050" s="41"/>
    </row>
    <row r="2051" spans="9:12">
      <c r="I2051" s="41"/>
      <c r="J2051" s="41"/>
      <c r="K2051" s="41"/>
      <c r="L2051" s="41"/>
    </row>
    <row r="2052" spans="9:12">
      <c r="I2052" s="41"/>
      <c r="J2052" s="41"/>
      <c r="K2052" s="41"/>
      <c r="L2052" s="41"/>
    </row>
    <row r="2053" spans="9:12">
      <c r="I2053" s="41"/>
      <c r="J2053" s="41"/>
      <c r="K2053" s="41"/>
      <c r="L2053" s="41"/>
    </row>
    <row r="2054" spans="9:12">
      <c r="I2054" s="41"/>
      <c r="J2054" s="41"/>
      <c r="K2054" s="41"/>
      <c r="L2054" s="41"/>
    </row>
    <row r="2055" spans="9:12">
      <c r="I2055" s="41"/>
      <c r="J2055" s="41"/>
      <c r="K2055" s="41"/>
      <c r="L2055" s="41"/>
    </row>
    <row r="2056" spans="9:12">
      <c r="I2056" s="41"/>
      <c r="J2056" s="41"/>
      <c r="K2056" s="41"/>
      <c r="L2056" s="41"/>
    </row>
    <row r="2057" spans="9:12">
      <c r="I2057" s="41"/>
      <c r="J2057" s="41"/>
      <c r="K2057" s="41"/>
      <c r="L2057" s="41"/>
    </row>
    <row r="2058" spans="9:12">
      <c r="I2058" s="41"/>
      <c r="J2058" s="41"/>
      <c r="K2058" s="41"/>
      <c r="L2058" s="41"/>
    </row>
    <row r="2059" spans="9:12">
      <c r="I2059" s="41"/>
      <c r="J2059" s="41"/>
      <c r="K2059" s="41"/>
      <c r="L2059" s="41"/>
    </row>
    <row r="2060" spans="9:12">
      <c r="I2060" s="41"/>
      <c r="J2060" s="41"/>
      <c r="K2060" s="41"/>
      <c r="L2060" s="41"/>
    </row>
    <row r="2061" spans="9:12">
      <c r="I2061" s="41"/>
      <c r="J2061" s="41"/>
      <c r="K2061" s="41"/>
      <c r="L2061" s="41"/>
    </row>
    <row r="2062" spans="9:12">
      <c r="I2062" s="41"/>
      <c r="J2062" s="41"/>
      <c r="K2062" s="41"/>
      <c r="L2062" s="41"/>
    </row>
    <row r="2063" spans="9:12">
      <c r="I2063" s="41"/>
      <c r="J2063" s="41"/>
      <c r="K2063" s="41"/>
      <c r="L2063" s="41"/>
    </row>
    <row r="2064" spans="9:12">
      <c r="I2064" s="41"/>
      <c r="J2064" s="41"/>
      <c r="K2064" s="41"/>
      <c r="L2064" s="41"/>
    </row>
    <row r="2065" spans="9:12">
      <c r="I2065" s="41"/>
      <c r="J2065" s="41"/>
      <c r="K2065" s="41"/>
      <c r="L2065" s="41"/>
    </row>
    <row r="2066" spans="9:12">
      <c r="I2066" s="41"/>
      <c r="J2066" s="41"/>
      <c r="K2066" s="41"/>
      <c r="L2066" s="41"/>
    </row>
    <row r="2067" spans="9:12">
      <c r="I2067" s="41"/>
      <c r="J2067" s="41"/>
      <c r="K2067" s="41"/>
      <c r="L2067" s="41"/>
    </row>
    <row r="2068" spans="9:12">
      <c r="I2068" s="41"/>
      <c r="J2068" s="41"/>
      <c r="K2068" s="41"/>
      <c r="L2068" s="41"/>
    </row>
    <row r="2069" spans="9:12">
      <c r="I2069" s="41"/>
      <c r="J2069" s="41"/>
      <c r="K2069" s="41"/>
      <c r="L2069" s="41"/>
    </row>
    <row r="2070" spans="9:12">
      <c r="I2070" s="41"/>
      <c r="J2070" s="41"/>
      <c r="K2070" s="41"/>
      <c r="L2070" s="41"/>
    </row>
    <row r="2071" spans="9:12">
      <c r="I2071" s="41"/>
      <c r="J2071" s="41"/>
      <c r="K2071" s="41"/>
      <c r="L2071" s="41"/>
    </row>
    <row r="2072" spans="9:12">
      <c r="I2072" s="41"/>
      <c r="J2072" s="41"/>
      <c r="K2072" s="41"/>
      <c r="L2072" s="41"/>
    </row>
    <row r="2073" spans="9:12">
      <c r="I2073" s="41"/>
      <c r="J2073" s="41"/>
      <c r="K2073" s="41"/>
      <c r="L2073" s="41"/>
    </row>
    <row r="2074" spans="9:12">
      <c r="I2074" s="41"/>
      <c r="J2074" s="41"/>
      <c r="K2074" s="41"/>
      <c r="L2074" s="41"/>
    </row>
    <row r="2075" spans="9:12">
      <c r="I2075" s="41"/>
      <c r="J2075" s="41"/>
      <c r="K2075" s="41"/>
      <c r="L2075" s="41"/>
    </row>
    <row r="2076" spans="9:12">
      <c r="I2076" s="41"/>
      <c r="J2076" s="41"/>
      <c r="K2076" s="41"/>
      <c r="L2076" s="41"/>
    </row>
    <row r="2077" spans="9:12">
      <c r="I2077" s="41"/>
      <c r="J2077" s="41"/>
      <c r="K2077" s="41"/>
      <c r="L2077" s="41"/>
    </row>
    <row r="2078" spans="9:12">
      <c r="I2078" s="41"/>
      <c r="J2078" s="41"/>
      <c r="K2078" s="41"/>
      <c r="L2078" s="41"/>
    </row>
    <row r="2079" spans="9:12">
      <c r="I2079" s="41"/>
      <c r="J2079" s="41"/>
      <c r="K2079" s="41"/>
      <c r="L2079" s="41"/>
    </row>
    <row r="2080" spans="9:12">
      <c r="I2080" s="41"/>
      <c r="J2080" s="41"/>
      <c r="K2080" s="41"/>
      <c r="L2080" s="41"/>
    </row>
    <row r="2081" spans="9:12">
      <c r="I2081" s="41"/>
      <c r="J2081" s="41"/>
      <c r="K2081" s="41"/>
      <c r="L2081" s="41"/>
    </row>
    <row r="2082" spans="9:12">
      <c r="I2082" s="41"/>
      <c r="J2082" s="41"/>
      <c r="K2082" s="41"/>
      <c r="L2082" s="41"/>
    </row>
    <row r="2083" spans="9:12">
      <c r="I2083" s="41"/>
      <c r="J2083" s="41"/>
      <c r="K2083" s="41"/>
      <c r="L2083" s="41"/>
    </row>
    <row r="2084" spans="9:12">
      <c r="I2084" s="41"/>
      <c r="J2084" s="41"/>
      <c r="K2084" s="41"/>
      <c r="L2084" s="41"/>
    </row>
    <row r="2085" spans="9:12">
      <c r="I2085" s="41"/>
      <c r="J2085" s="41"/>
      <c r="K2085" s="41"/>
      <c r="L2085" s="41"/>
    </row>
    <row r="2086" spans="9:12">
      <c r="I2086" s="41"/>
      <c r="J2086" s="41"/>
      <c r="K2086" s="41"/>
      <c r="L2086" s="41"/>
    </row>
    <row r="2087" spans="9:12">
      <c r="I2087" s="41"/>
      <c r="J2087" s="41"/>
      <c r="K2087" s="41"/>
      <c r="L2087" s="41"/>
    </row>
    <row r="2088" spans="9:12">
      <c r="I2088" s="41"/>
      <c r="J2088" s="41"/>
      <c r="K2088" s="41"/>
      <c r="L2088" s="41"/>
    </row>
    <row r="2089" spans="9:12">
      <c r="I2089" s="41"/>
      <c r="J2089" s="41"/>
      <c r="K2089" s="41"/>
      <c r="L2089" s="41"/>
    </row>
    <row r="2090" spans="9:12">
      <c r="I2090" s="41"/>
      <c r="J2090" s="41"/>
      <c r="K2090" s="41"/>
      <c r="L2090" s="41"/>
    </row>
    <row r="2091" spans="9:12">
      <c r="I2091" s="41"/>
      <c r="J2091" s="41"/>
      <c r="K2091" s="41"/>
      <c r="L2091" s="41"/>
    </row>
    <row r="2092" spans="9:12">
      <c r="I2092" s="41"/>
      <c r="J2092" s="41"/>
      <c r="K2092" s="41"/>
      <c r="L2092" s="41"/>
    </row>
    <row r="2093" spans="9:12">
      <c r="I2093" s="41"/>
      <c r="J2093" s="41"/>
      <c r="K2093" s="41"/>
      <c r="L2093" s="41"/>
    </row>
    <row r="2094" spans="9:12">
      <c r="I2094" s="41"/>
      <c r="J2094" s="41"/>
      <c r="K2094" s="41"/>
      <c r="L2094" s="41"/>
    </row>
    <row r="2095" spans="9:12">
      <c r="I2095" s="41"/>
      <c r="J2095" s="41"/>
      <c r="K2095" s="41"/>
      <c r="L2095" s="41"/>
    </row>
    <row r="2096" spans="9:12">
      <c r="I2096" s="41"/>
      <c r="J2096" s="41"/>
      <c r="K2096" s="41"/>
      <c r="L2096" s="41"/>
    </row>
    <row r="2097" spans="9:12">
      <c r="I2097" s="41"/>
      <c r="J2097" s="41"/>
      <c r="K2097" s="41"/>
      <c r="L2097" s="41"/>
    </row>
    <row r="2098" spans="9:12">
      <c r="I2098" s="41"/>
      <c r="J2098" s="41"/>
      <c r="K2098" s="41"/>
      <c r="L2098" s="41"/>
    </row>
    <row r="2099" spans="9:12">
      <c r="I2099" s="41"/>
      <c r="J2099" s="41"/>
      <c r="K2099" s="41"/>
      <c r="L2099" s="41"/>
    </row>
    <row r="2100" spans="9:12">
      <c r="I2100" s="41"/>
      <c r="J2100" s="41"/>
      <c r="K2100" s="41"/>
      <c r="L2100" s="41"/>
    </row>
    <row r="2101" spans="9:12">
      <c r="I2101" s="41"/>
      <c r="J2101" s="41"/>
      <c r="K2101" s="41"/>
      <c r="L2101" s="41"/>
    </row>
    <row r="2102" spans="9:12">
      <c r="I2102" s="41"/>
      <c r="J2102" s="41"/>
      <c r="K2102" s="41"/>
      <c r="L2102" s="41"/>
    </row>
    <row r="2103" spans="9:12">
      <c r="I2103" s="41"/>
      <c r="J2103" s="41"/>
      <c r="K2103" s="41"/>
      <c r="L2103" s="41"/>
    </row>
    <row r="2104" spans="9:12">
      <c r="I2104" s="41"/>
      <c r="J2104" s="41"/>
      <c r="K2104" s="41"/>
      <c r="L2104" s="41"/>
    </row>
    <row r="2105" spans="9:12">
      <c r="I2105" s="41"/>
      <c r="J2105" s="41"/>
      <c r="K2105" s="41"/>
      <c r="L2105" s="41"/>
    </row>
    <row r="2106" spans="9:12">
      <c r="I2106" s="41"/>
      <c r="J2106" s="41"/>
      <c r="K2106" s="41"/>
      <c r="L2106" s="41"/>
    </row>
    <row r="2107" spans="9:12">
      <c r="I2107" s="41"/>
      <c r="J2107" s="41"/>
      <c r="K2107" s="41"/>
      <c r="L2107" s="41"/>
    </row>
    <row r="2108" spans="9:12">
      <c r="I2108" s="41"/>
      <c r="J2108" s="41"/>
      <c r="K2108" s="41"/>
      <c r="L2108" s="41"/>
    </row>
    <row r="2109" spans="9:12">
      <c r="I2109" s="41"/>
      <c r="J2109" s="41"/>
      <c r="K2109" s="41"/>
      <c r="L2109" s="41"/>
    </row>
    <row r="2110" spans="9:12">
      <c r="I2110" s="41"/>
      <c r="J2110" s="41"/>
      <c r="K2110" s="41"/>
      <c r="L2110" s="41"/>
    </row>
    <row r="2111" spans="9:12">
      <c r="I2111" s="41"/>
      <c r="J2111" s="41"/>
      <c r="K2111" s="41"/>
      <c r="L2111" s="41"/>
    </row>
    <row r="2112" spans="9:12">
      <c r="I2112" s="41"/>
      <c r="J2112" s="41"/>
      <c r="K2112" s="41"/>
      <c r="L2112" s="41"/>
    </row>
    <row r="2113" spans="9:12">
      <c r="I2113" s="41"/>
      <c r="J2113" s="41"/>
      <c r="K2113" s="41"/>
      <c r="L2113" s="41"/>
    </row>
    <row r="2114" spans="9:12">
      <c r="I2114" s="41"/>
      <c r="J2114" s="41"/>
      <c r="K2114" s="41"/>
      <c r="L2114" s="41"/>
    </row>
    <row r="2115" spans="9:12">
      <c r="I2115" s="41"/>
      <c r="J2115" s="41"/>
      <c r="K2115" s="41"/>
      <c r="L2115" s="41"/>
    </row>
    <row r="2116" spans="9:12">
      <c r="I2116" s="41"/>
      <c r="J2116" s="41"/>
      <c r="K2116" s="41"/>
      <c r="L2116" s="41"/>
    </row>
    <row r="2117" spans="9:12">
      <c r="I2117" s="41"/>
      <c r="J2117" s="41"/>
      <c r="K2117" s="41"/>
      <c r="L2117" s="41"/>
    </row>
    <row r="2118" spans="9:12">
      <c r="I2118" s="41"/>
      <c r="J2118" s="41"/>
      <c r="K2118" s="41"/>
      <c r="L2118" s="41"/>
    </row>
    <row r="2119" spans="9:12">
      <c r="I2119" s="41"/>
      <c r="J2119" s="41"/>
      <c r="K2119" s="41"/>
      <c r="L2119" s="41"/>
    </row>
    <row r="2120" spans="9:12">
      <c r="I2120" s="41"/>
      <c r="J2120" s="41"/>
      <c r="K2120" s="41"/>
      <c r="L2120" s="41"/>
    </row>
    <row r="2121" spans="9:12">
      <c r="I2121" s="41"/>
      <c r="J2121" s="41"/>
      <c r="K2121" s="41"/>
      <c r="L2121" s="41"/>
    </row>
    <row r="2122" spans="9:12">
      <c r="I2122" s="41"/>
      <c r="J2122" s="41"/>
      <c r="K2122" s="41"/>
      <c r="L2122" s="41"/>
    </row>
    <row r="2123" spans="9:12">
      <c r="I2123" s="41"/>
      <c r="J2123" s="41"/>
      <c r="K2123" s="41"/>
      <c r="L2123" s="41"/>
    </row>
    <row r="2124" spans="9:12">
      <c r="I2124" s="41"/>
      <c r="J2124" s="41"/>
      <c r="K2124" s="41"/>
      <c r="L2124" s="41"/>
    </row>
    <row r="2125" spans="9:12">
      <c r="I2125" s="41"/>
      <c r="J2125" s="41"/>
      <c r="K2125" s="41"/>
      <c r="L2125" s="41"/>
    </row>
    <row r="2126" spans="9:12">
      <c r="I2126" s="41"/>
      <c r="J2126" s="41"/>
      <c r="K2126" s="41"/>
      <c r="L2126" s="41"/>
    </row>
    <row r="2127" spans="9:12">
      <c r="I2127" s="41"/>
      <c r="J2127" s="41"/>
      <c r="K2127" s="41"/>
      <c r="L2127" s="41"/>
    </row>
    <row r="2128" spans="9:12">
      <c r="I2128" s="41"/>
      <c r="J2128" s="41"/>
      <c r="K2128" s="41"/>
      <c r="L2128" s="41"/>
    </row>
    <row r="2129" spans="9:12">
      <c r="I2129" s="41"/>
      <c r="J2129" s="41"/>
      <c r="K2129" s="41"/>
      <c r="L2129" s="41"/>
    </row>
    <row r="2130" spans="9:12">
      <c r="I2130" s="41"/>
      <c r="J2130" s="41"/>
      <c r="K2130" s="41"/>
      <c r="L2130" s="41"/>
    </row>
    <row r="2131" spans="9:12">
      <c r="I2131" s="41"/>
      <c r="J2131" s="41"/>
      <c r="K2131" s="41"/>
      <c r="L2131" s="41"/>
    </row>
    <row r="2132" spans="9:12">
      <c r="I2132" s="41"/>
      <c r="J2132" s="41"/>
      <c r="K2132" s="41"/>
      <c r="L2132" s="41"/>
    </row>
    <row r="2133" spans="9:12">
      <c r="I2133" s="41"/>
      <c r="J2133" s="41"/>
      <c r="K2133" s="41"/>
      <c r="L2133" s="41"/>
    </row>
    <row r="2134" spans="9:12">
      <c r="I2134" s="41"/>
      <c r="J2134" s="41"/>
      <c r="K2134" s="41"/>
      <c r="L2134" s="41"/>
    </row>
    <row r="2135" spans="9:12">
      <c r="I2135" s="41"/>
      <c r="J2135" s="41"/>
      <c r="K2135" s="41"/>
      <c r="L2135" s="41"/>
    </row>
    <row r="2136" spans="9:12">
      <c r="I2136" s="41"/>
      <c r="J2136" s="41"/>
      <c r="K2136" s="41"/>
      <c r="L2136" s="41"/>
    </row>
    <row r="2137" spans="9:12">
      <c r="I2137" s="41"/>
      <c r="J2137" s="41"/>
      <c r="K2137" s="41"/>
      <c r="L2137" s="41"/>
    </row>
    <row r="2138" spans="9:12">
      <c r="I2138" s="41"/>
      <c r="J2138" s="41"/>
      <c r="K2138" s="41"/>
      <c r="L2138" s="41"/>
    </row>
    <row r="2139" spans="9:12">
      <c r="I2139" s="41"/>
      <c r="J2139" s="41"/>
      <c r="K2139" s="41"/>
      <c r="L2139" s="41"/>
    </row>
    <row r="2140" spans="9:12">
      <c r="I2140" s="41"/>
      <c r="J2140" s="41"/>
      <c r="K2140" s="41"/>
      <c r="L2140" s="41"/>
    </row>
    <row r="2141" spans="9:12">
      <c r="I2141" s="41"/>
      <c r="J2141" s="41"/>
      <c r="K2141" s="41"/>
      <c r="L2141" s="41"/>
    </row>
    <row r="2142" spans="9:12">
      <c r="I2142" s="41"/>
      <c r="J2142" s="41"/>
      <c r="K2142" s="41"/>
      <c r="L2142" s="41"/>
    </row>
    <row r="2143" spans="9:12">
      <c r="I2143" s="41"/>
      <c r="J2143" s="41"/>
      <c r="K2143" s="41"/>
      <c r="L2143" s="41"/>
    </row>
    <row r="2144" spans="9:12">
      <c r="I2144" s="41"/>
      <c r="J2144" s="41"/>
      <c r="K2144" s="41"/>
      <c r="L2144" s="41"/>
    </row>
    <row r="2145" spans="9:12">
      <c r="I2145" s="41"/>
      <c r="J2145" s="41"/>
      <c r="K2145" s="41"/>
      <c r="L2145" s="41"/>
    </row>
    <row r="2146" spans="9:12">
      <c r="I2146" s="41"/>
      <c r="J2146" s="41"/>
      <c r="K2146" s="41"/>
      <c r="L2146" s="41"/>
    </row>
    <row r="2147" spans="9:12">
      <c r="I2147" s="41"/>
      <c r="J2147" s="41"/>
      <c r="K2147" s="41"/>
      <c r="L2147" s="41"/>
    </row>
    <row r="2148" spans="9:12">
      <c r="I2148" s="41"/>
      <c r="J2148" s="41"/>
      <c r="K2148" s="41"/>
      <c r="L2148" s="41"/>
    </row>
    <row r="2149" spans="9:12">
      <c r="I2149" s="41"/>
      <c r="J2149" s="41"/>
      <c r="K2149" s="41"/>
      <c r="L2149" s="41"/>
    </row>
    <row r="2150" spans="9:12">
      <c r="I2150" s="41"/>
      <c r="J2150" s="41"/>
      <c r="K2150" s="41"/>
      <c r="L2150" s="41"/>
    </row>
    <row r="2151" spans="9:12">
      <c r="I2151" s="41"/>
      <c r="J2151" s="41"/>
      <c r="K2151" s="41"/>
      <c r="L2151" s="41"/>
    </row>
    <row r="2152" spans="9:12">
      <c r="I2152" s="41"/>
      <c r="J2152" s="41"/>
      <c r="K2152" s="41"/>
      <c r="L2152" s="41"/>
    </row>
    <row r="2153" spans="9:12">
      <c r="I2153" s="41"/>
      <c r="J2153" s="41"/>
      <c r="K2153" s="41"/>
      <c r="L2153" s="41"/>
    </row>
    <row r="2154" spans="9:12">
      <c r="I2154" s="41"/>
      <c r="J2154" s="41"/>
      <c r="K2154" s="41"/>
      <c r="L2154" s="41"/>
    </row>
    <row r="2155" spans="9:12">
      <c r="I2155" s="41"/>
      <c r="J2155" s="41"/>
      <c r="K2155" s="41"/>
      <c r="L2155" s="41"/>
    </row>
    <row r="2156" spans="9:12">
      <c r="I2156" s="41"/>
      <c r="J2156" s="41"/>
      <c r="K2156" s="41"/>
      <c r="L2156" s="41"/>
    </row>
    <row r="2157" spans="9:12">
      <c r="I2157" s="41"/>
      <c r="J2157" s="41"/>
      <c r="K2157" s="41"/>
      <c r="L2157" s="41"/>
    </row>
    <row r="2158" spans="9:12">
      <c r="I2158" s="41"/>
      <c r="J2158" s="41"/>
      <c r="K2158" s="41"/>
      <c r="L2158" s="41"/>
    </row>
    <row r="2159" spans="9:12">
      <c r="I2159" s="41"/>
      <c r="J2159" s="41"/>
      <c r="K2159" s="41"/>
      <c r="L2159" s="41"/>
    </row>
    <row r="2160" spans="9:12">
      <c r="I2160" s="41"/>
      <c r="J2160" s="41"/>
      <c r="K2160" s="41"/>
      <c r="L2160" s="41"/>
    </row>
    <row r="2161" spans="9:12">
      <c r="I2161" s="41"/>
      <c r="J2161" s="41"/>
      <c r="K2161" s="41"/>
      <c r="L2161" s="41"/>
    </row>
    <row r="2162" spans="9:12">
      <c r="I2162" s="41"/>
      <c r="J2162" s="41"/>
      <c r="K2162" s="41"/>
      <c r="L2162" s="41"/>
    </row>
    <row r="2163" spans="9:12">
      <c r="I2163" s="41"/>
      <c r="J2163" s="41"/>
      <c r="K2163" s="41"/>
      <c r="L2163" s="41"/>
    </row>
    <row r="2164" spans="9:12">
      <c r="I2164" s="41"/>
      <c r="J2164" s="41"/>
      <c r="K2164" s="41"/>
      <c r="L2164" s="41"/>
    </row>
    <row r="2165" spans="9:12">
      <c r="I2165" s="41"/>
      <c r="J2165" s="41"/>
      <c r="K2165" s="41"/>
      <c r="L2165" s="41"/>
    </row>
    <row r="2166" spans="9:12">
      <c r="I2166" s="41"/>
      <c r="J2166" s="41"/>
      <c r="K2166" s="41"/>
      <c r="L2166" s="41"/>
    </row>
    <row r="2167" spans="9:12">
      <c r="I2167" s="41"/>
      <c r="J2167" s="41"/>
      <c r="K2167" s="41"/>
      <c r="L2167" s="41"/>
    </row>
    <row r="2168" spans="9:12">
      <c r="I2168" s="41"/>
      <c r="J2168" s="41"/>
      <c r="K2168" s="41"/>
      <c r="L2168" s="41"/>
    </row>
    <row r="2169" spans="9:12">
      <c r="I2169" s="41"/>
      <c r="J2169" s="41"/>
      <c r="K2169" s="41"/>
      <c r="L2169" s="41"/>
    </row>
    <row r="2170" spans="9:12">
      <c r="I2170" s="41"/>
      <c r="J2170" s="41"/>
      <c r="K2170" s="41"/>
      <c r="L2170" s="41"/>
    </row>
    <row r="2171" spans="9:12">
      <c r="I2171" s="41"/>
      <c r="J2171" s="41"/>
      <c r="K2171" s="41"/>
      <c r="L2171" s="41"/>
    </row>
    <row r="2172" spans="9:12">
      <c r="I2172" s="41"/>
      <c r="J2172" s="41"/>
      <c r="K2172" s="41"/>
      <c r="L2172" s="41"/>
    </row>
    <row r="2173" spans="9:12">
      <c r="I2173" s="41"/>
      <c r="J2173" s="41"/>
      <c r="K2173" s="41"/>
      <c r="L2173" s="41"/>
    </row>
    <row r="2174" spans="9:12">
      <c r="I2174" s="41"/>
      <c r="J2174" s="41"/>
      <c r="K2174" s="41"/>
      <c r="L2174" s="41"/>
    </row>
    <row r="2175" spans="9:12">
      <c r="I2175" s="41"/>
      <c r="J2175" s="41"/>
      <c r="K2175" s="41"/>
      <c r="L2175" s="41"/>
    </row>
    <row r="2176" spans="9:12">
      <c r="I2176" s="41"/>
      <c r="J2176" s="41"/>
      <c r="K2176" s="41"/>
      <c r="L2176" s="41"/>
    </row>
    <row r="2177" spans="9:12">
      <c r="I2177" s="41"/>
      <c r="J2177" s="41"/>
      <c r="K2177" s="41"/>
      <c r="L2177" s="41"/>
    </row>
    <row r="2178" spans="9:12">
      <c r="I2178" s="41"/>
      <c r="J2178" s="41"/>
      <c r="K2178" s="41"/>
      <c r="L2178" s="41"/>
    </row>
    <row r="2179" spans="9:12">
      <c r="I2179" s="41"/>
      <c r="J2179" s="41"/>
      <c r="K2179" s="41"/>
      <c r="L2179" s="41"/>
    </row>
    <row r="2180" spans="9:12">
      <c r="I2180" s="41"/>
      <c r="J2180" s="41"/>
      <c r="K2180" s="41"/>
      <c r="L2180" s="41"/>
    </row>
    <row r="2181" spans="9:12">
      <c r="I2181" s="41"/>
      <c r="J2181" s="41"/>
      <c r="K2181" s="41"/>
      <c r="L2181" s="41"/>
    </row>
    <row r="2182" spans="9:12">
      <c r="I2182" s="41"/>
      <c r="J2182" s="41"/>
      <c r="K2182" s="41"/>
      <c r="L2182" s="41"/>
    </row>
    <row r="2183" spans="9:12">
      <c r="I2183" s="41"/>
      <c r="J2183" s="41"/>
      <c r="K2183" s="41"/>
      <c r="L2183" s="41"/>
    </row>
    <row r="2184" spans="9:12">
      <c r="I2184" s="41"/>
      <c r="J2184" s="41"/>
      <c r="K2184" s="41"/>
      <c r="L2184" s="41"/>
    </row>
    <row r="2185" spans="9:12">
      <c r="I2185" s="41"/>
      <c r="J2185" s="41"/>
      <c r="K2185" s="41"/>
      <c r="L2185" s="41"/>
    </row>
    <row r="2186" spans="9:12">
      <c r="I2186" s="41"/>
      <c r="J2186" s="41"/>
      <c r="K2186" s="41"/>
      <c r="L2186" s="41"/>
    </row>
    <row r="2187" spans="9:12">
      <c r="I2187" s="41"/>
      <c r="J2187" s="41"/>
      <c r="K2187" s="41"/>
      <c r="L2187" s="41"/>
    </row>
    <row r="2188" spans="9:12">
      <c r="I2188" s="41"/>
      <c r="J2188" s="41"/>
      <c r="K2188" s="41"/>
      <c r="L2188" s="41"/>
    </row>
    <row r="2189" spans="9:12">
      <c r="I2189" s="41"/>
      <c r="J2189" s="41"/>
      <c r="K2189" s="41"/>
      <c r="L2189" s="41"/>
    </row>
    <row r="2190" spans="9:12">
      <c r="I2190" s="41"/>
      <c r="J2190" s="41"/>
      <c r="K2190" s="41"/>
      <c r="L2190" s="41"/>
    </row>
    <row r="2191" spans="9:12">
      <c r="I2191" s="41"/>
      <c r="J2191" s="41"/>
      <c r="K2191" s="41"/>
      <c r="L2191" s="41"/>
    </row>
    <row r="2192" spans="9:12">
      <c r="I2192" s="41"/>
      <c r="J2192" s="41"/>
      <c r="K2192" s="41"/>
      <c r="L2192" s="41"/>
    </row>
    <row r="2193" spans="9:12">
      <c r="I2193" s="41"/>
      <c r="J2193" s="41"/>
      <c r="K2193" s="41"/>
      <c r="L2193" s="41"/>
    </row>
    <row r="2194" spans="9:12">
      <c r="I2194" s="41"/>
      <c r="J2194" s="41"/>
      <c r="K2194" s="41"/>
      <c r="L2194" s="41"/>
    </row>
    <row r="2195" spans="9:12">
      <c r="I2195" s="41"/>
      <c r="J2195" s="41"/>
      <c r="K2195" s="41"/>
      <c r="L2195" s="41"/>
    </row>
    <row r="2196" spans="9:12">
      <c r="I2196" s="41"/>
      <c r="J2196" s="41"/>
      <c r="K2196" s="41"/>
      <c r="L2196" s="41"/>
    </row>
    <row r="2197" spans="9:12">
      <c r="I2197" s="41"/>
      <c r="J2197" s="41"/>
      <c r="K2197" s="41"/>
      <c r="L2197" s="41"/>
    </row>
    <row r="2198" spans="9:12">
      <c r="I2198" s="41"/>
      <c r="J2198" s="41"/>
      <c r="K2198" s="41"/>
      <c r="L2198" s="41"/>
    </row>
    <row r="2199" spans="9:12">
      <c r="I2199" s="41"/>
      <c r="J2199" s="41"/>
      <c r="K2199" s="41"/>
      <c r="L2199" s="41"/>
    </row>
    <row r="2200" spans="9:12">
      <c r="I2200" s="41"/>
      <c r="J2200" s="41"/>
      <c r="K2200" s="41"/>
      <c r="L2200" s="41"/>
    </row>
    <row r="2201" spans="9:12">
      <c r="I2201" s="41"/>
      <c r="J2201" s="41"/>
      <c r="K2201" s="41"/>
      <c r="L2201" s="41"/>
    </row>
    <row r="2202" spans="9:12">
      <c r="I2202" s="41"/>
      <c r="J2202" s="41"/>
      <c r="K2202" s="41"/>
      <c r="L2202" s="41"/>
    </row>
    <row r="2203" spans="9:12">
      <c r="I2203" s="41"/>
      <c r="J2203" s="41"/>
      <c r="K2203" s="41"/>
      <c r="L2203" s="41"/>
    </row>
    <row r="2204" spans="9:12">
      <c r="I2204" s="41"/>
      <c r="J2204" s="41"/>
      <c r="K2204" s="41"/>
      <c r="L2204" s="41"/>
    </row>
    <row r="2205" spans="9:12">
      <c r="I2205" s="41"/>
      <c r="J2205" s="41"/>
      <c r="K2205" s="41"/>
      <c r="L2205" s="41"/>
    </row>
    <row r="2206" spans="9:12">
      <c r="I2206" s="41"/>
      <c r="J2206" s="41"/>
      <c r="K2206" s="41"/>
      <c r="L2206" s="41"/>
    </row>
    <row r="2207" spans="9:12">
      <c r="I2207" s="41"/>
      <c r="J2207" s="41"/>
      <c r="K2207" s="41"/>
      <c r="L2207" s="41"/>
    </row>
    <row r="2208" spans="9:12">
      <c r="I2208" s="41"/>
      <c r="J2208" s="41"/>
      <c r="K2208" s="41"/>
      <c r="L2208" s="41"/>
    </row>
    <row r="2209" spans="9:12">
      <c r="I2209" s="41"/>
      <c r="J2209" s="41"/>
      <c r="K2209" s="41"/>
      <c r="L2209" s="41"/>
    </row>
    <row r="2210" spans="9:12">
      <c r="I2210" s="41"/>
      <c r="J2210" s="41"/>
      <c r="K2210" s="41"/>
      <c r="L2210" s="41"/>
    </row>
    <row r="2211" spans="9:12">
      <c r="I2211" s="41"/>
      <c r="J2211" s="41"/>
      <c r="K2211" s="41"/>
      <c r="L2211" s="41"/>
    </row>
    <row r="2212" spans="9:12">
      <c r="I2212" s="41"/>
      <c r="J2212" s="41"/>
      <c r="K2212" s="41"/>
      <c r="L2212" s="41"/>
    </row>
    <row r="2213" spans="9:12">
      <c r="I2213" s="41"/>
      <c r="J2213" s="41"/>
      <c r="K2213" s="41"/>
      <c r="L2213" s="41"/>
    </row>
    <row r="2214" spans="9:12">
      <c r="I2214" s="41"/>
      <c r="J2214" s="41"/>
      <c r="K2214" s="41"/>
      <c r="L2214" s="41"/>
    </row>
    <row r="2215" spans="9:12">
      <c r="I2215" s="41"/>
      <c r="J2215" s="41"/>
      <c r="K2215" s="41"/>
      <c r="L2215" s="41"/>
    </row>
    <row r="2216" spans="9:12">
      <c r="I2216" s="41"/>
      <c r="J2216" s="41"/>
      <c r="K2216" s="41"/>
      <c r="L2216" s="41"/>
    </row>
    <row r="2217" spans="9:12">
      <c r="I2217" s="41"/>
      <c r="J2217" s="41"/>
      <c r="K2217" s="41"/>
      <c r="L2217" s="41"/>
    </row>
    <row r="2218" spans="9:12">
      <c r="I2218" s="41"/>
      <c r="J2218" s="41"/>
      <c r="K2218" s="41"/>
      <c r="L2218" s="41"/>
    </row>
    <row r="2219" spans="9:12">
      <c r="I2219" s="41"/>
      <c r="J2219" s="41"/>
      <c r="K2219" s="41"/>
      <c r="L2219" s="41"/>
    </row>
    <row r="2220" spans="9:12">
      <c r="I2220" s="41"/>
      <c r="J2220" s="41"/>
      <c r="K2220" s="41"/>
      <c r="L2220" s="41"/>
    </row>
    <row r="2221" spans="9:12">
      <c r="I2221" s="41"/>
      <c r="J2221" s="41"/>
      <c r="K2221" s="41"/>
      <c r="L2221" s="41"/>
    </row>
    <row r="2222" spans="9:12">
      <c r="I2222" s="41"/>
      <c r="J2222" s="41"/>
      <c r="K2222" s="41"/>
      <c r="L2222" s="41"/>
    </row>
    <row r="2223" spans="9:12">
      <c r="I2223" s="41"/>
      <c r="J2223" s="41"/>
      <c r="K2223" s="41"/>
      <c r="L2223" s="41"/>
    </row>
    <row r="2224" spans="9:12">
      <c r="I2224" s="41"/>
      <c r="J2224" s="41"/>
      <c r="K2224" s="41"/>
      <c r="L2224" s="41"/>
    </row>
    <row r="2225" spans="9:12">
      <c r="I2225" s="41"/>
      <c r="J2225" s="41"/>
      <c r="K2225" s="41"/>
      <c r="L2225" s="41"/>
    </row>
    <row r="2226" spans="9:12">
      <c r="I2226" s="41"/>
      <c r="J2226" s="41"/>
      <c r="K2226" s="41"/>
      <c r="L2226" s="41"/>
    </row>
    <row r="2227" spans="9:12">
      <c r="I2227" s="41"/>
      <c r="J2227" s="41"/>
      <c r="K2227" s="41"/>
      <c r="L2227" s="41"/>
    </row>
    <row r="2228" spans="9:12">
      <c r="I2228" s="41"/>
      <c r="J2228" s="41"/>
      <c r="K2228" s="41"/>
      <c r="L2228" s="41"/>
    </row>
    <row r="2229" spans="9:12">
      <c r="I2229" s="41"/>
      <c r="J2229" s="41"/>
      <c r="K2229" s="41"/>
      <c r="L2229" s="41"/>
    </row>
    <row r="2230" spans="9:12">
      <c r="I2230" s="41"/>
      <c r="J2230" s="41"/>
      <c r="K2230" s="41"/>
      <c r="L2230" s="41"/>
    </row>
    <row r="2231" spans="9:12">
      <c r="I2231" s="41"/>
      <c r="J2231" s="41"/>
      <c r="K2231" s="41"/>
      <c r="L2231" s="41"/>
    </row>
    <row r="2232" spans="9:12">
      <c r="I2232" s="41"/>
      <c r="J2232" s="41"/>
      <c r="K2232" s="41"/>
      <c r="L2232" s="41"/>
    </row>
    <row r="2233" spans="9:12">
      <c r="I2233" s="41"/>
      <c r="J2233" s="41"/>
      <c r="K2233" s="41"/>
      <c r="L2233" s="41"/>
    </row>
    <row r="2234" spans="9:12">
      <c r="I2234" s="41"/>
      <c r="J2234" s="41"/>
      <c r="K2234" s="41"/>
      <c r="L2234" s="41"/>
    </row>
    <row r="2235" spans="9:12">
      <c r="I2235" s="41"/>
      <c r="J2235" s="41"/>
      <c r="K2235" s="41"/>
      <c r="L2235" s="41"/>
    </row>
    <row r="2236" spans="9:12">
      <c r="I2236" s="41"/>
      <c r="J2236" s="41"/>
      <c r="K2236" s="41"/>
      <c r="L2236" s="41"/>
    </row>
    <row r="2237" spans="9:12">
      <c r="I2237" s="41"/>
      <c r="J2237" s="41"/>
      <c r="K2237" s="41"/>
      <c r="L2237" s="41"/>
    </row>
    <row r="2238" spans="9:12">
      <c r="I2238" s="41"/>
      <c r="J2238" s="41"/>
      <c r="K2238" s="41"/>
      <c r="L2238" s="41"/>
    </row>
    <row r="2239" spans="9:12">
      <c r="I2239" s="41"/>
      <c r="J2239" s="41"/>
      <c r="K2239" s="41"/>
      <c r="L2239" s="41"/>
    </row>
    <row r="2240" spans="9:12">
      <c r="I2240" s="41"/>
      <c r="J2240" s="41"/>
      <c r="K2240" s="41"/>
      <c r="L2240" s="41"/>
    </row>
    <row r="2241" spans="9:12">
      <c r="I2241" s="41"/>
      <c r="J2241" s="41"/>
      <c r="K2241" s="41"/>
      <c r="L2241" s="41"/>
    </row>
    <row r="2242" spans="9:12">
      <c r="I2242" s="41"/>
      <c r="J2242" s="41"/>
      <c r="K2242" s="41"/>
      <c r="L2242" s="41"/>
    </row>
    <row r="2243" spans="9:12">
      <c r="I2243" s="41"/>
      <c r="J2243" s="41"/>
      <c r="K2243" s="41"/>
      <c r="L2243" s="41"/>
    </row>
    <row r="2244" spans="9:12">
      <c r="I2244" s="41"/>
      <c r="J2244" s="41"/>
      <c r="K2244" s="41"/>
      <c r="L2244" s="41"/>
    </row>
    <row r="2245" spans="9:12">
      <c r="I2245" s="41"/>
      <c r="J2245" s="41"/>
      <c r="K2245" s="41"/>
      <c r="L2245" s="41"/>
    </row>
    <row r="2246" spans="9:12">
      <c r="I2246" s="41"/>
      <c r="J2246" s="41"/>
      <c r="K2246" s="41"/>
      <c r="L2246" s="41"/>
    </row>
    <row r="2247" spans="9:12">
      <c r="I2247" s="41"/>
      <c r="J2247" s="41"/>
      <c r="K2247" s="41"/>
      <c r="L2247" s="41"/>
    </row>
    <row r="2248" spans="9:12">
      <c r="I2248" s="41"/>
      <c r="J2248" s="41"/>
      <c r="K2248" s="41"/>
      <c r="L2248" s="41"/>
    </row>
    <row r="2249" spans="9:12">
      <c r="I2249" s="41"/>
      <c r="J2249" s="41"/>
      <c r="K2249" s="41"/>
      <c r="L2249" s="41"/>
    </row>
    <row r="2250" spans="9:12">
      <c r="I2250" s="41"/>
      <c r="J2250" s="41"/>
      <c r="K2250" s="41"/>
      <c r="L2250" s="41"/>
    </row>
    <row r="2251" spans="9:12">
      <c r="I2251" s="41"/>
      <c r="J2251" s="41"/>
      <c r="K2251" s="41"/>
      <c r="L2251" s="41"/>
    </row>
    <row r="2252" spans="9:12">
      <c r="I2252" s="41"/>
      <c r="J2252" s="41"/>
      <c r="K2252" s="41"/>
      <c r="L2252" s="41"/>
    </row>
    <row r="2253" spans="9:12">
      <c r="I2253" s="41"/>
      <c r="J2253" s="41"/>
      <c r="K2253" s="41"/>
      <c r="L2253" s="41"/>
    </row>
    <row r="2254" spans="9:12">
      <c r="I2254" s="41"/>
      <c r="J2254" s="41"/>
      <c r="K2254" s="41"/>
      <c r="L2254" s="41"/>
    </row>
    <row r="2255" spans="9:12">
      <c r="I2255" s="41"/>
      <c r="J2255" s="41"/>
      <c r="K2255" s="41"/>
      <c r="L2255" s="41"/>
    </row>
    <row r="2256" spans="9:12">
      <c r="I2256" s="41"/>
      <c r="J2256" s="41"/>
      <c r="K2256" s="41"/>
      <c r="L2256" s="41"/>
    </row>
    <row r="2257" spans="9:12">
      <c r="I2257" s="41"/>
      <c r="J2257" s="41"/>
      <c r="K2257" s="41"/>
      <c r="L2257" s="41"/>
    </row>
    <row r="2258" spans="9:12">
      <c r="I2258" s="41"/>
      <c r="J2258" s="41"/>
      <c r="K2258" s="41"/>
      <c r="L2258" s="41"/>
    </row>
    <row r="2259" spans="9:12">
      <c r="I2259" s="41"/>
      <c r="J2259" s="41"/>
      <c r="K2259" s="41"/>
      <c r="L2259" s="41"/>
    </row>
    <row r="2260" spans="9:12">
      <c r="I2260" s="41"/>
      <c r="J2260" s="41"/>
      <c r="K2260" s="41"/>
      <c r="L2260" s="41"/>
    </row>
    <row r="2261" spans="9:12">
      <c r="I2261" s="41"/>
      <c r="J2261" s="41"/>
      <c r="K2261" s="41"/>
      <c r="L2261" s="41"/>
    </row>
    <row r="2262" spans="9:12">
      <c r="I2262" s="41"/>
      <c r="J2262" s="41"/>
      <c r="K2262" s="41"/>
      <c r="L2262" s="41"/>
    </row>
    <row r="2263" spans="9:12">
      <c r="I2263" s="41"/>
      <c r="J2263" s="41"/>
      <c r="K2263" s="41"/>
      <c r="L2263" s="41"/>
    </row>
    <row r="2264" spans="9:12">
      <c r="I2264" s="41"/>
      <c r="J2264" s="41"/>
      <c r="K2264" s="41"/>
      <c r="L2264" s="41"/>
    </row>
    <row r="2265" spans="9:12">
      <c r="I2265" s="41"/>
      <c r="J2265" s="41"/>
      <c r="K2265" s="41"/>
      <c r="L2265" s="41"/>
    </row>
    <row r="2266" spans="9:12">
      <c r="I2266" s="41"/>
      <c r="J2266" s="41"/>
      <c r="K2266" s="41"/>
      <c r="L2266" s="41"/>
    </row>
    <row r="2267" spans="9:12">
      <c r="I2267" s="41"/>
      <c r="J2267" s="41"/>
      <c r="K2267" s="41"/>
      <c r="L2267" s="41"/>
    </row>
    <row r="2268" spans="9:12">
      <c r="I2268" s="41"/>
      <c r="J2268" s="41"/>
      <c r="K2268" s="41"/>
      <c r="L2268" s="41"/>
    </row>
    <row r="2269" spans="9:12">
      <c r="I2269" s="41"/>
      <c r="J2269" s="41"/>
      <c r="K2269" s="41"/>
      <c r="L2269" s="41"/>
    </row>
    <row r="2270" spans="9:12">
      <c r="I2270" s="41"/>
      <c r="J2270" s="41"/>
      <c r="K2270" s="41"/>
      <c r="L2270" s="41"/>
    </row>
    <row r="2271" spans="9:12">
      <c r="I2271" s="41"/>
      <c r="J2271" s="41"/>
      <c r="K2271" s="41"/>
      <c r="L2271" s="41"/>
    </row>
    <row r="2272" spans="9:12">
      <c r="I2272" s="41"/>
      <c r="J2272" s="41"/>
      <c r="K2272" s="41"/>
      <c r="L2272" s="41"/>
    </row>
    <row r="2273" spans="9:12">
      <c r="I2273" s="41"/>
      <c r="J2273" s="41"/>
      <c r="K2273" s="41"/>
      <c r="L2273" s="41"/>
    </row>
    <row r="2274" spans="9:12">
      <c r="I2274" s="41"/>
      <c r="J2274" s="41"/>
      <c r="K2274" s="41"/>
      <c r="L2274" s="41"/>
    </row>
    <row r="2275" spans="9:12">
      <c r="I2275" s="41"/>
      <c r="J2275" s="41"/>
      <c r="K2275" s="41"/>
      <c r="L2275" s="41"/>
    </row>
    <row r="2276" spans="9:12">
      <c r="I2276" s="41"/>
      <c r="J2276" s="41"/>
      <c r="K2276" s="41"/>
      <c r="L2276" s="41"/>
    </row>
    <row r="2277" spans="9:12">
      <c r="I2277" s="41"/>
      <c r="J2277" s="41"/>
      <c r="K2277" s="41"/>
      <c r="L2277" s="41"/>
    </row>
    <row r="2278" spans="9:12">
      <c r="I2278" s="41"/>
      <c r="J2278" s="41"/>
      <c r="K2278" s="41"/>
      <c r="L2278" s="41"/>
    </row>
    <row r="2279" spans="9:12">
      <c r="I2279" s="41"/>
      <c r="J2279" s="41"/>
      <c r="K2279" s="41"/>
      <c r="L2279" s="41"/>
    </row>
    <row r="2280" spans="9:12">
      <c r="I2280" s="41"/>
      <c r="J2280" s="41"/>
      <c r="K2280" s="41"/>
      <c r="L2280" s="41"/>
    </row>
    <row r="2281" spans="9:12">
      <c r="I2281" s="41"/>
      <c r="J2281" s="41"/>
      <c r="K2281" s="41"/>
      <c r="L2281" s="41"/>
    </row>
    <row r="2282" spans="9:12">
      <c r="I2282" s="41"/>
      <c r="J2282" s="41"/>
      <c r="K2282" s="41"/>
      <c r="L2282" s="41"/>
    </row>
    <row r="2283" spans="9:12">
      <c r="I2283" s="41"/>
      <c r="J2283" s="41"/>
      <c r="K2283" s="41"/>
      <c r="L2283" s="41"/>
    </row>
    <row r="2284" spans="9:12">
      <c r="I2284" s="41"/>
      <c r="J2284" s="41"/>
      <c r="K2284" s="41"/>
      <c r="L2284" s="41"/>
    </row>
    <row r="2285" spans="9:12">
      <c r="I2285" s="41"/>
      <c r="J2285" s="41"/>
      <c r="K2285" s="41"/>
      <c r="L2285" s="41"/>
    </row>
    <row r="2286" spans="9:12">
      <c r="I2286" s="41"/>
      <c r="J2286" s="41"/>
      <c r="K2286" s="41"/>
      <c r="L2286" s="41"/>
    </row>
    <row r="2287" spans="9:12">
      <c r="I2287" s="41"/>
      <c r="J2287" s="41"/>
      <c r="K2287" s="41"/>
      <c r="L2287" s="41"/>
    </row>
    <row r="2288" spans="9:12">
      <c r="I2288" s="41"/>
      <c r="J2288" s="41"/>
      <c r="K2288" s="41"/>
      <c r="L2288" s="41"/>
    </row>
    <row r="2289" spans="9:12">
      <c r="I2289" s="41"/>
      <c r="J2289" s="41"/>
      <c r="K2289" s="41"/>
      <c r="L2289" s="41"/>
    </row>
    <row r="2290" spans="9:12">
      <c r="I2290" s="41"/>
      <c r="J2290" s="41"/>
      <c r="K2290" s="41"/>
      <c r="L2290" s="41"/>
    </row>
    <row r="2291" spans="9:12">
      <c r="I2291" s="41"/>
      <c r="J2291" s="41"/>
      <c r="K2291" s="41"/>
      <c r="L2291" s="41"/>
    </row>
    <row r="2292" spans="9:12">
      <c r="I2292" s="41"/>
      <c r="J2292" s="41"/>
      <c r="K2292" s="41"/>
      <c r="L2292" s="41"/>
    </row>
    <row r="2293" spans="9:12">
      <c r="I2293" s="41"/>
      <c r="J2293" s="41"/>
      <c r="K2293" s="41"/>
      <c r="L2293" s="41"/>
    </row>
    <row r="2294" spans="9:12">
      <c r="I2294" s="41"/>
      <c r="J2294" s="41"/>
      <c r="K2294" s="41"/>
      <c r="L2294" s="41"/>
    </row>
    <row r="2295" spans="9:12">
      <c r="I2295" s="41"/>
      <c r="J2295" s="41"/>
      <c r="K2295" s="41"/>
      <c r="L2295" s="41"/>
    </row>
    <row r="2296" spans="9:12">
      <c r="I2296" s="41"/>
      <c r="J2296" s="41"/>
      <c r="K2296" s="41"/>
      <c r="L2296" s="41"/>
    </row>
    <row r="2297" spans="9:12">
      <c r="I2297" s="41"/>
      <c r="J2297" s="41"/>
      <c r="K2297" s="41"/>
      <c r="L2297" s="41"/>
    </row>
    <row r="2298" spans="9:12">
      <c r="I2298" s="41"/>
      <c r="J2298" s="41"/>
      <c r="K2298" s="41"/>
      <c r="L2298" s="41"/>
    </row>
    <row r="2299" spans="9:12">
      <c r="I2299" s="41"/>
      <c r="J2299" s="41"/>
      <c r="K2299" s="41"/>
      <c r="L2299" s="41"/>
    </row>
    <row r="2300" spans="9:12">
      <c r="I2300" s="41"/>
      <c r="J2300" s="41"/>
      <c r="K2300" s="41"/>
      <c r="L2300" s="41"/>
    </row>
    <row r="2301" spans="9:12">
      <c r="I2301" s="41"/>
      <c r="J2301" s="41"/>
      <c r="K2301" s="41"/>
      <c r="L2301" s="41"/>
    </row>
    <row r="2302" spans="9:12">
      <c r="I2302" s="41"/>
      <c r="J2302" s="41"/>
      <c r="K2302" s="41"/>
      <c r="L2302" s="41"/>
    </row>
    <row r="2303" spans="9:12">
      <c r="I2303" s="41"/>
      <c r="J2303" s="41"/>
      <c r="K2303" s="41"/>
      <c r="L2303" s="41"/>
    </row>
    <row r="2304" spans="9:12">
      <c r="I2304" s="41"/>
      <c r="J2304" s="41"/>
      <c r="K2304" s="41"/>
      <c r="L2304" s="41"/>
    </row>
    <row r="2305" spans="9:12">
      <c r="I2305" s="41"/>
      <c r="J2305" s="41"/>
      <c r="K2305" s="41"/>
      <c r="L2305" s="41"/>
    </row>
    <row r="2306" spans="9:12">
      <c r="I2306" s="41"/>
      <c r="J2306" s="41"/>
      <c r="K2306" s="41"/>
      <c r="L2306" s="41"/>
    </row>
    <row r="2307" spans="9:12">
      <c r="I2307" s="41"/>
      <c r="J2307" s="41"/>
      <c r="K2307" s="41"/>
      <c r="L2307" s="41"/>
    </row>
    <row r="2308" spans="9:12">
      <c r="I2308" s="41"/>
      <c r="J2308" s="41"/>
      <c r="K2308" s="41"/>
      <c r="L2308" s="41"/>
    </row>
    <row r="2309" spans="9:12">
      <c r="I2309" s="41"/>
      <c r="J2309" s="41"/>
      <c r="K2309" s="41"/>
      <c r="L2309" s="41"/>
    </row>
    <row r="2310" spans="9:12">
      <c r="I2310" s="41"/>
      <c r="J2310" s="41"/>
      <c r="K2310" s="41"/>
      <c r="L2310" s="41"/>
    </row>
    <row r="2311" spans="9:12">
      <c r="I2311" s="41"/>
      <c r="J2311" s="41"/>
      <c r="K2311" s="41"/>
      <c r="L2311" s="41"/>
    </row>
    <row r="2312" spans="9:12">
      <c r="I2312" s="41"/>
      <c r="J2312" s="41"/>
      <c r="K2312" s="41"/>
      <c r="L2312" s="41"/>
    </row>
    <row r="2313" spans="9:12">
      <c r="I2313" s="41"/>
      <c r="J2313" s="41"/>
      <c r="K2313" s="41"/>
      <c r="L2313" s="41"/>
    </row>
    <row r="2314" spans="9:12">
      <c r="I2314" s="41"/>
      <c r="J2314" s="41"/>
      <c r="K2314" s="41"/>
      <c r="L2314" s="41"/>
    </row>
    <row r="2315" spans="9:12">
      <c r="I2315" s="41"/>
      <c r="J2315" s="41"/>
      <c r="K2315" s="41"/>
      <c r="L2315" s="41"/>
    </row>
    <row r="2316" spans="9:12">
      <c r="I2316" s="41"/>
      <c r="J2316" s="41"/>
      <c r="K2316" s="41"/>
      <c r="L2316" s="41"/>
    </row>
    <row r="2317" spans="9:12">
      <c r="I2317" s="41"/>
      <c r="J2317" s="41"/>
      <c r="K2317" s="41"/>
      <c r="L2317" s="41"/>
    </row>
    <row r="2318" spans="9:12">
      <c r="I2318" s="41"/>
      <c r="J2318" s="41"/>
      <c r="K2318" s="41"/>
      <c r="L2318" s="41"/>
    </row>
    <row r="2319" spans="9:12">
      <c r="I2319" s="41"/>
      <c r="J2319" s="41"/>
      <c r="K2319" s="41"/>
      <c r="L2319" s="41"/>
    </row>
    <row r="2320" spans="9:12">
      <c r="I2320" s="41"/>
      <c r="J2320" s="41"/>
      <c r="K2320" s="41"/>
      <c r="L2320" s="41"/>
    </row>
    <row r="2321" spans="9:12">
      <c r="I2321" s="41"/>
      <c r="J2321" s="41"/>
      <c r="K2321" s="41"/>
      <c r="L2321" s="41"/>
    </row>
    <row r="2322" spans="9:12">
      <c r="I2322" s="41"/>
      <c r="J2322" s="41"/>
      <c r="K2322" s="41"/>
      <c r="L2322" s="41"/>
    </row>
    <row r="2323" spans="9:12">
      <c r="I2323" s="41"/>
      <c r="J2323" s="41"/>
      <c r="K2323" s="41"/>
      <c r="L2323" s="41"/>
    </row>
    <row r="2324" spans="9:12">
      <c r="I2324" s="41"/>
      <c r="J2324" s="41"/>
      <c r="K2324" s="41"/>
      <c r="L2324" s="41"/>
    </row>
    <row r="2325" spans="9:12">
      <c r="I2325" s="41"/>
      <c r="J2325" s="41"/>
      <c r="K2325" s="41"/>
      <c r="L2325" s="41"/>
    </row>
    <row r="2326" spans="9:12">
      <c r="I2326" s="41"/>
      <c r="J2326" s="41"/>
      <c r="K2326" s="41"/>
      <c r="L2326" s="41"/>
    </row>
    <row r="2327" spans="9:12">
      <c r="I2327" s="41"/>
      <c r="J2327" s="41"/>
      <c r="K2327" s="41"/>
      <c r="L2327" s="41"/>
    </row>
    <row r="2328" spans="9:12">
      <c r="I2328" s="41"/>
      <c r="J2328" s="41"/>
      <c r="K2328" s="41"/>
      <c r="L2328" s="41"/>
    </row>
    <row r="2329" spans="9:12">
      <c r="I2329" s="41"/>
      <c r="J2329" s="41"/>
      <c r="K2329" s="41"/>
      <c r="L2329" s="41"/>
    </row>
    <row r="2330" spans="9:12">
      <c r="I2330" s="41"/>
      <c r="J2330" s="41"/>
      <c r="K2330" s="41"/>
      <c r="L2330" s="41"/>
    </row>
    <row r="2331" spans="9:12">
      <c r="I2331" s="41"/>
      <c r="J2331" s="41"/>
      <c r="K2331" s="41"/>
      <c r="L2331" s="41"/>
    </row>
    <row r="2332" spans="9:12">
      <c r="I2332" s="41"/>
      <c r="J2332" s="41"/>
      <c r="K2332" s="41"/>
      <c r="L2332" s="41"/>
    </row>
    <row r="2333" spans="9:12">
      <c r="I2333" s="41"/>
      <c r="J2333" s="41"/>
      <c r="K2333" s="41"/>
      <c r="L2333" s="41"/>
    </row>
    <row r="2334" spans="9:12">
      <c r="I2334" s="41"/>
      <c r="J2334" s="41"/>
      <c r="K2334" s="41"/>
      <c r="L2334" s="41"/>
    </row>
    <row r="2335" spans="9:12">
      <c r="I2335" s="41"/>
      <c r="J2335" s="41"/>
      <c r="K2335" s="41"/>
      <c r="L2335" s="41"/>
    </row>
    <row r="2336" spans="9:12">
      <c r="I2336" s="41"/>
      <c r="J2336" s="41"/>
      <c r="K2336" s="41"/>
      <c r="L2336" s="41"/>
    </row>
    <row r="2337" spans="9:12">
      <c r="I2337" s="41"/>
      <c r="J2337" s="41"/>
      <c r="K2337" s="41"/>
      <c r="L2337" s="41"/>
    </row>
    <row r="2338" spans="9:12">
      <c r="I2338" s="41"/>
      <c r="J2338" s="41"/>
      <c r="K2338" s="41"/>
      <c r="L2338" s="41"/>
    </row>
    <row r="2339" spans="9:12">
      <c r="I2339" s="41"/>
      <c r="J2339" s="41"/>
      <c r="K2339" s="41"/>
      <c r="L2339" s="41"/>
    </row>
    <row r="2340" spans="9:12">
      <c r="I2340" s="41"/>
      <c r="J2340" s="41"/>
      <c r="K2340" s="41"/>
      <c r="L2340" s="41"/>
    </row>
    <row r="2341" spans="9:12">
      <c r="I2341" s="41"/>
      <c r="J2341" s="41"/>
      <c r="K2341" s="41"/>
      <c r="L2341" s="41"/>
    </row>
    <row r="2342" spans="9:12">
      <c r="I2342" s="41"/>
      <c r="J2342" s="41"/>
      <c r="K2342" s="41"/>
      <c r="L2342" s="41"/>
    </row>
    <row r="2343" spans="9:12">
      <c r="I2343" s="41"/>
      <c r="J2343" s="41"/>
      <c r="K2343" s="41"/>
      <c r="L2343" s="41"/>
    </row>
    <row r="2344" spans="9:12">
      <c r="I2344" s="41"/>
      <c r="J2344" s="41"/>
      <c r="K2344" s="41"/>
      <c r="L2344" s="41"/>
    </row>
    <row r="2345" spans="9:12">
      <c r="I2345" s="41"/>
      <c r="J2345" s="41"/>
      <c r="K2345" s="41"/>
      <c r="L2345" s="41"/>
    </row>
    <row r="2346" spans="9:12">
      <c r="I2346" s="41"/>
      <c r="J2346" s="41"/>
      <c r="K2346" s="41"/>
      <c r="L2346" s="41"/>
    </row>
    <row r="2347" spans="9:12">
      <c r="I2347" s="41"/>
      <c r="J2347" s="41"/>
      <c r="K2347" s="41"/>
      <c r="L2347" s="41"/>
    </row>
    <row r="2348" spans="9:12">
      <c r="I2348" s="41"/>
      <c r="J2348" s="41"/>
      <c r="K2348" s="41"/>
      <c r="L2348" s="41"/>
    </row>
    <row r="2349" spans="9:12">
      <c r="I2349" s="41"/>
      <c r="J2349" s="41"/>
      <c r="K2349" s="41"/>
      <c r="L2349" s="41"/>
    </row>
    <row r="2350" spans="9:12">
      <c r="I2350" s="41"/>
      <c r="J2350" s="41"/>
      <c r="K2350" s="41"/>
      <c r="L2350" s="41"/>
    </row>
    <row r="2351" spans="9:12">
      <c r="I2351" s="41"/>
      <c r="J2351" s="41"/>
      <c r="K2351" s="41"/>
      <c r="L2351" s="41"/>
    </row>
    <row r="2352" spans="9:12">
      <c r="I2352" s="41"/>
      <c r="J2352" s="41"/>
      <c r="K2352" s="41"/>
      <c r="L2352" s="41"/>
    </row>
    <row r="2353" spans="9:12">
      <c r="I2353" s="41"/>
      <c r="J2353" s="41"/>
      <c r="K2353" s="41"/>
      <c r="L2353" s="41"/>
    </row>
    <row r="2354" spans="9:12">
      <c r="I2354" s="41"/>
      <c r="J2354" s="41"/>
      <c r="K2354" s="41"/>
      <c r="L2354" s="41"/>
    </row>
    <row r="2355" spans="9:12">
      <c r="I2355" s="41"/>
      <c r="J2355" s="41"/>
      <c r="K2355" s="41"/>
      <c r="L2355" s="41"/>
    </row>
    <row r="2356" spans="9:12">
      <c r="I2356" s="41"/>
      <c r="J2356" s="41"/>
      <c r="K2356" s="41"/>
      <c r="L2356" s="41"/>
    </row>
    <row r="2357" spans="9:12">
      <c r="I2357" s="41"/>
      <c r="J2357" s="41"/>
      <c r="K2357" s="41"/>
      <c r="L2357" s="41"/>
    </row>
    <row r="2358" spans="9:12">
      <c r="I2358" s="41"/>
      <c r="J2358" s="41"/>
      <c r="K2358" s="41"/>
      <c r="L2358" s="41"/>
    </row>
    <row r="2359" spans="9:12">
      <c r="I2359" s="41"/>
      <c r="J2359" s="41"/>
      <c r="K2359" s="41"/>
      <c r="L2359" s="41"/>
    </row>
    <row r="2360" spans="9:12">
      <c r="I2360" s="41"/>
      <c r="J2360" s="41"/>
      <c r="K2360" s="41"/>
      <c r="L2360" s="41"/>
    </row>
    <row r="2361" spans="9:12">
      <c r="I2361" s="41"/>
      <c r="J2361" s="41"/>
      <c r="K2361" s="41"/>
      <c r="L2361" s="41"/>
    </row>
    <row r="2362" spans="9:12">
      <c r="I2362" s="41"/>
      <c r="J2362" s="41"/>
      <c r="K2362" s="41"/>
      <c r="L2362" s="41"/>
    </row>
    <row r="2363" spans="9:12">
      <c r="I2363" s="41"/>
      <c r="J2363" s="41"/>
      <c r="K2363" s="41"/>
      <c r="L2363" s="41"/>
    </row>
    <row r="2364" spans="9:12">
      <c r="I2364" s="41"/>
      <c r="J2364" s="41"/>
      <c r="K2364" s="41"/>
      <c r="L2364" s="41"/>
    </row>
    <row r="2365" spans="9:12">
      <c r="I2365" s="41"/>
      <c r="J2365" s="41"/>
      <c r="K2365" s="41"/>
      <c r="L2365" s="41"/>
    </row>
    <row r="2366" spans="9:12">
      <c r="I2366" s="41"/>
      <c r="J2366" s="41"/>
      <c r="K2366" s="41"/>
      <c r="L2366" s="41"/>
    </row>
    <row r="2367" spans="9:12">
      <c r="I2367" s="41"/>
      <c r="J2367" s="41"/>
      <c r="K2367" s="41"/>
      <c r="L2367" s="41"/>
    </row>
    <row r="2368" spans="9:12">
      <c r="I2368" s="41"/>
      <c r="J2368" s="41"/>
      <c r="K2368" s="41"/>
      <c r="L2368" s="41"/>
    </row>
    <row r="2369" spans="9:12">
      <c r="I2369" s="41"/>
      <c r="J2369" s="41"/>
      <c r="K2369" s="41"/>
      <c r="L2369" s="41"/>
    </row>
    <row r="2370" spans="9:12">
      <c r="I2370" s="41"/>
      <c r="J2370" s="41"/>
      <c r="K2370" s="41"/>
      <c r="L2370" s="41"/>
    </row>
    <row r="2371" spans="9:12">
      <c r="I2371" s="41"/>
      <c r="J2371" s="41"/>
      <c r="K2371" s="41"/>
      <c r="L2371" s="41"/>
    </row>
    <row r="2372" spans="9:12">
      <c r="I2372" s="41"/>
      <c r="J2372" s="41"/>
      <c r="K2372" s="41"/>
      <c r="L2372" s="41"/>
    </row>
    <row r="2373" spans="9:12">
      <c r="I2373" s="41"/>
      <c r="J2373" s="41"/>
      <c r="K2373" s="41"/>
      <c r="L2373" s="41"/>
    </row>
    <row r="2374" spans="9:12">
      <c r="I2374" s="41"/>
      <c r="J2374" s="41"/>
      <c r="K2374" s="41"/>
      <c r="L2374" s="41"/>
    </row>
    <row r="2375" spans="9:12">
      <c r="I2375" s="41"/>
      <c r="J2375" s="41"/>
      <c r="K2375" s="41"/>
      <c r="L2375" s="41"/>
    </row>
    <row r="2376" spans="9:12">
      <c r="I2376" s="41"/>
      <c r="J2376" s="41"/>
      <c r="K2376" s="41"/>
      <c r="L2376" s="41"/>
    </row>
    <row r="2377" spans="9:12">
      <c r="I2377" s="41"/>
      <c r="J2377" s="41"/>
      <c r="K2377" s="41"/>
      <c r="L2377" s="41"/>
    </row>
    <row r="2378" spans="9:12">
      <c r="I2378" s="41"/>
      <c r="J2378" s="41"/>
      <c r="K2378" s="41"/>
      <c r="L2378" s="41"/>
    </row>
    <row r="2379" spans="9:12">
      <c r="I2379" s="41"/>
      <c r="J2379" s="41"/>
      <c r="K2379" s="41"/>
      <c r="L2379" s="41"/>
    </row>
    <row r="2380" spans="9:12">
      <c r="I2380" s="41"/>
      <c r="J2380" s="41"/>
      <c r="K2380" s="41"/>
      <c r="L2380" s="41"/>
    </row>
    <row r="2381" spans="9:12">
      <c r="I2381" s="41"/>
      <c r="J2381" s="41"/>
      <c r="K2381" s="41"/>
      <c r="L2381" s="41"/>
    </row>
    <row r="2382" spans="9:12">
      <c r="I2382" s="41"/>
      <c r="J2382" s="41"/>
      <c r="K2382" s="41"/>
      <c r="L2382" s="41"/>
    </row>
    <row r="2383" spans="9:12">
      <c r="I2383" s="41"/>
      <c r="J2383" s="41"/>
      <c r="K2383" s="41"/>
      <c r="L2383" s="41"/>
    </row>
    <row r="2384" spans="9:12">
      <c r="I2384" s="41"/>
      <c r="J2384" s="41"/>
      <c r="K2384" s="41"/>
      <c r="L2384" s="41"/>
    </row>
    <row r="2385" spans="9:12">
      <c r="I2385" s="41"/>
      <c r="J2385" s="41"/>
      <c r="K2385" s="41"/>
      <c r="L2385" s="41"/>
    </row>
    <row r="2386" spans="9:12">
      <c r="I2386" s="41"/>
      <c r="J2386" s="41"/>
      <c r="K2386" s="41"/>
      <c r="L2386" s="41"/>
    </row>
    <row r="2387" spans="9:12">
      <c r="I2387" s="41"/>
      <c r="J2387" s="41"/>
      <c r="K2387" s="41"/>
      <c r="L2387" s="41"/>
    </row>
    <row r="2388" spans="9:12">
      <c r="I2388" s="41"/>
      <c r="J2388" s="41"/>
      <c r="K2388" s="41"/>
      <c r="L2388" s="41"/>
    </row>
    <row r="2389" spans="9:12">
      <c r="I2389" s="41"/>
      <c r="J2389" s="41"/>
      <c r="K2389" s="41"/>
      <c r="L2389" s="41"/>
    </row>
    <row r="2390" spans="9:12">
      <c r="I2390" s="41"/>
      <c r="J2390" s="41"/>
      <c r="K2390" s="41"/>
      <c r="L2390" s="41"/>
    </row>
    <row r="2391" spans="9:12">
      <c r="I2391" s="41"/>
      <c r="J2391" s="41"/>
      <c r="K2391" s="41"/>
      <c r="L2391" s="41"/>
    </row>
    <row r="2392" spans="9:12">
      <c r="I2392" s="41"/>
      <c r="J2392" s="41"/>
      <c r="K2392" s="41"/>
      <c r="L2392" s="41"/>
    </row>
    <row r="2393" spans="9:12">
      <c r="I2393" s="41"/>
      <c r="J2393" s="41"/>
      <c r="K2393" s="41"/>
      <c r="L2393" s="41"/>
    </row>
    <row r="2394" spans="9:12">
      <c r="I2394" s="41"/>
      <c r="J2394" s="41"/>
      <c r="K2394" s="41"/>
      <c r="L2394" s="41"/>
    </row>
    <row r="2395" spans="9:12">
      <c r="I2395" s="41"/>
      <c r="J2395" s="41"/>
      <c r="K2395" s="41"/>
      <c r="L2395" s="41"/>
    </row>
    <row r="2396" spans="9:12">
      <c r="I2396" s="41"/>
      <c r="J2396" s="41"/>
      <c r="K2396" s="41"/>
      <c r="L2396" s="41"/>
    </row>
    <row r="2397" spans="9:12">
      <c r="I2397" s="41"/>
      <c r="J2397" s="41"/>
      <c r="K2397" s="41"/>
      <c r="L2397" s="41"/>
    </row>
    <row r="2398" spans="9:12">
      <c r="I2398" s="41"/>
      <c r="J2398" s="41"/>
      <c r="K2398" s="41"/>
      <c r="L2398" s="41"/>
    </row>
    <row r="2399" spans="9:12">
      <c r="I2399" s="41"/>
      <c r="J2399" s="41"/>
      <c r="K2399" s="41"/>
      <c r="L2399" s="41"/>
    </row>
    <row r="2400" spans="9:12">
      <c r="I2400" s="41"/>
      <c r="J2400" s="41"/>
      <c r="K2400" s="41"/>
      <c r="L2400" s="41"/>
    </row>
    <row r="2401" spans="9:12">
      <c r="I2401" s="41"/>
      <c r="J2401" s="41"/>
      <c r="K2401" s="41"/>
      <c r="L2401" s="41"/>
    </row>
    <row r="2402" spans="9:12">
      <c r="I2402" s="41"/>
      <c r="J2402" s="41"/>
      <c r="K2402" s="41"/>
      <c r="L2402" s="41"/>
    </row>
    <row r="2403" spans="9:12">
      <c r="I2403" s="41"/>
      <c r="J2403" s="41"/>
      <c r="K2403" s="41"/>
      <c r="L2403" s="41"/>
    </row>
    <row r="2404" spans="9:12">
      <c r="I2404" s="41"/>
      <c r="J2404" s="41"/>
      <c r="K2404" s="41"/>
      <c r="L2404" s="41"/>
    </row>
    <row r="2405" spans="9:12">
      <c r="I2405" s="41"/>
      <c r="J2405" s="41"/>
      <c r="K2405" s="41"/>
      <c r="L2405" s="41"/>
    </row>
    <row r="2406" spans="9:12">
      <c r="I2406" s="41"/>
      <c r="J2406" s="41"/>
      <c r="K2406" s="41"/>
      <c r="L2406" s="41"/>
    </row>
    <row r="2407" spans="9:12">
      <c r="I2407" s="41"/>
      <c r="J2407" s="41"/>
      <c r="K2407" s="41"/>
      <c r="L2407" s="41"/>
    </row>
    <row r="2408" spans="9:12">
      <c r="I2408" s="41"/>
      <c r="J2408" s="41"/>
      <c r="K2408" s="41"/>
      <c r="L2408" s="41"/>
    </row>
    <row r="2409" spans="9:12">
      <c r="I2409" s="41"/>
      <c r="J2409" s="41"/>
      <c r="K2409" s="41"/>
      <c r="L2409" s="41"/>
    </row>
    <row r="2410" spans="9:12">
      <c r="I2410" s="41"/>
      <c r="J2410" s="41"/>
      <c r="K2410" s="41"/>
      <c r="L2410" s="41"/>
    </row>
    <row r="2411" spans="9:12">
      <c r="I2411" s="41"/>
      <c r="J2411" s="41"/>
      <c r="K2411" s="41"/>
      <c r="L2411" s="41"/>
    </row>
    <row r="2412" spans="9:12">
      <c r="I2412" s="41"/>
      <c r="J2412" s="41"/>
      <c r="K2412" s="41"/>
      <c r="L2412" s="41"/>
    </row>
    <row r="2413" spans="9:12">
      <c r="I2413" s="41"/>
      <c r="J2413" s="41"/>
      <c r="K2413" s="41"/>
      <c r="L2413" s="41"/>
    </row>
    <row r="2414" spans="9:12">
      <c r="I2414" s="41"/>
      <c r="J2414" s="41"/>
      <c r="K2414" s="41"/>
      <c r="L2414" s="41"/>
    </row>
    <row r="2415" spans="9:12">
      <c r="I2415" s="41"/>
      <c r="J2415" s="41"/>
      <c r="K2415" s="41"/>
      <c r="L2415" s="41"/>
    </row>
    <row r="2416" spans="9:12">
      <c r="I2416" s="41"/>
      <c r="J2416" s="41"/>
      <c r="K2416" s="41"/>
      <c r="L2416" s="41"/>
    </row>
    <row r="2417" spans="9:12">
      <c r="I2417" s="41"/>
      <c r="J2417" s="41"/>
      <c r="K2417" s="41"/>
      <c r="L2417" s="41"/>
    </row>
    <row r="2418" spans="9:12">
      <c r="I2418" s="41"/>
      <c r="J2418" s="41"/>
      <c r="K2418" s="41"/>
      <c r="L2418" s="41"/>
    </row>
    <row r="2419" spans="9:12">
      <c r="I2419" s="41"/>
      <c r="J2419" s="41"/>
      <c r="K2419" s="41"/>
      <c r="L2419" s="41"/>
    </row>
    <row r="2420" spans="9:12">
      <c r="I2420" s="41"/>
      <c r="J2420" s="41"/>
      <c r="K2420" s="41"/>
      <c r="L2420" s="41"/>
    </row>
    <row r="2421" spans="9:12">
      <c r="I2421" s="41"/>
      <c r="J2421" s="41"/>
      <c r="K2421" s="41"/>
      <c r="L2421" s="41"/>
    </row>
    <row r="2422" spans="9:12">
      <c r="I2422" s="41"/>
      <c r="J2422" s="41"/>
      <c r="K2422" s="41"/>
      <c r="L2422" s="41"/>
    </row>
    <row r="2423" spans="9:12">
      <c r="I2423" s="41"/>
      <c r="J2423" s="41"/>
      <c r="K2423" s="41"/>
      <c r="L2423" s="41"/>
    </row>
    <row r="2424" spans="9:12">
      <c r="I2424" s="41"/>
      <c r="J2424" s="41"/>
      <c r="K2424" s="41"/>
      <c r="L2424" s="41"/>
    </row>
    <row r="2425" spans="9:12">
      <c r="I2425" s="41"/>
      <c r="J2425" s="41"/>
      <c r="K2425" s="41"/>
      <c r="L2425" s="41"/>
    </row>
    <row r="2426" spans="9:12">
      <c r="I2426" s="41"/>
      <c r="J2426" s="41"/>
      <c r="K2426" s="41"/>
      <c r="L2426" s="41"/>
    </row>
    <row r="2427" spans="9:12">
      <c r="I2427" s="41"/>
      <c r="J2427" s="41"/>
      <c r="K2427" s="41"/>
      <c r="L2427" s="41"/>
    </row>
    <row r="2428" spans="9:12">
      <c r="I2428" s="41"/>
      <c r="J2428" s="41"/>
      <c r="K2428" s="41"/>
      <c r="L2428" s="41"/>
    </row>
    <row r="2429" spans="9:12">
      <c r="I2429" s="41"/>
      <c r="J2429" s="41"/>
      <c r="K2429" s="41"/>
      <c r="L2429" s="41"/>
    </row>
    <row r="2430" spans="9:12">
      <c r="I2430" s="41"/>
      <c r="J2430" s="41"/>
      <c r="K2430" s="41"/>
      <c r="L2430" s="41"/>
    </row>
    <row r="2431" spans="9:12">
      <c r="I2431" s="41"/>
      <c r="J2431" s="41"/>
      <c r="K2431" s="41"/>
      <c r="L2431" s="41"/>
    </row>
    <row r="2432" spans="9:12">
      <c r="I2432" s="41"/>
      <c r="J2432" s="41"/>
      <c r="K2432" s="41"/>
      <c r="L2432" s="41"/>
    </row>
    <row r="2433" spans="9:12">
      <c r="I2433" s="41"/>
      <c r="J2433" s="41"/>
      <c r="K2433" s="41"/>
      <c r="L2433" s="41"/>
    </row>
    <row r="2434" spans="9:12">
      <c r="I2434" s="41"/>
      <c r="J2434" s="41"/>
      <c r="K2434" s="41"/>
      <c r="L2434" s="41"/>
    </row>
    <row r="2435" spans="9:12">
      <c r="I2435" s="41"/>
      <c r="J2435" s="41"/>
      <c r="K2435" s="41"/>
      <c r="L2435" s="41"/>
    </row>
    <row r="2436" spans="9:12">
      <c r="I2436" s="41"/>
      <c r="J2436" s="41"/>
      <c r="K2436" s="41"/>
      <c r="L2436" s="41"/>
    </row>
    <row r="2437" spans="9:12">
      <c r="I2437" s="41"/>
      <c r="J2437" s="41"/>
      <c r="K2437" s="41"/>
      <c r="L2437" s="41"/>
    </row>
    <row r="2438" spans="9:12">
      <c r="I2438" s="41"/>
      <c r="J2438" s="41"/>
      <c r="K2438" s="41"/>
      <c r="L2438" s="41"/>
    </row>
    <row r="2439" spans="9:12">
      <c r="I2439" s="41"/>
      <c r="J2439" s="41"/>
      <c r="K2439" s="41"/>
      <c r="L2439" s="41"/>
    </row>
    <row r="2440" spans="9:12">
      <c r="I2440" s="41"/>
      <c r="J2440" s="41"/>
      <c r="K2440" s="41"/>
      <c r="L2440" s="41"/>
    </row>
    <row r="2441" spans="9:12">
      <c r="I2441" s="41"/>
      <c r="J2441" s="41"/>
      <c r="K2441" s="41"/>
      <c r="L2441" s="41"/>
    </row>
    <row r="2442" spans="9:12">
      <c r="I2442" s="41"/>
      <c r="J2442" s="41"/>
      <c r="K2442" s="41"/>
      <c r="L2442" s="41"/>
    </row>
    <row r="2443" spans="9:12">
      <c r="I2443" s="41"/>
      <c r="J2443" s="41"/>
      <c r="K2443" s="41"/>
      <c r="L2443" s="41"/>
    </row>
    <row r="2444" spans="9:12">
      <c r="I2444" s="41"/>
      <c r="J2444" s="41"/>
      <c r="K2444" s="41"/>
      <c r="L2444" s="41"/>
    </row>
    <row r="2445" spans="9:12">
      <c r="I2445" s="41"/>
      <c r="J2445" s="41"/>
      <c r="K2445" s="41"/>
      <c r="L2445" s="41"/>
    </row>
    <row r="2446" spans="9:12">
      <c r="I2446" s="41"/>
      <c r="J2446" s="41"/>
      <c r="K2446" s="41"/>
      <c r="L2446" s="41"/>
    </row>
    <row r="2447" spans="9:12">
      <c r="I2447" s="41"/>
      <c r="J2447" s="41"/>
      <c r="K2447" s="41"/>
      <c r="L2447" s="41"/>
    </row>
    <row r="2448" spans="9:12">
      <c r="I2448" s="41"/>
      <c r="J2448" s="41"/>
      <c r="K2448" s="41"/>
      <c r="L2448" s="41"/>
    </row>
    <row r="2449" spans="9:12">
      <c r="I2449" s="41"/>
      <c r="J2449" s="41"/>
      <c r="K2449" s="41"/>
      <c r="L2449" s="41"/>
    </row>
    <row r="2450" spans="9:12">
      <c r="I2450" s="41"/>
      <c r="J2450" s="41"/>
      <c r="K2450" s="41"/>
      <c r="L2450" s="41"/>
    </row>
    <row r="2451" spans="9:12">
      <c r="I2451" s="41"/>
      <c r="J2451" s="41"/>
      <c r="K2451" s="41"/>
      <c r="L2451" s="41"/>
    </row>
    <row r="2452" spans="9:12">
      <c r="I2452" s="41"/>
      <c r="J2452" s="41"/>
      <c r="K2452" s="41"/>
      <c r="L2452" s="41"/>
    </row>
    <row r="2453" spans="9:12">
      <c r="I2453" s="41"/>
      <c r="J2453" s="41"/>
      <c r="K2453" s="41"/>
      <c r="L2453" s="41"/>
    </row>
    <row r="2454" spans="9:12">
      <c r="I2454" s="41"/>
      <c r="J2454" s="41"/>
      <c r="K2454" s="41"/>
      <c r="L2454" s="41"/>
    </row>
    <row r="2455" spans="9:12">
      <c r="I2455" s="41"/>
      <c r="J2455" s="41"/>
      <c r="K2455" s="41"/>
      <c r="L2455" s="41"/>
    </row>
    <row r="2456" spans="9:12">
      <c r="I2456" s="41"/>
      <c r="J2456" s="41"/>
      <c r="K2456" s="41"/>
      <c r="L2456" s="41"/>
    </row>
    <row r="2457" spans="9:12">
      <c r="I2457" s="41"/>
      <c r="J2457" s="41"/>
      <c r="K2457" s="41"/>
      <c r="L2457" s="41"/>
    </row>
    <row r="2458" spans="9:12">
      <c r="I2458" s="41"/>
      <c r="J2458" s="41"/>
      <c r="K2458" s="41"/>
      <c r="L2458" s="41"/>
    </row>
    <row r="2459" spans="9:12">
      <c r="I2459" s="41"/>
      <c r="J2459" s="41"/>
      <c r="K2459" s="41"/>
      <c r="L2459" s="41"/>
    </row>
    <row r="2460" spans="9:12">
      <c r="I2460" s="41"/>
      <c r="J2460" s="41"/>
      <c r="K2460" s="41"/>
      <c r="L2460" s="41"/>
    </row>
    <row r="2461" spans="9:12">
      <c r="I2461" s="41"/>
      <c r="J2461" s="41"/>
      <c r="K2461" s="41"/>
      <c r="L2461" s="41"/>
    </row>
    <row r="2462" spans="9:12">
      <c r="I2462" s="41"/>
      <c r="J2462" s="41"/>
      <c r="K2462" s="41"/>
      <c r="L2462" s="41"/>
    </row>
    <row r="2463" spans="9:12">
      <c r="I2463" s="41"/>
      <c r="J2463" s="41"/>
      <c r="K2463" s="41"/>
      <c r="L2463" s="41"/>
    </row>
    <row r="2464" spans="9:12">
      <c r="I2464" s="41"/>
      <c r="J2464" s="41"/>
      <c r="K2464" s="41"/>
      <c r="L2464" s="41"/>
    </row>
    <row r="2465" spans="9:12">
      <c r="I2465" s="41"/>
      <c r="J2465" s="41"/>
      <c r="K2465" s="41"/>
      <c r="L2465" s="41"/>
    </row>
    <row r="2466" spans="9:12">
      <c r="I2466" s="41"/>
      <c r="J2466" s="41"/>
      <c r="K2466" s="41"/>
      <c r="L2466" s="41"/>
    </row>
    <row r="2467" spans="9:12">
      <c r="I2467" s="41"/>
      <c r="J2467" s="41"/>
      <c r="K2467" s="41"/>
      <c r="L2467" s="41"/>
    </row>
    <row r="2468" spans="9:12">
      <c r="I2468" s="41"/>
      <c r="J2468" s="41"/>
      <c r="K2468" s="41"/>
      <c r="L2468" s="41"/>
    </row>
    <row r="2469" spans="9:12">
      <c r="I2469" s="41"/>
      <c r="J2469" s="41"/>
      <c r="K2469" s="41"/>
      <c r="L2469" s="41"/>
    </row>
    <row r="2470" spans="9:12">
      <c r="I2470" s="41"/>
      <c r="J2470" s="41"/>
      <c r="K2470" s="41"/>
      <c r="L2470" s="41"/>
    </row>
    <row r="2471" spans="9:12">
      <c r="I2471" s="41"/>
      <c r="J2471" s="41"/>
      <c r="K2471" s="41"/>
      <c r="L2471" s="41"/>
    </row>
    <row r="2472" spans="9:12">
      <c r="I2472" s="41"/>
      <c r="J2472" s="41"/>
      <c r="K2472" s="41"/>
      <c r="L2472" s="41"/>
    </row>
    <row r="2473" spans="9:12">
      <c r="I2473" s="41"/>
      <c r="J2473" s="41"/>
      <c r="K2473" s="41"/>
      <c r="L2473" s="41"/>
    </row>
    <row r="2474" spans="9:12">
      <c r="I2474" s="41"/>
      <c r="J2474" s="41"/>
      <c r="K2474" s="41"/>
      <c r="L2474" s="41"/>
    </row>
    <row r="2475" spans="9:12">
      <c r="I2475" s="41"/>
      <c r="J2475" s="41"/>
      <c r="K2475" s="41"/>
      <c r="L2475" s="41"/>
    </row>
    <row r="2476" spans="9:12">
      <c r="I2476" s="41"/>
      <c r="J2476" s="41"/>
      <c r="K2476" s="41"/>
      <c r="L2476" s="41"/>
    </row>
    <row r="2477" spans="9:12">
      <c r="I2477" s="41"/>
      <c r="J2477" s="41"/>
      <c r="K2477" s="41"/>
      <c r="L2477" s="41"/>
    </row>
    <row r="2478" spans="9:12">
      <c r="I2478" s="41"/>
      <c r="J2478" s="41"/>
      <c r="K2478" s="41"/>
      <c r="L2478" s="41"/>
    </row>
    <row r="2479" spans="9:12">
      <c r="I2479" s="41"/>
      <c r="J2479" s="41"/>
      <c r="K2479" s="41"/>
      <c r="L2479" s="41"/>
    </row>
    <row r="2480" spans="9:12">
      <c r="I2480" s="41"/>
      <c r="J2480" s="41"/>
      <c r="K2480" s="41"/>
      <c r="L2480" s="41"/>
    </row>
    <row r="2481" spans="9:12">
      <c r="I2481" s="41"/>
      <c r="J2481" s="41"/>
      <c r="K2481" s="41"/>
      <c r="L2481" s="41"/>
    </row>
    <row r="2482" spans="9:12">
      <c r="I2482" s="41"/>
      <c r="J2482" s="41"/>
      <c r="K2482" s="41"/>
      <c r="L2482" s="41"/>
    </row>
    <row r="2483" spans="9:12">
      <c r="I2483" s="41"/>
      <c r="J2483" s="41"/>
      <c r="K2483" s="41"/>
      <c r="L2483" s="41"/>
    </row>
    <row r="2484" spans="9:12">
      <c r="I2484" s="41"/>
      <c r="J2484" s="41"/>
      <c r="K2484" s="41"/>
      <c r="L2484" s="41"/>
    </row>
    <row r="2485" spans="9:12">
      <c r="I2485" s="41"/>
      <c r="J2485" s="41"/>
      <c r="K2485" s="41"/>
      <c r="L2485" s="41"/>
    </row>
    <row r="2486" spans="9:12">
      <c r="I2486" s="41"/>
      <c r="J2486" s="41"/>
      <c r="K2486" s="41"/>
      <c r="L2486" s="41"/>
    </row>
    <row r="2487" spans="9:12">
      <c r="I2487" s="41"/>
      <c r="J2487" s="41"/>
      <c r="K2487" s="41"/>
      <c r="L2487" s="41"/>
    </row>
    <row r="2488" spans="9:12">
      <c r="I2488" s="41"/>
      <c r="J2488" s="41"/>
      <c r="K2488" s="41"/>
      <c r="L2488" s="41"/>
    </row>
    <row r="2489" spans="9:12">
      <c r="I2489" s="41"/>
      <c r="J2489" s="41"/>
      <c r="K2489" s="41"/>
      <c r="L2489" s="41"/>
    </row>
    <row r="2490" spans="9:12">
      <c r="I2490" s="41"/>
      <c r="J2490" s="41"/>
      <c r="K2490" s="41"/>
      <c r="L2490" s="41"/>
    </row>
    <row r="2491" spans="9:12">
      <c r="I2491" s="41"/>
      <c r="J2491" s="41"/>
      <c r="K2491" s="41"/>
      <c r="L2491" s="41"/>
    </row>
    <row r="2492" spans="9:12">
      <c r="I2492" s="41"/>
      <c r="J2492" s="41"/>
      <c r="K2492" s="41"/>
      <c r="L2492" s="41"/>
    </row>
    <row r="2493" spans="9:12">
      <c r="I2493" s="41"/>
      <c r="J2493" s="41"/>
      <c r="K2493" s="41"/>
      <c r="L2493" s="41"/>
    </row>
    <row r="2494" spans="9:12">
      <c r="I2494" s="41"/>
      <c r="J2494" s="41"/>
      <c r="K2494" s="41"/>
      <c r="L2494" s="41"/>
    </row>
    <row r="2495" spans="9:12">
      <c r="I2495" s="41"/>
      <c r="J2495" s="41"/>
      <c r="K2495" s="41"/>
      <c r="L2495" s="41"/>
    </row>
    <row r="2496" spans="9:12">
      <c r="I2496" s="41"/>
      <c r="J2496" s="41"/>
      <c r="K2496" s="41"/>
      <c r="L2496" s="41"/>
    </row>
    <row r="2497" spans="9:12">
      <c r="I2497" s="41"/>
      <c r="J2497" s="41"/>
      <c r="K2497" s="41"/>
      <c r="L2497" s="41"/>
    </row>
    <row r="2498" spans="9:12">
      <c r="I2498" s="41"/>
      <c r="J2498" s="41"/>
      <c r="K2498" s="41"/>
      <c r="L2498" s="41"/>
    </row>
    <row r="2499" spans="9:12">
      <c r="I2499" s="41"/>
      <c r="J2499" s="41"/>
      <c r="K2499" s="41"/>
      <c r="L2499" s="41"/>
    </row>
    <row r="2500" spans="9:12">
      <c r="I2500" s="41"/>
      <c r="J2500" s="41"/>
      <c r="K2500" s="41"/>
      <c r="L2500" s="41"/>
    </row>
    <row r="2501" spans="9:12">
      <c r="I2501" s="41"/>
      <c r="J2501" s="41"/>
      <c r="K2501" s="41"/>
      <c r="L2501" s="41"/>
    </row>
    <row r="2502" spans="9:12">
      <c r="I2502" s="41"/>
      <c r="J2502" s="41"/>
      <c r="K2502" s="41"/>
      <c r="L2502" s="41"/>
    </row>
    <row r="2503" spans="9:12">
      <c r="I2503" s="41"/>
      <c r="J2503" s="41"/>
      <c r="K2503" s="41"/>
      <c r="L2503" s="41"/>
    </row>
    <row r="2504" spans="9:12">
      <c r="I2504" s="41"/>
      <c r="J2504" s="41"/>
      <c r="K2504" s="41"/>
      <c r="L2504" s="41"/>
    </row>
    <row r="2505" spans="9:12">
      <c r="I2505" s="41"/>
      <c r="J2505" s="41"/>
      <c r="K2505" s="41"/>
      <c r="L2505" s="41"/>
    </row>
    <row r="2506" spans="9:12">
      <c r="I2506" s="41"/>
      <c r="J2506" s="41"/>
      <c r="K2506" s="41"/>
      <c r="L2506" s="41"/>
    </row>
    <row r="2507" spans="9:12">
      <c r="I2507" s="41"/>
      <c r="J2507" s="41"/>
      <c r="K2507" s="41"/>
      <c r="L2507" s="41"/>
    </row>
    <row r="2508" spans="9:12">
      <c r="I2508" s="41"/>
      <c r="J2508" s="41"/>
      <c r="K2508" s="41"/>
      <c r="L2508" s="41"/>
    </row>
    <row r="2509" spans="9:12">
      <c r="I2509" s="41"/>
      <c r="J2509" s="41"/>
      <c r="K2509" s="41"/>
      <c r="L2509" s="41"/>
    </row>
    <row r="2510" spans="9:12">
      <c r="I2510" s="41"/>
      <c r="J2510" s="41"/>
      <c r="K2510" s="41"/>
      <c r="L2510" s="41"/>
    </row>
    <row r="2511" spans="9:12">
      <c r="I2511" s="41"/>
      <c r="J2511" s="41"/>
      <c r="K2511" s="41"/>
      <c r="L2511" s="41"/>
    </row>
    <row r="2512" spans="9:12">
      <c r="I2512" s="41"/>
      <c r="J2512" s="41"/>
      <c r="K2512" s="41"/>
      <c r="L2512" s="41"/>
    </row>
    <row r="2513" spans="9:12">
      <c r="I2513" s="41"/>
      <c r="J2513" s="41"/>
      <c r="K2513" s="41"/>
      <c r="L2513" s="41"/>
    </row>
    <row r="2514" spans="9:12">
      <c r="I2514" s="41"/>
      <c r="J2514" s="41"/>
      <c r="K2514" s="41"/>
      <c r="L2514" s="41"/>
    </row>
    <row r="2515" spans="9:12">
      <c r="I2515" s="41"/>
      <c r="J2515" s="41"/>
      <c r="K2515" s="41"/>
      <c r="L2515" s="41"/>
    </row>
    <row r="2516" spans="9:12">
      <c r="I2516" s="41"/>
      <c r="J2516" s="41"/>
      <c r="K2516" s="41"/>
      <c r="L2516" s="41"/>
    </row>
    <row r="2517" spans="9:12">
      <c r="I2517" s="41"/>
      <c r="J2517" s="41"/>
      <c r="K2517" s="41"/>
      <c r="L2517" s="41"/>
    </row>
    <row r="2518" spans="9:12">
      <c r="I2518" s="41"/>
      <c r="J2518" s="41"/>
      <c r="K2518" s="41"/>
      <c r="L2518" s="41"/>
    </row>
    <row r="2519" spans="9:12">
      <c r="I2519" s="41"/>
      <c r="J2519" s="41"/>
      <c r="K2519" s="41"/>
      <c r="L2519" s="41"/>
    </row>
    <row r="2520" spans="9:12">
      <c r="I2520" s="41"/>
      <c r="J2520" s="41"/>
      <c r="K2520" s="41"/>
      <c r="L2520" s="41"/>
    </row>
    <row r="2521" spans="9:12">
      <c r="I2521" s="41"/>
      <c r="J2521" s="41"/>
      <c r="K2521" s="41"/>
      <c r="L2521" s="41"/>
    </row>
    <row r="2522" spans="9:12">
      <c r="I2522" s="41"/>
      <c r="J2522" s="41"/>
      <c r="K2522" s="41"/>
      <c r="L2522" s="41"/>
    </row>
    <row r="2523" spans="9:12">
      <c r="I2523" s="41"/>
      <c r="J2523" s="41"/>
      <c r="K2523" s="41"/>
      <c r="L2523" s="41"/>
    </row>
    <row r="2524" spans="9:12">
      <c r="I2524" s="41"/>
      <c r="J2524" s="41"/>
      <c r="K2524" s="41"/>
      <c r="L2524" s="41"/>
    </row>
    <row r="2525" spans="9:12">
      <c r="I2525" s="41"/>
      <c r="J2525" s="41"/>
      <c r="K2525" s="41"/>
      <c r="L2525" s="41"/>
    </row>
    <row r="2526" spans="9:12">
      <c r="I2526" s="41"/>
      <c r="J2526" s="41"/>
      <c r="K2526" s="41"/>
      <c r="L2526" s="41"/>
    </row>
    <row r="2527" spans="9:12">
      <c r="I2527" s="41"/>
      <c r="J2527" s="41"/>
      <c r="K2527" s="41"/>
      <c r="L2527" s="41"/>
    </row>
    <row r="2528" spans="9:12">
      <c r="I2528" s="41"/>
      <c r="J2528" s="41"/>
      <c r="K2528" s="41"/>
      <c r="L2528" s="41"/>
    </row>
    <row r="2529" spans="9:12">
      <c r="I2529" s="41"/>
      <c r="J2529" s="41"/>
      <c r="K2529" s="41"/>
      <c r="L2529" s="41"/>
    </row>
    <row r="2530" spans="9:12">
      <c r="I2530" s="41"/>
      <c r="J2530" s="41"/>
      <c r="K2530" s="41"/>
      <c r="L2530" s="41"/>
    </row>
    <row r="2531" spans="9:12">
      <c r="I2531" s="41"/>
      <c r="J2531" s="41"/>
      <c r="K2531" s="41"/>
      <c r="L2531" s="41"/>
    </row>
    <row r="2532" spans="9:12">
      <c r="I2532" s="41"/>
      <c r="J2532" s="41"/>
      <c r="K2532" s="41"/>
      <c r="L2532" s="41"/>
    </row>
    <row r="2533" spans="9:12">
      <c r="I2533" s="41"/>
      <c r="J2533" s="41"/>
      <c r="K2533" s="41"/>
      <c r="L2533" s="41"/>
    </row>
    <row r="2534" spans="9:12">
      <c r="I2534" s="41"/>
      <c r="J2534" s="41"/>
      <c r="K2534" s="41"/>
      <c r="L2534" s="41"/>
    </row>
    <row r="2535" spans="9:12">
      <c r="I2535" s="41"/>
      <c r="J2535" s="41"/>
      <c r="K2535" s="41"/>
      <c r="L2535" s="41"/>
    </row>
    <row r="2536" spans="9:12">
      <c r="I2536" s="41"/>
      <c r="J2536" s="41"/>
      <c r="K2536" s="41"/>
      <c r="L2536" s="41"/>
    </row>
    <row r="2537" spans="9:12">
      <c r="I2537" s="41"/>
      <c r="J2537" s="41"/>
      <c r="K2537" s="41"/>
      <c r="L2537" s="41"/>
    </row>
    <row r="2538" spans="9:12">
      <c r="I2538" s="41"/>
      <c r="J2538" s="41"/>
      <c r="K2538" s="41"/>
      <c r="L2538" s="41"/>
    </row>
    <row r="2539" spans="9:12">
      <c r="I2539" s="41"/>
      <c r="J2539" s="41"/>
      <c r="K2539" s="41"/>
      <c r="L2539" s="41"/>
    </row>
    <row r="2540" spans="9:12">
      <c r="I2540" s="41"/>
      <c r="J2540" s="41"/>
      <c r="K2540" s="41"/>
      <c r="L2540" s="41"/>
    </row>
    <row r="2541" spans="9:12">
      <c r="I2541" s="41"/>
      <c r="J2541" s="41"/>
      <c r="K2541" s="41"/>
      <c r="L2541" s="41"/>
    </row>
    <row r="2542" spans="9:12">
      <c r="I2542" s="41"/>
      <c r="J2542" s="41"/>
      <c r="K2542" s="41"/>
      <c r="L2542" s="41"/>
    </row>
    <row r="2543" spans="9:12">
      <c r="I2543" s="41"/>
      <c r="J2543" s="41"/>
      <c r="K2543" s="41"/>
      <c r="L2543" s="41"/>
    </row>
    <row r="2544" spans="9:12">
      <c r="I2544" s="41"/>
      <c r="J2544" s="41"/>
      <c r="K2544" s="41"/>
      <c r="L2544" s="41"/>
    </row>
    <row r="2545" spans="9:12">
      <c r="I2545" s="41"/>
      <c r="J2545" s="41"/>
      <c r="K2545" s="41"/>
      <c r="L2545" s="41"/>
    </row>
    <row r="2546" spans="9:12">
      <c r="I2546" s="41"/>
      <c r="J2546" s="41"/>
      <c r="K2546" s="41"/>
      <c r="L2546" s="41"/>
    </row>
    <row r="2547" spans="9:12">
      <c r="I2547" s="41"/>
      <c r="J2547" s="41"/>
      <c r="K2547" s="41"/>
      <c r="L2547" s="41"/>
    </row>
    <row r="2548" spans="9:12">
      <c r="I2548" s="41"/>
      <c r="J2548" s="41"/>
      <c r="K2548" s="41"/>
      <c r="L2548" s="41"/>
    </row>
    <row r="2549" spans="9:12">
      <c r="I2549" s="41"/>
      <c r="J2549" s="41"/>
      <c r="K2549" s="41"/>
      <c r="L2549" s="41"/>
    </row>
    <row r="2550" spans="9:12">
      <c r="I2550" s="41"/>
      <c r="J2550" s="41"/>
      <c r="K2550" s="41"/>
      <c r="L2550" s="41"/>
    </row>
    <row r="2551" spans="9:12">
      <c r="I2551" s="41"/>
      <c r="J2551" s="41"/>
      <c r="K2551" s="41"/>
      <c r="L2551" s="41"/>
    </row>
    <row r="2552" spans="9:12">
      <c r="I2552" s="41"/>
      <c r="J2552" s="41"/>
      <c r="K2552" s="41"/>
      <c r="L2552" s="41"/>
    </row>
    <row r="2553" spans="9:12">
      <c r="I2553" s="41"/>
      <c r="J2553" s="41"/>
      <c r="K2553" s="41"/>
      <c r="L2553" s="41"/>
    </row>
    <row r="2554" spans="9:12">
      <c r="I2554" s="41"/>
      <c r="J2554" s="41"/>
      <c r="K2554" s="41"/>
      <c r="L2554" s="41"/>
    </row>
    <row r="2555" spans="9:12">
      <c r="I2555" s="41"/>
      <c r="J2555" s="41"/>
      <c r="K2555" s="41"/>
      <c r="L2555" s="41"/>
    </row>
    <row r="2556" spans="9:12">
      <c r="I2556" s="41"/>
      <c r="J2556" s="41"/>
      <c r="K2556" s="41"/>
      <c r="L2556" s="41"/>
    </row>
    <row r="2557" spans="9:12">
      <c r="I2557" s="41"/>
      <c r="J2557" s="41"/>
      <c r="K2557" s="41"/>
      <c r="L2557" s="41"/>
    </row>
    <row r="2558" spans="9:12">
      <c r="I2558" s="41"/>
      <c r="J2558" s="41"/>
      <c r="K2558" s="41"/>
      <c r="L2558" s="41"/>
    </row>
    <row r="2559" spans="9:12">
      <c r="I2559" s="41"/>
      <c r="J2559" s="41"/>
      <c r="K2559" s="41"/>
      <c r="L2559" s="41"/>
    </row>
    <row r="2560" spans="9:12">
      <c r="I2560" s="41"/>
      <c r="J2560" s="41"/>
      <c r="K2560" s="41"/>
      <c r="L2560" s="41"/>
    </row>
    <row r="2561" spans="9:12">
      <c r="I2561" s="41"/>
      <c r="J2561" s="41"/>
      <c r="K2561" s="41"/>
      <c r="L2561" s="41"/>
    </row>
    <row r="2562" spans="9:12">
      <c r="I2562" s="41"/>
      <c r="J2562" s="41"/>
      <c r="K2562" s="41"/>
      <c r="L2562" s="41"/>
    </row>
    <row r="2563" spans="9:12">
      <c r="I2563" s="41"/>
      <c r="J2563" s="41"/>
      <c r="K2563" s="41"/>
      <c r="L2563" s="41"/>
    </row>
    <row r="2564" spans="9:12">
      <c r="I2564" s="41"/>
      <c r="J2564" s="41"/>
      <c r="K2564" s="41"/>
      <c r="L2564" s="41"/>
    </row>
    <row r="2565" spans="9:12">
      <c r="I2565" s="41"/>
      <c r="J2565" s="41"/>
      <c r="K2565" s="41"/>
      <c r="L2565" s="41"/>
    </row>
    <row r="2566" spans="9:12">
      <c r="I2566" s="41"/>
      <c r="J2566" s="41"/>
      <c r="K2566" s="41"/>
      <c r="L2566" s="41"/>
    </row>
    <row r="2567" spans="9:12">
      <c r="I2567" s="41"/>
      <c r="J2567" s="41"/>
      <c r="K2567" s="41"/>
      <c r="L2567" s="41"/>
    </row>
    <row r="2568" spans="9:12">
      <c r="I2568" s="41"/>
      <c r="J2568" s="41"/>
      <c r="K2568" s="41"/>
      <c r="L2568" s="41"/>
    </row>
    <row r="2569" spans="9:12">
      <c r="I2569" s="41"/>
      <c r="J2569" s="41"/>
      <c r="K2569" s="41"/>
      <c r="L2569" s="41"/>
    </row>
    <row r="2570" spans="9:12">
      <c r="I2570" s="41"/>
      <c r="J2570" s="41"/>
      <c r="K2570" s="41"/>
      <c r="L2570" s="41"/>
    </row>
    <row r="2571" spans="9:12">
      <c r="I2571" s="41"/>
      <c r="J2571" s="41"/>
      <c r="K2571" s="41"/>
      <c r="L2571" s="41"/>
    </row>
    <row r="2572" spans="9:12">
      <c r="I2572" s="41"/>
      <c r="J2572" s="41"/>
      <c r="K2572" s="41"/>
      <c r="L2572" s="41"/>
    </row>
    <row r="2573" spans="9:12">
      <c r="I2573" s="41"/>
      <c r="J2573" s="41"/>
      <c r="K2573" s="41"/>
      <c r="L2573" s="41"/>
    </row>
    <row r="2574" spans="9:12">
      <c r="I2574" s="41"/>
      <c r="J2574" s="41"/>
      <c r="K2574" s="41"/>
      <c r="L2574" s="41"/>
    </row>
    <row r="2575" spans="9:12">
      <c r="I2575" s="41"/>
      <c r="J2575" s="41"/>
      <c r="K2575" s="41"/>
      <c r="L2575" s="41"/>
    </row>
    <row r="2576" spans="9:12">
      <c r="I2576" s="41"/>
      <c r="J2576" s="41"/>
      <c r="K2576" s="41"/>
      <c r="L2576" s="41"/>
    </row>
    <row r="2577" spans="9:12">
      <c r="I2577" s="41"/>
      <c r="J2577" s="41"/>
      <c r="K2577" s="41"/>
      <c r="L2577" s="41"/>
    </row>
    <row r="2578" spans="9:12">
      <c r="I2578" s="41"/>
      <c r="J2578" s="41"/>
      <c r="K2578" s="41"/>
      <c r="L2578" s="41"/>
    </row>
    <row r="2579" spans="9:12">
      <c r="I2579" s="41"/>
      <c r="J2579" s="41"/>
      <c r="K2579" s="41"/>
      <c r="L2579" s="41"/>
    </row>
    <row r="2580" spans="9:12">
      <c r="I2580" s="41"/>
      <c r="J2580" s="41"/>
      <c r="K2580" s="41"/>
      <c r="L2580" s="41"/>
    </row>
    <row r="2581" spans="9:12">
      <c r="I2581" s="41"/>
      <c r="J2581" s="41"/>
      <c r="K2581" s="41"/>
      <c r="L2581" s="41"/>
    </row>
    <row r="2582" spans="9:12">
      <c r="I2582" s="41"/>
      <c r="J2582" s="41"/>
      <c r="K2582" s="41"/>
      <c r="L2582" s="41"/>
    </row>
    <row r="2583" spans="9:12">
      <c r="I2583" s="41"/>
      <c r="J2583" s="41"/>
      <c r="K2583" s="41"/>
      <c r="L2583" s="41"/>
    </row>
    <row r="2584" spans="9:12">
      <c r="I2584" s="41"/>
      <c r="J2584" s="41"/>
      <c r="K2584" s="41"/>
      <c r="L2584" s="41"/>
    </row>
    <row r="2585" spans="9:12">
      <c r="I2585" s="41"/>
      <c r="J2585" s="41"/>
      <c r="K2585" s="41"/>
      <c r="L2585" s="41"/>
    </row>
    <row r="2586" spans="9:12">
      <c r="I2586" s="41"/>
      <c r="J2586" s="41"/>
      <c r="K2586" s="41"/>
      <c r="L2586" s="41"/>
    </row>
    <row r="2587" spans="9:12">
      <c r="I2587" s="41"/>
      <c r="J2587" s="41"/>
      <c r="K2587" s="41"/>
      <c r="L2587" s="41"/>
    </row>
    <row r="2588" spans="9:12">
      <c r="I2588" s="41"/>
      <c r="J2588" s="41"/>
      <c r="K2588" s="41"/>
      <c r="L2588" s="41"/>
    </row>
    <row r="2589" spans="9:12">
      <c r="I2589" s="41"/>
      <c r="J2589" s="41"/>
      <c r="K2589" s="41"/>
      <c r="L2589" s="41"/>
    </row>
    <row r="2590" spans="9:12">
      <c r="I2590" s="41"/>
      <c r="J2590" s="41"/>
      <c r="K2590" s="41"/>
      <c r="L2590" s="41"/>
    </row>
    <row r="2591" spans="9:12">
      <c r="I2591" s="41"/>
      <c r="J2591" s="41"/>
      <c r="K2591" s="41"/>
      <c r="L2591" s="41"/>
    </row>
    <row r="2592" spans="9:12">
      <c r="I2592" s="41"/>
      <c r="J2592" s="41"/>
      <c r="K2592" s="41"/>
      <c r="L2592" s="41"/>
    </row>
    <row r="2593" spans="9:12">
      <c r="I2593" s="41"/>
      <c r="J2593" s="41"/>
      <c r="K2593" s="41"/>
      <c r="L2593" s="41"/>
    </row>
    <row r="2594" spans="9:12">
      <c r="I2594" s="41"/>
      <c r="J2594" s="41"/>
      <c r="K2594" s="41"/>
      <c r="L2594" s="41"/>
    </row>
    <row r="2595" spans="9:12">
      <c r="I2595" s="41"/>
      <c r="J2595" s="41"/>
      <c r="K2595" s="41"/>
      <c r="L2595" s="41"/>
    </row>
    <row r="2596" spans="9:12">
      <c r="I2596" s="41"/>
      <c r="J2596" s="41"/>
      <c r="K2596" s="41"/>
      <c r="L2596" s="41"/>
    </row>
    <row r="2597" spans="9:12">
      <c r="I2597" s="41"/>
      <c r="J2597" s="41"/>
      <c r="K2597" s="41"/>
      <c r="L2597" s="41"/>
    </row>
    <row r="2598" spans="9:12">
      <c r="I2598" s="41"/>
      <c r="J2598" s="41"/>
      <c r="K2598" s="41"/>
      <c r="L2598" s="41"/>
    </row>
    <row r="2599" spans="9:12">
      <c r="I2599" s="41"/>
      <c r="J2599" s="41"/>
      <c r="K2599" s="41"/>
      <c r="L2599" s="41"/>
    </row>
    <row r="2600" spans="9:12">
      <c r="I2600" s="41"/>
      <c r="J2600" s="41"/>
      <c r="K2600" s="41"/>
      <c r="L2600" s="41"/>
    </row>
    <row r="2601" spans="9:12">
      <c r="I2601" s="41"/>
      <c r="J2601" s="41"/>
      <c r="K2601" s="41"/>
      <c r="L2601" s="41"/>
    </row>
    <row r="2602" spans="9:12">
      <c r="I2602" s="41"/>
      <c r="J2602" s="41"/>
      <c r="K2602" s="41"/>
      <c r="L2602" s="41"/>
    </row>
    <row r="2603" spans="9:12">
      <c r="I2603" s="41"/>
      <c r="J2603" s="41"/>
      <c r="K2603" s="41"/>
      <c r="L2603" s="41"/>
    </row>
    <row r="2604" spans="9:12">
      <c r="I2604" s="41"/>
      <c r="J2604" s="41"/>
      <c r="K2604" s="41"/>
      <c r="L2604" s="41"/>
    </row>
    <row r="2605" spans="9:12">
      <c r="I2605" s="41"/>
      <c r="J2605" s="41"/>
      <c r="K2605" s="41"/>
      <c r="L2605" s="41"/>
    </row>
    <row r="2606" spans="9:12">
      <c r="I2606" s="41"/>
      <c r="J2606" s="41"/>
      <c r="K2606" s="41"/>
      <c r="L2606" s="41"/>
    </row>
    <row r="2607" spans="9:12">
      <c r="I2607" s="41"/>
      <c r="J2607" s="41"/>
      <c r="K2607" s="41"/>
      <c r="L2607" s="41"/>
    </row>
    <row r="2608" spans="9:12">
      <c r="I2608" s="41"/>
      <c r="J2608" s="41"/>
      <c r="K2608" s="41"/>
      <c r="L2608" s="41"/>
    </row>
    <row r="2609" spans="9:12">
      <c r="I2609" s="41"/>
      <c r="J2609" s="41"/>
      <c r="K2609" s="41"/>
      <c r="L2609" s="41"/>
    </row>
    <row r="2610" spans="9:12">
      <c r="I2610" s="41"/>
      <c r="J2610" s="41"/>
      <c r="K2610" s="41"/>
      <c r="L2610" s="41"/>
    </row>
    <row r="2611" spans="9:12">
      <c r="I2611" s="41"/>
      <c r="J2611" s="41"/>
      <c r="K2611" s="41"/>
      <c r="L2611" s="41"/>
    </row>
    <row r="2612" spans="9:12">
      <c r="I2612" s="41"/>
      <c r="J2612" s="41"/>
      <c r="K2612" s="41"/>
      <c r="L2612" s="41"/>
    </row>
    <row r="2613" spans="9:12">
      <c r="I2613" s="41"/>
      <c r="J2613" s="41"/>
      <c r="K2613" s="41"/>
      <c r="L2613" s="41"/>
    </row>
    <row r="2614" spans="9:12">
      <c r="I2614" s="41"/>
      <c r="J2614" s="41"/>
      <c r="K2614" s="41"/>
      <c r="L2614" s="41"/>
    </row>
    <row r="2615" spans="9:12">
      <c r="I2615" s="41"/>
      <c r="J2615" s="41"/>
      <c r="K2615" s="41"/>
      <c r="L2615" s="41"/>
    </row>
    <row r="2616" spans="9:12">
      <c r="I2616" s="41"/>
      <c r="J2616" s="41"/>
      <c r="K2616" s="41"/>
      <c r="L2616" s="41"/>
    </row>
    <row r="2617" spans="9:12">
      <c r="I2617" s="41"/>
      <c r="J2617" s="41"/>
      <c r="K2617" s="41"/>
      <c r="L2617" s="41"/>
    </row>
    <row r="2618" spans="9:12">
      <c r="I2618" s="41"/>
      <c r="J2618" s="41"/>
      <c r="K2618" s="41"/>
      <c r="L2618" s="41"/>
    </row>
    <row r="2619" spans="9:12">
      <c r="I2619" s="41"/>
      <c r="J2619" s="41"/>
      <c r="K2619" s="41"/>
      <c r="L2619" s="41"/>
    </row>
    <row r="2620" spans="9:12">
      <c r="I2620" s="41"/>
      <c r="J2620" s="41"/>
      <c r="K2620" s="41"/>
      <c r="L2620" s="41"/>
    </row>
    <row r="2621" spans="9:12">
      <c r="I2621" s="41"/>
      <c r="J2621" s="41"/>
      <c r="K2621" s="41"/>
      <c r="L2621" s="41"/>
    </row>
    <row r="2622" spans="9:12">
      <c r="I2622" s="41"/>
      <c r="J2622" s="41"/>
      <c r="K2622" s="41"/>
      <c r="L2622" s="41"/>
    </row>
    <row r="2623" spans="9:12">
      <c r="I2623" s="41"/>
      <c r="J2623" s="41"/>
      <c r="K2623" s="41"/>
      <c r="L2623" s="41"/>
    </row>
    <row r="2624" spans="9:12">
      <c r="I2624" s="41"/>
      <c r="J2624" s="41"/>
      <c r="K2624" s="41"/>
      <c r="L2624" s="41"/>
    </row>
    <row r="2625" spans="9:12">
      <c r="I2625" s="41"/>
      <c r="J2625" s="41"/>
      <c r="K2625" s="41"/>
      <c r="L2625" s="41"/>
    </row>
    <row r="2626" spans="9:12">
      <c r="I2626" s="41"/>
      <c r="J2626" s="41"/>
      <c r="K2626" s="41"/>
      <c r="L2626" s="41"/>
    </row>
    <row r="2627" spans="9:12">
      <c r="I2627" s="41"/>
      <c r="J2627" s="41"/>
      <c r="K2627" s="41"/>
      <c r="L2627" s="41"/>
    </row>
    <row r="2628" spans="9:12">
      <c r="I2628" s="41"/>
      <c r="J2628" s="41"/>
      <c r="K2628" s="41"/>
      <c r="L2628" s="41"/>
    </row>
    <row r="2629" spans="9:12">
      <c r="I2629" s="41"/>
      <c r="J2629" s="41"/>
      <c r="K2629" s="41"/>
      <c r="L2629" s="41"/>
    </row>
    <row r="2630" spans="9:12">
      <c r="I2630" s="41"/>
      <c r="J2630" s="41"/>
      <c r="K2630" s="41"/>
      <c r="L2630" s="41"/>
    </row>
    <row r="2631" spans="9:12">
      <c r="I2631" s="41"/>
      <c r="J2631" s="41"/>
      <c r="K2631" s="41"/>
      <c r="L2631" s="41"/>
    </row>
    <row r="2632" spans="9:12">
      <c r="I2632" s="41"/>
      <c r="J2632" s="41"/>
      <c r="K2632" s="41"/>
      <c r="L2632" s="41"/>
    </row>
    <row r="2633" spans="9:12">
      <c r="I2633" s="41"/>
      <c r="J2633" s="41"/>
      <c r="K2633" s="41"/>
      <c r="L2633" s="41"/>
    </row>
    <row r="2634" spans="9:12">
      <c r="I2634" s="41"/>
      <c r="J2634" s="41"/>
      <c r="K2634" s="41"/>
      <c r="L2634" s="41"/>
    </row>
    <row r="2635" spans="9:12">
      <c r="I2635" s="41"/>
      <c r="J2635" s="41"/>
      <c r="K2635" s="41"/>
      <c r="L2635" s="41"/>
    </row>
    <row r="2636" spans="9:12">
      <c r="I2636" s="41"/>
      <c r="J2636" s="41"/>
      <c r="K2636" s="41"/>
      <c r="L2636" s="41"/>
    </row>
    <row r="2637" spans="9:12">
      <c r="I2637" s="41"/>
      <c r="J2637" s="41"/>
      <c r="K2637" s="41"/>
      <c r="L2637" s="41"/>
    </row>
    <row r="2638" spans="9:12">
      <c r="I2638" s="41"/>
      <c r="J2638" s="41"/>
      <c r="K2638" s="41"/>
      <c r="L2638" s="41"/>
    </row>
    <row r="2639" spans="9:12">
      <c r="I2639" s="41"/>
      <c r="J2639" s="41"/>
      <c r="K2639" s="41"/>
      <c r="L2639" s="41"/>
    </row>
    <row r="2640" spans="9:12">
      <c r="I2640" s="41"/>
      <c r="J2640" s="41"/>
      <c r="K2640" s="41"/>
      <c r="L2640" s="41"/>
    </row>
    <row r="2641" spans="9:12">
      <c r="I2641" s="41"/>
      <c r="J2641" s="41"/>
      <c r="K2641" s="41"/>
      <c r="L2641" s="41"/>
    </row>
    <row r="2642" spans="9:12">
      <c r="I2642" s="41"/>
      <c r="J2642" s="41"/>
      <c r="K2642" s="41"/>
      <c r="L2642" s="41"/>
    </row>
    <row r="2643" spans="9:12">
      <c r="I2643" s="41"/>
      <c r="J2643" s="41"/>
      <c r="K2643" s="41"/>
      <c r="L2643" s="41"/>
    </row>
    <row r="2644" spans="9:12">
      <c r="I2644" s="41"/>
      <c r="J2644" s="41"/>
      <c r="K2644" s="41"/>
      <c r="L2644" s="41"/>
    </row>
    <row r="2645" spans="9:12">
      <c r="I2645" s="41"/>
      <c r="J2645" s="41"/>
      <c r="K2645" s="41"/>
      <c r="L2645" s="41"/>
    </row>
    <row r="2646" spans="9:12">
      <c r="I2646" s="41"/>
      <c r="J2646" s="41"/>
      <c r="K2646" s="41"/>
      <c r="L2646" s="41"/>
    </row>
    <row r="2647" spans="9:12">
      <c r="I2647" s="41"/>
      <c r="J2647" s="41"/>
      <c r="K2647" s="41"/>
      <c r="L2647" s="41"/>
    </row>
    <row r="2648" spans="9:12">
      <c r="I2648" s="41"/>
      <c r="J2648" s="41"/>
      <c r="K2648" s="41"/>
      <c r="L2648" s="41"/>
    </row>
    <row r="2649" spans="9:12">
      <c r="I2649" s="41"/>
      <c r="J2649" s="41"/>
      <c r="K2649" s="41"/>
      <c r="L2649" s="41"/>
    </row>
    <row r="2650" spans="9:12">
      <c r="I2650" s="41"/>
      <c r="J2650" s="41"/>
      <c r="K2650" s="41"/>
      <c r="L2650" s="41"/>
    </row>
    <row r="2651" spans="9:12">
      <c r="I2651" s="41"/>
      <c r="J2651" s="41"/>
      <c r="K2651" s="41"/>
      <c r="L2651" s="41"/>
    </row>
    <row r="2652" spans="9:12">
      <c r="I2652" s="41"/>
      <c r="J2652" s="41"/>
      <c r="K2652" s="41"/>
      <c r="L2652" s="41"/>
    </row>
    <row r="2653" spans="9:12">
      <c r="I2653" s="41"/>
      <c r="J2653" s="41"/>
      <c r="K2653" s="41"/>
      <c r="L2653" s="41"/>
    </row>
    <row r="2654" spans="9:12">
      <c r="I2654" s="41"/>
      <c r="J2654" s="41"/>
      <c r="K2654" s="41"/>
      <c r="L2654" s="41"/>
    </row>
    <row r="2655" spans="9:12">
      <c r="I2655" s="41"/>
      <c r="J2655" s="41"/>
      <c r="K2655" s="41"/>
      <c r="L2655" s="41"/>
    </row>
    <row r="2656" spans="9:12">
      <c r="I2656" s="41"/>
      <c r="J2656" s="41"/>
      <c r="K2656" s="41"/>
      <c r="L2656" s="41"/>
    </row>
    <row r="2657" spans="9:12">
      <c r="I2657" s="41"/>
      <c r="J2657" s="41"/>
      <c r="K2657" s="41"/>
      <c r="L2657" s="41"/>
    </row>
    <row r="2658" spans="9:12">
      <c r="I2658" s="41"/>
      <c r="J2658" s="41"/>
      <c r="K2658" s="41"/>
      <c r="L2658" s="41"/>
    </row>
    <row r="2659" spans="9:12">
      <c r="I2659" s="41"/>
      <c r="J2659" s="41"/>
      <c r="K2659" s="41"/>
      <c r="L2659" s="41"/>
    </row>
    <row r="2660" spans="9:12">
      <c r="I2660" s="41"/>
      <c r="J2660" s="41"/>
      <c r="K2660" s="41"/>
      <c r="L2660" s="41"/>
    </row>
    <row r="2661" spans="9:12">
      <c r="I2661" s="41"/>
      <c r="J2661" s="41"/>
      <c r="K2661" s="41"/>
      <c r="L2661" s="41"/>
    </row>
    <row r="2662" spans="9:12">
      <c r="I2662" s="41"/>
      <c r="J2662" s="41"/>
      <c r="K2662" s="41"/>
      <c r="L2662" s="41"/>
    </row>
    <row r="2663" spans="9:12">
      <c r="I2663" s="41"/>
      <c r="J2663" s="41"/>
      <c r="K2663" s="41"/>
      <c r="L2663" s="41"/>
    </row>
    <row r="2664" spans="9:12">
      <c r="I2664" s="41"/>
      <c r="J2664" s="41"/>
      <c r="K2664" s="41"/>
      <c r="L2664" s="41"/>
    </row>
    <row r="2665" spans="9:12">
      <c r="I2665" s="41"/>
      <c r="J2665" s="41"/>
      <c r="K2665" s="41"/>
      <c r="L2665" s="41"/>
    </row>
    <row r="2666" spans="9:12">
      <c r="I2666" s="41"/>
      <c r="J2666" s="41"/>
      <c r="K2666" s="41"/>
      <c r="L2666" s="41"/>
    </row>
    <row r="2667" spans="9:12">
      <c r="I2667" s="41"/>
      <c r="J2667" s="41"/>
      <c r="K2667" s="41"/>
      <c r="L2667" s="41"/>
    </row>
    <row r="2668" spans="9:12">
      <c r="I2668" s="41"/>
      <c r="J2668" s="41"/>
      <c r="K2668" s="41"/>
      <c r="L2668" s="41"/>
    </row>
    <row r="2669" spans="9:12">
      <c r="I2669" s="41"/>
      <c r="J2669" s="41"/>
      <c r="K2669" s="41"/>
      <c r="L2669" s="41"/>
    </row>
    <row r="2670" spans="9:12">
      <c r="I2670" s="41"/>
      <c r="J2670" s="41"/>
      <c r="K2670" s="41"/>
      <c r="L2670" s="41"/>
    </row>
    <row r="2671" spans="9:12">
      <c r="I2671" s="41"/>
      <c r="J2671" s="41"/>
      <c r="K2671" s="41"/>
      <c r="L2671" s="41"/>
    </row>
    <row r="2672" spans="9:12">
      <c r="I2672" s="41"/>
      <c r="J2672" s="41"/>
      <c r="K2672" s="41"/>
      <c r="L2672" s="41"/>
    </row>
    <row r="2673" spans="9:12">
      <c r="I2673" s="41"/>
      <c r="J2673" s="41"/>
      <c r="K2673" s="41"/>
      <c r="L2673" s="41"/>
    </row>
    <row r="2674" spans="9:12">
      <c r="I2674" s="41"/>
      <c r="J2674" s="41"/>
      <c r="K2674" s="41"/>
      <c r="L2674" s="41"/>
    </row>
    <row r="2675" spans="9:12">
      <c r="I2675" s="41"/>
      <c r="J2675" s="41"/>
      <c r="K2675" s="41"/>
      <c r="L2675" s="41"/>
    </row>
    <row r="2676" spans="9:12">
      <c r="I2676" s="41"/>
      <c r="J2676" s="41"/>
      <c r="K2676" s="41"/>
      <c r="L2676" s="41"/>
    </row>
    <row r="2677" spans="9:12">
      <c r="I2677" s="41"/>
      <c r="J2677" s="41"/>
      <c r="K2677" s="41"/>
      <c r="L2677" s="41"/>
    </row>
    <row r="2678" spans="9:12">
      <c r="I2678" s="41"/>
      <c r="J2678" s="41"/>
      <c r="K2678" s="41"/>
      <c r="L2678" s="41"/>
    </row>
    <row r="2679" spans="9:12">
      <c r="I2679" s="41"/>
      <c r="J2679" s="41"/>
      <c r="K2679" s="41"/>
      <c r="L2679" s="41"/>
    </row>
    <row r="2680" spans="9:12">
      <c r="I2680" s="41"/>
      <c r="J2680" s="41"/>
      <c r="K2680" s="41"/>
      <c r="L2680" s="41"/>
    </row>
    <row r="2681" spans="9:12">
      <c r="I2681" s="41"/>
      <c r="J2681" s="41"/>
      <c r="K2681" s="41"/>
      <c r="L2681" s="41"/>
    </row>
    <row r="2682" spans="9:12">
      <c r="I2682" s="41"/>
      <c r="J2682" s="41"/>
      <c r="K2682" s="41"/>
      <c r="L2682" s="41"/>
    </row>
    <row r="2683" spans="9:12">
      <c r="I2683" s="41"/>
      <c r="J2683" s="41"/>
      <c r="K2683" s="41"/>
      <c r="L2683" s="41"/>
    </row>
    <row r="2684" spans="9:12">
      <c r="I2684" s="41"/>
      <c r="J2684" s="41"/>
      <c r="K2684" s="41"/>
      <c r="L2684" s="41"/>
    </row>
    <row r="2685" spans="9:12">
      <c r="I2685" s="41"/>
      <c r="J2685" s="41"/>
      <c r="K2685" s="41"/>
      <c r="L2685" s="41"/>
    </row>
    <row r="2686" spans="9:12">
      <c r="I2686" s="41"/>
      <c r="J2686" s="41"/>
      <c r="K2686" s="41"/>
      <c r="L2686" s="41"/>
    </row>
    <row r="2687" spans="9:12">
      <c r="I2687" s="41"/>
      <c r="J2687" s="41"/>
      <c r="K2687" s="41"/>
      <c r="L2687" s="41"/>
    </row>
    <row r="2688" spans="9:12">
      <c r="I2688" s="41"/>
      <c r="J2688" s="41"/>
      <c r="K2688" s="41"/>
      <c r="L2688" s="41"/>
    </row>
    <row r="2689" spans="9:12">
      <c r="I2689" s="41"/>
      <c r="J2689" s="41"/>
      <c r="K2689" s="41"/>
      <c r="L2689" s="41"/>
    </row>
    <row r="2690" spans="9:12">
      <c r="I2690" s="41"/>
      <c r="J2690" s="41"/>
      <c r="K2690" s="41"/>
      <c r="L2690" s="41"/>
    </row>
    <row r="2691" spans="9:12">
      <c r="I2691" s="41"/>
      <c r="J2691" s="41"/>
      <c r="K2691" s="41"/>
      <c r="L2691" s="41"/>
    </row>
    <row r="2692" spans="9:12">
      <c r="I2692" s="41"/>
      <c r="J2692" s="41"/>
      <c r="K2692" s="41"/>
      <c r="L2692" s="41"/>
    </row>
    <row r="2693" spans="9:12">
      <c r="I2693" s="41"/>
      <c r="J2693" s="41"/>
      <c r="K2693" s="41"/>
      <c r="L2693" s="41"/>
    </row>
    <row r="2694" spans="9:12">
      <c r="I2694" s="41"/>
      <c r="J2694" s="41"/>
      <c r="K2694" s="41"/>
      <c r="L2694" s="41"/>
    </row>
    <row r="2695" spans="9:12">
      <c r="I2695" s="41"/>
      <c r="J2695" s="41"/>
      <c r="K2695" s="41"/>
      <c r="L2695" s="41"/>
    </row>
    <row r="2696" spans="9:12">
      <c r="I2696" s="41"/>
      <c r="J2696" s="41"/>
      <c r="K2696" s="41"/>
      <c r="L2696" s="41"/>
    </row>
    <row r="2697" spans="9:12">
      <c r="I2697" s="41"/>
      <c r="J2697" s="41"/>
      <c r="K2697" s="41"/>
      <c r="L2697" s="41"/>
    </row>
    <row r="2698" spans="9:12">
      <c r="I2698" s="41"/>
      <c r="J2698" s="41"/>
      <c r="K2698" s="41"/>
      <c r="L2698" s="41"/>
    </row>
    <row r="2699" spans="9:12">
      <c r="I2699" s="41"/>
      <c r="J2699" s="41"/>
      <c r="K2699" s="41"/>
      <c r="L2699" s="41"/>
    </row>
    <row r="2700" spans="9:12">
      <c r="I2700" s="41"/>
      <c r="J2700" s="41"/>
      <c r="K2700" s="41"/>
      <c r="L2700" s="41"/>
    </row>
    <row r="2701" spans="9:12">
      <c r="I2701" s="41"/>
      <c r="J2701" s="41"/>
      <c r="K2701" s="41"/>
      <c r="L2701" s="41"/>
    </row>
    <row r="2702" spans="9:12">
      <c r="I2702" s="41"/>
      <c r="J2702" s="41"/>
      <c r="K2702" s="41"/>
      <c r="L2702" s="41"/>
    </row>
    <row r="2703" spans="9:12">
      <c r="I2703" s="41"/>
      <c r="J2703" s="41"/>
      <c r="K2703" s="41"/>
      <c r="L2703" s="41"/>
    </row>
    <row r="2704" spans="9:12">
      <c r="I2704" s="41"/>
      <c r="J2704" s="41"/>
      <c r="K2704" s="41"/>
      <c r="L2704" s="41"/>
    </row>
    <row r="2705" spans="9:12">
      <c r="I2705" s="41"/>
      <c r="J2705" s="41"/>
      <c r="K2705" s="41"/>
      <c r="L2705" s="41"/>
    </row>
    <row r="2706" spans="9:12">
      <c r="I2706" s="41"/>
      <c r="J2706" s="41"/>
      <c r="K2706" s="41"/>
      <c r="L2706" s="41"/>
    </row>
    <row r="2707" spans="9:12">
      <c r="I2707" s="41"/>
      <c r="J2707" s="41"/>
      <c r="K2707" s="41"/>
      <c r="L2707" s="41"/>
    </row>
    <row r="2708" spans="9:12">
      <c r="I2708" s="41"/>
      <c r="J2708" s="41"/>
      <c r="K2708" s="41"/>
      <c r="L2708" s="41"/>
    </row>
    <row r="2709" spans="9:12">
      <c r="I2709" s="41"/>
      <c r="J2709" s="41"/>
      <c r="K2709" s="41"/>
      <c r="L2709" s="41"/>
    </row>
    <row r="2710" spans="9:12">
      <c r="I2710" s="41"/>
      <c r="J2710" s="41"/>
      <c r="K2710" s="41"/>
      <c r="L2710" s="41"/>
    </row>
    <row r="2711" spans="9:12">
      <c r="I2711" s="41"/>
      <c r="J2711" s="41"/>
      <c r="K2711" s="41"/>
      <c r="L2711" s="41"/>
    </row>
    <row r="2712" spans="9:12">
      <c r="I2712" s="41"/>
      <c r="J2712" s="41"/>
      <c r="K2712" s="41"/>
      <c r="L2712" s="41"/>
    </row>
    <row r="2713" spans="9:12">
      <c r="I2713" s="41"/>
      <c r="J2713" s="41"/>
      <c r="K2713" s="41"/>
      <c r="L2713" s="41"/>
    </row>
    <row r="2714" spans="9:12">
      <c r="I2714" s="41"/>
      <c r="J2714" s="41"/>
      <c r="K2714" s="41"/>
      <c r="L2714" s="41"/>
    </row>
    <row r="2715" spans="9:12">
      <c r="I2715" s="41"/>
      <c r="J2715" s="41"/>
      <c r="K2715" s="41"/>
      <c r="L2715" s="41"/>
    </row>
    <row r="2716" spans="9:12">
      <c r="I2716" s="41"/>
      <c r="J2716" s="41"/>
      <c r="K2716" s="41"/>
      <c r="L2716" s="41"/>
    </row>
    <row r="2717" spans="9:12">
      <c r="I2717" s="41"/>
      <c r="J2717" s="41"/>
      <c r="K2717" s="41"/>
      <c r="L2717" s="41"/>
    </row>
    <row r="2718" spans="9:12">
      <c r="I2718" s="41"/>
      <c r="J2718" s="41"/>
      <c r="K2718" s="41"/>
      <c r="L2718" s="41"/>
    </row>
    <row r="2719" spans="9:12">
      <c r="I2719" s="41"/>
      <c r="J2719" s="41"/>
      <c r="K2719" s="41"/>
      <c r="L2719" s="41"/>
    </row>
    <row r="2720" spans="9:12">
      <c r="I2720" s="41"/>
      <c r="J2720" s="41"/>
      <c r="K2720" s="41"/>
      <c r="L2720" s="41"/>
    </row>
    <row r="2721" spans="9:12">
      <c r="I2721" s="41"/>
      <c r="J2721" s="41"/>
      <c r="K2721" s="41"/>
      <c r="L2721" s="41"/>
    </row>
    <row r="2722" spans="9:12">
      <c r="I2722" s="41"/>
      <c r="J2722" s="41"/>
      <c r="K2722" s="41"/>
      <c r="L2722" s="41"/>
    </row>
    <row r="2723" spans="9:12">
      <c r="I2723" s="41"/>
      <c r="J2723" s="41"/>
      <c r="K2723" s="41"/>
      <c r="L2723" s="41"/>
    </row>
    <row r="2724" spans="9:12">
      <c r="I2724" s="41"/>
      <c r="J2724" s="41"/>
      <c r="K2724" s="41"/>
      <c r="L2724" s="41"/>
    </row>
    <row r="2725" spans="9:12">
      <c r="I2725" s="41"/>
      <c r="J2725" s="41"/>
      <c r="K2725" s="41"/>
      <c r="L2725" s="41"/>
    </row>
    <row r="2726" spans="9:12">
      <c r="I2726" s="41"/>
      <c r="J2726" s="41"/>
      <c r="K2726" s="41"/>
      <c r="L2726" s="41"/>
    </row>
    <row r="2727" spans="9:12">
      <c r="I2727" s="41"/>
      <c r="J2727" s="41"/>
      <c r="K2727" s="41"/>
      <c r="L2727" s="41"/>
    </row>
    <row r="2728" spans="9:12">
      <c r="I2728" s="41"/>
      <c r="J2728" s="41"/>
      <c r="K2728" s="41"/>
      <c r="L2728" s="41"/>
    </row>
    <row r="2729" spans="9:12">
      <c r="I2729" s="41"/>
      <c r="J2729" s="41"/>
      <c r="K2729" s="41"/>
      <c r="L2729" s="41"/>
    </row>
    <row r="2730" spans="9:12">
      <c r="I2730" s="41"/>
      <c r="J2730" s="41"/>
      <c r="K2730" s="41"/>
      <c r="L2730" s="41"/>
    </row>
    <row r="2731" spans="9:12">
      <c r="I2731" s="41"/>
      <c r="J2731" s="41"/>
      <c r="K2731" s="41"/>
      <c r="L2731" s="41"/>
    </row>
    <row r="2732" spans="9:12">
      <c r="I2732" s="41"/>
      <c r="J2732" s="41"/>
      <c r="K2732" s="41"/>
      <c r="L2732" s="41"/>
    </row>
    <row r="2733" spans="9:12">
      <c r="I2733" s="41"/>
      <c r="J2733" s="41"/>
      <c r="K2733" s="41"/>
      <c r="L2733" s="41"/>
    </row>
    <row r="2734" spans="9:12">
      <c r="I2734" s="41"/>
      <c r="J2734" s="41"/>
      <c r="K2734" s="41"/>
      <c r="L2734" s="41"/>
    </row>
    <row r="2735" spans="9:12">
      <c r="I2735" s="41"/>
      <c r="J2735" s="41"/>
      <c r="K2735" s="41"/>
      <c r="L2735" s="41"/>
    </row>
    <row r="2736" spans="9:12">
      <c r="I2736" s="41"/>
      <c r="J2736" s="41"/>
      <c r="K2736" s="41"/>
      <c r="L2736" s="41"/>
    </row>
    <row r="2737" spans="9:12">
      <c r="I2737" s="41"/>
      <c r="J2737" s="41"/>
      <c r="K2737" s="41"/>
      <c r="L2737" s="41"/>
    </row>
    <row r="2738" spans="9:12">
      <c r="I2738" s="41"/>
      <c r="J2738" s="41"/>
      <c r="K2738" s="41"/>
      <c r="L2738" s="41"/>
    </row>
    <row r="2739" spans="9:12">
      <c r="I2739" s="41"/>
      <c r="J2739" s="41"/>
      <c r="K2739" s="41"/>
      <c r="L2739" s="41"/>
    </row>
    <row r="2740" spans="9:12">
      <c r="I2740" s="41"/>
      <c r="J2740" s="41"/>
      <c r="K2740" s="41"/>
      <c r="L2740" s="41"/>
    </row>
    <row r="2741" spans="9:12">
      <c r="I2741" s="41"/>
      <c r="J2741" s="41"/>
      <c r="K2741" s="41"/>
      <c r="L2741" s="41"/>
    </row>
    <row r="2742" spans="9:12">
      <c r="I2742" s="41"/>
      <c r="J2742" s="41"/>
      <c r="K2742" s="41"/>
      <c r="L2742" s="41"/>
    </row>
    <row r="2743" spans="9:12">
      <c r="I2743" s="41"/>
      <c r="J2743" s="41"/>
      <c r="K2743" s="41"/>
      <c r="L2743" s="41"/>
    </row>
    <row r="2744" spans="9:12">
      <c r="I2744" s="41"/>
      <c r="J2744" s="41"/>
      <c r="K2744" s="41"/>
      <c r="L2744" s="41"/>
    </row>
    <row r="2745" spans="9:12">
      <c r="I2745" s="41"/>
      <c r="J2745" s="41"/>
      <c r="K2745" s="41"/>
      <c r="L2745" s="41"/>
    </row>
    <row r="2746" spans="9:12">
      <c r="I2746" s="41"/>
      <c r="J2746" s="41"/>
      <c r="K2746" s="41"/>
      <c r="L2746" s="41"/>
    </row>
    <row r="2747" spans="9:12">
      <c r="I2747" s="41"/>
      <c r="J2747" s="41"/>
      <c r="K2747" s="41"/>
      <c r="L2747" s="41"/>
    </row>
    <row r="2748" spans="9:12">
      <c r="I2748" s="41"/>
      <c r="J2748" s="41"/>
      <c r="K2748" s="41"/>
      <c r="L2748" s="41"/>
    </row>
    <row r="2749" spans="9:12">
      <c r="I2749" s="41"/>
      <c r="J2749" s="41"/>
      <c r="K2749" s="41"/>
      <c r="L2749" s="41"/>
    </row>
    <row r="2750" spans="9:12">
      <c r="I2750" s="41"/>
      <c r="J2750" s="41"/>
      <c r="K2750" s="41"/>
      <c r="L2750" s="41"/>
    </row>
    <row r="2751" spans="9:12">
      <c r="I2751" s="41"/>
      <c r="J2751" s="41"/>
      <c r="K2751" s="41"/>
      <c r="L2751" s="41"/>
    </row>
    <row r="2752" spans="9:12">
      <c r="I2752" s="41"/>
      <c r="J2752" s="41"/>
      <c r="K2752" s="41"/>
      <c r="L2752" s="41"/>
    </row>
    <row r="2753" spans="9:12">
      <c r="I2753" s="41"/>
      <c r="J2753" s="41"/>
      <c r="K2753" s="41"/>
      <c r="L2753" s="41"/>
    </row>
    <row r="2754" spans="9:12">
      <c r="I2754" s="41"/>
      <c r="J2754" s="41"/>
      <c r="K2754" s="41"/>
      <c r="L2754" s="41"/>
    </row>
    <row r="2755" spans="9:12">
      <c r="I2755" s="41"/>
      <c r="J2755" s="41"/>
      <c r="K2755" s="41"/>
      <c r="L2755" s="41"/>
    </row>
    <row r="2756" spans="9:12">
      <c r="I2756" s="41"/>
      <c r="J2756" s="41"/>
      <c r="K2756" s="41"/>
      <c r="L2756" s="41"/>
    </row>
    <row r="2757" spans="9:12">
      <c r="I2757" s="41"/>
      <c r="J2757" s="41"/>
      <c r="K2757" s="41"/>
      <c r="L2757" s="41"/>
    </row>
    <row r="2758" spans="9:12">
      <c r="I2758" s="41"/>
      <c r="J2758" s="41"/>
      <c r="K2758" s="41"/>
      <c r="L2758" s="41"/>
    </row>
    <row r="2759" spans="9:12">
      <c r="I2759" s="41"/>
      <c r="J2759" s="41"/>
      <c r="K2759" s="41"/>
      <c r="L2759" s="41"/>
    </row>
    <row r="2760" spans="9:12">
      <c r="I2760" s="41"/>
      <c r="J2760" s="41"/>
      <c r="K2760" s="41"/>
      <c r="L2760" s="41"/>
    </row>
    <row r="2761" spans="9:12">
      <c r="I2761" s="41"/>
      <c r="J2761" s="41"/>
      <c r="K2761" s="41"/>
      <c r="L2761" s="41"/>
    </row>
    <row r="2762" spans="9:12">
      <c r="I2762" s="41"/>
      <c r="J2762" s="41"/>
      <c r="K2762" s="41"/>
      <c r="L2762" s="41"/>
    </row>
    <row r="2763" spans="9:12">
      <c r="I2763" s="41"/>
      <c r="J2763" s="41"/>
      <c r="K2763" s="41"/>
      <c r="L2763" s="41"/>
    </row>
    <row r="2764" spans="9:12">
      <c r="I2764" s="41"/>
      <c r="J2764" s="41"/>
      <c r="K2764" s="41"/>
      <c r="L2764" s="41"/>
    </row>
    <row r="2765" spans="9:12">
      <c r="I2765" s="41"/>
      <c r="J2765" s="41"/>
      <c r="K2765" s="41"/>
      <c r="L2765" s="41"/>
    </row>
    <row r="2766" spans="9:12">
      <c r="I2766" s="41"/>
      <c r="J2766" s="41"/>
      <c r="K2766" s="41"/>
      <c r="L2766" s="41"/>
    </row>
    <row r="2767" spans="9:12">
      <c r="I2767" s="41"/>
      <c r="J2767" s="41"/>
      <c r="K2767" s="41"/>
      <c r="L2767" s="41"/>
    </row>
    <row r="2768" spans="9:12">
      <c r="I2768" s="41"/>
      <c r="J2768" s="41"/>
      <c r="K2768" s="41"/>
      <c r="L2768" s="41"/>
    </row>
    <row r="2769" spans="9:12">
      <c r="I2769" s="41"/>
      <c r="J2769" s="41"/>
      <c r="K2769" s="41"/>
      <c r="L2769" s="41"/>
    </row>
    <row r="2770" spans="9:12">
      <c r="I2770" s="41"/>
      <c r="J2770" s="41"/>
      <c r="K2770" s="41"/>
      <c r="L2770" s="41"/>
    </row>
    <row r="2771" spans="9:12">
      <c r="I2771" s="41"/>
      <c r="J2771" s="41"/>
      <c r="K2771" s="41"/>
      <c r="L2771" s="41"/>
    </row>
    <row r="2772" spans="9:12">
      <c r="I2772" s="41"/>
      <c r="J2772" s="41"/>
      <c r="K2772" s="41"/>
      <c r="L2772" s="41"/>
    </row>
    <row r="2773" spans="9:12">
      <c r="I2773" s="41"/>
      <c r="J2773" s="41"/>
      <c r="K2773" s="41"/>
      <c r="L2773" s="41"/>
    </row>
    <row r="2774" spans="9:12">
      <c r="I2774" s="41"/>
      <c r="J2774" s="41"/>
      <c r="K2774" s="41"/>
      <c r="L2774" s="41"/>
    </row>
    <row r="2775" spans="9:12">
      <c r="I2775" s="41"/>
      <c r="J2775" s="41"/>
      <c r="K2775" s="41"/>
      <c r="L2775" s="41"/>
    </row>
    <row r="2776" spans="9:12">
      <c r="I2776" s="41"/>
      <c r="J2776" s="41"/>
      <c r="K2776" s="41"/>
      <c r="L2776" s="41"/>
    </row>
    <row r="2777" spans="9:12">
      <c r="I2777" s="41"/>
      <c r="J2777" s="41"/>
      <c r="K2777" s="41"/>
      <c r="L2777" s="41"/>
    </row>
    <row r="2778" spans="9:12">
      <c r="I2778" s="41"/>
      <c r="J2778" s="41"/>
      <c r="K2778" s="41"/>
      <c r="L2778" s="41"/>
    </row>
    <row r="2779" spans="9:12">
      <c r="I2779" s="41"/>
      <c r="J2779" s="41"/>
      <c r="K2779" s="41"/>
      <c r="L2779" s="41"/>
    </row>
    <row r="2780" spans="9:12">
      <c r="I2780" s="41"/>
      <c r="J2780" s="41"/>
      <c r="K2780" s="41"/>
      <c r="L2780" s="41"/>
    </row>
    <row r="2781" spans="9:12">
      <c r="I2781" s="41"/>
      <c r="J2781" s="41"/>
      <c r="K2781" s="41"/>
      <c r="L2781" s="41"/>
    </row>
    <row r="2782" spans="9:12">
      <c r="I2782" s="41"/>
      <c r="J2782" s="41"/>
      <c r="K2782" s="41"/>
      <c r="L2782" s="41"/>
    </row>
    <row r="2783" spans="9:12">
      <c r="I2783" s="41"/>
      <c r="J2783" s="41"/>
      <c r="K2783" s="41"/>
      <c r="L2783" s="41"/>
    </row>
    <row r="2784" spans="9:12">
      <c r="I2784" s="41"/>
      <c r="J2784" s="41"/>
      <c r="K2784" s="41"/>
      <c r="L2784" s="41"/>
    </row>
    <row r="2785" spans="9:12">
      <c r="I2785" s="41"/>
      <c r="J2785" s="41"/>
      <c r="K2785" s="41"/>
      <c r="L2785" s="41"/>
    </row>
    <row r="2786" spans="9:12">
      <c r="I2786" s="41"/>
      <c r="J2786" s="41"/>
      <c r="K2786" s="41"/>
      <c r="L2786" s="41"/>
    </row>
    <row r="2787" spans="9:12">
      <c r="I2787" s="41"/>
      <c r="J2787" s="41"/>
      <c r="K2787" s="41"/>
      <c r="L2787" s="41"/>
    </row>
    <row r="2788" spans="9:12">
      <c r="I2788" s="41"/>
      <c r="J2788" s="41"/>
      <c r="K2788" s="41"/>
      <c r="L2788" s="41"/>
    </row>
    <row r="2789" spans="9:12">
      <c r="I2789" s="41"/>
      <c r="J2789" s="41"/>
      <c r="K2789" s="41"/>
      <c r="L2789" s="41"/>
    </row>
    <row r="2790" spans="9:12">
      <c r="I2790" s="41"/>
      <c r="J2790" s="41"/>
      <c r="K2790" s="41"/>
      <c r="L2790" s="41"/>
    </row>
    <row r="2791" spans="9:12">
      <c r="I2791" s="41"/>
      <c r="J2791" s="41"/>
      <c r="K2791" s="41"/>
      <c r="L2791" s="41"/>
    </row>
    <row r="2792" spans="9:12">
      <c r="I2792" s="41"/>
      <c r="J2792" s="41"/>
      <c r="K2792" s="41"/>
      <c r="L2792" s="41"/>
    </row>
    <row r="2793" spans="9:12">
      <c r="I2793" s="41"/>
      <c r="J2793" s="41"/>
      <c r="K2793" s="41"/>
      <c r="L2793" s="41"/>
    </row>
    <row r="2794" spans="9:12">
      <c r="I2794" s="41"/>
      <c r="J2794" s="41"/>
      <c r="K2794" s="41"/>
      <c r="L2794" s="41"/>
    </row>
    <row r="2795" spans="9:12">
      <c r="I2795" s="41"/>
      <c r="J2795" s="41"/>
      <c r="K2795" s="41"/>
      <c r="L2795" s="41"/>
    </row>
    <row r="2796" spans="9:12">
      <c r="I2796" s="41"/>
      <c r="J2796" s="41"/>
      <c r="K2796" s="41"/>
      <c r="L2796" s="41"/>
    </row>
    <row r="2797" spans="9:12">
      <c r="I2797" s="41"/>
      <c r="J2797" s="41"/>
      <c r="K2797" s="41"/>
      <c r="L2797" s="41"/>
    </row>
    <row r="2798" spans="9:12">
      <c r="I2798" s="41"/>
      <c r="J2798" s="41"/>
      <c r="K2798" s="41"/>
      <c r="L2798" s="41"/>
    </row>
    <row r="2799" spans="9:12">
      <c r="I2799" s="41"/>
      <c r="J2799" s="41"/>
      <c r="K2799" s="41"/>
      <c r="L2799" s="41"/>
    </row>
    <row r="2800" spans="9:12">
      <c r="I2800" s="41"/>
      <c r="J2800" s="41"/>
      <c r="K2800" s="41"/>
      <c r="L2800" s="41"/>
    </row>
    <row r="2801" spans="9:12">
      <c r="I2801" s="41"/>
      <c r="J2801" s="41"/>
      <c r="K2801" s="41"/>
      <c r="L2801" s="41"/>
    </row>
    <row r="2802" spans="9:12">
      <c r="I2802" s="41"/>
      <c r="J2802" s="41"/>
      <c r="K2802" s="41"/>
      <c r="L2802" s="41"/>
    </row>
    <row r="2803" spans="9:12">
      <c r="I2803" s="41"/>
      <c r="J2803" s="41"/>
      <c r="K2803" s="41"/>
      <c r="L2803" s="41"/>
    </row>
    <row r="2804" spans="9:12">
      <c r="I2804" s="41"/>
      <c r="J2804" s="41"/>
      <c r="K2804" s="41"/>
      <c r="L2804" s="41"/>
    </row>
    <row r="2805" spans="9:12">
      <c r="I2805" s="41"/>
      <c r="J2805" s="41"/>
      <c r="K2805" s="41"/>
      <c r="L2805" s="41"/>
    </row>
    <row r="2806" spans="9:12">
      <c r="I2806" s="41"/>
      <c r="J2806" s="41"/>
      <c r="K2806" s="41"/>
      <c r="L2806" s="41"/>
    </row>
    <row r="2807" spans="9:12">
      <c r="I2807" s="41"/>
      <c r="J2807" s="41"/>
      <c r="K2807" s="41"/>
      <c r="L2807" s="41"/>
    </row>
    <row r="2808" spans="9:12">
      <c r="I2808" s="41"/>
      <c r="J2808" s="41"/>
      <c r="K2808" s="41"/>
      <c r="L2808" s="41"/>
    </row>
    <row r="2809" spans="9:12">
      <c r="I2809" s="41"/>
      <c r="J2809" s="41"/>
      <c r="K2809" s="41"/>
      <c r="L2809" s="41"/>
    </row>
    <row r="2810" spans="9:12">
      <c r="I2810" s="41"/>
      <c r="J2810" s="41"/>
      <c r="K2810" s="41"/>
      <c r="L2810" s="41"/>
    </row>
    <row r="2811" spans="9:12">
      <c r="I2811" s="41"/>
      <c r="J2811" s="41"/>
      <c r="K2811" s="41"/>
      <c r="L2811" s="41"/>
    </row>
    <row r="2812" spans="9:12">
      <c r="I2812" s="41"/>
      <c r="J2812" s="41"/>
      <c r="K2812" s="41"/>
      <c r="L2812" s="41"/>
    </row>
    <row r="2813" spans="9:12">
      <c r="I2813" s="41"/>
      <c r="J2813" s="41"/>
      <c r="K2813" s="41"/>
      <c r="L2813" s="41"/>
    </row>
    <row r="2814" spans="9:12">
      <c r="I2814" s="41"/>
      <c r="J2814" s="41"/>
      <c r="K2814" s="41"/>
      <c r="L2814" s="41"/>
    </row>
    <row r="2815" spans="9:12">
      <c r="I2815" s="41"/>
      <c r="J2815" s="41"/>
      <c r="K2815" s="41"/>
      <c r="L2815" s="41"/>
    </row>
    <row r="2816" spans="9:12">
      <c r="I2816" s="41"/>
      <c r="J2816" s="41"/>
      <c r="K2816" s="41"/>
      <c r="L2816" s="41"/>
    </row>
    <row r="2817" spans="9:12">
      <c r="I2817" s="41"/>
      <c r="J2817" s="41"/>
      <c r="K2817" s="41"/>
      <c r="L2817" s="41"/>
    </row>
    <row r="2818" spans="9:12">
      <c r="I2818" s="41"/>
      <c r="J2818" s="41"/>
      <c r="K2818" s="41"/>
      <c r="L2818" s="41"/>
    </row>
    <row r="2819" spans="9:12">
      <c r="I2819" s="41"/>
      <c r="J2819" s="41"/>
      <c r="K2819" s="41"/>
      <c r="L2819" s="41"/>
    </row>
    <row r="2820" spans="9:12">
      <c r="I2820" s="41"/>
      <c r="J2820" s="41"/>
      <c r="K2820" s="41"/>
      <c r="L2820" s="41"/>
    </row>
    <row r="2821" spans="9:12">
      <c r="I2821" s="41"/>
      <c r="J2821" s="41"/>
      <c r="K2821" s="41"/>
      <c r="L2821" s="41"/>
    </row>
    <row r="2822" spans="9:12">
      <c r="I2822" s="41"/>
      <c r="J2822" s="41"/>
      <c r="K2822" s="41"/>
      <c r="L2822" s="41"/>
    </row>
    <row r="2823" spans="9:12">
      <c r="I2823" s="41"/>
      <c r="J2823" s="41"/>
      <c r="K2823" s="41"/>
      <c r="L2823" s="41"/>
    </row>
    <row r="2824" spans="9:12">
      <c r="I2824" s="41"/>
      <c r="J2824" s="41"/>
      <c r="K2824" s="41"/>
      <c r="L2824" s="41"/>
    </row>
    <row r="2825" spans="9:12">
      <c r="I2825" s="41"/>
      <c r="J2825" s="41"/>
      <c r="K2825" s="41"/>
      <c r="L2825" s="41"/>
    </row>
    <row r="2826" spans="9:12">
      <c r="I2826" s="41"/>
      <c r="J2826" s="41"/>
      <c r="K2826" s="41"/>
      <c r="L2826" s="41"/>
    </row>
    <row r="2827" spans="9:12">
      <c r="I2827" s="41"/>
      <c r="J2827" s="41"/>
      <c r="K2827" s="41"/>
      <c r="L2827" s="41"/>
    </row>
    <row r="2828" spans="9:12">
      <c r="I2828" s="41"/>
      <c r="J2828" s="41"/>
      <c r="K2828" s="41"/>
      <c r="L2828" s="41"/>
    </row>
    <row r="2829" spans="9:12">
      <c r="I2829" s="41"/>
      <c r="J2829" s="41"/>
      <c r="K2829" s="41"/>
      <c r="L2829" s="41"/>
    </row>
    <row r="2830" spans="9:12">
      <c r="I2830" s="41"/>
      <c r="J2830" s="41"/>
      <c r="K2830" s="41"/>
      <c r="L2830" s="41"/>
    </row>
    <row r="2831" spans="9:12">
      <c r="I2831" s="41"/>
      <c r="J2831" s="41"/>
      <c r="K2831" s="41"/>
      <c r="L2831" s="41"/>
    </row>
    <row r="2832" spans="9:12">
      <c r="I2832" s="41"/>
      <c r="J2832" s="41"/>
      <c r="K2832" s="41"/>
      <c r="L2832" s="41"/>
    </row>
    <row r="2833" spans="9:12">
      <c r="I2833" s="41"/>
      <c r="J2833" s="41"/>
      <c r="K2833" s="41"/>
      <c r="L2833" s="41"/>
    </row>
    <row r="2834" spans="9:12">
      <c r="I2834" s="41"/>
      <c r="J2834" s="41"/>
      <c r="K2834" s="41"/>
      <c r="L2834" s="41"/>
    </row>
    <row r="2835" spans="9:12">
      <c r="I2835" s="41"/>
      <c r="J2835" s="41"/>
      <c r="K2835" s="41"/>
      <c r="L2835" s="41"/>
    </row>
    <row r="2836" spans="9:12">
      <c r="I2836" s="41"/>
      <c r="J2836" s="41"/>
      <c r="K2836" s="41"/>
      <c r="L2836" s="41"/>
    </row>
    <row r="2837" spans="9:12">
      <c r="I2837" s="41"/>
      <c r="J2837" s="41"/>
      <c r="K2837" s="41"/>
      <c r="L2837" s="41"/>
    </row>
    <row r="2838" spans="9:12">
      <c r="I2838" s="41"/>
      <c r="J2838" s="41"/>
      <c r="K2838" s="41"/>
      <c r="L2838" s="41"/>
    </row>
    <row r="2839" spans="9:12">
      <c r="I2839" s="41"/>
      <c r="J2839" s="41"/>
      <c r="K2839" s="41"/>
      <c r="L2839" s="41"/>
    </row>
    <row r="2840" spans="9:12">
      <c r="I2840" s="41"/>
      <c r="J2840" s="41"/>
      <c r="K2840" s="41"/>
      <c r="L2840" s="41"/>
    </row>
    <row r="2841" spans="9:12">
      <c r="I2841" s="41"/>
      <c r="J2841" s="41"/>
      <c r="K2841" s="41"/>
      <c r="L2841" s="41"/>
    </row>
    <row r="2842" spans="9:12">
      <c r="I2842" s="41"/>
      <c r="J2842" s="41"/>
      <c r="K2842" s="41"/>
      <c r="L2842" s="41"/>
    </row>
    <row r="2843" spans="9:12">
      <c r="I2843" s="41"/>
      <c r="J2843" s="41"/>
      <c r="K2843" s="41"/>
      <c r="L2843" s="41"/>
    </row>
    <row r="2844" spans="9:12">
      <c r="I2844" s="41"/>
      <c r="J2844" s="41"/>
      <c r="K2844" s="41"/>
      <c r="L2844" s="41"/>
    </row>
    <row r="2845" spans="9:12">
      <c r="I2845" s="41"/>
      <c r="J2845" s="41"/>
      <c r="K2845" s="41"/>
      <c r="L2845" s="41"/>
    </row>
    <row r="2846" spans="9:12">
      <c r="I2846" s="41"/>
      <c r="J2846" s="41"/>
      <c r="K2846" s="41"/>
      <c r="L2846" s="41"/>
    </row>
    <row r="2847" spans="9:12">
      <c r="I2847" s="41"/>
      <c r="J2847" s="41"/>
      <c r="K2847" s="41"/>
      <c r="L2847" s="41"/>
    </row>
    <row r="2848" spans="9:12">
      <c r="I2848" s="41"/>
      <c r="J2848" s="41"/>
      <c r="K2848" s="41"/>
      <c r="L2848" s="41"/>
    </row>
    <row r="2849" spans="9:12">
      <c r="I2849" s="41"/>
      <c r="J2849" s="41"/>
      <c r="K2849" s="41"/>
      <c r="L2849" s="41"/>
    </row>
    <row r="2850" spans="9:12">
      <c r="I2850" s="41"/>
      <c r="J2850" s="41"/>
      <c r="K2850" s="41"/>
      <c r="L2850" s="41"/>
    </row>
    <row r="2851" spans="9:12">
      <c r="I2851" s="41"/>
      <c r="J2851" s="41"/>
      <c r="K2851" s="41"/>
      <c r="L2851" s="41"/>
    </row>
    <row r="2852" spans="9:12">
      <c r="I2852" s="41"/>
      <c r="J2852" s="41"/>
      <c r="K2852" s="41"/>
      <c r="L2852" s="41"/>
    </row>
    <row r="2853" spans="9:12">
      <c r="I2853" s="41"/>
      <c r="J2853" s="41"/>
      <c r="K2853" s="41"/>
      <c r="L2853" s="41"/>
    </row>
    <row r="2854" spans="9:12">
      <c r="I2854" s="41"/>
      <c r="J2854" s="41"/>
      <c r="K2854" s="41"/>
      <c r="L2854" s="41"/>
    </row>
    <row r="2855" spans="9:12">
      <c r="I2855" s="41"/>
      <c r="J2855" s="41"/>
      <c r="K2855" s="41"/>
      <c r="L2855" s="41"/>
    </row>
    <row r="2856" spans="9:12">
      <c r="I2856" s="41"/>
      <c r="J2856" s="41"/>
      <c r="K2856" s="41"/>
      <c r="L2856" s="41"/>
    </row>
    <row r="2857" spans="9:12">
      <c r="I2857" s="41"/>
      <c r="J2857" s="41"/>
      <c r="K2857" s="41"/>
      <c r="L2857" s="41"/>
    </row>
    <row r="2858" spans="9:12">
      <c r="I2858" s="41"/>
      <c r="J2858" s="41"/>
      <c r="K2858" s="41"/>
      <c r="L2858" s="41"/>
    </row>
    <row r="2859" spans="9:12">
      <c r="I2859" s="41"/>
      <c r="J2859" s="41"/>
      <c r="K2859" s="41"/>
      <c r="L2859" s="41"/>
    </row>
    <row r="2860" spans="9:12">
      <c r="I2860" s="41"/>
      <c r="J2860" s="41"/>
      <c r="K2860" s="41"/>
      <c r="L2860" s="41"/>
    </row>
    <row r="2861" spans="9:12">
      <c r="I2861" s="41"/>
      <c r="J2861" s="41"/>
      <c r="K2861" s="41"/>
      <c r="L2861" s="41"/>
    </row>
    <row r="2862" spans="9:12">
      <c r="I2862" s="41"/>
      <c r="J2862" s="41"/>
      <c r="K2862" s="41"/>
      <c r="L2862" s="41"/>
    </row>
    <row r="2863" spans="9:12">
      <c r="I2863" s="41"/>
      <c r="J2863" s="41"/>
      <c r="K2863" s="41"/>
      <c r="L2863" s="41"/>
    </row>
    <row r="2864" spans="9:12">
      <c r="I2864" s="41"/>
      <c r="J2864" s="41"/>
      <c r="K2864" s="41"/>
      <c r="L2864" s="41"/>
    </row>
    <row r="2865" spans="9:12">
      <c r="I2865" s="41"/>
      <c r="J2865" s="41"/>
      <c r="K2865" s="41"/>
      <c r="L2865" s="41"/>
    </row>
    <row r="2866" spans="9:12">
      <c r="I2866" s="41"/>
      <c r="J2866" s="41"/>
      <c r="K2866" s="41"/>
      <c r="L2866" s="41"/>
    </row>
    <row r="2867" spans="9:12">
      <c r="I2867" s="41"/>
      <c r="J2867" s="41"/>
      <c r="K2867" s="41"/>
      <c r="L2867" s="41"/>
    </row>
    <row r="2868" spans="9:12">
      <c r="I2868" s="41"/>
      <c r="J2868" s="41"/>
      <c r="K2868" s="41"/>
      <c r="L2868" s="41"/>
    </row>
    <row r="2869" spans="9:12">
      <c r="I2869" s="41"/>
      <c r="J2869" s="41"/>
      <c r="K2869" s="41"/>
      <c r="L2869" s="41"/>
    </row>
    <row r="2870" spans="9:12">
      <c r="I2870" s="41"/>
      <c r="J2870" s="41"/>
      <c r="K2870" s="41"/>
      <c r="L2870" s="41"/>
    </row>
    <row r="2871" spans="9:12">
      <c r="I2871" s="41"/>
      <c r="J2871" s="41"/>
      <c r="K2871" s="41"/>
      <c r="L2871" s="41"/>
    </row>
    <row r="2872" spans="9:12">
      <c r="I2872" s="41"/>
      <c r="J2872" s="41"/>
      <c r="K2872" s="41"/>
      <c r="L2872" s="41"/>
    </row>
    <row r="2873" spans="9:12">
      <c r="I2873" s="41"/>
      <c r="J2873" s="41"/>
      <c r="K2873" s="41"/>
      <c r="L2873" s="41"/>
    </row>
    <row r="2874" spans="9:12">
      <c r="I2874" s="41"/>
      <c r="J2874" s="41"/>
      <c r="K2874" s="41"/>
      <c r="L2874" s="41"/>
    </row>
    <row r="2875" spans="9:12">
      <c r="I2875" s="41"/>
      <c r="J2875" s="41"/>
      <c r="K2875" s="41"/>
      <c r="L2875" s="41"/>
    </row>
    <row r="2876" spans="9:12">
      <c r="I2876" s="41"/>
      <c r="J2876" s="41"/>
      <c r="K2876" s="41"/>
      <c r="L2876" s="41"/>
    </row>
    <row r="2877" spans="9:12">
      <c r="I2877" s="41"/>
      <c r="J2877" s="41"/>
      <c r="K2877" s="41"/>
      <c r="L2877" s="41"/>
    </row>
    <row r="2878" spans="9:12">
      <c r="I2878" s="41"/>
      <c r="J2878" s="41"/>
      <c r="K2878" s="41"/>
      <c r="L2878" s="41"/>
    </row>
    <row r="2879" spans="9:12">
      <c r="I2879" s="41"/>
      <c r="J2879" s="41"/>
      <c r="K2879" s="41"/>
      <c r="L2879" s="41"/>
    </row>
    <row r="2880" spans="9:12">
      <c r="I2880" s="41"/>
      <c r="J2880" s="41"/>
      <c r="K2880" s="41"/>
      <c r="L2880" s="41"/>
    </row>
    <row r="2881" spans="9:12">
      <c r="I2881" s="41"/>
      <c r="J2881" s="41"/>
      <c r="K2881" s="41"/>
      <c r="L2881" s="41"/>
    </row>
    <row r="2882" spans="9:12">
      <c r="I2882" s="41"/>
      <c r="J2882" s="41"/>
      <c r="K2882" s="41"/>
      <c r="L2882" s="41"/>
    </row>
    <row r="2883" spans="9:12">
      <c r="I2883" s="41"/>
      <c r="J2883" s="41"/>
      <c r="K2883" s="41"/>
      <c r="L2883" s="41"/>
    </row>
    <row r="2884" spans="9:12">
      <c r="I2884" s="41"/>
      <c r="J2884" s="41"/>
      <c r="K2884" s="41"/>
      <c r="L2884" s="41"/>
    </row>
    <row r="2885" spans="9:12">
      <c r="I2885" s="41"/>
      <c r="J2885" s="41"/>
      <c r="K2885" s="41"/>
      <c r="L2885" s="41"/>
    </row>
    <row r="2886" spans="9:12">
      <c r="I2886" s="41"/>
      <c r="J2886" s="41"/>
      <c r="K2886" s="41"/>
      <c r="L2886" s="41"/>
    </row>
    <row r="2887" spans="9:12">
      <c r="I2887" s="41"/>
      <c r="J2887" s="41"/>
      <c r="K2887" s="41"/>
      <c r="L2887" s="41"/>
    </row>
    <row r="2888" spans="9:12">
      <c r="I2888" s="41"/>
      <c r="J2888" s="41"/>
      <c r="K2888" s="41"/>
      <c r="L2888" s="41"/>
    </row>
    <row r="2889" spans="9:12">
      <c r="I2889" s="41"/>
      <c r="J2889" s="41"/>
      <c r="K2889" s="41"/>
      <c r="L2889" s="41"/>
    </row>
    <row r="2890" spans="9:12">
      <c r="I2890" s="41"/>
      <c r="J2890" s="41"/>
      <c r="K2890" s="41"/>
      <c r="L2890" s="41"/>
    </row>
    <row r="2891" spans="9:12">
      <c r="I2891" s="41"/>
      <c r="J2891" s="41"/>
      <c r="K2891" s="41"/>
      <c r="L2891" s="41"/>
    </row>
    <row r="2892" spans="9:12">
      <c r="I2892" s="41"/>
      <c r="J2892" s="41"/>
      <c r="K2892" s="41"/>
      <c r="L2892" s="41"/>
    </row>
    <row r="2893" spans="9:12">
      <c r="I2893" s="41"/>
      <c r="J2893" s="41"/>
      <c r="K2893" s="41"/>
      <c r="L2893" s="41"/>
    </row>
    <row r="2894" spans="9:12">
      <c r="I2894" s="41"/>
      <c r="J2894" s="41"/>
      <c r="K2894" s="41"/>
      <c r="L2894" s="41"/>
    </row>
    <row r="2895" spans="9:12">
      <c r="I2895" s="41"/>
      <c r="J2895" s="41"/>
      <c r="K2895" s="41"/>
      <c r="L2895" s="41"/>
    </row>
    <row r="2896" spans="9:12">
      <c r="I2896" s="41"/>
      <c r="J2896" s="41"/>
      <c r="K2896" s="41"/>
      <c r="L2896" s="41"/>
    </row>
    <row r="2897" spans="9:12">
      <c r="I2897" s="41"/>
      <c r="J2897" s="41"/>
      <c r="K2897" s="41"/>
      <c r="L2897" s="41"/>
    </row>
    <row r="2898" spans="9:12">
      <c r="I2898" s="41"/>
      <c r="J2898" s="41"/>
      <c r="K2898" s="41"/>
      <c r="L2898" s="41"/>
    </row>
    <row r="2899" spans="9:12">
      <c r="I2899" s="41"/>
      <c r="J2899" s="41"/>
      <c r="K2899" s="41"/>
      <c r="L2899" s="41"/>
    </row>
    <row r="2900" spans="9:12">
      <c r="I2900" s="41"/>
      <c r="J2900" s="41"/>
      <c r="K2900" s="41"/>
      <c r="L2900" s="41"/>
    </row>
    <row r="2901" spans="9:12">
      <c r="I2901" s="41"/>
      <c r="J2901" s="41"/>
      <c r="K2901" s="41"/>
      <c r="L2901" s="41"/>
    </row>
    <row r="2902" spans="9:12">
      <c r="I2902" s="41"/>
      <c r="J2902" s="41"/>
      <c r="K2902" s="41"/>
      <c r="L2902" s="41"/>
    </row>
    <row r="2903" spans="9:12">
      <c r="I2903" s="41"/>
      <c r="J2903" s="41"/>
      <c r="K2903" s="41"/>
      <c r="L2903" s="41"/>
    </row>
    <row r="2904" spans="9:12">
      <c r="I2904" s="41"/>
      <c r="J2904" s="41"/>
      <c r="K2904" s="41"/>
      <c r="L2904" s="41"/>
    </row>
    <row r="2905" spans="9:12">
      <c r="I2905" s="41"/>
      <c r="J2905" s="41"/>
      <c r="K2905" s="41"/>
      <c r="L2905" s="41"/>
    </row>
    <row r="2906" spans="9:12">
      <c r="I2906" s="41"/>
      <c r="J2906" s="41"/>
      <c r="K2906" s="41"/>
      <c r="L2906" s="41"/>
    </row>
    <row r="2907" spans="9:12">
      <c r="I2907" s="41"/>
      <c r="J2907" s="41"/>
      <c r="K2907" s="41"/>
      <c r="L2907" s="41"/>
    </row>
    <row r="2908" spans="9:12">
      <c r="I2908" s="41"/>
      <c r="J2908" s="41"/>
      <c r="K2908" s="41"/>
      <c r="L2908" s="41"/>
    </row>
    <row r="2909" spans="9:12">
      <c r="I2909" s="41"/>
      <c r="J2909" s="41"/>
      <c r="K2909" s="41"/>
      <c r="L2909" s="41"/>
    </row>
    <row r="2910" spans="9:12">
      <c r="I2910" s="41"/>
      <c r="J2910" s="41"/>
      <c r="K2910" s="41"/>
      <c r="L2910" s="41"/>
    </row>
    <row r="2911" spans="9:12">
      <c r="I2911" s="41"/>
      <c r="J2911" s="41"/>
      <c r="K2911" s="41"/>
      <c r="L2911" s="41"/>
    </row>
    <row r="2912" spans="9:12">
      <c r="I2912" s="41"/>
      <c r="J2912" s="41"/>
      <c r="K2912" s="41"/>
      <c r="L2912" s="41"/>
    </row>
    <row r="2913" spans="9:12">
      <c r="I2913" s="41"/>
      <c r="J2913" s="41"/>
      <c r="K2913" s="41"/>
      <c r="L2913" s="41"/>
    </row>
    <row r="2914" spans="9:12">
      <c r="I2914" s="41"/>
      <c r="J2914" s="41"/>
      <c r="K2914" s="41"/>
      <c r="L2914" s="41"/>
    </row>
    <row r="2915" spans="9:12">
      <c r="I2915" s="41"/>
      <c r="J2915" s="41"/>
      <c r="K2915" s="41"/>
      <c r="L2915" s="41"/>
    </row>
    <row r="2916" spans="9:12">
      <c r="I2916" s="41"/>
      <c r="J2916" s="41"/>
      <c r="K2916" s="41"/>
      <c r="L2916" s="41"/>
    </row>
    <row r="2917" spans="9:12">
      <c r="I2917" s="41"/>
      <c r="J2917" s="41"/>
      <c r="K2917" s="41"/>
      <c r="L2917" s="41"/>
    </row>
    <row r="2918" spans="9:12">
      <c r="I2918" s="41"/>
      <c r="J2918" s="41"/>
      <c r="K2918" s="41"/>
      <c r="L2918" s="41"/>
    </row>
    <row r="2919" spans="9:12">
      <c r="I2919" s="41"/>
      <c r="J2919" s="41"/>
      <c r="K2919" s="41"/>
      <c r="L2919" s="41"/>
    </row>
    <row r="2920" spans="9:12">
      <c r="I2920" s="41"/>
      <c r="J2920" s="41"/>
      <c r="K2920" s="41"/>
      <c r="L2920" s="41"/>
    </row>
    <row r="2921" spans="9:12">
      <c r="I2921" s="41"/>
      <c r="J2921" s="41"/>
      <c r="K2921" s="41"/>
      <c r="L2921" s="41"/>
    </row>
    <row r="2922" spans="9:12">
      <c r="I2922" s="41"/>
      <c r="J2922" s="41"/>
      <c r="K2922" s="41"/>
      <c r="L2922" s="41"/>
    </row>
    <row r="2923" spans="9:12">
      <c r="I2923" s="41"/>
      <c r="J2923" s="41"/>
      <c r="K2923" s="41"/>
      <c r="L2923" s="41"/>
    </row>
    <row r="2924" spans="9:12">
      <c r="I2924" s="41"/>
      <c r="J2924" s="41"/>
      <c r="K2924" s="41"/>
      <c r="L2924" s="41"/>
    </row>
    <row r="2925" spans="9:12">
      <c r="I2925" s="41"/>
      <c r="J2925" s="41"/>
      <c r="K2925" s="41"/>
      <c r="L2925" s="41"/>
    </row>
    <row r="2926" spans="9:12">
      <c r="I2926" s="41"/>
      <c r="J2926" s="41"/>
      <c r="K2926" s="41"/>
      <c r="L2926" s="41"/>
    </row>
    <row r="2927" spans="9:12">
      <c r="I2927" s="41"/>
      <c r="J2927" s="41"/>
      <c r="K2927" s="41"/>
      <c r="L2927" s="41"/>
    </row>
    <row r="2928" spans="9:12">
      <c r="I2928" s="41"/>
      <c r="J2928" s="41"/>
      <c r="K2928" s="41"/>
      <c r="L2928" s="41"/>
    </row>
    <row r="2929" spans="9:12">
      <c r="I2929" s="41"/>
      <c r="J2929" s="41"/>
      <c r="K2929" s="41"/>
      <c r="L2929" s="41"/>
    </row>
    <row r="2930" spans="9:12">
      <c r="I2930" s="41"/>
      <c r="J2930" s="41"/>
      <c r="K2930" s="41"/>
      <c r="L2930" s="41"/>
    </row>
    <row r="2931" spans="9:12">
      <c r="I2931" s="41"/>
      <c r="J2931" s="41"/>
      <c r="K2931" s="41"/>
      <c r="L2931" s="41"/>
    </row>
    <row r="2932" spans="9:12">
      <c r="I2932" s="41"/>
      <c r="J2932" s="41"/>
      <c r="K2932" s="41"/>
      <c r="L2932" s="41"/>
    </row>
    <row r="2933" spans="9:12">
      <c r="I2933" s="41"/>
      <c r="J2933" s="41"/>
      <c r="K2933" s="41"/>
      <c r="L2933" s="41"/>
    </row>
    <row r="2934" spans="9:12">
      <c r="I2934" s="41"/>
      <c r="J2934" s="41"/>
      <c r="K2934" s="41"/>
      <c r="L2934" s="41"/>
    </row>
    <row r="2935" spans="9:12">
      <c r="I2935" s="41"/>
      <c r="J2935" s="41"/>
      <c r="K2935" s="41"/>
      <c r="L2935" s="41"/>
    </row>
    <row r="2936" spans="9:12">
      <c r="I2936" s="41"/>
      <c r="J2936" s="41"/>
      <c r="K2936" s="41"/>
      <c r="L2936" s="41"/>
    </row>
    <row r="2937" spans="9:12">
      <c r="I2937" s="41"/>
      <c r="J2937" s="41"/>
      <c r="K2937" s="41"/>
      <c r="L2937" s="41"/>
    </row>
    <row r="2938" spans="9:12">
      <c r="I2938" s="41"/>
      <c r="J2938" s="41"/>
      <c r="K2938" s="41"/>
      <c r="L2938" s="41"/>
    </row>
    <row r="2939" spans="9:12">
      <c r="I2939" s="41"/>
      <c r="J2939" s="41"/>
      <c r="K2939" s="41"/>
      <c r="L2939" s="41"/>
    </row>
    <row r="2940" spans="9:12">
      <c r="I2940" s="41"/>
      <c r="J2940" s="41"/>
      <c r="K2940" s="41"/>
      <c r="L2940" s="41"/>
    </row>
    <row r="2941" spans="9:12">
      <c r="I2941" s="41"/>
      <c r="J2941" s="41"/>
      <c r="K2941" s="41"/>
      <c r="L2941" s="41"/>
    </row>
    <row r="2942" spans="9:12">
      <c r="I2942" s="41"/>
      <c r="J2942" s="41"/>
      <c r="K2942" s="41"/>
      <c r="L2942" s="41"/>
    </row>
    <row r="2943" spans="9:12">
      <c r="I2943" s="41"/>
      <c r="J2943" s="41"/>
      <c r="K2943" s="41"/>
      <c r="L2943" s="41"/>
    </row>
    <row r="2944" spans="9:12">
      <c r="I2944" s="41"/>
      <c r="J2944" s="41"/>
      <c r="K2944" s="41"/>
      <c r="L2944" s="41"/>
    </row>
    <row r="2945" spans="9:12">
      <c r="I2945" s="41"/>
      <c r="J2945" s="41"/>
      <c r="K2945" s="41"/>
      <c r="L2945" s="41"/>
    </row>
    <row r="2946" spans="9:12">
      <c r="I2946" s="41"/>
      <c r="J2946" s="41"/>
      <c r="K2946" s="41"/>
      <c r="L2946" s="41"/>
    </row>
    <row r="2947" spans="9:12">
      <c r="I2947" s="41"/>
      <c r="J2947" s="41"/>
      <c r="K2947" s="41"/>
      <c r="L2947" s="41"/>
    </row>
    <row r="2948" spans="9:12">
      <c r="I2948" s="41"/>
      <c r="J2948" s="41"/>
      <c r="K2948" s="41"/>
      <c r="L2948" s="41"/>
    </row>
    <row r="2949" spans="9:12">
      <c r="I2949" s="41"/>
      <c r="J2949" s="41"/>
      <c r="K2949" s="41"/>
      <c r="L2949" s="41"/>
    </row>
    <row r="2950" spans="9:12">
      <c r="I2950" s="41"/>
      <c r="J2950" s="41"/>
      <c r="K2950" s="41"/>
      <c r="L2950" s="41"/>
    </row>
    <row r="2951" spans="9:12">
      <c r="I2951" s="41"/>
      <c r="J2951" s="41"/>
      <c r="K2951" s="41"/>
      <c r="L2951" s="41"/>
    </row>
    <row r="2952" spans="9:12">
      <c r="I2952" s="41"/>
      <c r="J2952" s="41"/>
      <c r="K2952" s="41"/>
      <c r="L2952" s="41"/>
    </row>
    <row r="2953" spans="9:12">
      <c r="I2953" s="41"/>
      <c r="J2953" s="41"/>
      <c r="K2953" s="41"/>
      <c r="L2953" s="41"/>
    </row>
    <row r="2954" spans="9:12">
      <c r="I2954" s="41"/>
      <c r="J2954" s="41"/>
      <c r="K2954" s="41"/>
      <c r="L2954" s="41"/>
    </row>
    <row r="2955" spans="9:12">
      <c r="I2955" s="41"/>
      <c r="J2955" s="41"/>
      <c r="K2955" s="41"/>
      <c r="L2955" s="41"/>
    </row>
    <row r="2956" spans="9:12">
      <c r="I2956" s="41"/>
      <c r="J2956" s="41"/>
      <c r="K2956" s="41"/>
      <c r="L2956" s="41"/>
    </row>
    <row r="2957" spans="9:12">
      <c r="I2957" s="41"/>
      <c r="J2957" s="41"/>
      <c r="K2957" s="41"/>
      <c r="L2957" s="41"/>
    </row>
    <row r="2958" spans="9:12">
      <c r="I2958" s="41"/>
      <c r="J2958" s="41"/>
      <c r="K2958" s="41"/>
      <c r="L2958" s="41"/>
    </row>
    <row r="2959" spans="9:12">
      <c r="I2959" s="41"/>
      <c r="J2959" s="41"/>
      <c r="K2959" s="41"/>
      <c r="L2959" s="41"/>
    </row>
    <row r="2960" spans="9:12">
      <c r="I2960" s="41"/>
      <c r="J2960" s="41"/>
      <c r="K2960" s="41"/>
      <c r="L2960" s="41"/>
    </row>
    <row r="2961" spans="9:12">
      <c r="I2961" s="41"/>
      <c r="J2961" s="41"/>
      <c r="K2961" s="41"/>
      <c r="L2961" s="41"/>
    </row>
    <row r="2962" spans="9:12">
      <c r="I2962" s="41"/>
      <c r="J2962" s="41"/>
      <c r="K2962" s="41"/>
      <c r="L2962" s="41"/>
    </row>
    <row r="2963" spans="9:12">
      <c r="I2963" s="41"/>
      <c r="J2963" s="41"/>
      <c r="K2963" s="41"/>
      <c r="L2963" s="41"/>
    </row>
    <row r="2964" spans="9:12">
      <c r="I2964" s="41"/>
      <c r="J2964" s="41"/>
      <c r="K2964" s="41"/>
      <c r="L2964" s="41"/>
    </row>
    <row r="2965" spans="9:12">
      <c r="I2965" s="41"/>
      <c r="J2965" s="41"/>
      <c r="K2965" s="41"/>
      <c r="L2965" s="41"/>
    </row>
    <row r="2966" spans="9:12">
      <c r="I2966" s="41"/>
      <c r="J2966" s="41"/>
      <c r="K2966" s="41"/>
      <c r="L2966" s="41"/>
    </row>
    <row r="2967" spans="9:12">
      <c r="I2967" s="41"/>
      <c r="J2967" s="41"/>
      <c r="K2967" s="41"/>
      <c r="L2967" s="41"/>
    </row>
    <row r="2968" spans="9:12">
      <c r="I2968" s="41"/>
      <c r="J2968" s="41"/>
      <c r="K2968" s="41"/>
      <c r="L2968" s="41"/>
    </row>
    <row r="2969" spans="9:12">
      <c r="I2969" s="41"/>
      <c r="J2969" s="41"/>
      <c r="K2969" s="41"/>
      <c r="L2969" s="41"/>
    </row>
    <row r="2970" spans="9:12">
      <c r="I2970" s="41"/>
      <c r="J2970" s="41"/>
      <c r="K2970" s="41"/>
      <c r="L2970" s="41"/>
    </row>
    <row r="2971" spans="9:12">
      <c r="I2971" s="41"/>
      <c r="J2971" s="41"/>
      <c r="K2971" s="41"/>
      <c r="L2971" s="41"/>
    </row>
    <row r="2972" spans="9:12">
      <c r="I2972" s="41"/>
      <c r="J2972" s="41"/>
      <c r="K2972" s="41"/>
      <c r="L2972" s="41"/>
    </row>
    <row r="2973" spans="9:12">
      <c r="I2973" s="41"/>
      <c r="J2973" s="41"/>
      <c r="K2973" s="41"/>
      <c r="L2973" s="41"/>
    </row>
    <row r="2974" spans="9:12">
      <c r="I2974" s="41"/>
      <c r="J2974" s="41"/>
      <c r="K2974" s="41"/>
      <c r="L2974" s="41"/>
    </row>
    <row r="2975" spans="9:12">
      <c r="I2975" s="41"/>
      <c r="J2975" s="41"/>
      <c r="K2975" s="41"/>
      <c r="L2975" s="41"/>
    </row>
    <row r="2976" spans="9:12">
      <c r="I2976" s="41"/>
      <c r="J2976" s="41"/>
      <c r="K2976" s="41"/>
      <c r="L2976" s="41"/>
    </row>
    <row r="2977" spans="9:12">
      <c r="I2977" s="41"/>
      <c r="J2977" s="41"/>
      <c r="K2977" s="41"/>
      <c r="L2977" s="41"/>
    </row>
    <row r="2978" spans="9:12">
      <c r="I2978" s="41"/>
      <c r="J2978" s="41"/>
      <c r="K2978" s="41"/>
      <c r="L2978" s="41"/>
    </row>
    <row r="2979" spans="9:12">
      <c r="I2979" s="41"/>
      <c r="J2979" s="41"/>
      <c r="K2979" s="41"/>
      <c r="L2979" s="41"/>
    </row>
    <row r="2980" spans="9:12">
      <c r="I2980" s="41"/>
      <c r="J2980" s="41"/>
      <c r="K2980" s="41"/>
      <c r="L2980" s="41"/>
    </row>
    <row r="2981" spans="9:12">
      <c r="I2981" s="41"/>
      <c r="J2981" s="41"/>
      <c r="K2981" s="41"/>
      <c r="L2981" s="41"/>
    </row>
    <row r="2982" spans="9:12">
      <c r="I2982" s="41"/>
      <c r="J2982" s="41"/>
      <c r="K2982" s="41"/>
      <c r="L2982" s="41"/>
    </row>
    <row r="2983" spans="9:12">
      <c r="I2983" s="41"/>
      <c r="J2983" s="41"/>
      <c r="K2983" s="41"/>
      <c r="L2983" s="41"/>
    </row>
    <row r="2984" spans="9:12">
      <c r="I2984" s="41"/>
      <c r="J2984" s="41"/>
      <c r="K2984" s="41"/>
      <c r="L2984" s="41"/>
    </row>
    <row r="2985" spans="9:12">
      <c r="I2985" s="41"/>
      <c r="J2985" s="41"/>
      <c r="K2985" s="41"/>
      <c r="L2985" s="41"/>
    </row>
    <row r="2986" spans="9:12">
      <c r="I2986" s="41"/>
      <c r="J2986" s="41"/>
      <c r="K2986" s="41"/>
      <c r="L2986" s="41"/>
    </row>
    <row r="2987" spans="9:12">
      <c r="I2987" s="41"/>
      <c r="J2987" s="41"/>
      <c r="K2987" s="41"/>
      <c r="L2987" s="41"/>
    </row>
    <row r="2988" spans="9:12">
      <c r="I2988" s="41"/>
      <c r="J2988" s="41"/>
      <c r="K2988" s="41"/>
      <c r="L2988" s="41"/>
    </row>
    <row r="2989" spans="9:12">
      <c r="I2989" s="41"/>
      <c r="J2989" s="41"/>
      <c r="K2989" s="41"/>
      <c r="L2989" s="41"/>
    </row>
    <row r="2990" spans="9:12">
      <c r="I2990" s="41"/>
      <c r="J2990" s="41"/>
      <c r="K2990" s="41"/>
      <c r="L2990" s="41"/>
    </row>
    <row r="2991" spans="9:12">
      <c r="I2991" s="41"/>
      <c r="J2991" s="41"/>
      <c r="K2991" s="41"/>
      <c r="L2991" s="41"/>
    </row>
    <row r="2992" spans="9:12">
      <c r="I2992" s="41"/>
      <c r="J2992" s="41"/>
      <c r="K2992" s="41"/>
      <c r="L2992" s="41"/>
    </row>
    <row r="2993" spans="9:12">
      <c r="I2993" s="41"/>
      <c r="J2993" s="41"/>
      <c r="K2993" s="41"/>
      <c r="L2993" s="41"/>
    </row>
    <row r="2994" spans="9:12">
      <c r="I2994" s="41"/>
      <c r="J2994" s="41"/>
      <c r="K2994" s="41"/>
      <c r="L2994" s="41"/>
    </row>
    <row r="2995" spans="9:12">
      <c r="I2995" s="41"/>
      <c r="J2995" s="41"/>
      <c r="K2995" s="41"/>
      <c r="L2995" s="41"/>
    </row>
    <row r="2996" spans="9:12">
      <c r="I2996" s="41"/>
      <c r="J2996" s="41"/>
      <c r="K2996" s="41"/>
      <c r="L2996" s="41"/>
    </row>
    <row r="2997" spans="9:12">
      <c r="I2997" s="41"/>
      <c r="J2997" s="41"/>
      <c r="K2997" s="41"/>
      <c r="L2997" s="41"/>
    </row>
    <row r="2998" spans="9:12">
      <c r="I2998" s="41"/>
      <c r="J2998" s="41"/>
      <c r="K2998" s="41"/>
      <c r="L2998" s="41"/>
    </row>
    <row r="2999" spans="9:12">
      <c r="I2999" s="41"/>
      <c r="J2999" s="41"/>
      <c r="K2999" s="41"/>
      <c r="L2999" s="41"/>
    </row>
    <row r="3000" spans="9:12">
      <c r="I3000" s="41"/>
      <c r="J3000" s="41"/>
      <c r="K3000" s="41"/>
      <c r="L3000" s="41"/>
    </row>
    <row r="3001" spans="9:12">
      <c r="I3001" s="41"/>
      <c r="J3001" s="41"/>
      <c r="K3001" s="41"/>
      <c r="L3001" s="41"/>
    </row>
    <row r="3002" spans="9:12">
      <c r="I3002" s="41"/>
      <c r="J3002" s="41"/>
      <c r="K3002" s="41"/>
      <c r="L3002" s="41"/>
    </row>
    <row r="3003" spans="9:12">
      <c r="I3003" s="41"/>
      <c r="J3003" s="41"/>
      <c r="K3003" s="41"/>
      <c r="L3003" s="41"/>
    </row>
    <row r="3004" spans="9:12">
      <c r="I3004" s="41"/>
      <c r="J3004" s="41"/>
      <c r="K3004" s="41"/>
      <c r="L3004" s="41"/>
    </row>
    <row r="3005" spans="9:12">
      <c r="I3005" s="41"/>
      <c r="J3005" s="41"/>
      <c r="K3005" s="41"/>
      <c r="L3005" s="41"/>
    </row>
    <row r="3006" spans="9:12">
      <c r="I3006" s="41"/>
      <c r="J3006" s="41"/>
      <c r="K3006" s="41"/>
      <c r="L3006" s="41"/>
    </row>
    <row r="3007" spans="9:12">
      <c r="I3007" s="41"/>
      <c r="J3007" s="41"/>
      <c r="K3007" s="41"/>
      <c r="L3007" s="41"/>
    </row>
    <row r="3008" spans="9:12">
      <c r="I3008" s="41"/>
      <c r="J3008" s="41"/>
      <c r="K3008" s="41"/>
      <c r="L3008" s="41"/>
    </row>
    <row r="3009" spans="9:12">
      <c r="I3009" s="41"/>
      <c r="J3009" s="41"/>
      <c r="K3009" s="41"/>
      <c r="L3009" s="41"/>
    </row>
    <row r="3010" spans="9:12">
      <c r="I3010" s="41"/>
      <c r="J3010" s="41"/>
      <c r="K3010" s="41"/>
      <c r="L3010" s="41"/>
    </row>
    <row r="3011" spans="9:12">
      <c r="I3011" s="41"/>
      <c r="J3011" s="41"/>
      <c r="K3011" s="41"/>
      <c r="L3011" s="41"/>
    </row>
    <row r="3012" spans="9:12">
      <c r="I3012" s="41"/>
      <c r="J3012" s="41"/>
      <c r="K3012" s="41"/>
      <c r="L3012" s="41"/>
    </row>
    <row r="3013" spans="9:12">
      <c r="I3013" s="41"/>
      <c r="J3013" s="41"/>
      <c r="K3013" s="41"/>
      <c r="L3013" s="41"/>
    </row>
    <row r="3014" spans="9:12">
      <c r="I3014" s="41"/>
      <c r="J3014" s="41"/>
      <c r="K3014" s="41"/>
      <c r="L3014" s="41"/>
    </row>
    <row r="3015" spans="9:12">
      <c r="I3015" s="41"/>
      <c r="J3015" s="41"/>
      <c r="K3015" s="41"/>
      <c r="L3015" s="41"/>
    </row>
    <row r="3016" spans="9:12">
      <c r="I3016" s="41"/>
      <c r="J3016" s="41"/>
      <c r="K3016" s="41"/>
      <c r="L3016" s="41"/>
    </row>
    <row r="3017" spans="9:12">
      <c r="I3017" s="41"/>
      <c r="J3017" s="41"/>
      <c r="K3017" s="41"/>
      <c r="L3017" s="41"/>
    </row>
    <row r="3018" spans="9:12">
      <c r="I3018" s="41"/>
      <c r="J3018" s="41"/>
      <c r="K3018" s="41"/>
      <c r="L3018" s="41"/>
    </row>
    <row r="3019" spans="9:12">
      <c r="I3019" s="41"/>
      <c r="J3019" s="41"/>
      <c r="K3019" s="41"/>
      <c r="L3019" s="41"/>
    </row>
    <row r="3020" spans="9:12">
      <c r="I3020" s="41"/>
      <c r="J3020" s="41"/>
      <c r="K3020" s="41"/>
      <c r="L3020" s="41"/>
    </row>
    <row r="3021" spans="9:12">
      <c r="I3021" s="41"/>
      <c r="J3021" s="41"/>
      <c r="K3021" s="41"/>
      <c r="L3021" s="41"/>
    </row>
    <row r="3022" spans="9:12">
      <c r="I3022" s="41"/>
      <c r="J3022" s="41"/>
      <c r="K3022" s="41"/>
      <c r="L3022" s="41"/>
    </row>
    <row r="3023" spans="9:12">
      <c r="I3023" s="41"/>
      <c r="J3023" s="41"/>
      <c r="K3023" s="41"/>
      <c r="L3023" s="41"/>
    </row>
    <row r="3024" spans="9:12">
      <c r="I3024" s="41"/>
      <c r="J3024" s="41"/>
      <c r="K3024" s="41"/>
      <c r="L3024" s="41"/>
    </row>
    <row r="3025" spans="9:12">
      <c r="I3025" s="41"/>
      <c r="J3025" s="41"/>
      <c r="K3025" s="41"/>
      <c r="L3025" s="41"/>
    </row>
    <row r="3026" spans="9:12">
      <c r="I3026" s="41"/>
      <c r="J3026" s="41"/>
      <c r="K3026" s="41"/>
      <c r="L3026" s="41"/>
    </row>
    <row r="3027" spans="9:12">
      <c r="I3027" s="41"/>
      <c r="J3027" s="41"/>
      <c r="K3027" s="41"/>
      <c r="L3027" s="41"/>
    </row>
    <row r="3028" spans="9:12">
      <c r="I3028" s="41"/>
      <c r="J3028" s="41"/>
      <c r="K3028" s="41"/>
      <c r="L3028" s="41"/>
    </row>
    <row r="3029" spans="9:12">
      <c r="I3029" s="41"/>
      <c r="J3029" s="41"/>
      <c r="K3029" s="41"/>
      <c r="L3029" s="41"/>
    </row>
    <row r="3030" spans="9:12">
      <c r="I3030" s="41"/>
      <c r="J3030" s="41"/>
      <c r="K3030" s="41"/>
      <c r="L3030" s="41"/>
    </row>
    <row r="3031" spans="9:12">
      <c r="I3031" s="41"/>
      <c r="J3031" s="41"/>
      <c r="K3031" s="41"/>
      <c r="L3031" s="41"/>
    </row>
    <row r="3032" spans="9:12">
      <c r="I3032" s="41"/>
      <c r="J3032" s="41"/>
      <c r="K3032" s="41"/>
      <c r="L3032" s="41"/>
    </row>
    <row r="3033" spans="9:12">
      <c r="I3033" s="41"/>
      <c r="J3033" s="41"/>
      <c r="K3033" s="41"/>
      <c r="L3033" s="41"/>
    </row>
    <row r="3034" spans="9:12">
      <c r="I3034" s="41"/>
      <c r="J3034" s="41"/>
      <c r="K3034" s="41"/>
      <c r="L3034" s="41"/>
    </row>
    <row r="3035" spans="9:12">
      <c r="I3035" s="41"/>
      <c r="J3035" s="41"/>
      <c r="K3035" s="41"/>
      <c r="L3035" s="41"/>
    </row>
    <row r="3036" spans="9:12">
      <c r="I3036" s="41"/>
      <c r="J3036" s="41"/>
      <c r="K3036" s="41"/>
      <c r="L3036" s="41"/>
    </row>
    <row r="3037" spans="9:12">
      <c r="I3037" s="41"/>
      <c r="J3037" s="41"/>
      <c r="K3037" s="41"/>
      <c r="L3037" s="41"/>
    </row>
    <row r="3038" spans="9:12">
      <c r="I3038" s="41"/>
      <c r="J3038" s="41"/>
      <c r="K3038" s="41"/>
      <c r="L3038" s="41"/>
    </row>
    <row r="3039" spans="9:12">
      <c r="I3039" s="41"/>
      <c r="J3039" s="41"/>
      <c r="K3039" s="41"/>
      <c r="L3039" s="41"/>
    </row>
    <row r="3040" spans="9:12">
      <c r="I3040" s="41"/>
      <c r="J3040" s="41"/>
      <c r="K3040" s="41"/>
      <c r="L3040" s="41"/>
    </row>
    <row r="3041" spans="9:12">
      <c r="I3041" s="41"/>
      <c r="J3041" s="41"/>
      <c r="K3041" s="41"/>
      <c r="L3041" s="41"/>
    </row>
    <row r="3042" spans="9:12">
      <c r="I3042" s="41"/>
      <c r="J3042" s="41"/>
      <c r="K3042" s="41"/>
      <c r="L3042" s="41"/>
    </row>
    <row r="3043" spans="9:12">
      <c r="I3043" s="41"/>
      <c r="J3043" s="41"/>
      <c r="K3043" s="41"/>
      <c r="L3043" s="41"/>
    </row>
    <row r="3044" spans="9:12">
      <c r="I3044" s="41"/>
      <c r="J3044" s="41"/>
      <c r="K3044" s="41"/>
      <c r="L3044" s="41"/>
    </row>
    <row r="3045" spans="9:12">
      <c r="I3045" s="41"/>
      <c r="J3045" s="41"/>
      <c r="K3045" s="41"/>
      <c r="L3045" s="41"/>
    </row>
    <row r="3046" spans="9:12">
      <c r="I3046" s="41"/>
      <c r="J3046" s="41"/>
      <c r="K3046" s="41"/>
      <c r="L3046" s="41"/>
    </row>
    <row r="3047" spans="9:12">
      <c r="I3047" s="41"/>
      <c r="J3047" s="41"/>
      <c r="K3047" s="41"/>
      <c r="L3047" s="41"/>
    </row>
    <row r="3048" spans="9:12">
      <c r="I3048" s="41"/>
      <c r="J3048" s="41"/>
      <c r="K3048" s="41"/>
      <c r="L3048" s="41"/>
    </row>
    <row r="3049" spans="9:12">
      <c r="I3049" s="41"/>
      <c r="J3049" s="41"/>
      <c r="K3049" s="41"/>
      <c r="L3049" s="41"/>
    </row>
    <row r="3050" spans="9:12">
      <c r="I3050" s="41"/>
      <c r="J3050" s="41"/>
      <c r="K3050" s="41"/>
      <c r="L3050" s="41"/>
    </row>
    <row r="3051" spans="9:12">
      <c r="I3051" s="41"/>
      <c r="J3051" s="41"/>
      <c r="K3051" s="41"/>
      <c r="L3051" s="41"/>
    </row>
    <row r="3052" spans="9:12">
      <c r="I3052" s="41"/>
      <c r="J3052" s="41"/>
      <c r="K3052" s="41"/>
      <c r="L3052" s="41"/>
    </row>
    <row r="3053" spans="9:12">
      <c r="I3053" s="41"/>
      <c r="J3053" s="41"/>
      <c r="K3053" s="41"/>
      <c r="L3053" s="41"/>
    </row>
    <row r="3054" spans="9:12">
      <c r="I3054" s="41"/>
      <c r="J3054" s="41"/>
      <c r="K3054" s="41"/>
      <c r="L3054" s="41"/>
    </row>
    <row r="3055" spans="9:12">
      <c r="I3055" s="41"/>
      <c r="J3055" s="41"/>
      <c r="K3055" s="41"/>
      <c r="L3055" s="41"/>
    </row>
    <row r="3056" spans="9:12">
      <c r="I3056" s="41"/>
      <c r="J3056" s="41"/>
      <c r="K3056" s="41"/>
      <c r="L3056" s="41"/>
    </row>
    <row r="3057" spans="9:12">
      <c r="I3057" s="41"/>
      <c r="J3057" s="41"/>
      <c r="K3057" s="41"/>
      <c r="L3057" s="41"/>
    </row>
    <row r="3058" spans="9:12">
      <c r="I3058" s="41"/>
      <c r="J3058" s="41"/>
      <c r="K3058" s="41"/>
      <c r="L3058" s="41"/>
    </row>
    <row r="3059" spans="9:12">
      <c r="I3059" s="41"/>
      <c r="J3059" s="41"/>
      <c r="K3059" s="41"/>
      <c r="L3059" s="41"/>
    </row>
    <row r="3060" spans="9:12">
      <c r="I3060" s="41"/>
      <c r="J3060" s="41"/>
      <c r="K3060" s="41"/>
      <c r="L3060" s="41"/>
    </row>
    <row r="3061" spans="9:12">
      <c r="I3061" s="41"/>
      <c r="J3061" s="41"/>
      <c r="K3061" s="41"/>
      <c r="L3061" s="41"/>
    </row>
    <row r="3062" spans="9:12">
      <c r="I3062" s="41"/>
      <c r="J3062" s="41"/>
      <c r="K3062" s="41"/>
      <c r="L3062" s="41"/>
    </row>
    <row r="3063" spans="9:12">
      <c r="I3063" s="41"/>
      <c r="J3063" s="41"/>
      <c r="K3063" s="41"/>
      <c r="L3063" s="41"/>
    </row>
    <row r="3064" spans="9:12">
      <c r="I3064" s="41"/>
      <c r="J3064" s="41"/>
      <c r="K3064" s="41"/>
      <c r="L3064" s="41"/>
    </row>
    <row r="3065" spans="9:12">
      <c r="I3065" s="41"/>
      <c r="J3065" s="41"/>
      <c r="K3065" s="41"/>
      <c r="L3065" s="41"/>
    </row>
    <row r="3066" spans="9:12">
      <c r="I3066" s="41"/>
      <c r="J3066" s="41"/>
      <c r="K3066" s="41"/>
      <c r="L3066" s="41"/>
    </row>
    <row r="3067" spans="9:12">
      <c r="I3067" s="41"/>
      <c r="J3067" s="41"/>
      <c r="K3067" s="41"/>
      <c r="L3067" s="41"/>
    </row>
    <row r="3068" spans="9:12">
      <c r="I3068" s="41"/>
      <c r="J3068" s="41"/>
      <c r="K3068" s="41"/>
      <c r="L3068" s="41"/>
    </row>
    <row r="3069" spans="9:12">
      <c r="I3069" s="41"/>
      <c r="J3069" s="41"/>
      <c r="K3069" s="41"/>
      <c r="L3069" s="41"/>
    </row>
    <row r="3070" spans="9:12">
      <c r="I3070" s="41"/>
      <c r="J3070" s="41"/>
      <c r="K3070" s="41"/>
      <c r="L3070" s="41"/>
    </row>
    <row r="3071" spans="9:12">
      <c r="I3071" s="41"/>
      <c r="J3071" s="41"/>
      <c r="K3071" s="41"/>
      <c r="L3071" s="41"/>
    </row>
    <row r="3072" spans="9:12">
      <c r="I3072" s="41"/>
      <c r="J3072" s="41"/>
      <c r="K3072" s="41"/>
      <c r="L3072" s="41"/>
    </row>
    <row r="3073" spans="9:12">
      <c r="I3073" s="41"/>
      <c r="J3073" s="41"/>
      <c r="K3073" s="41"/>
      <c r="L3073" s="41"/>
    </row>
    <row r="3074" spans="9:12">
      <c r="I3074" s="41"/>
      <c r="J3074" s="41"/>
      <c r="K3074" s="41"/>
      <c r="L3074" s="41"/>
    </row>
    <row r="3075" spans="9:12">
      <c r="I3075" s="41"/>
      <c r="J3075" s="41"/>
      <c r="K3075" s="41"/>
      <c r="L3075" s="41"/>
    </row>
    <row r="3076" spans="9:12">
      <c r="I3076" s="41"/>
      <c r="J3076" s="41"/>
      <c r="K3076" s="41"/>
      <c r="L3076" s="41"/>
    </row>
    <row r="3077" spans="9:12">
      <c r="I3077" s="41"/>
      <c r="J3077" s="41"/>
      <c r="K3077" s="41"/>
      <c r="L3077" s="41"/>
    </row>
    <row r="3078" spans="9:12">
      <c r="I3078" s="41"/>
      <c r="J3078" s="41"/>
      <c r="K3078" s="41"/>
      <c r="L3078" s="41"/>
    </row>
    <row r="3079" spans="9:12">
      <c r="I3079" s="41"/>
      <c r="J3079" s="41"/>
      <c r="K3079" s="41"/>
      <c r="L3079" s="41"/>
    </row>
    <row r="3080" spans="9:12">
      <c r="I3080" s="41"/>
      <c r="J3080" s="41"/>
      <c r="K3080" s="41"/>
      <c r="L3080" s="41"/>
    </row>
    <row r="3081" spans="9:12">
      <c r="I3081" s="41"/>
      <c r="J3081" s="41"/>
      <c r="K3081" s="41"/>
      <c r="L3081" s="41"/>
    </row>
    <row r="3082" spans="9:12">
      <c r="I3082" s="41"/>
      <c r="J3082" s="41"/>
      <c r="K3082" s="41"/>
      <c r="L3082" s="41"/>
    </row>
    <row r="3083" spans="9:12">
      <c r="I3083" s="41"/>
      <c r="J3083" s="41"/>
      <c r="K3083" s="41"/>
      <c r="L3083" s="41"/>
    </row>
    <row r="3084" spans="9:12">
      <c r="I3084" s="41"/>
      <c r="J3084" s="41"/>
      <c r="K3084" s="41"/>
      <c r="L3084" s="41"/>
    </row>
    <row r="3085" spans="9:12">
      <c r="I3085" s="41"/>
      <c r="J3085" s="41"/>
      <c r="K3085" s="41"/>
      <c r="L3085" s="41"/>
    </row>
    <row r="3086" spans="9:12">
      <c r="I3086" s="41"/>
      <c r="J3086" s="41"/>
      <c r="K3086" s="41"/>
      <c r="L3086" s="41"/>
    </row>
    <row r="3087" spans="9:12">
      <c r="I3087" s="41"/>
      <c r="J3087" s="41"/>
      <c r="K3087" s="41"/>
      <c r="L3087" s="41"/>
    </row>
    <row r="3088" spans="9:12">
      <c r="I3088" s="41"/>
      <c r="J3088" s="41"/>
      <c r="K3088" s="41"/>
      <c r="L3088" s="41"/>
    </row>
    <row r="3089" spans="9:12">
      <c r="I3089" s="41"/>
      <c r="J3089" s="41"/>
      <c r="K3089" s="41"/>
      <c r="L3089" s="41"/>
    </row>
    <row r="3090" spans="9:12">
      <c r="I3090" s="41"/>
      <c r="J3090" s="41"/>
      <c r="K3090" s="41"/>
      <c r="L3090" s="41"/>
    </row>
    <row r="3091" spans="9:12">
      <c r="I3091" s="41"/>
      <c r="J3091" s="41"/>
      <c r="K3091" s="41"/>
      <c r="L3091" s="41"/>
    </row>
    <row r="3092" spans="9:12">
      <c r="I3092" s="41"/>
      <c r="J3092" s="41"/>
      <c r="K3092" s="41"/>
      <c r="L3092" s="41"/>
    </row>
    <row r="3093" spans="9:12">
      <c r="I3093" s="41"/>
      <c r="J3093" s="41"/>
      <c r="K3093" s="41"/>
      <c r="L3093" s="41"/>
    </row>
    <row r="3094" spans="9:12">
      <c r="I3094" s="41"/>
      <c r="J3094" s="41"/>
      <c r="K3094" s="41"/>
      <c r="L3094" s="41"/>
    </row>
    <row r="3095" spans="9:12">
      <c r="I3095" s="41"/>
      <c r="J3095" s="41"/>
      <c r="K3095" s="41"/>
      <c r="L3095" s="41"/>
    </row>
    <row r="3096" spans="9:12">
      <c r="I3096" s="41"/>
      <c r="J3096" s="41"/>
      <c r="K3096" s="41"/>
      <c r="L3096" s="41"/>
    </row>
    <row r="3097" spans="9:12">
      <c r="I3097" s="41"/>
      <c r="J3097" s="41"/>
      <c r="K3097" s="41"/>
      <c r="L3097" s="41"/>
    </row>
    <row r="3098" spans="9:12">
      <c r="I3098" s="41"/>
      <c r="J3098" s="41"/>
      <c r="K3098" s="41"/>
      <c r="L3098" s="41"/>
    </row>
    <row r="3099" spans="9:12">
      <c r="I3099" s="41"/>
      <c r="J3099" s="41"/>
      <c r="K3099" s="41"/>
      <c r="L3099" s="41"/>
    </row>
    <row r="3100" spans="9:12">
      <c r="I3100" s="41"/>
      <c r="J3100" s="41"/>
      <c r="K3100" s="41"/>
      <c r="L3100" s="41"/>
    </row>
    <row r="3101" spans="9:12">
      <c r="I3101" s="41"/>
      <c r="J3101" s="41"/>
      <c r="K3101" s="41"/>
      <c r="L3101" s="41"/>
    </row>
    <row r="3102" spans="9:12">
      <c r="I3102" s="41"/>
      <c r="J3102" s="41"/>
      <c r="K3102" s="41"/>
      <c r="L3102" s="41"/>
    </row>
    <row r="3103" spans="9:12">
      <c r="I3103" s="41"/>
      <c r="J3103" s="41"/>
      <c r="K3103" s="41"/>
      <c r="L3103" s="41"/>
    </row>
    <row r="3104" spans="9:12">
      <c r="I3104" s="41"/>
      <c r="J3104" s="41"/>
      <c r="K3104" s="41"/>
      <c r="L3104" s="41"/>
    </row>
    <row r="3105" spans="9:12">
      <c r="I3105" s="41"/>
      <c r="J3105" s="41"/>
      <c r="K3105" s="41"/>
      <c r="L3105" s="41"/>
    </row>
    <row r="3106" spans="9:12">
      <c r="I3106" s="41"/>
      <c r="J3106" s="41"/>
      <c r="K3106" s="41"/>
      <c r="L3106" s="41"/>
    </row>
    <row r="3107" spans="9:12">
      <c r="I3107" s="41"/>
      <c r="J3107" s="41"/>
      <c r="K3107" s="41"/>
      <c r="L3107" s="41"/>
    </row>
    <row r="3108" spans="9:12">
      <c r="I3108" s="41"/>
      <c r="J3108" s="41"/>
      <c r="K3108" s="41"/>
      <c r="L3108" s="41"/>
    </row>
    <row r="3109" spans="9:12">
      <c r="I3109" s="41"/>
      <c r="J3109" s="41"/>
      <c r="K3109" s="41"/>
      <c r="L3109" s="41"/>
    </row>
    <row r="3110" spans="9:12">
      <c r="I3110" s="41"/>
      <c r="J3110" s="41"/>
      <c r="K3110" s="41"/>
      <c r="L3110" s="41"/>
    </row>
    <row r="3111" spans="9:12">
      <c r="I3111" s="41"/>
      <c r="J3111" s="41"/>
      <c r="K3111" s="41"/>
      <c r="L3111" s="41"/>
    </row>
    <row r="3112" spans="9:12">
      <c r="I3112" s="41"/>
      <c r="J3112" s="41"/>
      <c r="K3112" s="41"/>
      <c r="L3112" s="41"/>
    </row>
    <row r="3113" spans="9:12">
      <c r="I3113" s="41"/>
      <c r="J3113" s="41"/>
      <c r="K3113" s="41"/>
      <c r="L3113" s="41"/>
    </row>
    <row r="3114" spans="9:12">
      <c r="I3114" s="41"/>
      <c r="J3114" s="41"/>
      <c r="K3114" s="41"/>
      <c r="L3114" s="41"/>
    </row>
    <row r="3115" spans="9:12">
      <c r="I3115" s="41"/>
      <c r="J3115" s="41"/>
      <c r="K3115" s="41"/>
      <c r="L3115" s="41"/>
    </row>
    <row r="3116" spans="9:12">
      <c r="I3116" s="41"/>
      <c r="J3116" s="41"/>
      <c r="K3116" s="41"/>
      <c r="L3116" s="41"/>
    </row>
    <row r="3117" spans="9:12">
      <c r="I3117" s="41"/>
      <c r="J3117" s="41"/>
      <c r="K3117" s="41"/>
      <c r="L3117" s="41"/>
    </row>
    <row r="3118" spans="9:12">
      <c r="I3118" s="41"/>
      <c r="J3118" s="41"/>
      <c r="K3118" s="41"/>
      <c r="L3118" s="41"/>
    </row>
    <row r="3119" spans="9:12">
      <c r="I3119" s="41"/>
      <c r="J3119" s="41"/>
      <c r="K3119" s="41"/>
      <c r="L3119" s="41"/>
    </row>
    <row r="3120" spans="9:12">
      <c r="I3120" s="41"/>
      <c r="J3120" s="41"/>
      <c r="K3120" s="41"/>
      <c r="L3120" s="41"/>
    </row>
    <row r="3121" spans="9:12">
      <c r="I3121" s="41"/>
      <c r="J3121" s="41"/>
      <c r="K3121" s="41"/>
      <c r="L3121" s="41"/>
    </row>
    <row r="3122" spans="9:12">
      <c r="I3122" s="41"/>
      <c r="J3122" s="41"/>
      <c r="K3122" s="41"/>
      <c r="L3122" s="41"/>
    </row>
    <row r="3123" spans="9:12">
      <c r="I3123" s="41"/>
      <c r="J3123" s="41"/>
      <c r="K3123" s="41"/>
      <c r="L3123" s="41"/>
    </row>
    <row r="3124" spans="9:12">
      <c r="I3124" s="41"/>
      <c r="J3124" s="41"/>
      <c r="K3124" s="41"/>
      <c r="L3124" s="41"/>
    </row>
    <row r="3125" spans="9:12">
      <c r="I3125" s="41"/>
      <c r="J3125" s="41"/>
      <c r="K3125" s="41"/>
      <c r="L3125" s="41"/>
    </row>
    <row r="3126" spans="9:12">
      <c r="I3126" s="41"/>
      <c r="J3126" s="41"/>
      <c r="K3126" s="41"/>
      <c r="L3126" s="41"/>
    </row>
    <row r="3127" spans="9:12">
      <c r="I3127" s="41"/>
      <c r="J3127" s="41"/>
      <c r="K3127" s="41"/>
      <c r="L3127" s="41"/>
    </row>
    <row r="3128" spans="9:12">
      <c r="I3128" s="41"/>
      <c r="J3128" s="41"/>
      <c r="K3128" s="41"/>
      <c r="L3128" s="41"/>
    </row>
    <row r="3129" spans="9:12">
      <c r="I3129" s="41"/>
      <c r="J3129" s="41"/>
      <c r="K3129" s="41"/>
      <c r="L3129" s="41"/>
    </row>
    <row r="3130" spans="9:12">
      <c r="I3130" s="41"/>
      <c r="J3130" s="41"/>
      <c r="K3130" s="41"/>
      <c r="L3130" s="41"/>
    </row>
    <row r="3131" spans="9:12">
      <c r="I3131" s="41"/>
      <c r="J3131" s="41"/>
      <c r="K3131" s="41"/>
      <c r="L3131" s="41"/>
    </row>
    <row r="3132" spans="9:12">
      <c r="I3132" s="41"/>
      <c r="J3132" s="41"/>
      <c r="K3132" s="41"/>
      <c r="L3132" s="41"/>
    </row>
    <row r="3133" spans="9:12">
      <c r="I3133" s="41"/>
      <c r="J3133" s="41"/>
      <c r="K3133" s="41"/>
      <c r="L3133" s="41"/>
    </row>
    <row r="3134" spans="9:12">
      <c r="I3134" s="41"/>
      <c r="J3134" s="41"/>
      <c r="K3134" s="41"/>
      <c r="L3134" s="41"/>
    </row>
    <row r="3135" spans="9:12">
      <c r="I3135" s="41"/>
      <c r="J3135" s="41"/>
      <c r="K3135" s="41"/>
      <c r="L3135" s="41"/>
    </row>
    <row r="3136" spans="9:12">
      <c r="I3136" s="41"/>
      <c r="J3136" s="41"/>
      <c r="K3136" s="41"/>
      <c r="L3136" s="41"/>
    </row>
    <row r="3137" spans="9:12">
      <c r="I3137" s="41"/>
      <c r="J3137" s="41"/>
      <c r="K3137" s="41"/>
      <c r="L3137" s="41"/>
    </row>
    <row r="3138" spans="9:12">
      <c r="I3138" s="41"/>
      <c r="J3138" s="41"/>
      <c r="K3138" s="41"/>
      <c r="L3138" s="41"/>
    </row>
    <row r="3139" spans="9:12">
      <c r="I3139" s="41"/>
      <c r="J3139" s="41"/>
      <c r="K3139" s="41"/>
      <c r="L3139" s="41"/>
    </row>
    <row r="3140" spans="9:12">
      <c r="I3140" s="41"/>
      <c r="J3140" s="41"/>
      <c r="K3140" s="41"/>
      <c r="L3140" s="41"/>
    </row>
    <row r="3141" spans="9:12">
      <c r="I3141" s="41"/>
      <c r="J3141" s="41"/>
      <c r="K3141" s="41"/>
      <c r="L3141" s="41"/>
    </row>
    <row r="3142" spans="9:12">
      <c r="I3142" s="41"/>
      <c r="J3142" s="41"/>
      <c r="K3142" s="41"/>
      <c r="L3142" s="41"/>
    </row>
    <row r="3143" spans="9:12">
      <c r="I3143" s="41"/>
      <c r="J3143" s="41"/>
      <c r="K3143" s="41"/>
      <c r="L3143" s="41"/>
    </row>
    <row r="3144" spans="9:12">
      <c r="I3144" s="41"/>
      <c r="J3144" s="41"/>
      <c r="K3144" s="41"/>
      <c r="L3144" s="41"/>
    </row>
    <row r="3145" spans="9:12">
      <c r="I3145" s="41"/>
      <c r="J3145" s="41"/>
      <c r="K3145" s="41"/>
      <c r="L3145" s="41"/>
    </row>
    <row r="3146" spans="9:12">
      <c r="I3146" s="41"/>
      <c r="J3146" s="41"/>
      <c r="K3146" s="41"/>
      <c r="L3146" s="41"/>
    </row>
    <row r="3147" spans="9:12">
      <c r="I3147" s="41"/>
      <c r="J3147" s="41"/>
      <c r="K3147" s="41"/>
      <c r="L3147" s="41"/>
    </row>
    <row r="3148" spans="9:12">
      <c r="I3148" s="41"/>
      <c r="J3148" s="41"/>
      <c r="K3148" s="41"/>
      <c r="L3148" s="41"/>
    </row>
    <row r="3149" spans="9:12">
      <c r="I3149" s="41"/>
      <c r="J3149" s="41"/>
      <c r="K3149" s="41"/>
      <c r="L3149" s="41"/>
    </row>
    <row r="3150" spans="9:12">
      <c r="I3150" s="41"/>
      <c r="J3150" s="41"/>
      <c r="K3150" s="41"/>
      <c r="L3150" s="41"/>
    </row>
    <row r="3151" spans="9:12">
      <c r="I3151" s="41"/>
      <c r="J3151" s="41"/>
      <c r="K3151" s="41"/>
      <c r="L3151" s="41"/>
    </row>
    <row r="3152" spans="9:12">
      <c r="I3152" s="41"/>
      <c r="J3152" s="41"/>
      <c r="K3152" s="41"/>
      <c r="L3152" s="41"/>
    </row>
    <row r="3153" spans="9:12">
      <c r="I3153" s="41"/>
      <c r="J3153" s="41"/>
      <c r="K3153" s="41"/>
      <c r="L3153" s="41"/>
    </row>
    <row r="3154" spans="9:12">
      <c r="I3154" s="41"/>
      <c r="J3154" s="41"/>
      <c r="K3154" s="41"/>
      <c r="L3154" s="41"/>
    </row>
    <row r="3155" spans="9:12">
      <c r="I3155" s="41"/>
      <c r="J3155" s="41"/>
      <c r="K3155" s="41"/>
      <c r="L3155" s="41"/>
    </row>
    <row r="3156" spans="9:12">
      <c r="I3156" s="41"/>
      <c r="J3156" s="41"/>
      <c r="K3156" s="41"/>
      <c r="L3156" s="41"/>
    </row>
    <row r="3157" spans="9:12">
      <c r="I3157" s="41"/>
      <c r="J3157" s="41"/>
      <c r="K3157" s="41"/>
      <c r="L3157" s="41"/>
    </row>
    <row r="3158" spans="9:12">
      <c r="I3158" s="41"/>
      <c r="J3158" s="41"/>
      <c r="K3158" s="41"/>
      <c r="L3158" s="41"/>
    </row>
    <row r="3159" spans="9:12">
      <c r="I3159" s="41"/>
      <c r="J3159" s="41"/>
      <c r="K3159" s="41"/>
      <c r="L3159" s="41"/>
    </row>
    <row r="3160" spans="9:12">
      <c r="I3160" s="41"/>
      <c r="J3160" s="41"/>
      <c r="K3160" s="41"/>
      <c r="L3160" s="41"/>
    </row>
    <row r="3161" spans="9:12">
      <c r="I3161" s="41"/>
      <c r="J3161" s="41"/>
      <c r="K3161" s="41"/>
      <c r="L3161" s="41"/>
    </row>
    <row r="3162" spans="9:12">
      <c r="I3162" s="41"/>
      <c r="J3162" s="41"/>
      <c r="K3162" s="41"/>
      <c r="L3162" s="41"/>
    </row>
    <row r="3163" spans="9:12">
      <c r="I3163" s="41"/>
      <c r="J3163" s="41"/>
      <c r="K3163" s="41"/>
      <c r="L3163" s="41"/>
    </row>
    <row r="3164" spans="9:12">
      <c r="I3164" s="41"/>
      <c r="J3164" s="41"/>
      <c r="K3164" s="41"/>
      <c r="L3164" s="41"/>
    </row>
    <row r="3165" spans="9:12">
      <c r="I3165" s="41"/>
      <c r="J3165" s="41"/>
      <c r="K3165" s="41"/>
      <c r="L3165" s="41"/>
    </row>
    <row r="3166" spans="9:12">
      <c r="I3166" s="41"/>
      <c r="J3166" s="41"/>
      <c r="K3166" s="41"/>
      <c r="L3166" s="41"/>
    </row>
    <row r="3167" spans="9:12">
      <c r="I3167" s="41"/>
      <c r="J3167" s="41"/>
      <c r="K3167" s="41"/>
      <c r="L3167" s="41"/>
    </row>
    <row r="3168" spans="9:12">
      <c r="I3168" s="41"/>
      <c r="J3168" s="41"/>
      <c r="K3168" s="41"/>
      <c r="L3168" s="41"/>
    </row>
    <row r="3169" spans="9:12">
      <c r="I3169" s="41"/>
      <c r="J3169" s="41"/>
      <c r="K3169" s="41"/>
      <c r="L3169" s="41"/>
    </row>
    <row r="3170" spans="9:12">
      <c r="I3170" s="41"/>
      <c r="J3170" s="41"/>
      <c r="K3170" s="41"/>
      <c r="L3170" s="41"/>
    </row>
    <row r="3171" spans="9:12">
      <c r="I3171" s="41"/>
      <c r="J3171" s="41"/>
      <c r="K3171" s="41"/>
      <c r="L3171" s="41"/>
    </row>
    <row r="3172" spans="9:12">
      <c r="I3172" s="41"/>
      <c r="J3172" s="41"/>
      <c r="K3172" s="41"/>
      <c r="L3172" s="41"/>
    </row>
    <row r="3173" spans="9:12">
      <c r="I3173" s="41"/>
      <c r="J3173" s="41"/>
      <c r="K3173" s="41"/>
      <c r="L3173" s="41"/>
    </row>
    <row r="3174" spans="9:12">
      <c r="I3174" s="41"/>
      <c r="J3174" s="41"/>
      <c r="K3174" s="41"/>
      <c r="L3174" s="41"/>
    </row>
    <row r="3175" spans="9:12">
      <c r="I3175" s="41"/>
      <c r="J3175" s="41"/>
      <c r="K3175" s="41"/>
      <c r="L3175" s="41"/>
    </row>
    <row r="3176" spans="9:12">
      <c r="I3176" s="41"/>
      <c r="J3176" s="41"/>
      <c r="K3176" s="41"/>
      <c r="L3176" s="41"/>
    </row>
    <row r="3177" spans="9:12">
      <c r="I3177" s="41"/>
      <c r="J3177" s="41"/>
      <c r="K3177" s="41"/>
      <c r="L3177" s="41"/>
    </row>
    <row r="3178" spans="9:12">
      <c r="I3178" s="41"/>
      <c r="J3178" s="41"/>
      <c r="K3178" s="41"/>
      <c r="L3178" s="41"/>
    </row>
    <row r="3179" spans="9:12">
      <c r="I3179" s="41"/>
      <c r="J3179" s="41"/>
      <c r="K3179" s="41"/>
      <c r="L3179" s="41"/>
    </row>
    <row r="3180" spans="9:12">
      <c r="I3180" s="41"/>
      <c r="J3180" s="41"/>
      <c r="K3180" s="41"/>
      <c r="L3180" s="41"/>
    </row>
    <row r="3181" spans="9:12">
      <c r="I3181" s="41"/>
      <c r="J3181" s="41"/>
      <c r="K3181" s="41"/>
      <c r="L3181" s="41"/>
    </row>
    <row r="3182" spans="9:12">
      <c r="I3182" s="41"/>
      <c r="J3182" s="41"/>
      <c r="K3182" s="41"/>
      <c r="L3182" s="41"/>
    </row>
    <row r="3183" spans="9:12">
      <c r="I3183" s="41"/>
      <c r="J3183" s="41"/>
      <c r="K3183" s="41"/>
      <c r="L3183" s="41"/>
    </row>
    <row r="3184" spans="9:12">
      <c r="I3184" s="41"/>
      <c r="J3184" s="41"/>
      <c r="K3184" s="41"/>
      <c r="L3184" s="41"/>
    </row>
    <row r="3185" spans="9:12">
      <c r="I3185" s="41"/>
      <c r="J3185" s="41"/>
      <c r="K3185" s="41"/>
      <c r="L3185" s="41"/>
    </row>
    <row r="3186" spans="9:12">
      <c r="I3186" s="41"/>
      <c r="J3186" s="41"/>
      <c r="K3186" s="41"/>
      <c r="L3186" s="41"/>
    </row>
    <row r="3187" spans="9:12">
      <c r="I3187" s="41"/>
      <c r="J3187" s="41"/>
      <c r="K3187" s="41"/>
      <c r="L3187" s="41"/>
    </row>
    <row r="3188" spans="9:12">
      <c r="I3188" s="41"/>
      <c r="J3188" s="41"/>
      <c r="K3188" s="41"/>
      <c r="L3188" s="41"/>
    </row>
    <row r="3189" spans="9:12">
      <c r="I3189" s="41"/>
      <c r="J3189" s="41"/>
      <c r="K3189" s="41"/>
      <c r="L3189" s="41"/>
    </row>
    <row r="3190" spans="9:12">
      <c r="I3190" s="41"/>
      <c r="J3190" s="41"/>
      <c r="K3190" s="41"/>
      <c r="L3190" s="41"/>
    </row>
    <row r="3191" spans="9:12">
      <c r="I3191" s="41"/>
      <c r="J3191" s="41"/>
      <c r="K3191" s="41"/>
      <c r="L3191" s="41"/>
    </row>
    <row r="3192" spans="9:12">
      <c r="I3192" s="41"/>
      <c r="J3192" s="41"/>
      <c r="K3192" s="41"/>
      <c r="L3192" s="41"/>
    </row>
    <row r="3193" spans="9:12">
      <c r="I3193" s="41"/>
      <c r="J3193" s="41"/>
      <c r="K3193" s="41"/>
      <c r="L3193" s="41"/>
    </row>
    <row r="3194" spans="9:12">
      <c r="I3194" s="41"/>
      <c r="J3194" s="41"/>
      <c r="K3194" s="41"/>
      <c r="L3194" s="41"/>
    </row>
    <row r="3195" spans="9:12">
      <c r="I3195" s="41"/>
      <c r="J3195" s="41"/>
      <c r="K3195" s="41"/>
      <c r="L3195" s="41"/>
    </row>
    <row r="3196" spans="9:12">
      <c r="I3196" s="41"/>
      <c r="J3196" s="41"/>
      <c r="K3196" s="41"/>
      <c r="L3196" s="41"/>
    </row>
    <row r="3197" spans="9:12">
      <c r="I3197" s="41"/>
      <c r="J3197" s="41"/>
      <c r="K3197" s="41"/>
      <c r="L3197" s="41"/>
    </row>
    <row r="3198" spans="9:12">
      <c r="I3198" s="41"/>
      <c r="J3198" s="41"/>
      <c r="K3198" s="41"/>
      <c r="L3198" s="41"/>
    </row>
    <row r="3199" spans="9:12">
      <c r="I3199" s="41"/>
      <c r="J3199" s="41"/>
      <c r="K3199" s="41"/>
      <c r="L3199" s="41"/>
    </row>
    <row r="3200" spans="9:12">
      <c r="I3200" s="41"/>
      <c r="J3200" s="41"/>
      <c r="K3200" s="41"/>
      <c r="L3200" s="41"/>
    </row>
    <row r="3201" spans="9:12">
      <c r="I3201" s="41"/>
      <c r="J3201" s="41"/>
      <c r="K3201" s="41"/>
      <c r="L3201" s="41"/>
    </row>
    <row r="3202" spans="9:12">
      <c r="I3202" s="41"/>
      <c r="J3202" s="41"/>
      <c r="K3202" s="41"/>
      <c r="L3202" s="41"/>
    </row>
    <row r="3203" spans="9:12">
      <c r="I3203" s="41"/>
      <c r="J3203" s="41"/>
      <c r="K3203" s="41"/>
      <c r="L3203" s="41"/>
    </row>
    <row r="3204" spans="9:12">
      <c r="I3204" s="41"/>
      <c r="J3204" s="41"/>
      <c r="K3204" s="41"/>
      <c r="L3204" s="41"/>
    </row>
    <row r="3205" spans="9:12">
      <c r="I3205" s="41"/>
      <c r="J3205" s="41"/>
      <c r="K3205" s="41"/>
      <c r="L3205" s="41"/>
    </row>
    <row r="3206" spans="9:12">
      <c r="I3206" s="41"/>
      <c r="J3206" s="41"/>
      <c r="K3206" s="41"/>
      <c r="L3206" s="41"/>
    </row>
    <row r="3207" spans="9:12">
      <c r="I3207" s="41"/>
      <c r="J3207" s="41"/>
      <c r="K3207" s="41"/>
      <c r="L3207" s="41"/>
    </row>
    <row r="3208" spans="9:12">
      <c r="I3208" s="41"/>
      <c r="J3208" s="41"/>
      <c r="K3208" s="41"/>
      <c r="L3208" s="41"/>
    </row>
    <row r="3209" spans="9:12">
      <c r="I3209" s="41"/>
      <c r="J3209" s="41"/>
      <c r="K3209" s="41"/>
      <c r="L3209" s="41"/>
    </row>
    <row r="3210" spans="9:12">
      <c r="I3210" s="41"/>
      <c r="J3210" s="41"/>
      <c r="K3210" s="41"/>
      <c r="L3210" s="41"/>
    </row>
    <row r="3211" spans="9:12">
      <c r="I3211" s="41"/>
      <c r="J3211" s="41"/>
      <c r="K3211" s="41"/>
      <c r="L3211" s="41"/>
    </row>
    <row r="3212" spans="9:12">
      <c r="I3212" s="41"/>
      <c r="J3212" s="41"/>
      <c r="K3212" s="41"/>
      <c r="L3212" s="41"/>
    </row>
    <row r="3213" spans="9:12">
      <c r="I3213" s="41"/>
      <c r="J3213" s="41"/>
      <c r="K3213" s="41"/>
      <c r="L3213" s="41"/>
    </row>
    <row r="3214" spans="9:12">
      <c r="I3214" s="41"/>
      <c r="J3214" s="41"/>
      <c r="K3214" s="41"/>
      <c r="L3214" s="41"/>
    </row>
    <row r="3215" spans="9:12">
      <c r="I3215" s="41"/>
      <c r="J3215" s="41"/>
      <c r="K3215" s="41"/>
      <c r="L3215" s="41"/>
    </row>
    <row r="3216" spans="9:12">
      <c r="I3216" s="41"/>
      <c r="J3216" s="41"/>
      <c r="K3216" s="41"/>
      <c r="L3216" s="41"/>
    </row>
    <row r="3217" spans="9:12">
      <c r="I3217" s="41"/>
      <c r="J3217" s="41"/>
      <c r="K3217" s="41"/>
      <c r="L3217" s="41"/>
    </row>
    <row r="3218" spans="9:12">
      <c r="I3218" s="41"/>
      <c r="J3218" s="41"/>
      <c r="K3218" s="41"/>
      <c r="L3218" s="41"/>
    </row>
    <row r="3219" spans="9:12">
      <c r="I3219" s="41"/>
      <c r="J3219" s="41"/>
      <c r="K3219" s="41"/>
      <c r="L3219" s="41"/>
    </row>
    <row r="3220" spans="9:12">
      <c r="I3220" s="41"/>
      <c r="J3220" s="41"/>
      <c r="K3220" s="41"/>
      <c r="L3220" s="41"/>
    </row>
    <row r="3221" spans="9:12">
      <c r="I3221" s="41"/>
      <c r="J3221" s="41"/>
      <c r="K3221" s="41"/>
      <c r="L3221" s="41"/>
    </row>
    <row r="3222" spans="9:12">
      <c r="I3222" s="41"/>
      <c r="J3222" s="41"/>
      <c r="K3222" s="41"/>
      <c r="L3222" s="41"/>
    </row>
    <row r="3223" spans="9:12">
      <c r="I3223" s="41"/>
      <c r="J3223" s="41"/>
      <c r="K3223" s="41"/>
      <c r="L3223" s="41"/>
    </row>
    <row r="3224" spans="9:12">
      <c r="I3224" s="41"/>
      <c r="J3224" s="41"/>
      <c r="K3224" s="41"/>
      <c r="L3224" s="41"/>
    </row>
    <row r="3225" spans="9:12">
      <c r="I3225" s="41"/>
      <c r="J3225" s="41"/>
      <c r="K3225" s="41"/>
      <c r="L3225" s="41"/>
    </row>
    <row r="3226" spans="9:12">
      <c r="I3226" s="41"/>
      <c r="J3226" s="41"/>
      <c r="K3226" s="41"/>
      <c r="L3226" s="41"/>
    </row>
    <row r="3227" spans="9:12">
      <c r="I3227" s="41"/>
      <c r="J3227" s="41"/>
      <c r="K3227" s="41"/>
      <c r="L3227" s="41"/>
    </row>
    <row r="3228" spans="9:12">
      <c r="I3228" s="41"/>
      <c r="J3228" s="41"/>
      <c r="K3228" s="41"/>
      <c r="L3228" s="41"/>
    </row>
    <row r="3229" spans="9:12">
      <c r="I3229" s="41"/>
      <c r="J3229" s="41"/>
      <c r="K3229" s="41"/>
      <c r="L3229" s="41"/>
    </row>
    <row r="3230" spans="9:12">
      <c r="I3230" s="41"/>
      <c r="J3230" s="41"/>
      <c r="K3230" s="41"/>
      <c r="L3230" s="41"/>
    </row>
    <row r="3231" spans="9:12">
      <c r="I3231" s="41"/>
      <c r="J3231" s="41"/>
      <c r="K3231" s="41"/>
      <c r="L3231" s="41"/>
    </row>
    <row r="3232" spans="9:12">
      <c r="I3232" s="41"/>
      <c r="J3232" s="41"/>
      <c r="K3232" s="41"/>
      <c r="L3232" s="41"/>
    </row>
    <row r="3233" spans="9:12">
      <c r="I3233" s="41"/>
      <c r="J3233" s="41"/>
      <c r="K3233" s="41"/>
      <c r="L3233" s="41"/>
    </row>
    <row r="3234" spans="9:12">
      <c r="I3234" s="41"/>
      <c r="J3234" s="41"/>
      <c r="K3234" s="41"/>
      <c r="L3234" s="41"/>
    </row>
    <row r="3235" spans="9:12">
      <c r="I3235" s="41"/>
      <c r="J3235" s="41"/>
      <c r="K3235" s="41"/>
      <c r="L3235" s="41"/>
    </row>
    <row r="3236" spans="9:12">
      <c r="I3236" s="41"/>
      <c r="J3236" s="41"/>
      <c r="K3236" s="41"/>
      <c r="L3236" s="41"/>
    </row>
    <row r="3237" spans="9:12">
      <c r="I3237" s="41"/>
      <c r="J3237" s="41"/>
      <c r="K3237" s="41"/>
      <c r="L3237" s="41"/>
    </row>
    <row r="3238" spans="9:12">
      <c r="I3238" s="41"/>
      <c r="J3238" s="41"/>
      <c r="K3238" s="41"/>
      <c r="L3238" s="41"/>
    </row>
    <row r="3239" spans="9:12">
      <c r="I3239" s="41"/>
      <c r="J3239" s="41"/>
      <c r="K3239" s="41"/>
      <c r="L3239" s="41"/>
    </row>
    <row r="3240" spans="9:12">
      <c r="I3240" s="41"/>
      <c r="J3240" s="41"/>
      <c r="K3240" s="41"/>
      <c r="L3240" s="41"/>
    </row>
    <row r="3241" spans="9:12">
      <c r="I3241" s="41"/>
      <c r="J3241" s="41"/>
      <c r="K3241" s="41"/>
      <c r="L3241" s="41"/>
    </row>
    <row r="3242" spans="9:12">
      <c r="I3242" s="41"/>
      <c r="J3242" s="41"/>
      <c r="K3242" s="41"/>
      <c r="L3242" s="41"/>
    </row>
    <row r="3243" spans="9:12">
      <c r="I3243" s="41"/>
      <c r="J3243" s="41"/>
      <c r="K3243" s="41"/>
      <c r="L3243" s="41"/>
    </row>
    <row r="3244" spans="9:12">
      <c r="I3244" s="41"/>
      <c r="J3244" s="41"/>
      <c r="K3244" s="41"/>
      <c r="L3244" s="41"/>
    </row>
    <row r="3245" spans="9:12">
      <c r="I3245" s="41"/>
      <c r="J3245" s="41"/>
      <c r="K3245" s="41"/>
      <c r="L3245" s="41"/>
    </row>
    <row r="3246" spans="9:12">
      <c r="I3246" s="41"/>
      <c r="J3246" s="41"/>
      <c r="K3246" s="41"/>
      <c r="L3246" s="41"/>
    </row>
    <row r="3247" spans="9:12">
      <c r="I3247" s="41"/>
      <c r="J3247" s="41"/>
      <c r="K3247" s="41"/>
      <c r="L3247" s="41"/>
    </row>
    <row r="3248" spans="9:12">
      <c r="I3248" s="41"/>
      <c r="J3248" s="41"/>
      <c r="K3248" s="41"/>
      <c r="L3248" s="41"/>
    </row>
    <row r="3249" spans="9:12">
      <c r="I3249" s="41"/>
      <c r="J3249" s="41"/>
      <c r="K3249" s="41"/>
      <c r="L3249" s="41"/>
    </row>
    <row r="3250" spans="9:12">
      <c r="I3250" s="41"/>
      <c r="J3250" s="41"/>
      <c r="K3250" s="41"/>
      <c r="L3250" s="41"/>
    </row>
    <row r="3251" spans="9:12">
      <c r="I3251" s="41"/>
      <c r="J3251" s="41"/>
      <c r="K3251" s="41"/>
      <c r="L3251" s="41"/>
    </row>
    <row r="3252" spans="9:12">
      <c r="I3252" s="41"/>
      <c r="J3252" s="41"/>
      <c r="K3252" s="41"/>
      <c r="L3252" s="41"/>
    </row>
    <row r="3253" spans="9:12">
      <c r="I3253" s="41"/>
      <c r="J3253" s="41"/>
      <c r="K3253" s="41"/>
      <c r="L3253" s="41"/>
    </row>
    <row r="3254" spans="9:12">
      <c r="I3254" s="41"/>
      <c r="J3254" s="41"/>
      <c r="K3254" s="41"/>
      <c r="L3254" s="41"/>
    </row>
    <row r="3255" spans="9:12">
      <c r="I3255" s="41"/>
      <c r="J3255" s="41"/>
      <c r="K3255" s="41"/>
      <c r="L3255" s="41"/>
    </row>
    <row r="3256" spans="9:12">
      <c r="I3256" s="41"/>
      <c r="J3256" s="41"/>
      <c r="K3256" s="41"/>
      <c r="L3256" s="41"/>
    </row>
    <row r="3257" spans="9:12">
      <c r="I3257" s="41"/>
      <c r="J3257" s="41"/>
      <c r="K3257" s="41"/>
      <c r="L3257" s="41"/>
    </row>
    <row r="3258" spans="9:12">
      <c r="I3258" s="41"/>
      <c r="J3258" s="41"/>
      <c r="K3258" s="41"/>
      <c r="L3258" s="41"/>
    </row>
    <row r="3259" spans="9:12">
      <c r="I3259" s="41"/>
      <c r="J3259" s="41"/>
      <c r="K3259" s="41"/>
      <c r="L3259" s="41"/>
    </row>
    <row r="3260" spans="9:12">
      <c r="I3260" s="41"/>
      <c r="J3260" s="41"/>
      <c r="K3260" s="41"/>
      <c r="L3260" s="41"/>
    </row>
    <row r="3261" spans="9:12">
      <c r="I3261" s="41"/>
      <c r="J3261" s="41"/>
      <c r="K3261" s="41"/>
      <c r="L3261" s="41"/>
    </row>
    <row r="3262" spans="9:12">
      <c r="I3262" s="41"/>
      <c r="J3262" s="41"/>
      <c r="K3262" s="41"/>
      <c r="L3262" s="41"/>
    </row>
    <row r="3263" spans="9:12">
      <c r="I3263" s="41"/>
      <c r="J3263" s="41"/>
      <c r="K3263" s="41"/>
      <c r="L3263" s="41"/>
    </row>
    <row r="3264" spans="9:12">
      <c r="I3264" s="41"/>
      <c r="J3264" s="41"/>
      <c r="K3264" s="41"/>
      <c r="L3264" s="41"/>
    </row>
    <row r="3265" spans="9:12">
      <c r="I3265" s="41"/>
      <c r="J3265" s="41"/>
      <c r="K3265" s="41"/>
      <c r="L3265" s="41"/>
    </row>
    <row r="3266" spans="9:12">
      <c r="I3266" s="41"/>
      <c r="J3266" s="41"/>
      <c r="K3266" s="41"/>
      <c r="L3266" s="41"/>
    </row>
    <row r="3267" spans="9:12">
      <c r="I3267" s="41"/>
      <c r="J3267" s="41"/>
      <c r="K3267" s="41"/>
      <c r="L3267" s="41"/>
    </row>
    <row r="3268" spans="9:12">
      <c r="I3268" s="41"/>
      <c r="J3268" s="41"/>
      <c r="K3268" s="41"/>
      <c r="L3268" s="41"/>
    </row>
    <row r="3269" spans="9:12">
      <c r="I3269" s="41"/>
      <c r="J3269" s="41"/>
      <c r="K3269" s="41"/>
      <c r="L3269" s="41"/>
    </row>
    <row r="3270" spans="9:12">
      <c r="I3270" s="41"/>
      <c r="J3270" s="41"/>
      <c r="K3270" s="41"/>
      <c r="L3270" s="41"/>
    </row>
    <row r="3271" spans="9:12">
      <c r="I3271" s="41"/>
      <c r="J3271" s="41"/>
      <c r="K3271" s="41"/>
      <c r="L3271" s="41"/>
    </row>
    <row r="3272" spans="9:12">
      <c r="I3272" s="41"/>
      <c r="J3272" s="41"/>
      <c r="K3272" s="41"/>
      <c r="L3272" s="41"/>
    </row>
    <row r="3273" spans="9:12">
      <c r="I3273" s="41"/>
      <c r="J3273" s="41"/>
      <c r="K3273" s="41"/>
      <c r="L3273" s="41"/>
    </row>
    <row r="3274" spans="9:12">
      <c r="I3274" s="41"/>
      <c r="J3274" s="41"/>
      <c r="K3274" s="41"/>
      <c r="L3274" s="41"/>
    </row>
    <row r="3275" spans="9:12">
      <c r="I3275" s="41"/>
      <c r="J3275" s="41"/>
      <c r="K3275" s="41"/>
      <c r="L3275" s="41"/>
    </row>
    <row r="3276" spans="9:12">
      <c r="I3276" s="41"/>
      <c r="J3276" s="41"/>
      <c r="K3276" s="41"/>
      <c r="L3276" s="41"/>
    </row>
    <row r="3277" spans="9:12">
      <c r="I3277" s="41"/>
      <c r="J3277" s="41"/>
      <c r="K3277" s="41"/>
      <c r="L3277" s="41"/>
    </row>
    <row r="3278" spans="9:12">
      <c r="I3278" s="41"/>
      <c r="J3278" s="41"/>
      <c r="K3278" s="41"/>
      <c r="L3278" s="41"/>
    </row>
    <row r="3279" spans="9:12">
      <c r="I3279" s="41"/>
      <c r="J3279" s="41"/>
      <c r="K3279" s="41"/>
      <c r="L3279" s="41"/>
    </row>
    <row r="3280" spans="9:12">
      <c r="I3280" s="41"/>
      <c r="J3280" s="41"/>
      <c r="K3280" s="41"/>
      <c r="L3280" s="41"/>
    </row>
    <row r="3281" spans="9:12">
      <c r="I3281" s="41"/>
      <c r="J3281" s="41"/>
      <c r="K3281" s="41"/>
      <c r="L3281" s="41"/>
    </row>
    <row r="3282" spans="9:12">
      <c r="I3282" s="41"/>
      <c r="J3282" s="41"/>
      <c r="K3282" s="41"/>
      <c r="L3282" s="41"/>
    </row>
    <row r="3283" spans="9:12">
      <c r="I3283" s="41"/>
      <c r="J3283" s="41"/>
      <c r="K3283" s="41"/>
      <c r="L3283" s="41"/>
    </row>
    <row r="3284" spans="9:12">
      <c r="I3284" s="41"/>
      <c r="J3284" s="41"/>
      <c r="K3284" s="41"/>
      <c r="L3284" s="41"/>
    </row>
    <row r="3285" spans="9:12">
      <c r="I3285" s="41"/>
      <c r="J3285" s="41"/>
      <c r="K3285" s="41"/>
      <c r="L3285" s="41"/>
    </row>
    <row r="3286" spans="9:12">
      <c r="I3286" s="41"/>
      <c r="J3286" s="41"/>
      <c r="K3286" s="41"/>
      <c r="L3286" s="41"/>
    </row>
    <row r="3287" spans="9:12">
      <c r="I3287" s="41"/>
      <c r="J3287" s="41"/>
      <c r="K3287" s="41"/>
      <c r="L3287" s="41"/>
    </row>
    <row r="3288" spans="9:12">
      <c r="I3288" s="41"/>
      <c r="J3288" s="41"/>
      <c r="K3288" s="41"/>
      <c r="L3288" s="41"/>
    </row>
    <row r="3289" spans="9:12">
      <c r="I3289" s="41"/>
      <c r="J3289" s="41"/>
      <c r="K3289" s="41"/>
      <c r="L3289" s="41"/>
    </row>
    <row r="3290" spans="9:12">
      <c r="I3290" s="41"/>
      <c r="J3290" s="41"/>
      <c r="K3290" s="41"/>
      <c r="L3290" s="41"/>
    </row>
    <row r="3291" spans="9:12">
      <c r="I3291" s="41"/>
      <c r="J3291" s="41"/>
      <c r="K3291" s="41"/>
      <c r="L3291" s="41"/>
    </row>
    <row r="3292" spans="9:12">
      <c r="I3292" s="41"/>
      <c r="J3292" s="41"/>
      <c r="K3292" s="41"/>
      <c r="L3292" s="41"/>
    </row>
    <row r="3293" spans="9:12">
      <c r="I3293" s="41"/>
      <c r="J3293" s="41"/>
      <c r="K3293" s="41"/>
      <c r="L3293" s="41"/>
    </row>
    <row r="3294" spans="9:12">
      <c r="I3294" s="41"/>
      <c r="J3294" s="41"/>
      <c r="K3294" s="41"/>
      <c r="L3294" s="41"/>
    </row>
    <row r="3295" spans="9:12">
      <c r="I3295" s="41"/>
      <c r="J3295" s="41"/>
      <c r="K3295" s="41"/>
      <c r="L3295" s="41"/>
    </row>
    <row r="3296" spans="9:12">
      <c r="I3296" s="41"/>
      <c r="J3296" s="41"/>
      <c r="K3296" s="41"/>
      <c r="L3296" s="41"/>
    </row>
    <row r="3297" spans="9:12">
      <c r="I3297" s="41"/>
      <c r="J3297" s="41"/>
      <c r="K3297" s="41"/>
      <c r="L3297" s="41"/>
    </row>
    <row r="3298" spans="9:12">
      <c r="I3298" s="41"/>
      <c r="J3298" s="41"/>
      <c r="K3298" s="41"/>
      <c r="L3298" s="41"/>
    </row>
    <row r="3299" spans="9:12">
      <c r="I3299" s="41"/>
      <c r="J3299" s="41"/>
      <c r="K3299" s="41"/>
      <c r="L3299" s="41"/>
    </row>
    <row r="3300" spans="9:12">
      <c r="I3300" s="41"/>
      <c r="J3300" s="41"/>
      <c r="K3300" s="41"/>
      <c r="L3300" s="41"/>
    </row>
    <row r="3301" spans="9:12">
      <c r="I3301" s="41"/>
      <c r="J3301" s="41"/>
      <c r="K3301" s="41"/>
      <c r="L3301" s="41"/>
    </row>
    <row r="3302" spans="9:12">
      <c r="I3302" s="41"/>
      <c r="J3302" s="41"/>
      <c r="K3302" s="41"/>
      <c r="L3302" s="41"/>
    </row>
    <row r="3303" spans="9:12">
      <c r="I3303" s="41"/>
      <c r="J3303" s="41"/>
      <c r="K3303" s="41"/>
      <c r="L3303" s="41"/>
    </row>
    <row r="3304" spans="9:12">
      <c r="I3304" s="41"/>
      <c r="J3304" s="41"/>
      <c r="K3304" s="41"/>
      <c r="L3304" s="41"/>
    </row>
    <row r="3305" spans="9:12">
      <c r="I3305" s="41"/>
      <c r="J3305" s="41"/>
      <c r="K3305" s="41"/>
      <c r="L3305" s="41"/>
    </row>
    <row r="3306" spans="9:12">
      <c r="I3306" s="41"/>
      <c r="J3306" s="41"/>
      <c r="K3306" s="41"/>
      <c r="L3306" s="41"/>
    </row>
    <row r="3307" spans="9:12">
      <c r="I3307" s="41"/>
      <c r="J3307" s="41"/>
      <c r="K3307" s="41"/>
      <c r="L3307" s="41"/>
    </row>
    <row r="3308" spans="9:12">
      <c r="I3308" s="41"/>
      <c r="J3308" s="41"/>
      <c r="K3308" s="41"/>
      <c r="L3308" s="41"/>
    </row>
    <row r="3309" spans="9:12">
      <c r="I3309" s="41"/>
      <c r="J3309" s="41"/>
      <c r="K3309" s="41"/>
      <c r="L3309" s="41"/>
    </row>
    <row r="3310" spans="9:12">
      <c r="I3310" s="41"/>
      <c r="J3310" s="41"/>
      <c r="K3310" s="41"/>
      <c r="L3310" s="41"/>
    </row>
    <row r="3311" spans="9:12">
      <c r="I3311" s="41"/>
      <c r="J3311" s="41"/>
      <c r="K3311" s="41"/>
      <c r="L3311" s="41"/>
    </row>
    <row r="3312" spans="9:12">
      <c r="I3312" s="41"/>
      <c r="J3312" s="41"/>
      <c r="K3312" s="41"/>
      <c r="L3312" s="41"/>
    </row>
    <row r="3313" spans="9:12">
      <c r="I3313" s="41"/>
      <c r="J3313" s="41"/>
      <c r="K3313" s="41"/>
      <c r="L3313" s="41"/>
    </row>
    <row r="3314" spans="9:12">
      <c r="I3314" s="41"/>
      <c r="J3314" s="41"/>
      <c r="K3314" s="41"/>
      <c r="L3314" s="41"/>
    </row>
    <row r="3315" spans="9:12">
      <c r="I3315" s="41"/>
      <c r="J3315" s="41"/>
      <c r="K3315" s="41"/>
      <c r="L3315" s="41"/>
    </row>
    <row r="3316" spans="9:12">
      <c r="I3316" s="41"/>
      <c r="J3316" s="41"/>
      <c r="K3316" s="41"/>
      <c r="L3316" s="41"/>
    </row>
    <row r="3317" spans="9:12">
      <c r="I3317" s="41"/>
      <c r="J3317" s="41"/>
      <c r="K3317" s="41"/>
      <c r="L3317" s="41"/>
    </row>
    <row r="3318" spans="9:12">
      <c r="I3318" s="41"/>
      <c r="J3318" s="41"/>
      <c r="K3318" s="41"/>
      <c r="L3318" s="41"/>
    </row>
    <row r="3319" spans="9:12">
      <c r="I3319" s="41"/>
      <c r="J3319" s="41"/>
      <c r="K3319" s="41"/>
      <c r="L3319" s="41"/>
    </row>
    <row r="3320" spans="9:12">
      <c r="I3320" s="41"/>
      <c r="J3320" s="41"/>
      <c r="K3320" s="41"/>
      <c r="L3320" s="41"/>
    </row>
    <row r="3321" spans="9:12">
      <c r="I3321" s="41"/>
      <c r="J3321" s="41"/>
      <c r="K3321" s="41"/>
      <c r="L3321" s="41"/>
    </row>
    <row r="3322" spans="9:12">
      <c r="I3322" s="41"/>
      <c r="J3322" s="41"/>
      <c r="K3322" s="41"/>
      <c r="L3322" s="41"/>
    </row>
    <row r="3323" spans="9:12">
      <c r="I3323" s="41"/>
      <c r="J3323" s="41"/>
      <c r="K3323" s="41"/>
      <c r="L3323" s="41"/>
    </row>
    <row r="3324" spans="9:12">
      <c r="I3324" s="41"/>
      <c r="J3324" s="41"/>
      <c r="K3324" s="41"/>
      <c r="L3324" s="41"/>
    </row>
    <row r="3325" spans="9:12">
      <c r="I3325" s="41"/>
      <c r="J3325" s="41"/>
      <c r="K3325" s="41"/>
      <c r="L3325" s="41"/>
    </row>
    <row r="3326" spans="9:12">
      <c r="I3326" s="41"/>
      <c r="J3326" s="41"/>
      <c r="K3326" s="41"/>
      <c r="L3326" s="41"/>
    </row>
    <row r="3327" spans="9:12">
      <c r="I3327" s="41"/>
      <c r="J3327" s="41"/>
      <c r="K3327" s="41"/>
      <c r="L3327" s="41"/>
    </row>
    <row r="3328" spans="9:12">
      <c r="I3328" s="41"/>
      <c r="J3328" s="41"/>
      <c r="K3328" s="41"/>
      <c r="L3328" s="41"/>
    </row>
    <row r="3329" spans="9:12">
      <c r="I3329" s="41"/>
      <c r="J3329" s="41"/>
      <c r="K3329" s="41"/>
      <c r="L3329" s="41"/>
    </row>
    <row r="3330" spans="9:12">
      <c r="I3330" s="41"/>
      <c r="J3330" s="41"/>
      <c r="K3330" s="41"/>
      <c r="L3330" s="41"/>
    </row>
    <row r="3331" spans="9:12">
      <c r="I3331" s="41"/>
      <c r="J3331" s="41"/>
      <c r="K3331" s="41"/>
      <c r="L3331" s="41"/>
    </row>
    <row r="3332" spans="9:12">
      <c r="I3332" s="41"/>
      <c r="J3332" s="41"/>
      <c r="K3332" s="41"/>
      <c r="L3332" s="41"/>
    </row>
    <row r="3333" spans="9:12">
      <c r="I3333" s="41"/>
      <c r="J3333" s="41"/>
      <c r="K3333" s="41"/>
      <c r="L3333" s="41"/>
    </row>
    <row r="3334" spans="9:12">
      <c r="I3334" s="41"/>
      <c r="J3334" s="41"/>
      <c r="K3334" s="41"/>
      <c r="L3334" s="41"/>
    </row>
    <row r="3335" spans="9:12">
      <c r="I3335" s="41"/>
      <c r="J3335" s="41"/>
      <c r="K3335" s="41"/>
      <c r="L3335" s="41"/>
    </row>
    <row r="3336" spans="9:12">
      <c r="I3336" s="41"/>
      <c r="J3336" s="41"/>
      <c r="K3336" s="41"/>
      <c r="L3336" s="41"/>
    </row>
    <row r="3337" spans="9:12">
      <c r="I3337" s="41"/>
      <c r="J3337" s="41"/>
      <c r="K3337" s="41"/>
      <c r="L3337" s="41"/>
    </row>
    <row r="3338" spans="9:12">
      <c r="I3338" s="41"/>
      <c r="J3338" s="41"/>
      <c r="K3338" s="41"/>
      <c r="L3338" s="41"/>
    </row>
    <row r="3339" spans="9:12">
      <c r="I3339" s="41"/>
      <c r="J3339" s="41"/>
      <c r="K3339" s="41"/>
      <c r="L3339" s="41"/>
    </row>
    <row r="3340" spans="9:12">
      <c r="I3340" s="41"/>
      <c r="J3340" s="41"/>
      <c r="K3340" s="41"/>
      <c r="L3340" s="41"/>
    </row>
    <row r="3341" spans="9:12">
      <c r="I3341" s="41"/>
      <c r="J3341" s="41"/>
      <c r="K3341" s="41"/>
      <c r="L3341" s="41"/>
    </row>
    <row r="3342" spans="9:12">
      <c r="I3342" s="41"/>
      <c r="J3342" s="41"/>
      <c r="K3342" s="41"/>
      <c r="L3342" s="41"/>
    </row>
    <row r="3343" spans="9:12">
      <c r="I3343" s="41"/>
      <c r="J3343" s="41"/>
      <c r="K3343" s="41"/>
      <c r="L3343" s="41"/>
    </row>
    <row r="3344" spans="9:12">
      <c r="I3344" s="41"/>
      <c r="J3344" s="41"/>
      <c r="K3344" s="41"/>
      <c r="L3344" s="41"/>
    </row>
    <row r="3345" spans="9:12">
      <c r="I3345" s="41"/>
      <c r="J3345" s="41"/>
      <c r="K3345" s="41"/>
      <c r="L3345" s="41"/>
    </row>
    <row r="3346" spans="9:12">
      <c r="I3346" s="41"/>
      <c r="J3346" s="41"/>
      <c r="K3346" s="41"/>
      <c r="L3346" s="41"/>
    </row>
    <row r="3347" spans="9:12">
      <c r="I3347" s="41"/>
      <c r="J3347" s="41"/>
      <c r="K3347" s="41"/>
      <c r="L3347" s="41"/>
    </row>
    <row r="3348" spans="9:12">
      <c r="I3348" s="41"/>
      <c r="J3348" s="41"/>
      <c r="K3348" s="41"/>
      <c r="L3348" s="41"/>
    </row>
    <row r="3349" spans="9:12">
      <c r="I3349" s="41"/>
      <c r="J3349" s="41"/>
      <c r="K3349" s="41"/>
      <c r="L3349" s="41"/>
    </row>
    <row r="3350" spans="9:12">
      <c r="I3350" s="41"/>
      <c r="J3350" s="41"/>
      <c r="K3350" s="41"/>
      <c r="L3350" s="41"/>
    </row>
    <row r="3351" spans="9:12">
      <c r="I3351" s="41"/>
      <c r="J3351" s="41"/>
      <c r="K3351" s="41"/>
      <c r="L3351" s="41"/>
    </row>
    <row r="3352" spans="9:12">
      <c r="I3352" s="41"/>
      <c r="J3352" s="41"/>
      <c r="K3352" s="41"/>
      <c r="L3352" s="41"/>
    </row>
    <row r="3353" spans="9:12">
      <c r="I3353" s="41"/>
      <c r="J3353" s="41"/>
      <c r="K3353" s="41"/>
      <c r="L3353" s="41"/>
    </row>
    <row r="3354" spans="9:12">
      <c r="I3354" s="41"/>
      <c r="J3354" s="41"/>
      <c r="K3354" s="41"/>
      <c r="L3354" s="41"/>
    </row>
    <row r="3355" spans="9:12">
      <c r="I3355" s="41"/>
      <c r="J3355" s="41"/>
      <c r="K3355" s="41"/>
      <c r="L3355" s="41"/>
    </row>
    <row r="3356" spans="9:12">
      <c r="I3356" s="41"/>
      <c r="J3356" s="41"/>
      <c r="K3356" s="41"/>
      <c r="L3356" s="41"/>
    </row>
    <row r="3357" spans="9:12">
      <c r="I3357" s="41"/>
      <c r="J3357" s="41"/>
      <c r="K3357" s="41"/>
      <c r="L3357" s="41"/>
    </row>
    <row r="3358" spans="9:12">
      <c r="I3358" s="41"/>
      <c r="J3358" s="41"/>
      <c r="K3358" s="41"/>
      <c r="L3358" s="41"/>
    </row>
    <row r="3359" spans="9:12">
      <c r="I3359" s="41"/>
      <c r="J3359" s="41"/>
      <c r="K3359" s="41"/>
      <c r="L3359" s="41"/>
    </row>
    <row r="3360" spans="9:12">
      <c r="I3360" s="41"/>
      <c r="J3360" s="41"/>
      <c r="K3360" s="41"/>
      <c r="L3360" s="41"/>
    </row>
    <row r="3361" spans="9:12">
      <c r="I3361" s="41"/>
      <c r="J3361" s="41"/>
      <c r="K3361" s="41"/>
      <c r="L3361" s="41"/>
    </row>
    <row r="3362" spans="9:12">
      <c r="I3362" s="41"/>
      <c r="J3362" s="41"/>
      <c r="K3362" s="41"/>
      <c r="L3362" s="41"/>
    </row>
    <row r="3363" spans="9:12">
      <c r="I3363" s="41"/>
      <c r="J3363" s="41"/>
      <c r="K3363" s="41"/>
      <c r="L3363" s="41"/>
    </row>
    <row r="3364" spans="9:12">
      <c r="I3364" s="41"/>
      <c r="J3364" s="41"/>
      <c r="K3364" s="41"/>
      <c r="L3364" s="41"/>
    </row>
    <row r="3365" spans="9:12">
      <c r="I3365" s="41"/>
      <c r="J3365" s="41"/>
      <c r="K3365" s="41"/>
      <c r="L3365" s="41"/>
    </row>
    <row r="3366" spans="9:12">
      <c r="I3366" s="41"/>
      <c r="J3366" s="41"/>
      <c r="K3366" s="41"/>
      <c r="L3366" s="41"/>
    </row>
    <row r="3367" spans="9:12">
      <c r="I3367" s="41"/>
      <c r="J3367" s="41"/>
      <c r="K3367" s="41"/>
      <c r="L3367" s="41"/>
    </row>
    <row r="3368" spans="9:12">
      <c r="I3368" s="41"/>
      <c r="J3368" s="41"/>
      <c r="K3368" s="41"/>
      <c r="L3368" s="41"/>
    </row>
    <row r="3369" spans="9:12">
      <c r="I3369" s="41"/>
      <c r="J3369" s="41"/>
      <c r="K3369" s="41"/>
      <c r="L3369" s="41"/>
    </row>
    <row r="3370" spans="9:12">
      <c r="I3370" s="41"/>
      <c r="J3370" s="41"/>
      <c r="K3370" s="41"/>
      <c r="L3370" s="41"/>
    </row>
    <row r="3371" spans="9:12">
      <c r="I3371" s="41"/>
      <c r="J3371" s="41"/>
      <c r="K3371" s="41"/>
      <c r="L3371" s="41"/>
    </row>
    <row r="3372" spans="9:12">
      <c r="I3372" s="41"/>
      <c r="J3372" s="41"/>
      <c r="K3372" s="41"/>
      <c r="L3372" s="41"/>
    </row>
    <row r="3373" spans="9:12">
      <c r="I3373" s="41"/>
      <c r="J3373" s="41"/>
      <c r="K3373" s="41"/>
      <c r="L3373" s="41"/>
    </row>
    <row r="3374" spans="9:12">
      <c r="I3374" s="41"/>
      <c r="J3374" s="41"/>
      <c r="K3374" s="41"/>
      <c r="L3374" s="41"/>
    </row>
    <row r="3375" spans="9:12">
      <c r="I3375" s="41"/>
      <c r="J3375" s="41"/>
      <c r="K3375" s="41"/>
      <c r="L3375" s="41"/>
    </row>
    <row r="3376" spans="9:12">
      <c r="I3376" s="41"/>
      <c r="J3376" s="41"/>
      <c r="K3376" s="41"/>
      <c r="L3376" s="41"/>
    </row>
    <row r="3377" spans="9:12">
      <c r="I3377" s="41"/>
      <c r="J3377" s="41"/>
      <c r="K3377" s="41"/>
      <c r="L3377" s="41"/>
    </row>
    <row r="3378" spans="9:12">
      <c r="I3378" s="41"/>
      <c r="J3378" s="41"/>
      <c r="K3378" s="41"/>
      <c r="L3378" s="41"/>
    </row>
    <row r="3379" spans="9:12">
      <c r="I3379" s="41"/>
      <c r="J3379" s="41"/>
      <c r="K3379" s="41"/>
      <c r="L3379" s="41"/>
    </row>
    <row r="3380" spans="9:12">
      <c r="I3380" s="41"/>
      <c r="J3380" s="41"/>
      <c r="K3380" s="41"/>
      <c r="L3380" s="41"/>
    </row>
    <row r="3381" spans="9:12">
      <c r="I3381" s="41"/>
      <c r="J3381" s="41"/>
      <c r="K3381" s="41"/>
      <c r="L3381" s="41"/>
    </row>
    <row r="3382" spans="9:12">
      <c r="I3382" s="41"/>
      <c r="J3382" s="41"/>
      <c r="K3382" s="41"/>
      <c r="L3382" s="41"/>
    </row>
    <row r="3383" spans="9:12">
      <c r="I3383" s="41"/>
      <c r="J3383" s="41"/>
      <c r="K3383" s="41"/>
      <c r="L3383" s="41"/>
    </row>
    <row r="3384" spans="9:12">
      <c r="I3384" s="41"/>
      <c r="J3384" s="41"/>
      <c r="K3384" s="41"/>
      <c r="L3384" s="41"/>
    </row>
    <row r="3385" spans="9:12">
      <c r="I3385" s="41"/>
      <c r="J3385" s="41"/>
      <c r="K3385" s="41"/>
      <c r="L3385" s="41"/>
    </row>
    <row r="3386" spans="9:12">
      <c r="I3386" s="41"/>
      <c r="J3386" s="41"/>
      <c r="K3386" s="41"/>
      <c r="L3386" s="41"/>
    </row>
    <row r="3387" spans="9:12">
      <c r="I3387" s="41"/>
      <c r="J3387" s="41"/>
      <c r="K3387" s="41"/>
      <c r="L3387" s="41"/>
    </row>
    <row r="3388" spans="9:12">
      <c r="I3388" s="41"/>
      <c r="J3388" s="41"/>
      <c r="K3388" s="41"/>
      <c r="L3388" s="41"/>
    </row>
    <row r="3389" spans="9:12">
      <c r="I3389" s="41"/>
      <c r="J3389" s="41"/>
      <c r="K3389" s="41"/>
      <c r="L3389" s="41"/>
    </row>
    <row r="3390" spans="9:12">
      <c r="I3390" s="41"/>
      <c r="J3390" s="41"/>
      <c r="K3390" s="41"/>
      <c r="L3390" s="41"/>
    </row>
    <row r="3391" spans="9:12">
      <c r="I3391" s="41"/>
      <c r="J3391" s="41"/>
      <c r="K3391" s="41"/>
      <c r="L3391" s="41"/>
    </row>
    <row r="3392" spans="9:12">
      <c r="I3392" s="41"/>
      <c r="J3392" s="41"/>
      <c r="K3392" s="41"/>
      <c r="L3392" s="41"/>
    </row>
    <row r="3393" spans="9:12">
      <c r="I3393" s="41"/>
      <c r="J3393" s="41"/>
      <c r="K3393" s="41"/>
      <c r="L3393" s="41"/>
    </row>
    <row r="3394" spans="9:12">
      <c r="I3394" s="41"/>
      <c r="J3394" s="41"/>
      <c r="K3394" s="41"/>
      <c r="L3394" s="41"/>
    </row>
    <row r="3395" spans="9:12">
      <c r="I3395" s="41"/>
      <c r="J3395" s="41"/>
      <c r="K3395" s="41"/>
      <c r="L3395" s="41"/>
    </row>
    <row r="3396" spans="9:12">
      <c r="I3396" s="41"/>
      <c r="J3396" s="41"/>
      <c r="K3396" s="41"/>
      <c r="L3396" s="41"/>
    </row>
    <row r="3397" spans="9:12">
      <c r="I3397" s="41"/>
      <c r="J3397" s="41"/>
      <c r="K3397" s="41"/>
      <c r="L3397" s="41"/>
    </row>
    <row r="3398" spans="9:12">
      <c r="I3398" s="41"/>
      <c r="J3398" s="41"/>
      <c r="K3398" s="41"/>
      <c r="L3398" s="41"/>
    </row>
    <row r="3399" spans="9:12">
      <c r="I3399" s="41"/>
      <c r="J3399" s="41"/>
      <c r="K3399" s="41"/>
      <c r="L3399" s="41"/>
    </row>
    <row r="3400" spans="9:12">
      <c r="I3400" s="41"/>
      <c r="J3400" s="41"/>
      <c r="K3400" s="41"/>
      <c r="L3400" s="41"/>
    </row>
    <row r="3401" spans="9:12">
      <c r="I3401" s="41"/>
      <c r="J3401" s="41"/>
      <c r="K3401" s="41"/>
      <c r="L3401" s="41"/>
    </row>
    <row r="3402" spans="9:12">
      <c r="I3402" s="41"/>
      <c r="J3402" s="41"/>
      <c r="K3402" s="41"/>
      <c r="L3402" s="41"/>
    </row>
    <row r="3403" spans="9:12">
      <c r="I3403" s="41"/>
      <c r="J3403" s="41"/>
      <c r="K3403" s="41"/>
      <c r="L3403" s="41"/>
    </row>
    <row r="3404" spans="9:12">
      <c r="I3404" s="41"/>
      <c r="J3404" s="41"/>
      <c r="K3404" s="41"/>
      <c r="L3404" s="41"/>
    </row>
    <row r="3405" spans="9:12">
      <c r="I3405" s="41"/>
      <c r="J3405" s="41"/>
      <c r="K3405" s="41"/>
      <c r="L3405" s="41"/>
    </row>
    <row r="3406" spans="9:12">
      <c r="I3406" s="41"/>
      <c r="J3406" s="41"/>
      <c r="K3406" s="41"/>
      <c r="L3406" s="41"/>
    </row>
    <row r="3407" spans="9:12">
      <c r="I3407" s="41"/>
      <c r="J3407" s="41"/>
      <c r="K3407" s="41"/>
      <c r="L3407" s="41"/>
    </row>
    <row r="3408" spans="9:12">
      <c r="I3408" s="41"/>
      <c r="J3408" s="41"/>
      <c r="K3408" s="41"/>
      <c r="L3408" s="41"/>
    </row>
    <row r="3409" spans="9:12">
      <c r="I3409" s="41"/>
      <c r="J3409" s="41"/>
      <c r="K3409" s="41"/>
      <c r="L3409" s="41"/>
    </row>
    <row r="3410" spans="9:12">
      <c r="I3410" s="41"/>
      <c r="J3410" s="41"/>
      <c r="K3410" s="41"/>
      <c r="L3410" s="41"/>
    </row>
    <row r="3411" spans="9:12">
      <c r="I3411" s="41"/>
      <c r="J3411" s="41"/>
      <c r="K3411" s="41"/>
      <c r="L3411" s="41"/>
    </row>
    <row r="3412" spans="9:12">
      <c r="I3412" s="41"/>
      <c r="J3412" s="41"/>
      <c r="K3412" s="41"/>
      <c r="L3412" s="41"/>
    </row>
    <row r="3413" spans="9:12">
      <c r="I3413" s="41"/>
      <c r="J3413" s="41"/>
      <c r="K3413" s="41"/>
      <c r="L3413" s="41"/>
    </row>
    <row r="3414" spans="9:12">
      <c r="I3414" s="41"/>
      <c r="J3414" s="41"/>
      <c r="K3414" s="41"/>
      <c r="L3414" s="41"/>
    </row>
    <row r="3415" spans="9:12">
      <c r="I3415" s="41"/>
      <c r="J3415" s="41"/>
      <c r="K3415" s="41"/>
      <c r="L3415" s="41"/>
    </row>
    <row r="3416" spans="9:12">
      <c r="I3416" s="41"/>
      <c r="J3416" s="41"/>
      <c r="K3416" s="41"/>
      <c r="L3416" s="41"/>
    </row>
    <row r="3417" spans="9:12">
      <c r="I3417" s="41"/>
      <c r="J3417" s="41"/>
      <c r="K3417" s="41"/>
      <c r="L3417" s="41"/>
    </row>
    <row r="3418" spans="9:12">
      <c r="I3418" s="41"/>
      <c r="J3418" s="41"/>
      <c r="K3418" s="41"/>
      <c r="L3418" s="41"/>
    </row>
    <row r="3419" spans="9:12">
      <c r="I3419" s="41"/>
      <c r="J3419" s="41"/>
      <c r="K3419" s="41"/>
      <c r="L3419" s="41"/>
    </row>
    <row r="3420" spans="9:12">
      <c r="I3420" s="41"/>
      <c r="J3420" s="41"/>
      <c r="K3420" s="41"/>
      <c r="L3420" s="41"/>
    </row>
    <row r="3421" spans="9:12">
      <c r="I3421" s="41"/>
      <c r="J3421" s="41"/>
      <c r="K3421" s="41"/>
      <c r="L3421" s="41"/>
    </row>
    <row r="3422" spans="9:12">
      <c r="I3422" s="41"/>
      <c r="J3422" s="41"/>
      <c r="K3422" s="41"/>
      <c r="L3422" s="41"/>
    </row>
    <row r="3423" spans="9:12">
      <c r="I3423" s="41"/>
      <c r="J3423" s="41"/>
      <c r="K3423" s="41"/>
      <c r="L3423" s="41"/>
    </row>
    <row r="3424" spans="9:12">
      <c r="I3424" s="41"/>
      <c r="J3424" s="41"/>
      <c r="K3424" s="41"/>
      <c r="L3424" s="41"/>
    </row>
    <row r="3425" spans="9:12">
      <c r="I3425" s="41"/>
      <c r="J3425" s="41"/>
      <c r="K3425" s="41"/>
      <c r="L3425" s="41"/>
    </row>
    <row r="3426" spans="9:12">
      <c r="I3426" s="41"/>
      <c r="J3426" s="41"/>
      <c r="K3426" s="41"/>
      <c r="L3426" s="41"/>
    </row>
    <row r="3427" spans="9:12">
      <c r="I3427" s="41"/>
      <c r="J3427" s="41"/>
      <c r="K3427" s="41"/>
      <c r="L3427" s="41"/>
    </row>
    <row r="3428" spans="9:12">
      <c r="I3428" s="41"/>
      <c r="J3428" s="41"/>
      <c r="K3428" s="41"/>
      <c r="L3428" s="41"/>
    </row>
    <row r="3429" spans="9:12">
      <c r="I3429" s="41"/>
      <c r="J3429" s="41"/>
      <c r="K3429" s="41"/>
      <c r="L3429" s="41"/>
    </row>
    <row r="3430" spans="9:12">
      <c r="I3430" s="41"/>
      <c r="J3430" s="41"/>
      <c r="K3430" s="41"/>
      <c r="L3430" s="41"/>
    </row>
    <row r="3431" spans="9:12">
      <c r="I3431" s="41"/>
      <c r="J3431" s="41"/>
      <c r="K3431" s="41"/>
      <c r="L3431" s="41"/>
    </row>
    <row r="3432" spans="9:12">
      <c r="I3432" s="41"/>
      <c r="J3432" s="41"/>
      <c r="K3432" s="41"/>
      <c r="L3432" s="41"/>
    </row>
    <row r="3433" spans="9:12">
      <c r="I3433" s="41"/>
      <c r="J3433" s="41"/>
      <c r="K3433" s="41"/>
      <c r="L3433" s="41"/>
    </row>
    <row r="3434" spans="9:12">
      <c r="I3434" s="41"/>
      <c r="J3434" s="41"/>
      <c r="K3434" s="41"/>
      <c r="L3434" s="41"/>
    </row>
    <row r="3435" spans="9:12">
      <c r="I3435" s="41"/>
      <c r="J3435" s="41"/>
      <c r="K3435" s="41"/>
      <c r="L3435" s="41"/>
    </row>
    <row r="3436" spans="9:12">
      <c r="I3436" s="41"/>
      <c r="J3436" s="41"/>
      <c r="K3436" s="41"/>
      <c r="L3436" s="41"/>
    </row>
    <row r="3437" spans="9:12">
      <c r="I3437" s="41"/>
      <c r="J3437" s="41"/>
      <c r="K3437" s="41"/>
      <c r="L3437" s="41"/>
    </row>
    <row r="3438" spans="9:12">
      <c r="I3438" s="41"/>
      <c r="J3438" s="41"/>
      <c r="K3438" s="41"/>
      <c r="L3438" s="41"/>
    </row>
    <row r="3439" spans="9:12">
      <c r="I3439" s="41"/>
      <c r="J3439" s="41"/>
      <c r="K3439" s="41"/>
      <c r="L3439" s="41"/>
    </row>
    <row r="3440" spans="9:12">
      <c r="I3440" s="41"/>
      <c r="J3440" s="41"/>
      <c r="K3440" s="41"/>
      <c r="L3440" s="41"/>
    </row>
    <row r="3441" spans="9:12">
      <c r="I3441" s="41"/>
      <c r="J3441" s="41"/>
      <c r="K3441" s="41"/>
      <c r="L3441" s="41"/>
    </row>
    <row r="3442" spans="9:12">
      <c r="I3442" s="41"/>
      <c r="J3442" s="41"/>
      <c r="K3442" s="41"/>
      <c r="L3442" s="41"/>
    </row>
    <row r="3443" spans="9:12">
      <c r="I3443" s="41"/>
      <c r="J3443" s="41"/>
      <c r="K3443" s="41"/>
      <c r="L3443" s="41"/>
    </row>
    <row r="3444" spans="9:12">
      <c r="I3444" s="41"/>
      <c r="J3444" s="41"/>
      <c r="K3444" s="41"/>
      <c r="L3444" s="41"/>
    </row>
    <row r="3445" spans="9:12">
      <c r="I3445" s="41"/>
      <c r="J3445" s="41"/>
      <c r="K3445" s="41"/>
      <c r="L3445" s="41"/>
    </row>
    <row r="3446" spans="9:12">
      <c r="I3446" s="41"/>
      <c r="J3446" s="41"/>
      <c r="K3446" s="41"/>
      <c r="L3446" s="41"/>
    </row>
    <row r="3447" spans="9:12">
      <c r="I3447" s="41"/>
      <c r="J3447" s="41"/>
      <c r="K3447" s="41"/>
      <c r="L3447" s="41"/>
    </row>
    <row r="3448" spans="9:12">
      <c r="I3448" s="41"/>
      <c r="J3448" s="41"/>
      <c r="K3448" s="41"/>
      <c r="L3448" s="41"/>
    </row>
    <row r="3449" spans="9:12">
      <c r="I3449" s="41"/>
      <c r="J3449" s="41"/>
      <c r="K3449" s="41"/>
      <c r="L3449" s="41"/>
    </row>
    <row r="3450" spans="9:12">
      <c r="I3450" s="41"/>
      <c r="J3450" s="41"/>
      <c r="K3450" s="41"/>
      <c r="L3450" s="41"/>
    </row>
    <row r="3451" spans="9:12">
      <c r="I3451" s="41"/>
      <c r="J3451" s="41"/>
      <c r="K3451" s="41"/>
      <c r="L3451" s="41"/>
    </row>
    <row r="3452" spans="9:12">
      <c r="I3452" s="41"/>
      <c r="J3452" s="41"/>
      <c r="K3452" s="41"/>
      <c r="L3452" s="41"/>
    </row>
    <row r="3453" spans="9:12">
      <c r="I3453" s="41"/>
      <c r="J3453" s="41"/>
      <c r="K3453" s="41"/>
      <c r="L3453" s="41"/>
    </row>
    <row r="3454" spans="9:12">
      <c r="I3454" s="41"/>
      <c r="J3454" s="41"/>
      <c r="K3454" s="41"/>
      <c r="L3454" s="41"/>
    </row>
    <row r="3455" spans="9:12">
      <c r="I3455" s="41"/>
      <c r="J3455" s="41"/>
      <c r="K3455" s="41"/>
      <c r="L3455" s="41"/>
    </row>
    <row r="3456" spans="9:12">
      <c r="I3456" s="41"/>
      <c r="J3456" s="41"/>
      <c r="K3456" s="41"/>
      <c r="L3456" s="41"/>
    </row>
    <row r="3457" spans="9:12">
      <c r="I3457" s="41"/>
      <c r="J3457" s="41"/>
      <c r="K3457" s="41"/>
      <c r="L3457" s="41"/>
    </row>
    <row r="3458" spans="9:12">
      <c r="I3458" s="41"/>
      <c r="J3458" s="41"/>
      <c r="K3458" s="41"/>
      <c r="L3458" s="41"/>
    </row>
    <row r="3459" spans="9:12">
      <c r="I3459" s="41"/>
      <c r="J3459" s="41"/>
      <c r="K3459" s="41"/>
      <c r="L3459" s="41"/>
    </row>
    <row r="3460" spans="9:12">
      <c r="I3460" s="41"/>
      <c r="J3460" s="41"/>
      <c r="K3460" s="41"/>
      <c r="L3460" s="41"/>
    </row>
    <row r="3461" spans="9:12">
      <c r="I3461" s="41"/>
      <c r="J3461" s="41"/>
      <c r="K3461" s="41"/>
      <c r="L3461" s="41"/>
    </row>
    <row r="3462" spans="9:12">
      <c r="I3462" s="41"/>
      <c r="J3462" s="41"/>
      <c r="K3462" s="41"/>
      <c r="L3462" s="41"/>
    </row>
    <row r="3463" spans="9:12">
      <c r="I3463" s="41"/>
      <c r="J3463" s="41"/>
      <c r="K3463" s="41"/>
      <c r="L3463" s="41"/>
    </row>
    <row r="3464" spans="9:12">
      <c r="I3464" s="41"/>
      <c r="J3464" s="41"/>
      <c r="K3464" s="41"/>
      <c r="L3464" s="41"/>
    </row>
    <row r="3465" spans="9:12">
      <c r="I3465" s="41"/>
      <c r="J3465" s="41"/>
      <c r="K3465" s="41"/>
      <c r="L3465" s="41"/>
    </row>
    <row r="3466" spans="9:12">
      <c r="I3466" s="41"/>
      <c r="J3466" s="41"/>
      <c r="K3466" s="41"/>
      <c r="L3466" s="41"/>
    </row>
    <row r="3467" spans="9:12">
      <c r="I3467" s="41"/>
      <c r="J3467" s="41"/>
      <c r="K3467" s="41"/>
      <c r="L3467" s="41"/>
    </row>
    <row r="3468" spans="9:12">
      <c r="I3468" s="41"/>
      <c r="J3468" s="41"/>
      <c r="K3468" s="41"/>
      <c r="L3468" s="41"/>
    </row>
    <row r="3469" spans="9:12">
      <c r="I3469" s="41"/>
      <c r="J3469" s="41"/>
      <c r="K3469" s="41"/>
      <c r="L3469" s="41"/>
    </row>
    <row r="3470" spans="9:12">
      <c r="I3470" s="41"/>
      <c r="J3470" s="41"/>
      <c r="K3470" s="41"/>
      <c r="L3470" s="41"/>
    </row>
    <row r="3471" spans="9:12">
      <c r="I3471" s="41"/>
      <c r="J3471" s="41"/>
      <c r="K3471" s="41"/>
      <c r="L3471" s="41"/>
    </row>
    <row r="3472" spans="9:12">
      <c r="I3472" s="41"/>
      <c r="J3472" s="41"/>
      <c r="K3472" s="41"/>
      <c r="L3472" s="41"/>
    </row>
    <row r="3473" spans="9:12">
      <c r="I3473" s="41"/>
      <c r="J3473" s="41"/>
      <c r="K3473" s="41"/>
      <c r="L3473" s="41"/>
    </row>
    <row r="3474" spans="9:12">
      <c r="I3474" s="41"/>
      <c r="J3474" s="41"/>
      <c r="K3474" s="41"/>
      <c r="L3474" s="41"/>
    </row>
    <row r="3475" spans="9:12">
      <c r="I3475" s="41"/>
      <c r="J3475" s="41"/>
      <c r="K3475" s="41"/>
      <c r="L3475" s="41"/>
    </row>
    <row r="3476" spans="9:12">
      <c r="I3476" s="41"/>
      <c r="J3476" s="41"/>
      <c r="K3476" s="41"/>
      <c r="L3476" s="41"/>
    </row>
    <row r="3477" spans="9:12">
      <c r="I3477" s="41"/>
      <c r="J3477" s="41"/>
      <c r="K3477" s="41"/>
      <c r="L3477" s="41"/>
    </row>
    <row r="3478" spans="9:12">
      <c r="I3478" s="41"/>
      <c r="J3478" s="41"/>
      <c r="K3478" s="41"/>
      <c r="L3478" s="41"/>
    </row>
    <row r="3479" spans="9:12">
      <c r="I3479" s="41"/>
      <c r="J3479" s="41"/>
      <c r="K3479" s="41"/>
      <c r="L3479" s="41"/>
    </row>
    <row r="3480" spans="9:12">
      <c r="I3480" s="41"/>
      <c r="J3480" s="41"/>
      <c r="K3480" s="41"/>
      <c r="L3480" s="41"/>
    </row>
    <row r="3481" spans="9:12">
      <c r="I3481" s="41"/>
      <c r="J3481" s="41"/>
      <c r="K3481" s="41"/>
      <c r="L3481" s="41"/>
    </row>
    <row r="3482" spans="9:12">
      <c r="I3482" s="41"/>
      <c r="J3482" s="41"/>
      <c r="K3482" s="41"/>
      <c r="L3482" s="41"/>
    </row>
    <row r="3483" spans="9:12">
      <c r="I3483" s="41"/>
      <c r="J3483" s="41"/>
      <c r="K3483" s="41"/>
      <c r="L3483" s="41"/>
    </row>
    <row r="3484" spans="9:12">
      <c r="I3484" s="41"/>
      <c r="J3484" s="41"/>
      <c r="K3484" s="41"/>
      <c r="L3484" s="41"/>
    </row>
    <row r="3485" spans="9:12">
      <c r="I3485" s="41"/>
      <c r="J3485" s="41"/>
      <c r="K3485" s="41"/>
      <c r="L3485" s="41"/>
    </row>
    <row r="3486" spans="9:12">
      <c r="I3486" s="41"/>
      <c r="J3486" s="41"/>
      <c r="K3486" s="41"/>
      <c r="L3486" s="41"/>
    </row>
    <row r="3487" spans="9:12">
      <c r="I3487" s="41"/>
      <c r="J3487" s="41"/>
      <c r="K3487" s="41"/>
      <c r="L3487" s="41"/>
    </row>
    <row r="3488" spans="9:12">
      <c r="I3488" s="41"/>
      <c r="J3488" s="41"/>
      <c r="K3488" s="41"/>
      <c r="L3488" s="41"/>
    </row>
    <row r="3489" spans="9:12">
      <c r="I3489" s="41"/>
      <c r="J3489" s="41"/>
      <c r="K3489" s="41"/>
      <c r="L3489" s="41"/>
    </row>
    <row r="3490" spans="9:12">
      <c r="I3490" s="41"/>
      <c r="J3490" s="41"/>
      <c r="K3490" s="41"/>
      <c r="L3490" s="41"/>
    </row>
    <row r="3491" spans="9:12">
      <c r="I3491" s="41"/>
      <c r="J3491" s="41"/>
      <c r="K3491" s="41"/>
      <c r="L3491" s="41"/>
    </row>
    <row r="3492" spans="9:12">
      <c r="I3492" s="41"/>
      <c r="J3492" s="41"/>
      <c r="K3492" s="41"/>
      <c r="L3492" s="41"/>
    </row>
    <row r="3493" spans="9:12">
      <c r="I3493" s="41"/>
      <c r="J3493" s="41"/>
      <c r="K3493" s="41"/>
      <c r="L3493" s="41"/>
    </row>
    <row r="3494" spans="9:12">
      <c r="I3494" s="41"/>
      <c r="J3494" s="41"/>
      <c r="K3494" s="41"/>
      <c r="L3494" s="41"/>
    </row>
    <row r="3495" spans="9:12">
      <c r="I3495" s="41"/>
      <c r="J3495" s="41"/>
      <c r="K3495" s="41"/>
      <c r="L3495" s="41"/>
    </row>
    <row r="3496" spans="9:12">
      <c r="I3496" s="41"/>
      <c r="J3496" s="41"/>
      <c r="K3496" s="41"/>
      <c r="L3496" s="41"/>
    </row>
    <row r="3497" spans="9:12">
      <c r="I3497" s="41"/>
      <c r="J3497" s="41"/>
      <c r="K3497" s="41"/>
      <c r="L3497" s="41"/>
    </row>
    <row r="3498" spans="9:12">
      <c r="I3498" s="41"/>
      <c r="J3498" s="41"/>
      <c r="K3498" s="41"/>
      <c r="L3498" s="41"/>
    </row>
    <row r="3499" spans="9:12">
      <c r="I3499" s="41"/>
      <c r="J3499" s="41"/>
      <c r="K3499" s="41"/>
      <c r="L3499" s="41"/>
    </row>
    <row r="3500" spans="9:12">
      <c r="I3500" s="41"/>
      <c r="J3500" s="41"/>
      <c r="K3500" s="41"/>
      <c r="L3500" s="41"/>
    </row>
    <row r="3501" spans="9:12">
      <c r="I3501" s="41"/>
      <c r="J3501" s="41"/>
      <c r="K3501" s="41"/>
      <c r="L3501" s="41"/>
    </row>
    <row r="3502" spans="9:12">
      <c r="I3502" s="41"/>
      <c r="J3502" s="41"/>
      <c r="K3502" s="41"/>
      <c r="L3502" s="41"/>
    </row>
    <row r="3503" spans="9:12">
      <c r="I3503" s="41"/>
      <c r="J3503" s="41"/>
      <c r="K3503" s="41"/>
      <c r="L3503" s="41"/>
    </row>
    <row r="3504" spans="9:12">
      <c r="I3504" s="41"/>
      <c r="J3504" s="41"/>
      <c r="K3504" s="41"/>
      <c r="L3504" s="41"/>
    </row>
    <row r="3505" spans="9:12">
      <c r="I3505" s="41"/>
      <c r="J3505" s="41"/>
      <c r="K3505" s="41"/>
      <c r="L3505" s="41"/>
    </row>
    <row r="3506" spans="9:12">
      <c r="I3506" s="41"/>
      <c r="J3506" s="41"/>
      <c r="K3506" s="41"/>
      <c r="L3506" s="41"/>
    </row>
    <row r="3507" spans="9:12">
      <c r="I3507" s="41"/>
      <c r="J3507" s="41"/>
      <c r="K3507" s="41"/>
      <c r="L3507" s="41"/>
    </row>
    <row r="3508" spans="9:12">
      <c r="I3508" s="41"/>
      <c r="J3508" s="41"/>
      <c r="K3508" s="41"/>
      <c r="L3508" s="41"/>
    </row>
    <row r="3509" spans="9:12">
      <c r="I3509" s="41"/>
      <c r="J3509" s="41"/>
      <c r="K3509" s="41"/>
      <c r="L3509" s="41"/>
    </row>
    <row r="3510" spans="9:12">
      <c r="I3510" s="41"/>
      <c r="J3510" s="41"/>
      <c r="K3510" s="41"/>
      <c r="L3510" s="41"/>
    </row>
    <row r="3511" spans="9:12">
      <c r="I3511" s="41"/>
      <c r="J3511" s="41"/>
      <c r="K3511" s="41"/>
      <c r="L3511" s="41"/>
    </row>
    <row r="3512" spans="9:12">
      <c r="I3512" s="41"/>
      <c r="J3512" s="41"/>
      <c r="K3512" s="41"/>
      <c r="L3512" s="41"/>
    </row>
    <row r="3513" spans="9:12">
      <c r="I3513" s="41"/>
      <c r="J3513" s="41"/>
      <c r="K3513" s="41"/>
      <c r="L3513" s="41"/>
    </row>
    <row r="3514" spans="9:12">
      <c r="I3514" s="41"/>
      <c r="J3514" s="41"/>
      <c r="K3514" s="41"/>
      <c r="L3514" s="41"/>
    </row>
    <row r="3515" spans="9:12">
      <c r="I3515" s="41"/>
      <c r="J3515" s="41"/>
      <c r="K3515" s="41"/>
      <c r="L3515" s="41"/>
    </row>
    <row r="3516" spans="9:12">
      <c r="I3516" s="41"/>
      <c r="J3516" s="41"/>
      <c r="K3516" s="41"/>
      <c r="L3516" s="41"/>
    </row>
    <row r="3517" spans="9:12">
      <c r="I3517" s="41"/>
      <c r="J3517" s="41"/>
      <c r="K3517" s="41"/>
      <c r="L3517" s="41"/>
    </row>
    <row r="3518" spans="9:12">
      <c r="I3518" s="41"/>
      <c r="J3518" s="41"/>
      <c r="K3518" s="41"/>
      <c r="L3518" s="41"/>
    </row>
    <row r="3519" spans="9:12">
      <c r="I3519" s="41"/>
      <c r="J3519" s="41"/>
      <c r="K3519" s="41"/>
      <c r="L3519" s="41"/>
    </row>
    <row r="3520" spans="9:12">
      <c r="I3520" s="41"/>
      <c r="J3520" s="41"/>
      <c r="K3520" s="41"/>
      <c r="L3520" s="41"/>
    </row>
    <row r="3521" spans="9:12">
      <c r="I3521" s="41"/>
      <c r="J3521" s="41"/>
      <c r="K3521" s="41"/>
      <c r="L3521" s="41"/>
    </row>
    <row r="3522" spans="9:12">
      <c r="I3522" s="41"/>
      <c r="J3522" s="41"/>
      <c r="K3522" s="41"/>
      <c r="L3522" s="41"/>
    </row>
    <row r="3523" spans="9:12">
      <c r="I3523" s="41"/>
      <c r="J3523" s="41"/>
      <c r="K3523" s="41"/>
      <c r="L3523" s="41"/>
    </row>
    <row r="3524" spans="9:12">
      <c r="I3524" s="41"/>
      <c r="J3524" s="41"/>
      <c r="K3524" s="41"/>
      <c r="L3524" s="41"/>
    </row>
    <row r="3525" spans="9:12">
      <c r="I3525" s="41"/>
      <c r="J3525" s="41"/>
      <c r="K3525" s="41"/>
      <c r="L3525" s="41"/>
    </row>
    <row r="3526" spans="9:12">
      <c r="I3526" s="41"/>
      <c r="J3526" s="41"/>
      <c r="K3526" s="41"/>
      <c r="L3526" s="41"/>
    </row>
    <row r="3527" spans="9:12">
      <c r="I3527" s="41"/>
      <c r="J3527" s="41"/>
      <c r="K3527" s="41"/>
      <c r="L3527" s="41"/>
    </row>
    <row r="3528" spans="9:12">
      <c r="I3528" s="41"/>
      <c r="J3528" s="41"/>
      <c r="K3528" s="41"/>
      <c r="L3528" s="41"/>
    </row>
    <row r="3529" spans="9:12">
      <c r="I3529" s="41"/>
      <c r="J3529" s="41"/>
      <c r="K3529" s="41"/>
      <c r="L3529" s="41"/>
    </row>
    <row r="3530" spans="9:12">
      <c r="I3530" s="41"/>
      <c r="J3530" s="41"/>
      <c r="K3530" s="41"/>
      <c r="L3530" s="41"/>
    </row>
    <row r="3531" spans="9:12">
      <c r="I3531" s="41"/>
      <c r="J3531" s="41"/>
      <c r="K3531" s="41"/>
      <c r="L3531" s="41"/>
    </row>
    <row r="3532" spans="9:12">
      <c r="I3532" s="41"/>
      <c r="J3532" s="41"/>
      <c r="K3532" s="41"/>
      <c r="L3532" s="41"/>
    </row>
    <row r="3533" spans="9:12">
      <c r="I3533" s="41"/>
      <c r="J3533" s="41"/>
      <c r="K3533" s="41"/>
      <c r="L3533" s="41"/>
    </row>
    <row r="3534" spans="9:12">
      <c r="I3534" s="41"/>
      <c r="J3534" s="41"/>
      <c r="K3534" s="41"/>
      <c r="L3534" s="41"/>
    </row>
    <row r="3535" spans="9:12">
      <c r="I3535" s="41"/>
      <c r="J3535" s="41"/>
      <c r="K3535" s="41"/>
      <c r="L3535" s="41"/>
    </row>
    <row r="3536" spans="9:12">
      <c r="I3536" s="41"/>
      <c r="J3536" s="41"/>
      <c r="K3536" s="41"/>
      <c r="L3536" s="41"/>
    </row>
    <row r="3537" spans="9:12">
      <c r="I3537" s="41"/>
      <c r="J3537" s="41"/>
      <c r="K3537" s="41"/>
      <c r="L3537" s="41"/>
    </row>
    <row r="3538" spans="9:12">
      <c r="I3538" s="41"/>
      <c r="J3538" s="41"/>
      <c r="K3538" s="41"/>
      <c r="L3538" s="41"/>
    </row>
    <row r="3539" spans="9:12">
      <c r="I3539" s="41"/>
      <c r="J3539" s="41"/>
      <c r="K3539" s="41"/>
      <c r="L3539" s="41"/>
    </row>
    <row r="3540" spans="9:12">
      <c r="I3540" s="41"/>
      <c r="J3540" s="41"/>
      <c r="K3540" s="41"/>
      <c r="L3540" s="41"/>
    </row>
    <row r="3541" spans="9:12">
      <c r="I3541" s="41"/>
      <c r="J3541" s="41"/>
      <c r="K3541" s="41"/>
      <c r="L3541" s="41"/>
    </row>
    <row r="3542" spans="9:12">
      <c r="I3542" s="41"/>
      <c r="J3542" s="41"/>
      <c r="K3542" s="41"/>
      <c r="L3542" s="41"/>
    </row>
    <row r="3543" spans="9:12">
      <c r="I3543" s="41"/>
      <c r="J3543" s="41"/>
      <c r="K3543" s="41"/>
      <c r="L3543" s="41"/>
    </row>
    <row r="3544" spans="9:12">
      <c r="I3544" s="41"/>
      <c r="J3544" s="41"/>
      <c r="K3544" s="41"/>
      <c r="L3544" s="41"/>
    </row>
    <row r="3545" spans="9:12">
      <c r="I3545" s="41"/>
      <c r="J3545" s="41"/>
      <c r="K3545" s="41"/>
      <c r="L3545" s="41"/>
    </row>
    <row r="3546" spans="9:12">
      <c r="I3546" s="41"/>
      <c r="J3546" s="41"/>
      <c r="K3546" s="41"/>
      <c r="L3546" s="41"/>
    </row>
    <row r="3547" spans="9:12">
      <c r="I3547" s="41"/>
      <c r="J3547" s="41"/>
      <c r="K3547" s="41"/>
      <c r="L3547" s="41"/>
    </row>
    <row r="3548" spans="9:12">
      <c r="I3548" s="41"/>
      <c r="J3548" s="41"/>
      <c r="K3548" s="41"/>
      <c r="L3548" s="41"/>
    </row>
    <row r="3549" spans="9:12">
      <c r="I3549" s="41"/>
      <c r="J3549" s="41"/>
      <c r="K3549" s="41"/>
      <c r="L3549" s="41"/>
    </row>
    <row r="3550" spans="9:12">
      <c r="I3550" s="41"/>
      <c r="J3550" s="41"/>
      <c r="K3550" s="41"/>
      <c r="L3550" s="41"/>
    </row>
    <row r="3551" spans="9:12">
      <c r="I3551" s="41"/>
      <c r="J3551" s="41"/>
      <c r="K3551" s="41"/>
      <c r="L3551" s="41"/>
    </row>
    <row r="3552" spans="9:12">
      <c r="I3552" s="41"/>
      <c r="J3552" s="41"/>
      <c r="K3552" s="41"/>
      <c r="L3552" s="41"/>
    </row>
    <row r="3553" spans="9:12">
      <c r="I3553" s="41"/>
      <c r="J3553" s="41"/>
      <c r="K3553" s="41"/>
      <c r="L3553" s="41"/>
    </row>
    <row r="3554" spans="9:12">
      <c r="I3554" s="41"/>
      <c r="J3554" s="41"/>
      <c r="K3554" s="41"/>
      <c r="L3554" s="41"/>
    </row>
    <row r="3555" spans="9:12">
      <c r="I3555" s="41"/>
      <c r="J3555" s="41"/>
      <c r="K3555" s="41"/>
      <c r="L3555" s="41"/>
    </row>
    <row r="3556" spans="9:12">
      <c r="I3556" s="41"/>
      <c r="J3556" s="41"/>
      <c r="K3556" s="41"/>
      <c r="L3556" s="41"/>
    </row>
    <row r="3557" spans="9:12">
      <c r="I3557" s="41"/>
      <c r="J3557" s="41"/>
      <c r="K3557" s="41"/>
      <c r="L3557" s="41"/>
    </row>
    <row r="3558" spans="9:12">
      <c r="I3558" s="41"/>
      <c r="J3558" s="41"/>
      <c r="K3558" s="41"/>
      <c r="L3558" s="41"/>
    </row>
    <row r="3559" spans="9:12">
      <c r="I3559" s="41"/>
      <c r="J3559" s="41"/>
      <c r="K3559" s="41"/>
      <c r="L3559" s="41"/>
    </row>
    <row r="3560" spans="9:12">
      <c r="I3560" s="41"/>
      <c r="J3560" s="41"/>
      <c r="K3560" s="41"/>
      <c r="L3560" s="41"/>
    </row>
    <row r="3561" spans="9:12">
      <c r="I3561" s="41"/>
      <c r="J3561" s="41"/>
      <c r="K3561" s="41"/>
      <c r="L3561" s="41"/>
    </row>
    <row r="3562" spans="9:12">
      <c r="I3562" s="41"/>
      <c r="J3562" s="41"/>
      <c r="K3562" s="41"/>
      <c r="L3562" s="41"/>
    </row>
    <row r="3563" spans="9:12">
      <c r="I3563" s="41"/>
      <c r="J3563" s="41"/>
      <c r="K3563" s="41"/>
      <c r="L3563" s="41"/>
    </row>
    <row r="3564" spans="9:12">
      <c r="I3564" s="41"/>
      <c r="J3564" s="41"/>
      <c r="K3564" s="41"/>
      <c r="L3564" s="41"/>
    </row>
    <row r="3565" spans="9:12">
      <c r="I3565" s="41"/>
      <c r="J3565" s="41"/>
      <c r="K3565" s="41"/>
      <c r="L3565" s="41"/>
    </row>
    <row r="3566" spans="9:12">
      <c r="I3566" s="41"/>
      <c r="J3566" s="41"/>
      <c r="K3566" s="41"/>
      <c r="L3566" s="41"/>
    </row>
    <row r="3567" spans="9:12">
      <c r="I3567" s="41"/>
      <c r="J3567" s="41"/>
      <c r="K3567" s="41"/>
      <c r="L3567" s="41"/>
    </row>
    <row r="3568" spans="9:12">
      <c r="I3568" s="41"/>
      <c r="J3568" s="41"/>
      <c r="K3568" s="41"/>
      <c r="L3568" s="41"/>
    </row>
    <row r="3569" spans="9:12">
      <c r="I3569" s="41"/>
      <c r="J3569" s="41"/>
      <c r="K3569" s="41"/>
      <c r="L3569" s="41"/>
    </row>
    <row r="3570" spans="9:12">
      <c r="I3570" s="41"/>
      <c r="J3570" s="41"/>
      <c r="K3570" s="41"/>
      <c r="L3570" s="41"/>
    </row>
    <row r="3571" spans="9:12">
      <c r="I3571" s="41"/>
      <c r="J3571" s="41"/>
      <c r="K3571" s="41"/>
      <c r="L3571" s="41"/>
    </row>
    <row r="3572" spans="9:12">
      <c r="I3572" s="41"/>
      <c r="J3572" s="41"/>
      <c r="K3572" s="41"/>
      <c r="L3572" s="41"/>
    </row>
    <row r="3573" spans="9:12">
      <c r="I3573" s="41"/>
      <c r="J3573" s="41"/>
      <c r="K3573" s="41"/>
      <c r="L3573" s="41"/>
    </row>
    <row r="3574" spans="9:12">
      <c r="I3574" s="41"/>
      <c r="J3574" s="41"/>
      <c r="K3574" s="41"/>
      <c r="L3574" s="41"/>
    </row>
    <row r="3575" spans="9:12">
      <c r="I3575" s="41"/>
      <c r="J3575" s="41"/>
      <c r="K3575" s="41"/>
      <c r="L3575" s="41"/>
    </row>
    <row r="3576" spans="9:12">
      <c r="I3576" s="41"/>
      <c r="J3576" s="41"/>
      <c r="K3576" s="41"/>
      <c r="L3576" s="41"/>
    </row>
    <row r="3577" spans="9:12">
      <c r="I3577" s="41"/>
      <c r="J3577" s="41"/>
      <c r="K3577" s="41"/>
      <c r="L3577" s="41"/>
    </row>
    <row r="3578" spans="9:12">
      <c r="I3578" s="41"/>
      <c r="J3578" s="41"/>
      <c r="K3578" s="41"/>
      <c r="L3578" s="41"/>
    </row>
    <row r="3579" spans="9:12">
      <c r="I3579" s="41"/>
      <c r="J3579" s="41"/>
      <c r="K3579" s="41"/>
      <c r="L3579" s="41"/>
    </row>
    <row r="3580" spans="9:12">
      <c r="I3580" s="41"/>
      <c r="J3580" s="41"/>
      <c r="K3580" s="41"/>
      <c r="L3580" s="41"/>
    </row>
    <row r="3581" spans="9:12">
      <c r="I3581" s="41"/>
      <c r="J3581" s="41"/>
      <c r="K3581" s="41"/>
      <c r="L3581" s="41"/>
    </row>
    <row r="3582" spans="9:12">
      <c r="I3582" s="41"/>
      <c r="J3582" s="41"/>
      <c r="K3582" s="41"/>
      <c r="L3582" s="41"/>
    </row>
    <row r="3583" spans="9:12">
      <c r="I3583" s="41"/>
      <c r="J3583" s="41"/>
      <c r="K3583" s="41"/>
      <c r="L3583" s="41"/>
    </row>
    <row r="3584" spans="9:12">
      <c r="I3584" s="41"/>
      <c r="J3584" s="41"/>
      <c r="K3584" s="41"/>
      <c r="L3584" s="41"/>
    </row>
    <row r="3585" spans="9:12">
      <c r="I3585" s="41"/>
      <c r="J3585" s="41"/>
      <c r="K3585" s="41"/>
      <c r="L3585" s="41"/>
    </row>
    <row r="3586" spans="9:12">
      <c r="I3586" s="41"/>
      <c r="J3586" s="41"/>
      <c r="K3586" s="41"/>
      <c r="L3586" s="41"/>
    </row>
    <row r="3587" spans="9:12">
      <c r="I3587" s="41"/>
      <c r="J3587" s="41"/>
      <c r="K3587" s="41"/>
      <c r="L3587" s="41"/>
    </row>
    <row r="3588" spans="9:12">
      <c r="I3588" s="41"/>
      <c r="J3588" s="41"/>
      <c r="K3588" s="41"/>
      <c r="L3588" s="41"/>
    </row>
    <row r="3589" spans="9:12">
      <c r="I3589" s="41"/>
      <c r="J3589" s="41"/>
      <c r="K3589" s="41"/>
      <c r="L3589" s="41"/>
    </row>
    <row r="3590" spans="9:12">
      <c r="I3590" s="41"/>
      <c r="J3590" s="41"/>
      <c r="K3590" s="41"/>
      <c r="L3590" s="41"/>
    </row>
    <row r="3591" spans="9:12">
      <c r="I3591" s="41"/>
      <c r="J3591" s="41"/>
      <c r="K3591" s="41"/>
      <c r="L3591" s="41"/>
    </row>
    <row r="3592" spans="9:12">
      <c r="I3592" s="41"/>
      <c r="J3592" s="41"/>
      <c r="K3592" s="41"/>
      <c r="L3592" s="41"/>
    </row>
    <row r="3593" spans="9:12">
      <c r="I3593" s="41"/>
      <c r="J3593" s="41"/>
      <c r="K3593" s="41"/>
      <c r="L3593" s="41"/>
    </row>
    <row r="3594" spans="9:12">
      <c r="I3594" s="41"/>
      <c r="J3594" s="41"/>
      <c r="K3594" s="41"/>
      <c r="L3594" s="41"/>
    </row>
    <row r="3595" spans="9:12">
      <c r="I3595" s="41"/>
      <c r="J3595" s="41"/>
      <c r="K3595" s="41"/>
      <c r="L3595" s="41"/>
    </row>
    <row r="3596" spans="9:12">
      <c r="I3596" s="41"/>
      <c r="J3596" s="41"/>
      <c r="K3596" s="41"/>
      <c r="L3596" s="41"/>
    </row>
    <row r="3597" spans="9:12">
      <c r="I3597" s="41"/>
      <c r="J3597" s="41"/>
      <c r="K3597" s="41"/>
      <c r="L3597" s="41"/>
    </row>
    <row r="3598" spans="9:12">
      <c r="I3598" s="41"/>
      <c r="J3598" s="41"/>
      <c r="K3598" s="41"/>
      <c r="L3598" s="41"/>
    </row>
    <row r="3599" spans="9:12">
      <c r="I3599" s="41"/>
      <c r="J3599" s="41"/>
      <c r="K3599" s="41"/>
      <c r="L3599" s="41"/>
    </row>
    <row r="3600" spans="9:12">
      <c r="I3600" s="41"/>
      <c r="J3600" s="41"/>
      <c r="K3600" s="41"/>
      <c r="L3600" s="41"/>
    </row>
    <row r="3601" spans="9:12">
      <c r="I3601" s="41"/>
      <c r="J3601" s="41"/>
      <c r="K3601" s="41"/>
      <c r="L3601" s="41"/>
    </row>
    <row r="3602" spans="9:12">
      <c r="I3602" s="41"/>
      <c r="J3602" s="41"/>
      <c r="K3602" s="41"/>
      <c r="L3602" s="41"/>
    </row>
    <row r="3603" spans="9:12">
      <c r="I3603" s="41"/>
      <c r="J3603" s="41"/>
      <c r="K3603" s="41"/>
      <c r="L3603" s="41"/>
    </row>
    <row r="3604" spans="9:12">
      <c r="I3604" s="41"/>
      <c r="J3604" s="41"/>
      <c r="K3604" s="41"/>
      <c r="L3604" s="41"/>
    </row>
    <row r="3605" spans="9:12">
      <c r="I3605" s="41"/>
      <c r="J3605" s="41"/>
      <c r="K3605" s="41"/>
      <c r="L3605" s="41"/>
    </row>
    <row r="3606" spans="9:12">
      <c r="I3606" s="41"/>
      <c r="J3606" s="41"/>
      <c r="K3606" s="41"/>
      <c r="L3606" s="41"/>
    </row>
    <row r="3607" spans="9:12">
      <c r="I3607" s="41"/>
      <c r="J3607" s="41"/>
      <c r="K3607" s="41"/>
      <c r="L3607" s="41"/>
    </row>
    <row r="3608" spans="9:12">
      <c r="I3608" s="41"/>
      <c r="J3608" s="41"/>
      <c r="K3608" s="41"/>
      <c r="L3608" s="41"/>
    </row>
    <row r="3609" spans="9:12">
      <c r="I3609" s="41"/>
      <c r="J3609" s="41"/>
      <c r="K3609" s="41"/>
      <c r="L3609" s="41"/>
    </row>
    <row r="3610" spans="9:12">
      <c r="I3610" s="41"/>
      <c r="J3610" s="41"/>
      <c r="K3610" s="41"/>
      <c r="L3610" s="41"/>
    </row>
    <row r="3611" spans="9:12">
      <c r="I3611" s="41"/>
      <c r="J3611" s="41"/>
      <c r="K3611" s="41"/>
      <c r="L3611" s="41"/>
    </row>
    <row r="3612" spans="9:12">
      <c r="I3612" s="41"/>
      <c r="J3612" s="41"/>
      <c r="K3612" s="41"/>
      <c r="L3612" s="41"/>
    </row>
    <row r="3613" spans="9:12">
      <c r="I3613" s="41"/>
      <c r="J3613" s="41"/>
      <c r="K3613" s="41"/>
      <c r="L3613" s="41"/>
    </row>
    <row r="3614" spans="9:12">
      <c r="I3614" s="41"/>
      <c r="J3614" s="41"/>
      <c r="K3614" s="41"/>
      <c r="L3614" s="41"/>
    </row>
    <row r="3615" spans="9:12">
      <c r="I3615" s="41"/>
      <c r="J3615" s="41"/>
      <c r="K3615" s="41"/>
      <c r="L3615" s="41"/>
    </row>
    <row r="3616" spans="9:12">
      <c r="I3616" s="41"/>
      <c r="J3616" s="41"/>
      <c r="K3616" s="41"/>
      <c r="L3616" s="41"/>
    </row>
    <row r="3617" spans="9:12">
      <c r="I3617" s="41"/>
      <c r="J3617" s="41"/>
      <c r="K3617" s="41"/>
      <c r="L3617" s="41"/>
    </row>
    <row r="3618" spans="9:12">
      <c r="I3618" s="41"/>
      <c r="J3618" s="41"/>
      <c r="K3618" s="41"/>
      <c r="L3618" s="41"/>
    </row>
    <row r="3619" spans="9:12">
      <c r="I3619" s="41"/>
      <c r="J3619" s="41"/>
      <c r="K3619" s="41"/>
      <c r="L3619" s="41"/>
    </row>
    <row r="3620" spans="9:12">
      <c r="I3620" s="41"/>
      <c r="J3620" s="41"/>
      <c r="K3620" s="41"/>
      <c r="L3620" s="41"/>
    </row>
    <row r="3621" spans="9:12">
      <c r="I3621" s="41"/>
      <c r="J3621" s="41"/>
      <c r="K3621" s="41"/>
      <c r="L3621" s="41"/>
    </row>
    <row r="3622" spans="9:12">
      <c r="I3622" s="41"/>
      <c r="J3622" s="41"/>
      <c r="K3622" s="41"/>
      <c r="L3622" s="41"/>
    </row>
    <row r="3623" spans="9:12">
      <c r="I3623" s="41"/>
      <c r="J3623" s="41"/>
      <c r="K3623" s="41"/>
      <c r="L3623" s="41"/>
    </row>
    <row r="3624" spans="9:12">
      <c r="I3624" s="41"/>
      <c r="J3624" s="41"/>
      <c r="K3624" s="41"/>
      <c r="L3624" s="41"/>
    </row>
    <row r="3625" spans="9:12">
      <c r="I3625" s="41"/>
      <c r="J3625" s="41"/>
      <c r="K3625" s="41"/>
      <c r="L3625" s="41"/>
    </row>
    <row r="3626" spans="9:12">
      <c r="I3626" s="41"/>
      <c r="J3626" s="41"/>
      <c r="K3626" s="41"/>
      <c r="L3626" s="41"/>
    </row>
    <row r="3627" spans="9:12">
      <c r="I3627" s="41"/>
      <c r="J3627" s="41"/>
      <c r="K3627" s="41"/>
      <c r="L3627" s="41"/>
    </row>
    <row r="3628" spans="9:12">
      <c r="I3628" s="41"/>
      <c r="J3628" s="41"/>
      <c r="K3628" s="41"/>
      <c r="L3628" s="41"/>
    </row>
    <row r="3629" spans="9:12">
      <c r="I3629" s="41"/>
      <c r="J3629" s="41"/>
      <c r="K3629" s="41"/>
      <c r="L3629" s="41"/>
    </row>
    <row r="3630" spans="9:12">
      <c r="I3630" s="41"/>
      <c r="J3630" s="41"/>
      <c r="K3630" s="41"/>
      <c r="L3630" s="41"/>
    </row>
    <row r="3631" spans="9:12">
      <c r="I3631" s="41"/>
      <c r="J3631" s="41"/>
      <c r="K3631" s="41"/>
      <c r="L3631" s="41"/>
    </row>
    <row r="3632" spans="9:12">
      <c r="I3632" s="41"/>
      <c r="J3632" s="41"/>
      <c r="K3632" s="41"/>
      <c r="L3632" s="41"/>
    </row>
    <row r="3633" spans="9:12">
      <c r="I3633" s="41"/>
      <c r="J3633" s="41"/>
      <c r="K3633" s="41"/>
      <c r="L3633" s="41"/>
    </row>
    <row r="3634" spans="9:12">
      <c r="I3634" s="41"/>
      <c r="J3634" s="41"/>
      <c r="K3634" s="41"/>
      <c r="L3634" s="41"/>
    </row>
    <row r="3635" spans="9:12">
      <c r="I3635" s="41"/>
      <c r="J3635" s="41"/>
      <c r="K3635" s="41"/>
      <c r="L3635" s="41"/>
    </row>
    <row r="3636" spans="9:12">
      <c r="I3636" s="41"/>
      <c r="J3636" s="41"/>
      <c r="K3636" s="41"/>
      <c r="L3636" s="41"/>
    </row>
    <row r="3637" spans="9:12">
      <c r="I3637" s="41"/>
      <c r="J3637" s="41"/>
      <c r="K3637" s="41"/>
      <c r="L3637" s="41"/>
    </row>
    <row r="3638" spans="9:12">
      <c r="I3638" s="41"/>
      <c r="J3638" s="41"/>
      <c r="K3638" s="41"/>
      <c r="L3638" s="41"/>
    </row>
    <row r="3639" spans="9:12">
      <c r="I3639" s="41"/>
      <c r="J3639" s="41"/>
      <c r="K3639" s="41"/>
      <c r="L3639" s="41"/>
    </row>
    <row r="3640" spans="9:12">
      <c r="I3640" s="41"/>
      <c r="J3640" s="41"/>
      <c r="K3640" s="41"/>
      <c r="L3640" s="41"/>
    </row>
    <row r="3641" spans="9:12">
      <c r="I3641" s="41"/>
      <c r="J3641" s="41"/>
      <c r="K3641" s="41"/>
      <c r="L3641" s="41"/>
    </row>
    <row r="3642" spans="9:12">
      <c r="I3642" s="41"/>
      <c r="J3642" s="41"/>
      <c r="K3642" s="41"/>
      <c r="L3642" s="41"/>
    </row>
    <row r="3643" spans="9:12">
      <c r="I3643" s="41"/>
      <c r="J3643" s="41"/>
      <c r="K3643" s="41"/>
      <c r="L3643" s="41"/>
    </row>
    <row r="3644" spans="9:12">
      <c r="I3644" s="41"/>
      <c r="J3644" s="41"/>
      <c r="K3644" s="41"/>
      <c r="L3644" s="41"/>
    </row>
    <row r="3645" spans="9:12">
      <c r="I3645" s="41"/>
      <c r="J3645" s="41"/>
      <c r="K3645" s="41"/>
      <c r="L3645" s="41"/>
    </row>
    <row r="3646" spans="9:12">
      <c r="I3646" s="41"/>
      <c r="J3646" s="41"/>
      <c r="K3646" s="41"/>
      <c r="L3646" s="41"/>
    </row>
    <row r="3647" spans="9:12">
      <c r="I3647" s="41"/>
      <c r="J3647" s="41"/>
      <c r="K3647" s="41"/>
      <c r="L3647" s="41"/>
    </row>
    <row r="3648" spans="9:12">
      <c r="I3648" s="41"/>
      <c r="J3648" s="41"/>
      <c r="K3648" s="41"/>
      <c r="L3648" s="41"/>
    </row>
    <row r="3649" spans="9:12">
      <c r="I3649" s="41"/>
      <c r="J3649" s="41"/>
      <c r="K3649" s="41"/>
      <c r="L3649" s="41"/>
    </row>
    <row r="3650" spans="9:12">
      <c r="I3650" s="41"/>
      <c r="J3650" s="41"/>
      <c r="K3650" s="41"/>
      <c r="L3650" s="41"/>
    </row>
    <row r="3651" spans="9:12">
      <c r="I3651" s="41"/>
      <c r="J3651" s="41"/>
      <c r="K3651" s="41"/>
      <c r="L3651" s="41"/>
    </row>
    <row r="3652" spans="9:12">
      <c r="I3652" s="41"/>
      <c r="J3652" s="41"/>
      <c r="K3652" s="41"/>
      <c r="L3652" s="41"/>
    </row>
    <row r="3653" spans="9:12">
      <c r="I3653" s="41"/>
      <c r="J3653" s="41"/>
      <c r="K3653" s="41"/>
      <c r="L3653" s="41"/>
    </row>
    <row r="3654" spans="9:12">
      <c r="I3654" s="41"/>
      <c r="J3654" s="41"/>
      <c r="K3654" s="41"/>
      <c r="L3654" s="41"/>
    </row>
    <row r="3655" spans="9:12">
      <c r="I3655" s="41"/>
      <c r="J3655" s="41"/>
      <c r="K3655" s="41"/>
      <c r="L3655" s="41"/>
    </row>
    <row r="3656" spans="9:12">
      <c r="I3656" s="41"/>
      <c r="J3656" s="41"/>
      <c r="K3656" s="41"/>
      <c r="L3656" s="41"/>
    </row>
    <row r="3657" spans="9:12">
      <c r="I3657" s="41"/>
      <c r="J3657" s="41"/>
      <c r="K3657" s="41"/>
      <c r="L3657" s="41"/>
    </row>
    <row r="3658" spans="9:12">
      <c r="I3658" s="41"/>
      <c r="J3658" s="41"/>
      <c r="K3658" s="41"/>
      <c r="L3658" s="41"/>
    </row>
    <row r="3659" spans="9:12">
      <c r="I3659" s="41"/>
      <c r="J3659" s="41"/>
      <c r="K3659" s="41"/>
      <c r="L3659" s="41"/>
    </row>
    <row r="3660" spans="9:12">
      <c r="I3660" s="41"/>
      <c r="J3660" s="41"/>
      <c r="K3660" s="41"/>
      <c r="L3660" s="41"/>
    </row>
    <row r="3661" spans="9:12">
      <c r="I3661" s="41"/>
      <c r="J3661" s="41"/>
      <c r="K3661" s="41"/>
      <c r="L3661" s="41"/>
    </row>
    <row r="3662" spans="9:12">
      <c r="I3662" s="41"/>
      <c r="J3662" s="41"/>
      <c r="K3662" s="41"/>
      <c r="L3662" s="41"/>
    </row>
    <row r="3663" spans="9:12">
      <c r="I3663" s="41"/>
      <c r="J3663" s="41"/>
      <c r="K3663" s="41"/>
      <c r="L3663" s="41"/>
    </row>
    <row r="3664" spans="9:12">
      <c r="I3664" s="41"/>
      <c r="J3664" s="41"/>
      <c r="K3664" s="41"/>
      <c r="L3664" s="41"/>
    </row>
    <row r="3665" spans="9:12">
      <c r="I3665" s="41"/>
      <c r="J3665" s="41"/>
      <c r="K3665" s="41"/>
      <c r="L3665" s="41"/>
    </row>
    <row r="3666" spans="9:12">
      <c r="I3666" s="41"/>
      <c r="J3666" s="41"/>
      <c r="K3666" s="41"/>
      <c r="L3666" s="41"/>
    </row>
    <row r="3667" spans="9:12">
      <c r="I3667" s="41"/>
      <c r="J3667" s="41"/>
      <c r="K3667" s="41"/>
      <c r="L3667" s="41"/>
    </row>
    <row r="3668" spans="9:12">
      <c r="I3668" s="41"/>
      <c r="J3668" s="41"/>
      <c r="K3668" s="41"/>
      <c r="L3668" s="41"/>
    </row>
    <row r="3669" spans="9:12">
      <c r="I3669" s="41"/>
      <c r="J3669" s="41"/>
      <c r="K3669" s="41"/>
      <c r="L3669" s="41"/>
    </row>
    <row r="3670" spans="9:12">
      <c r="I3670" s="41"/>
      <c r="J3670" s="41"/>
      <c r="K3670" s="41"/>
      <c r="L3670" s="41"/>
    </row>
    <row r="3671" spans="9:12">
      <c r="I3671" s="41"/>
      <c r="J3671" s="41"/>
      <c r="K3671" s="41"/>
      <c r="L3671" s="41"/>
    </row>
    <row r="3672" spans="9:12">
      <c r="I3672" s="41"/>
      <c r="J3672" s="41"/>
      <c r="K3672" s="41"/>
      <c r="L3672" s="41"/>
    </row>
    <row r="3673" spans="9:12">
      <c r="I3673" s="41"/>
      <c r="J3673" s="41"/>
      <c r="K3673" s="41"/>
      <c r="L3673" s="41"/>
    </row>
    <row r="3674" spans="9:12">
      <c r="I3674" s="41"/>
      <c r="J3674" s="41"/>
      <c r="K3674" s="41"/>
      <c r="L3674" s="41"/>
    </row>
    <row r="3675" spans="9:12">
      <c r="I3675" s="41"/>
      <c r="J3675" s="41"/>
      <c r="K3675" s="41"/>
      <c r="L3675" s="41"/>
    </row>
    <row r="3676" spans="9:12">
      <c r="I3676" s="41"/>
      <c r="J3676" s="41"/>
      <c r="K3676" s="41"/>
      <c r="L3676" s="41"/>
    </row>
    <row r="3677" spans="9:12">
      <c r="I3677" s="41"/>
      <c r="J3677" s="41"/>
      <c r="K3677" s="41"/>
      <c r="L3677" s="41"/>
    </row>
    <row r="3678" spans="9:12">
      <c r="I3678" s="41"/>
      <c r="J3678" s="41"/>
      <c r="K3678" s="41"/>
      <c r="L3678" s="41"/>
    </row>
    <row r="3679" spans="9:12">
      <c r="I3679" s="41"/>
      <c r="J3679" s="41"/>
      <c r="K3679" s="41"/>
      <c r="L3679" s="41"/>
    </row>
    <row r="3680" spans="9:12">
      <c r="I3680" s="41"/>
      <c r="J3680" s="41"/>
      <c r="K3680" s="41"/>
      <c r="L3680" s="41"/>
    </row>
    <row r="3681" spans="9:12">
      <c r="I3681" s="41"/>
      <c r="J3681" s="41"/>
      <c r="K3681" s="41"/>
      <c r="L3681" s="41"/>
    </row>
    <row r="3682" spans="9:12">
      <c r="I3682" s="41"/>
      <c r="J3682" s="41"/>
      <c r="K3682" s="41"/>
      <c r="L3682" s="41"/>
    </row>
    <row r="3683" spans="9:12">
      <c r="I3683" s="41"/>
      <c r="J3683" s="41"/>
      <c r="K3683" s="41"/>
      <c r="L3683" s="41"/>
    </row>
    <row r="3684" spans="9:12">
      <c r="I3684" s="41"/>
      <c r="J3684" s="41"/>
      <c r="K3684" s="41"/>
      <c r="L3684" s="41"/>
    </row>
    <row r="3685" spans="9:12">
      <c r="I3685" s="41"/>
      <c r="J3685" s="41"/>
      <c r="K3685" s="41"/>
      <c r="L3685" s="41"/>
    </row>
    <row r="3686" spans="9:12">
      <c r="I3686" s="41"/>
      <c r="J3686" s="41"/>
      <c r="K3686" s="41"/>
      <c r="L3686" s="41"/>
    </row>
    <row r="3687" spans="9:12">
      <c r="I3687" s="41"/>
      <c r="J3687" s="41"/>
      <c r="K3687" s="41"/>
      <c r="L3687" s="41"/>
    </row>
    <row r="3688" spans="9:12">
      <c r="I3688" s="41"/>
      <c r="J3688" s="41"/>
      <c r="K3688" s="41"/>
      <c r="L3688" s="41"/>
    </row>
    <row r="3689" spans="9:12">
      <c r="I3689" s="41"/>
      <c r="J3689" s="41"/>
      <c r="K3689" s="41"/>
      <c r="L3689" s="41"/>
    </row>
    <row r="3690" spans="9:12">
      <c r="I3690" s="41"/>
      <c r="J3690" s="41"/>
      <c r="K3690" s="41"/>
      <c r="L3690" s="41"/>
    </row>
    <row r="3691" spans="9:12">
      <c r="I3691" s="41"/>
      <c r="J3691" s="41"/>
      <c r="K3691" s="41"/>
      <c r="L3691" s="41"/>
    </row>
    <row r="3692" spans="9:12">
      <c r="I3692" s="41"/>
      <c r="J3692" s="41"/>
      <c r="K3692" s="41"/>
      <c r="L3692" s="41"/>
    </row>
    <row r="3693" spans="9:12">
      <c r="I3693" s="41"/>
      <c r="J3693" s="41"/>
      <c r="K3693" s="41"/>
      <c r="L3693" s="41"/>
    </row>
    <row r="3694" spans="9:12">
      <c r="I3694" s="41"/>
      <c r="J3694" s="41"/>
      <c r="K3694" s="41"/>
      <c r="L3694" s="41"/>
    </row>
    <row r="3695" spans="9:12">
      <c r="I3695" s="41"/>
      <c r="J3695" s="41"/>
      <c r="K3695" s="41"/>
      <c r="L3695" s="41"/>
    </row>
    <row r="3696" spans="9:12">
      <c r="I3696" s="41"/>
      <c r="J3696" s="41"/>
      <c r="K3696" s="41"/>
      <c r="L3696" s="41"/>
    </row>
    <row r="3697" spans="9:12">
      <c r="I3697" s="41"/>
      <c r="J3697" s="41"/>
      <c r="K3697" s="41"/>
      <c r="L3697" s="41"/>
    </row>
    <row r="3698" spans="9:12">
      <c r="I3698" s="41"/>
      <c r="J3698" s="41"/>
      <c r="K3698" s="41"/>
      <c r="L3698" s="41"/>
    </row>
    <row r="3699" spans="9:12">
      <c r="I3699" s="41"/>
      <c r="J3699" s="41"/>
      <c r="K3699" s="41"/>
      <c r="L3699" s="41"/>
    </row>
    <row r="3700" spans="9:12">
      <c r="I3700" s="41"/>
      <c r="J3700" s="41"/>
      <c r="K3700" s="41"/>
      <c r="L3700" s="41"/>
    </row>
    <row r="3701" spans="9:12">
      <c r="I3701" s="41"/>
      <c r="J3701" s="41"/>
      <c r="K3701" s="41"/>
      <c r="L3701" s="41"/>
    </row>
    <row r="3702" spans="9:12">
      <c r="I3702" s="41"/>
      <c r="J3702" s="41"/>
      <c r="K3702" s="41"/>
      <c r="L3702" s="41"/>
    </row>
    <row r="3703" spans="9:12">
      <c r="I3703" s="41"/>
      <c r="J3703" s="41"/>
      <c r="K3703" s="41"/>
      <c r="L3703" s="41"/>
    </row>
    <row r="3704" spans="9:12">
      <c r="I3704" s="41"/>
      <c r="J3704" s="41"/>
      <c r="K3704" s="41"/>
      <c r="L3704" s="41"/>
    </row>
    <row r="3705" spans="9:12">
      <c r="I3705" s="41"/>
      <c r="J3705" s="41"/>
      <c r="K3705" s="41"/>
      <c r="L3705" s="41"/>
    </row>
    <row r="3706" spans="9:12">
      <c r="I3706" s="41"/>
      <c r="J3706" s="41"/>
      <c r="K3706" s="41"/>
      <c r="L3706" s="41"/>
    </row>
    <row r="3707" spans="9:12">
      <c r="I3707" s="41"/>
      <c r="J3707" s="41"/>
      <c r="K3707" s="41"/>
      <c r="L3707" s="41"/>
    </row>
    <row r="3708" spans="9:12">
      <c r="I3708" s="41"/>
      <c r="J3708" s="41"/>
      <c r="K3708" s="41"/>
      <c r="L3708" s="41"/>
    </row>
    <row r="3709" spans="9:12">
      <c r="I3709" s="41"/>
      <c r="J3709" s="41"/>
      <c r="K3709" s="41"/>
      <c r="L3709" s="41"/>
    </row>
    <row r="3710" spans="9:12">
      <c r="I3710" s="41"/>
      <c r="J3710" s="41"/>
      <c r="K3710" s="41"/>
      <c r="L3710" s="41"/>
    </row>
    <row r="3711" spans="9:12">
      <c r="I3711" s="41"/>
      <c r="J3711" s="41"/>
      <c r="K3711" s="41"/>
      <c r="L3711" s="41"/>
    </row>
    <row r="3712" spans="9:12">
      <c r="I3712" s="41"/>
      <c r="J3712" s="41"/>
      <c r="K3712" s="41"/>
      <c r="L3712" s="41"/>
    </row>
    <row r="3713" spans="9:12">
      <c r="I3713" s="41"/>
      <c r="J3713" s="41"/>
      <c r="K3713" s="41"/>
      <c r="L3713" s="41"/>
    </row>
    <row r="3714" spans="9:12">
      <c r="I3714" s="41"/>
      <c r="J3714" s="41"/>
      <c r="K3714" s="41"/>
      <c r="L3714" s="41"/>
    </row>
    <row r="3715" spans="9:12">
      <c r="I3715" s="41"/>
      <c r="J3715" s="41"/>
      <c r="K3715" s="41"/>
      <c r="L3715" s="41"/>
    </row>
    <row r="3716" spans="9:12">
      <c r="I3716" s="41"/>
      <c r="J3716" s="41"/>
      <c r="K3716" s="41"/>
      <c r="L3716" s="41"/>
    </row>
    <row r="3717" spans="9:12">
      <c r="I3717" s="41"/>
      <c r="J3717" s="41"/>
      <c r="K3717" s="41"/>
      <c r="L3717" s="41"/>
    </row>
    <row r="3718" spans="9:12">
      <c r="I3718" s="41"/>
      <c r="J3718" s="41"/>
      <c r="K3718" s="41"/>
      <c r="L3718" s="41"/>
    </row>
    <row r="3719" spans="9:12">
      <c r="I3719" s="41"/>
      <c r="J3719" s="41"/>
      <c r="K3719" s="41"/>
      <c r="L3719" s="41"/>
    </row>
    <row r="3720" spans="9:12">
      <c r="I3720" s="41"/>
      <c r="J3720" s="41"/>
      <c r="K3720" s="41"/>
      <c r="L3720" s="41"/>
    </row>
    <row r="3721" spans="9:12">
      <c r="I3721" s="41"/>
      <c r="J3721" s="41"/>
      <c r="K3721" s="41"/>
      <c r="L3721" s="41"/>
    </row>
    <row r="3722" spans="9:12">
      <c r="I3722" s="41"/>
      <c r="J3722" s="41"/>
      <c r="K3722" s="41"/>
      <c r="L3722" s="41"/>
    </row>
    <row r="3723" spans="9:12">
      <c r="I3723" s="41"/>
      <c r="J3723" s="41"/>
      <c r="K3723" s="41"/>
      <c r="L3723" s="41"/>
    </row>
    <row r="3724" spans="9:12">
      <c r="I3724" s="41"/>
      <c r="J3724" s="41"/>
      <c r="K3724" s="41"/>
      <c r="L3724" s="41"/>
    </row>
    <row r="3725" spans="9:12">
      <c r="I3725" s="41"/>
      <c r="J3725" s="41"/>
      <c r="K3725" s="41"/>
      <c r="L3725" s="41"/>
    </row>
    <row r="3726" spans="9:12">
      <c r="I3726" s="41"/>
      <c r="J3726" s="41"/>
      <c r="K3726" s="41"/>
      <c r="L3726" s="41"/>
    </row>
    <row r="3727" spans="9:12">
      <c r="I3727" s="41"/>
      <c r="J3727" s="41"/>
      <c r="K3727" s="41"/>
      <c r="L3727" s="41"/>
    </row>
    <row r="3728" spans="9:12">
      <c r="I3728" s="41"/>
      <c r="J3728" s="41"/>
      <c r="K3728" s="41"/>
      <c r="L3728" s="41"/>
    </row>
    <row r="3729" spans="9:12">
      <c r="I3729" s="41"/>
      <c r="J3729" s="41"/>
      <c r="K3729" s="41"/>
      <c r="L3729" s="41"/>
    </row>
    <row r="3730" spans="9:12">
      <c r="I3730" s="41"/>
      <c r="J3730" s="41"/>
      <c r="K3730" s="41"/>
      <c r="L3730" s="41"/>
    </row>
    <row r="3731" spans="9:12">
      <c r="I3731" s="41"/>
      <c r="J3731" s="41"/>
      <c r="K3731" s="41"/>
      <c r="L3731" s="41"/>
    </row>
    <row r="3732" spans="9:12">
      <c r="I3732" s="41"/>
      <c r="J3732" s="41"/>
      <c r="K3732" s="41"/>
      <c r="L3732" s="41"/>
    </row>
    <row r="3733" spans="9:12">
      <c r="I3733" s="41"/>
      <c r="J3733" s="41"/>
      <c r="K3733" s="41"/>
      <c r="L3733" s="41"/>
    </row>
    <row r="3734" spans="9:12">
      <c r="I3734" s="41"/>
      <c r="J3734" s="41"/>
      <c r="K3734" s="41"/>
      <c r="L3734" s="41"/>
    </row>
    <row r="3735" spans="9:12">
      <c r="I3735" s="41"/>
      <c r="J3735" s="41"/>
      <c r="K3735" s="41"/>
      <c r="L3735" s="41"/>
    </row>
    <row r="3736" spans="9:12">
      <c r="I3736" s="41"/>
      <c r="J3736" s="41"/>
      <c r="K3736" s="41"/>
      <c r="L3736" s="41"/>
    </row>
    <row r="3737" spans="9:12">
      <c r="I3737" s="41"/>
      <c r="J3737" s="41"/>
      <c r="K3737" s="41"/>
      <c r="L3737" s="41"/>
    </row>
    <row r="3738" spans="9:12">
      <c r="I3738" s="41"/>
      <c r="J3738" s="41"/>
      <c r="K3738" s="41"/>
      <c r="L3738" s="41"/>
    </row>
    <row r="3739" spans="9:12">
      <c r="I3739" s="41"/>
      <c r="J3739" s="41"/>
      <c r="K3739" s="41"/>
      <c r="L3739" s="41"/>
    </row>
    <row r="3740" spans="9:12">
      <c r="I3740" s="41"/>
      <c r="J3740" s="41"/>
      <c r="K3740" s="41"/>
      <c r="L3740" s="41"/>
    </row>
    <row r="3741" spans="9:12">
      <c r="I3741" s="41"/>
      <c r="J3741" s="41"/>
      <c r="K3741" s="41"/>
      <c r="L3741" s="41"/>
    </row>
    <row r="3742" spans="9:12">
      <c r="I3742" s="41"/>
      <c r="J3742" s="41"/>
      <c r="K3742" s="41"/>
      <c r="L3742" s="41"/>
    </row>
    <row r="3743" spans="9:12">
      <c r="I3743" s="41"/>
      <c r="J3743" s="41"/>
      <c r="K3743" s="41"/>
      <c r="L3743" s="41"/>
    </row>
    <row r="3744" spans="9:12">
      <c r="I3744" s="41"/>
      <c r="J3744" s="41"/>
      <c r="K3744" s="41"/>
      <c r="L3744" s="41"/>
    </row>
    <row r="3745" spans="9:12">
      <c r="I3745" s="41"/>
      <c r="J3745" s="41"/>
      <c r="K3745" s="41"/>
      <c r="L3745" s="41"/>
    </row>
    <row r="3746" spans="9:12">
      <c r="I3746" s="41"/>
      <c r="J3746" s="41"/>
      <c r="K3746" s="41"/>
      <c r="L3746" s="41"/>
    </row>
    <row r="3747" spans="9:12">
      <c r="I3747" s="41"/>
      <c r="J3747" s="41"/>
      <c r="K3747" s="41"/>
      <c r="L3747" s="41"/>
    </row>
    <row r="3748" spans="9:12">
      <c r="I3748" s="41"/>
      <c r="J3748" s="41"/>
      <c r="K3748" s="41"/>
      <c r="L3748" s="41"/>
    </row>
    <row r="3749" spans="9:12">
      <c r="I3749" s="41"/>
      <c r="J3749" s="41"/>
      <c r="K3749" s="41"/>
      <c r="L3749" s="41"/>
    </row>
    <row r="3750" spans="9:12">
      <c r="I3750" s="41"/>
      <c r="J3750" s="41"/>
      <c r="K3750" s="41"/>
      <c r="L3750" s="41"/>
    </row>
    <row r="3751" spans="9:12">
      <c r="I3751" s="41"/>
      <c r="J3751" s="41"/>
      <c r="K3751" s="41"/>
      <c r="L3751" s="41"/>
    </row>
    <row r="3752" spans="9:12">
      <c r="I3752" s="41"/>
      <c r="J3752" s="41"/>
      <c r="K3752" s="41"/>
      <c r="L3752" s="41"/>
    </row>
    <row r="3753" spans="9:12">
      <c r="I3753" s="41"/>
      <c r="J3753" s="41"/>
      <c r="K3753" s="41"/>
      <c r="L3753" s="41"/>
    </row>
    <row r="3754" spans="9:12">
      <c r="I3754" s="41"/>
      <c r="J3754" s="41"/>
      <c r="K3754" s="41"/>
      <c r="L3754" s="41"/>
    </row>
    <row r="3755" spans="9:12">
      <c r="I3755" s="41"/>
      <c r="J3755" s="41"/>
      <c r="K3755" s="41"/>
      <c r="L3755" s="41"/>
    </row>
    <row r="3756" spans="9:12">
      <c r="I3756" s="41"/>
      <c r="J3756" s="41"/>
      <c r="K3756" s="41"/>
      <c r="L3756" s="41"/>
    </row>
    <row r="3757" spans="9:12">
      <c r="I3757" s="41"/>
      <c r="J3757" s="41"/>
      <c r="K3757" s="41"/>
      <c r="L3757" s="41"/>
    </row>
    <row r="3758" spans="9:12">
      <c r="I3758" s="41"/>
      <c r="J3758" s="41"/>
      <c r="K3758" s="41"/>
      <c r="L3758" s="41"/>
    </row>
    <row r="3759" spans="9:12">
      <c r="I3759" s="41"/>
      <c r="J3759" s="41"/>
      <c r="K3759" s="41"/>
      <c r="L3759" s="41"/>
    </row>
    <row r="3760" spans="9:12">
      <c r="I3760" s="41"/>
      <c r="J3760" s="41"/>
      <c r="K3760" s="41"/>
      <c r="L3760" s="41"/>
    </row>
    <row r="3761" spans="9:12">
      <c r="I3761" s="41"/>
      <c r="J3761" s="41"/>
      <c r="K3761" s="41"/>
      <c r="L3761" s="41"/>
    </row>
    <row r="3762" spans="9:12">
      <c r="I3762" s="41"/>
      <c r="J3762" s="41"/>
      <c r="K3762" s="41"/>
      <c r="L3762" s="41"/>
    </row>
    <row r="3763" spans="9:12">
      <c r="I3763" s="41"/>
      <c r="J3763" s="41"/>
      <c r="K3763" s="41"/>
      <c r="L3763" s="41"/>
    </row>
    <row r="3764" spans="9:12">
      <c r="I3764" s="41"/>
      <c r="J3764" s="41"/>
      <c r="K3764" s="41"/>
      <c r="L3764" s="41"/>
    </row>
    <row r="3765" spans="9:12">
      <c r="I3765" s="41"/>
      <c r="J3765" s="41"/>
      <c r="K3765" s="41"/>
      <c r="L3765" s="41"/>
    </row>
    <row r="3766" spans="9:12">
      <c r="I3766" s="41"/>
      <c r="J3766" s="41"/>
      <c r="K3766" s="41"/>
      <c r="L3766" s="41"/>
    </row>
    <row r="3767" spans="9:12">
      <c r="I3767" s="41"/>
      <c r="J3767" s="41"/>
      <c r="K3767" s="41"/>
      <c r="L3767" s="41"/>
    </row>
    <row r="3768" spans="9:12">
      <c r="I3768" s="41"/>
      <c r="J3768" s="41"/>
      <c r="K3768" s="41"/>
      <c r="L3768" s="41"/>
    </row>
    <row r="3769" spans="9:12">
      <c r="I3769" s="41"/>
      <c r="J3769" s="41"/>
      <c r="K3769" s="41"/>
      <c r="L3769" s="41"/>
    </row>
    <row r="3770" spans="9:12">
      <c r="I3770" s="41"/>
      <c r="J3770" s="41"/>
      <c r="K3770" s="41"/>
      <c r="L3770" s="41"/>
    </row>
    <row r="3771" spans="9:12">
      <c r="I3771" s="41"/>
      <c r="J3771" s="41"/>
      <c r="K3771" s="41"/>
      <c r="L3771" s="41"/>
    </row>
    <row r="3772" spans="9:12">
      <c r="I3772" s="41"/>
      <c r="J3772" s="41"/>
      <c r="K3772" s="41"/>
      <c r="L3772" s="41"/>
    </row>
    <row r="3773" spans="9:12">
      <c r="I3773" s="41"/>
      <c r="J3773" s="41"/>
      <c r="K3773" s="41"/>
      <c r="L3773" s="41"/>
    </row>
    <row r="3774" spans="9:12">
      <c r="I3774" s="41"/>
      <c r="J3774" s="41"/>
      <c r="K3774" s="41"/>
      <c r="L3774" s="41"/>
    </row>
    <row r="3775" spans="9:12">
      <c r="I3775" s="41"/>
      <c r="J3775" s="41"/>
      <c r="K3775" s="41"/>
      <c r="L3775" s="41"/>
    </row>
    <row r="3776" spans="9:12">
      <c r="I3776" s="41"/>
      <c r="J3776" s="41"/>
      <c r="K3776" s="41"/>
      <c r="L3776" s="41"/>
    </row>
    <row r="3777" spans="9:12">
      <c r="I3777" s="41"/>
      <c r="J3777" s="41"/>
      <c r="K3777" s="41"/>
      <c r="L3777" s="41"/>
    </row>
    <row r="3778" spans="9:12">
      <c r="I3778" s="41"/>
      <c r="J3778" s="41"/>
      <c r="K3778" s="41"/>
      <c r="L3778" s="41"/>
    </row>
    <row r="3779" spans="9:12">
      <c r="I3779" s="41"/>
      <c r="J3779" s="41"/>
      <c r="K3779" s="41"/>
      <c r="L3779" s="41"/>
    </row>
    <row r="3780" spans="9:12">
      <c r="I3780" s="41"/>
      <c r="J3780" s="41"/>
      <c r="K3780" s="41"/>
      <c r="L3780" s="41"/>
    </row>
    <row r="3781" spans="9:12">
      <c r="I3781" s="41"/>
      <c r="J3781" s="41"/>
      <c r="K3781" s="41"/>
      <c r="L3781" s="41"/>
    </row>
    <row r="3782" spans="9:12">
      <c r="I3782" s="41"/>
      <c r="J3782" s="41"/>
      <c r="K3782" s="41"/>
      <c r="L3782" s="41"/>
    </row>
    <row r="3783" spans="9:12">
      <c r="I3783" s="41"/>
      <c r="J3783" s="41"/>
      <c r="K3783" s="41"/>
      <c r="L3783" s="41"/>
    </row>
    <row r="3784" spans="9:12">
      <c r="I3784" s="41"/>
      <c r="J3784" s="41"/>
      <c r="K3784" s="41"/>
      <c r="L3784" s="41"/>
    </row>
    <row r="3785" spans="9:12">
      <c r="I3785" s="41"/>
      <c r="J3785" s="41"/>
      <c r="K3785" s="41"/>
      <c r="L3785" s="41"/>
    </row>
    <row r="3786" spans="9:12">
      <c r="I3786" s="41"/>
      <c r="J3786" s="41"/>
      <c r="K3786" s="41"/>
      <c r="L3786" s="41"/>
    </row>
    <row r="3787" spans="9:12">
      <c r="I3787" s="41"/>
      <c r="J3787" s="41"/>
      <c r="K3787" s="41"/>
      <c r="L3787" s="41"/>
    </row>
    <row r="3788" spans="9:12">
      <c r="I3788" s="41"/>
      <c r="J3788" s="41"/>
      <c r="K3788" s="41"/>
      <c r="L3788" s="41"/>
    </row>
    <row r="3789" spans="9:12">
      <c r="I3789" s="41"/>
      <c r="J3789" s="41"/>
      <c r="K3789" s="41"/>
      <c r="L3789" s="41"/>
    </row>
    <row r="3790" spans="9:12">
      <c r="I3790" s="41"/>
      <c r="J3790" s="41"/>
      <c r="K3790" s="41"/>
      <c r="L3790" s="41"/>
    </row>
    <row r="3791" spans="9:12">
      <c r="I3791" s="41"/>
      <c r="J3791" s="41"/>
      <c r="K3791" s="41"/>
      <c r="L3791" s="41"/>
    </row>
    <row r="3792" spans="9:12">
      <c r="I3792" s="41"/>
      <c r="J3792" s="41"/>
      <c r="K3792" s="41"/>
      <c r="L3792" s="41"/>
    </row>
    <row r="3793" spans="9:12">
      <c r="I3793" s="41"/>
      <c r="J3793" s="41"/>
      <c r="K3793" s="41"/>
      <c r="L3793" s="41"/>
    </row>
    <row r="3794" spans="9:12">
      <c r="I3794" s="41"/>
      <c r="J3794" s="41"/>
      <c r="K3794" s="41"/>
      <c r="L3794" s="41"/>
    </row>
    <row r="3795" spans="9:12">
      <c r="I3795" s="41"/>
      <c r="J3795" s="41"/>
      <c r="K3795" s="41"/>
      <c r="L3795" s="41"/>
    </row>
    <row r="3796" spans="9:12">
      <c r="I3796" s="41"/>
      <c r="J3796" s="41"/>
      <c r="K3796" s="41"/>
      <c r="L3796" s="41"/>
    </row>
    <row r="3797" spans="9:12">
      <c r="I3797" s="41"/>
      <c r="J3797" s="41"/>
      <c r="K3797" s="41"/>
      <c r="L3797" s="41"/>
    </row>
    <row r="3798" spans="9:12">
      <c r="I3798" s="41"/>
      <c r="J3798" s="41"/>
      <c r="K3798" s="41"/>
      <c r="L3798" s="41"/>
    </row>
    <row r="3799" spans="9:12">
      <c r="I3799" s="41"/>
      <c r="J3799" s="41"/>
      <c r="K3799" s="41"/>
      <c r="L3799" s="41"/>
    </row>
    <row r="3800" spans="9:12">
      <c r="I3800" s="41"/>
      <c r="J3800" s="41"/>
      <c r="K3800" s="41"/>
      <c r="L3800" s="41"/>
    </row>
    <row r="3801" spans="9:12">
      <c r="I3801" s="41"/>
      <c r="J3801" s="41"/>
      <c r="K3801" s="41"/>
      <c r="L3801" s="41"/>
    </row>
    <row r="3802" spans="9:12">
      <c r="I3802" s="41"/>
      <c r="J3802" s="41"/>
      <c r="K3802" s="41"/>
      <c r="L3802" s="41"/>
    </row>
    <row r="3803" spans="9:12">
      <c r="I3803" s="41"/>
      <c r="J3803" s="41"/>
      <c r="K3803" s="41"/>
      <c r="L3803" s="41"/>
    </row>
    <row r="3804" spans="9:12">
      <c r="I3804" s="41"/>
      <c r="J3804" s="41"/>
      <c r="K3804" s="41"/>
      <c r="L3804" s="41"/>
    </row>
    <row r="3805" spans="9:12">
      <c r="I3805" s="41"/>
      <c r="J3805" s="41"/>
      <c r="K3805" s="41"/>
      <c r="L3805" s="41"/>
    </row>
    <row r="3806" spans="9:12">
      <c r="I3806" s="41"/>
      <c r="J3806" s="41"/>
      <c r="K3806" s="41"/>
      <c r="L3806" s="41"/>
    </row>
    <row r="3807" spans="9:12">
      <c r="I3807" s="41"/>
      <c r="J3807" s="41"/>
      <c r="K3807" s="41"/>
      <c r="L3807" s="41"/>
    </row>
    <row r="3808" spans="9:12">
      <c r="I3808" s="41"/>
      <c r="J3808" s="41"/>
      <c r="K3808" s="41"/>
      <c r="L3808" s="41"/>
    </row>
    <row r="3809" spans="9:12">
      <c r="I3809" s="41"/>
      <c r="J3809" s="41"/>
      <c r="K3809" s="41"/>
      <c r="L3809" s="41"/>
    </row>
    <row r="3810" spans="9:12">
      <c r="I3810" s="41"/>
      <c r="J3810" s="41"/>
      <c r="K3810" s="41"/>
      <c r="L3810" s="41"/>
    </row>
    <row r="3811" spans="9:12">
      <c r="I3811" s="41"/>
      <c r="J3811" s="41"/>
      <c r="K3811" s="41"/>
      <c r="L3811" s="41"/>
    </row>
    <row r="3812" spans="9:12">
      <c r="I3812" s="41"/>
      <c r="J3812" s="41"/>
      <c r="K3812" s="41"/>
      <c r="L3812" s="41"/>
    </row>
    <row r="3813" spans="9:12">
      <c r="I3813" s="41"/>
      <c r="J3813" s="41"/>
      <c r="K3813" s="41"/>
      <c r="L3813" s="41"/>
    </row>
    <row r="3814" spans="9:12">
      <c r="I3814" s="41"/>
      <c r="J3814" s="41"/>
      <c r="K3814" s="41"/>
      <c r="L3814" s="41"/>
    </row>
    <row r="3815" spans="9:12">
      <c r="I3815" s="41"/>
      <c r="J3815" s="41"/>
      <c r="K3815" s="41"/>
      <c r="L3815" s="41"/>
    </row>
    <row r="3816" spans="9:12">
      <c r="I3816" s="41"/>
      <c r="J3816" s="41"/>
      <c r="K3816" s="41"/>
      <c r="L3816" s="41"/>
    </row>
    <row r="3817" spans="9:12">
      <c r="I3817" s="41"/>
      <c r="J3817" s="41"/>
      <c r="K3817" s="41"/>
      <c r="L3817" s="41"/>
    </row>
    <row r="3818" spans="9:12">
      <c r="I3818" s="41"/>
      <c r="J3818" s="41"/>
      <c r="K3818" s="41"/>
      <c r="L3818" s="41"/>
    </row>
    <row r="3819" spans="9:12">
      <c r="I3819" s="41"/>
      <c r="J3819" s="41"/>
      <c r="K3819" s="41"/>
      <c r="L3819" s="41"/>
    </row>
    <row r="3820" spans="9:12">
      <c r="I3820" s="41"/>
      <c r="J3820" s="41"/>
      <c r="K3820" s="41"/>
      <c r="L3820" s="41"/>
    </row>
    <row r="3821" spans="9:12">
      <c r="I3821" s="41"/>
      <c r="J3821" s="41"/>
      <c r="K3821" s="41"/>
      <c r="L3821" s="41"/>
    </row>
    <row r="3822" spans="9:12">
      <c r="I3822" s="41"/>
      <c r="J3822" s="41"/>
      <c r="K3822" s="41"/>
      <c r="L3822" s="41"/>
    </row>
    <row r="3823" spans="9:12">
      <c r="I3823" s="41"/>
      <c r="J3823" s="41"/>
      <c r="K3823" s="41"/>
      <c r="L3823" s="41"/>
    </row>
    <row r="3824" spans="9:12">
      <c r="I3824" s="41"/>
      <c r="J3824" s="41"/>
      <c r="K3824" s="41"/>
      <c r="L3824" s="41"/>
    </row>
    <row r="3825" spans="9:12">
      <c r="I3825" s="41"/>
      <c r="J3825" s="41"/>
      <c r="K3825" s="41"/>
      <c r="L3825" s="41"/>
    </row>
    <row r="3826" spans="9:12">
      <c r="I3826" s="41"/>
      <c r="J3826" s="41"/>
      <c r="K3826" s="41"/>
      <c r="L3826" s="41"/>
    </row>
    <row r="3827" spans="9:12">
      <c r="I3827" s="41"/>
      <c r="J3827" s="41"/>
      <c r="K3827" s="41"/>
      <c r="L3827" s="41"/>
    </row>
    <row r="3828" spans="9:12">
      <c r="I3828" s="41"/>
      <c r="J3828" s="41"/>
      <c r="K3828" s="41"/>
      <c r="L3828" s="41"/>
    </row>
    <row r="3829" spans="9:12">
      <c r="I3829" s="41"/>
      <c r="J3829" s="41"/>
      <c r="K3829" s="41"/>
      <c r="L3829" s="41"/>
    </row>
    <row r="3830" spans="9:12">
      <c r="I3830" s="41"/>
      <c r="J3830" s="41"/>
      <c r="K3830" s="41"/>
      <c r="L3830" s="41"/>
    </row>
    <row r="3831" spans="9:12">
      <c r="I3831" s="41"/>
      <c r="J3831" s="41"/>
      <c r="K3831" s="41"/>
      <c r="L3831" s="41"/>
    </row>
    <row r="3832" spans="9:12">
      <c r="I3832" s="41"/>
      <c r="J3832" s="41"/>
      <c r="K3832" s="41"/>
      <c r="L3832" s="41"/>
    </row>
    <row r="3833" spans="9:12">
      <c r="I3833" s="41"/>
      <c r="J3833" s="41"/>
      <c r="K3833" s="41"/>
      <c r="L3833" s="41"/>
    </row>
    <row r="3834" spans="9:12">
      <c r="I3834" s="41"/>
      <c r="J3834" s="41"/>
      <c r="K3834" s="41"/>
      <c r="L3834" s="41"/>
    </row>
    <row r="3835" spans="9:12">
      <c r="I3835" s="41"/>
      <c r="J3835" s="41"/>
      <c r="K3835" s="41"/>
      <c r="L3835" s="41"/>
    </row>
    <row r="3836" spans="9:12">
      <c r="I3836" s="41"/>
      <c r="J3836" s="41"/>
      <c r="K3836" s="41"/>
      <c r="L3836" s="41"/>
    </row>
    <row r="3837" spans="9:12">
      <c r="I3837" s="41"/>
      <c r="J3837" s="41"/>
      <c r="K3837" s="41"/>
      <c r="L3837" s="41"/>
    </row>
    <row r="3838" spans="9:12">
      <c r="I3838" s="41"/>
      <c r="J3838" s="41"/>
      <c r="K3838" s="41"/>
      <c r="L3838" s="41"/>
    </row>
    <row r="3839" spans="9:12">
      <c r="I3839" s="41"/>
      <c r="J3839" s="41"/>
      <c r="K3839" s="41"/>
      <c r="L3839" s="41"/>
    </row>
    <row r="3840" spans="9:12">
      <c r="I3840" s="41"/>
      <c r="J3840" s="41"/>
      <c r="K3840" s="41"/>
      <c r="L3840" s="41"/>
    </row>
    <row r="3841" spans="9:12">
      <c r="I3841" s="41"/>
      <c r="J3841" s="41"/>
      <c r="K3841" s="41"/>
      <c r="L3841" s="41"/>
    </row>
    <row r="3842" spans="9:12">
      <c r="I3842" s="41"/>
      <c r="J3842" s="41"/>
      <c r="K3842" s="41"/>
      <c r="L3842" s="41"/>
    </row>
    <row r="3843" spans="9:12">
      <c r="I3843" s="41"/>
      <c r="J3843" s="41"/>
      <c r="K3843" s="41"/>
      <c r="L3843" s="41"/>
    </row>
    <row r="3844" spans="9:12">
      <c r="I3844" s="41"/>
      <c r="J3844" s="41"/>
      <c r="K3844" s="41"/>
      <c r="L3844" s="41"/>
    </row>
    <row r="3845" spans="9:12">
      <c r="I3845" s="41"/>
      <c r="J3845" s="41"/>
      <c r="K3845" s="41"/>
      <c r="L3845" s="41"/>
    </row>
    <row r="3846" spans="9:12">
      <c r="I3846" s="41"/>
      <c r="J3846" s="41"/>
      <c r="K3846" s="41"/>
      <c r="L3846" s="41"/>
    </row>
    <row r="3847" spans="9:12">
      <c r="I3847" s="41"/>
      <c r="J3847" s="41"/>
      <c r="K3847" s="41"/>
      <c r="L3847" s="41"/>
    </row>
    <row r="3848" spans="9:12">
      <c r="I3848" s="41"/>
      <c r="J3848" s="41"/>
      <c r="K3848" s="41"/>
      <c r="L3848" s="41"/>
    </row>
    <row r="3849" spans="9:12">
      <c r="I3849" s="41"/>
      <c r="J3849" s="41"/>
      <c r="K3849" s="41"/>
      <c r="L3849" s="41"/>
    </row>
    <row r="3850" spans="9:12">
      <c r="I3850" s="41"/>
      <c r="J3850" s="41"/>
      <c r="K3850" s="41"/>
      <c r="L3850" s="41"/>
    </row>
    <row r="3851" spans="9:12">
      <c r="I3851" s="41"/>
      <c r="J3851" s="41"/>
      <c r="K3851" s="41"/>
      <c r="L3851" s="41"/>
    </row>
    <row r="3852" spans="9:12">
      <c r="I3852" s="41"/>
      <c r="J3852" s="41"/>
      <c r="K3852" s="41"/>
      <c r="L3852" s="41"/>
    </row>
    <row r="3853" spans="9:12">
      <c r="I3853" s="41"/>
      <c r="J3853" s="41"/>
      <c r="K3853" s="41"/>
      <c r="L3853" s="41"/>
    </row>
    <row r="3854" spans="9:12">
      <c r="I3854" s="41"/>
      <c r="J3854" s="41"/>
      <c r="K3854" s="41"/>
      <c r="L3854" s="41"/>
    </row>
    <row r="3855" spans="9:12">
      <c r="I3855" s="41"/>
      <c r="J3855" s="41"/>
      <c r="K3855" s="41"/>
      <c r="L3855" s="41"/>
    </row>
    <row r="3856" spans="9:12">
      <c r="I3856" s="41"/>
      <c r="J3856" s="41"/>
      <c r="K3856" s="41"/>
      <c r="L3856" s="41"/>
    </row>
    <row r="3857" spans="9:12">
      <c r="I3857" s="41"/>
      <c r="J3857" s="41"/>
      <c r="K3857" s="41"/>
      <c r="L3857" s="41"/>
    </row>
    <row r="3858" spans="9:12">
      <c r="I3858" s="41"/>
      <c r="J3858" s="41"/>
      <c r="K3858" s="41"/>
      <c r="L3858" s="41"/>
    </row>
    <row r="3859" spans="9:12">
      <c r="I3859" s="41"/>
      <c r="J3859" s="41"/>
      <c r="K3859" s="41"/>
      <c r="L3859" s="41"/>
    </row>
    <row r="3860" spans="9:12">
      <c r="I3860" s="41"/>
      <c r="J3860" s="41"/>
      <c r="K3860" s="41"/>
      <c r="L3860" s="41"/>
    </row>
    <row r="3861" spans="9:12">
      <c r="I3861" s="41"/>
      <c r="J3861" s="41"/>
      <c r="K3861" s="41"/>
      <c r="L3861" s="41"/>
    </row>
    <row r="3862" spans="9:12">
      <c r="I3862" s="41"/>
      <c r="J3862" s="41"/>
      <c r="K3862" s="41"/>
      <c r="L3862" s="41"/>
    </row>
    <row r="3863" spans="9:12">
      <c r="I3863" s="41"/>
      <c r="J3863" s="41"/>
      <c r="K3863" s="41"/>
      <c r="L3863" s="41"/>
    </row>
    <row r="3864" spans="9:12">
      <c r="I3864" s="41"/>
      <c r="J3864" s="41"/>
      <c r="K3864" s="41"/>
      <c r="L3864" s="41"/>
    </row>
    <row r="3865" spans="9:12">
      <c r="I3865" s="41"/>
      <c r="J3865" s="41"/>
      <c r="K3865" s="41"/>
      <c r="L3865" s="41"/>
    </row>
    <row r="3866" spans="9:12">
      <c r="I3866" s="41"/>
      <c r="J3866" s="41"/>
      <c r="K3866" s="41"/>
      <c r="L3866" s="41"/>
    </row>
    <row r="3867" spans="9:12">
      <c r="I3867" s="41"/>
      <c r="J3867" s="41"/>
      <c r="K3867" s="41"/>
      <c r="L3867" s="41"/>
    </row>
    <row r="3868" spans="9:12">
      <c r="I3868" s="41"/>
      <c r="J3868" s="41"/>
      <c r="K3868" s="41"/>
      <c r="L3868" s="41"/>
    </row>
    <row r="3869" spans="9:12">
      <c r="I3869" s="41"/>
      <c r="J3869" s="41"/>
      <c r="K3869" s="41"/>
      <c r="L3869" s="41"/>
    </row>
    <row r="3870" spans="9:12">
      <c r="I3870" s="41"/>
      <c r="J3870" s="41"/>
      <c r="K3870" s="41"/>
      <c r="L3870" s="41"/>
    </row>
    <row r="3871" spans="9:12">
      <c r="I3871" s="41"/>
      <c r="J3871" s="41"/>
      <c r="K3871" s="41"/>
      <c r="L3871" s="41"/>
    </row>
    <row r="3872" spans="9:12">
      <c r="I3872" s="41"/>
      <c r="J3872" s="41"/>
      <c r="K3872" s="41"/>
      <c r="L3872" s="41"/>
    </row>
    <row r="3873" spans="9:12">
      <c r="I3873" s="41"/>
      <c r="J3873" s="41"/>
      <c r="K3873" s="41"/>
      <c r="L3873" s="41"/>
    </row>
    <row r="3874" spans="9:12">
      <c r="I3874" s="41"/>
      <c r="J3874" s="41"/>
      <c r="K3874" s="41"/>
      <c r="L3874" s="41"/>
    </row>
    <row r="3875" spans="9:12">
      <c r="I3875" s="41"/>
      <c r="J3875" s="41"/>
      <c r="K3875" s="41"/>
      <c r="L3875" s="41"/>
    </row>
    <row r="3876" spans="9:12">
      <c r="I3876" s="41"/>
      <c r="J3876" s="41"/>
      <c r="K3876" s="41"/>
      <c r="L3876" s="41"/>
    </row>
    <row r="3877" spans="9:12">
      <c r="I3877" s="41"/>
      <c r="J3877" s="41"/>
      <c r="K3877" s="41"/>
      <c r="L3877" s="41"/>
    </row>
    <row r="3878" spans="9:12">
      <c r="I3878" s="41"/>
      <c r="J3878" s="41"/>
      <c r="K3878" s="41"/>
      <c r="L3878" s="41"/>
    </row>
    <row r="3879" spans="9:12">
      <c r="I3879" s="41"/>
      <c r="J3879" s="41"/>
      <c r="K3879" s="41"/>
      <c r="L3879" s="41"/>
    </row>
    <row r="3880" spans="9:12">
      <c r="I3880" s="41"/>
      <c r="J3880" s="41"/>
      <c r="K3880" s="41"/>
      <c r="L3880" s="41"/>
    </row>
    <row r="3881" spans="9:12">
      <c r="I3881" s="41"/>
      <c r="J3881" s="41"/>
      <c r="K3881" s="41"/>
      <c r="L3881" s="41"/>
    </row>
    <row r="3882" spans="9:12">
      <c r="I3882" s="41"/>
      <c r="J3882" s="41"/>
      <c r="K3882" s="41"/>
      <c r="L3882" s="41"/>
    </row>
    <row r="3883" spans="9:12">
      <c r="I3883" s="41"/>
      <c r="J3883" s="41"/>
      <c r="K3883" s="41"/>
      <c r="L3883" s="41"/>
    </row>
    <row r="3884" spans="9:12">
      <c r="I3884" s="41"/>
      <c r="J3884" s="41"/>
      <c r="K3884" s="41"/>
      <c r="L3884" s="41"/>
    </row>
    <row r="3885" spans="9:12">
      <c r="I3885" s="41"/>
      <c r="J3885" s="41"/>
      <c r="K3885" s="41"/>
      <c r="L3885" s="41"/>
    </row>
    <row r="3886" spans="9:12">
      <c r="I3886" s="41"/>
      <c r="J3886" s="41"/>
      <c r="K3886" s="41"/>
      <c r="L3886" s="41"/>
    </row>
    <row r="3887" spans="9:12">
      <c r="I3887" s="41"/>
      <c r="J3887" s="41"/>
      <c r="K3887" s="41"/>
      <c r="L3887" s="41"/>
    </row>
    <row r="3888" spans="9:12">
      <c r="I3888" s="41"/>
      <c r="J3888" s="41"/>
      <c r="K3888" s="41"/>
      <c r="L3888" s="41"/>
    </row>
    <row r="3889" spans="9:12">
      <c r="I3889" s="41"/>
      <c r="J3889" s="41"/>
      <c r="K3889" s="41"/>
      <c r="L3889" s="41"/>
    </row>
    <row r="3890" spans="9:12">
      <c r="I3890" s="41"/>
      <c r="J3890" s="41"/>
      <c r="K3890" s="41"/>
      <c r="L3890" s="41"/>
    </row>
    <row r="3891" spans="9:12">
      <c r="I3891" s="41"/>
      <c r="J3891" s="41"/>
      <c r="K3891" s="41"/>
      <c r="L3891" s="41"/>
    </row>
    <row r="3892" spans="9:12">
      <c r="I3892" s="41"/>
      <c r="J3892" s="41"/>
      <c r="K3892" s="41"/>
      <c r="L3892" s="41"/>
    </row>
    <row r="3893" spans="9:12">
      <c r="I3893" s="41"/>
      <c r="J3893" s="41"/>
      <c r="K3893" s="41"/>
      <c r="L3893" s="41"/>
    </row>
    <row r="3894" spans="9:12">
      <c r="I3894" s="41"/>
      <c r="J3894" s="41"/>
      <c r="K3894" s="41"/>
      <c r="L3894" s="41"/>
    </row>
    <row r="3895" spans="9:12">
      <c r="I3895" s="41"/>
      <c r="J3895" s="41"/>
      <c r="K3895" s="41"/>
      <c r="L3895" s="41"/>
    </row>
    <row r="3896" spans="9:12">
      <c r="I3896" s="41"/>
      <c r="J3896" s="41"/>
      <c r="K3896" s="41"/>
      <c r="L3896" s="41"/>
    </row>
    <row r="3897" spans="9:12">
      <c r="I3897" s="41"/>
      <c r="J3897" s="41"/>
      <c r="K3897" s="41"/>
      <c r="L3897" s="41"/>
    </row>
    <row r="3898" spans="9:12">
      <c r="I3898" s="41"/>
      <c r="J3898" s="41"/>
      <c r="K3898" s="41"/>
      <c r="L3898" s="41"/>
    </row>
    <row r="3899" spans="9:12">
      <c r="I3899" s="41"/>
      <c r="J3899" s="41"/>
      <c r="K3899" s="41"/>
      <c r="L3899" s="41"/>
    </row>
    <row r="3900" spans="9:12">
      <c r="I3900" s="41"/>
      <c r="J3900" s="41"/>
      <c r="K3900" s="41"/>
      <c r="L3900" s="41"/>
    </row>
    <row r="3901" spans="9:12">
      <c r="I3901" s="41"/>
      <c r="J3901" s="41"/>
      <c r="K3901" s="41"/>
      <c r="L3901" s="41"/>
    </row>
    <row r="3902" spans="9:12">
      <c r="I3902" s="41"/>
      <c r="J3902" s="41"/>
      <c r="K3902" s="41"/>
      <c r="L3902" s="41"/>
    </row>
    <row r="3903" spans="9:12">
      <c r="I3903" s="41"/>
      <c r="J3903" s="41"/>
      <c r="K3903" s="41"/>
      <c r="L3903" s="41"/>
    </row>
    <row r="3904" spans="9:12">
      <c r="I3904" s="41"/>
      <c r="J3904" s="41"/>
      <c r="K3904" s="41"/>
      <c r="L3904" s="41"/>
    </row>
    <row r="3905" spans="9:12">
      <c r="I3905" s="41"/>
      <c r="J3905" s="41"/>
      <c r="K3905" s="41"/>
      <c r="L3905" s="41"/>
    </row>
    <row r="3906" spans="9:12">
      <c r="I3906" s="41"/>
      <c r="J3906" s="41"/>
      <c r="K3906" s="41"/>
      <c r="L3906" s="41"/>
    </row>
    <row r="3907" spans="9:12">
      <c r="I3907" s="41"/>
      <c r="J3907" s="41"/>
      <c r="K3907" s="41"/>
      <c r="L3907" s="41"/>
    </row>
    <row r="3908" spans="9:12">
      <c r="I3908" s="41"/>
      <c r="J3908" s="41"/>
      <c r="K3908" s="41"/>
      <c r="L3908" s="41"/>
    </row>
    <row r="3909" spans="9:12">
      <c r="I3909" s="41"/>
      <c r="J3909" s="41"/>
      <c r="K3909" s="41"/>
      <c r="L3909" s="41"/>
    </row>
    <row r="3910" spans="9:12">
      <c r="I3910" s="41"/>
      <c r="J3910" s="41"/>
      <c r="K3910" s="41"/>
      <c r="L3910" s="41"/>
    </row>
    <row r="3911" spans="9:12">
      <c r="I3911" s="41"/>
      <c r="J3911" s="41"/>
      <c r="K3911" s="41"/>
      <c r="L3911" s="41"/>
    </row>
    <row r="3912" spans="9:12">
      <c r="I3912" s="41"/>
      <c r="J3912" s="41"/>
      <c r="K3912" s="41"/>
      <c r="L3912" s="41"/>
    </row>
    <row r="3913" spans="9:12">
      <c r="I3913" s="41"/>
      <c r="J3913" s="41"/>
      <c r="K3913" s="41"/>
      <c r="L3913" s="41"/>
    </row>
    <row r="3914" spans="9:12">
      <c r="I3914" s="41"/>
      <c r="J3914" s="41"/>
      <c r="K3914" s="41"/>
      <c r="L3914" s="41"/>
    </row>
    <row r="3915" spans="9:12">
      <c r="I3915" s="41"/>
      <c r="J3915" s="41"/>
      <c r="K3915" s="41"/>
      <c r="L3915" s="41"/>
    </row>
    <row r="3916" spans="9:12">
      <c r="I3916" s="41"/>
      <c r="J3916" s="41"/>
      <c r="K3916" s="41"/>
      <c r="L3916" s="41"/>
    </row>
    <row r="3917" spans="9:12">
      <c r="I3917" s="41"/>
      <c r="J3917" s="41"/>
      <c r="K3917" s="41"/>
      <c r="L3917" s="41"/>
    </row>
    <row r="3918" spans="9:12">
      <c r="I3918" s="41"/>
      <c r="J3918" s="41"/>
      <c r="K3918" s="41"/>
      <c r="L3918" s="41"/>
    </row>
    <row r="3919" spans="9:12">
      <c r="I3919" s="41"/>
      <c r="J3919" s="41"/>
      <c r="K3919" s="41"/>
      <c r="L3919" s="41"/>
    </row>
    <row r="3920" spans="9:12">
      <c r="I3920" s="41"/>
      <c r="J3920" s="41"/>
      <c r="K3920" s="41"/>
      <c r="L3920" s="41"/>
    </row>
    <row r="3921" spans="9:12">
      <c r="I3921" s="41"/>
      <c r="J3921" s="41"/>
      <c r="K3921" s="41"/>
      <c r="L3921" s="41"/>
    </row>
    <row r="3922" spans="9:12">
      <c r="I3922" s="41"/>
      <c r="J3922" s="41"/>
      <c r="K3922" s="41"/>
      <c r="L3922" s="41"/>
    </row>
    <row r="3923" spans="9:12">
      <c r="I3923" s="41"/>
      <c r="J3923" s="41"/>
      <c r="K3923" s="41"/>
      <c r="L3923" s="41"/>
    </row>
    <row r="3924" spans="9:12">
      <c r="I3924" s="41"/>
      <c r="J3924" s="41"/>
      <c r="K3924" s="41"/>
      <c r="L3924" s="41"/>
    </row>
    <row r="3925" spans="9:12">
      <c r="I3925" s="41"/>
      <c r="J3925" s="41"/>
      <c r="K3925" s="41"/>
      <c r="L3925" s="41"/>
    </row>
    <row r="3926" spans="9:12">
      <c r="I3926" s="41"/>
      <c r="J3926" s="41"/>
      <c r="K3926" s="41"/>
      <c r="L3926" s="41"/>
    </row>
    <row r="3927" spans="9:12">
      <c r="I3927" s="41"/>
      <c r="J3927" s="41"/>
      <c r="K3927" s="41"/>
      <c r="L3927" s="41"/>
    </row>
    <row r="3928" spans="9:12">
      <c r="I3928" s="41"/>
      <c r="J3928" s="41"/>
      <c r="K3928" s="41"/>
      <c r="L3928" s="41"/>
    </row>
    <row r="3929" spans="9:12">
      <c r="I3929" s="41"/>
      <c r="J3929" s="41"/>
      <c r="K3929" s="41"/>
      <c r="L3929" s="41"/>
    </row>
    <row r="3930" spans="9:12">
      <c r="I3930" s="41"/>
      <c r="J3930" s="41"/>
      <c r="K3930" s="41"/>
      <c r="L3930" s="41"/>
    </row>
    <row r="3931" spans="9:12">
      <c r="I3931" s="41"/>
      <c r="J3931" s="41"/>
      <c r="K3931" s="41"/>
      <c r="L3931" s="41"/>
    </row>
    <row r="3932" spans="9:12">
      <c r="I3932" s="41"/>
      <c r="J3932" s="41"/>
      <c r="K3932" s="41"/>
      <c r="L3932" s="41"/>
    </row>
    <row r="3933" spans="9:12">
      <c r="I3933" s="41"/>
      <c r="J3933" s="41"/>
      <c r="K3933" s="41"/>
      <c r="L3933" s="41"/>
    </row>
    <row r="3934" spans="9:12">
      <c r="I3934" s="41"/>
      <c r="J3934" s="41"/>
      <c r="K3934" s="41"/>
      <c r="L3934" s="41"/>
    </row>
    <row r="3935" spans="9:12">
      <c r="I3935" s="41"/>
      <c r="J3935" s="41"/>
      <c r="K3935" s="41"/>
      <c r="L3935" s="41"/>
    </row>
    <row r="3936" spans="9:12">
      <c r="I3936" s="41"/>
      <c r="J3936" s="41"/>
      <c r="K3936" s="41"/>
      <c r="L3936" s="41"/>
    </row>
    <row r="3937" spans="9:12">
      <c r="I3937" s="41"/>
      <c r="J3937" s="41"/>
      <c r="K3937" s="41"/>
      <c r="L3937" s="41"/>
    </row>
    <row r="3938" spans="9:12">
      <c r="I3938" s="41"/>
      <c r="J3938" s="41"/>
      <c r="K3938" s="41"/>
      <c r="L3938" s="41"/>
    </row>
    <row r="3939" spans="9:12">
      <c r="I3939" s="41"/>
      <c r="J3939" s="41"/>
      <c r="K3939" s="41"/>
      <c r="L3939" s="41"/>
    </row>
    <row r="3940" spans="9:12">
      <c r="I3940" s="41"/>
      <c r="J3940" s="41"/>
      <c r="K3940" s="41"/>
      <c r="L3940" s="41"/>
    </row>
    <row r="3941" spans="9:12">
      <c r="I3941" s="41"/>
      <c r="J3941" s="41"/>
      <c r="K3941" s="41"/>
      <c r="L3941" s="41"/>
    </row>
    <row r="3942" spans="9:12">
      <c r="I3942" s="41"/>
      <c r="J3942" s="41"/>
      <c r="K3942" s="41"/>
      <c r="L3942" s="41"/>
    </row>
    <row r="3943" spans="9:12">
      <c r="I3943" s="41"/>
      <c r="J3943" s="41"/>
      <c r="K3943" s="41"/>
      <c r="L3943" s="41"/>
    </row>
    <row r="3944" spans="9:12">
      <c r="I3944" s="41"/>
      <c r="J3944" s="41"/>
      <c r="K3944" s="41"/>
      <c r="L3944" s="41"/>
    </row>
    <row r="3945" spans="9:12">
      <c r="I3945" s="41"/>
      <c r="J3945" s="41"/>
      <c r="K3945" s="41"/>
      <c r="L3945" s="41"/>
    </row>
    <row r="3946" spans="9:12">
      <c r="I3946" s="41"/>
      <c r="J3946" s="41"/>
      <c r="K3946" s="41"/>
      <c r="L3946" s="41"/>
    </row>
    <row r="3947" spans="9:12">
      <c r="I3947" s="41"/>
      <c r="J3947" s="41"/>
      <c r="K3947" s="41"/>
      <c r="L3947" s="41"/>
    </row>
    <row r="3948" spans="9:12">
      <c r="I3948" s="41"/>
      <c r="J3948" s="41"/>
      <c r="K3948" s="41"/>
      <c r="L3948" s="41"/>
    </row>
    <row r="3949" spans="9:12">
      <c r="I3949" s="41"/>
      <c r="J3949" s="41"/>
      <c r="K3949" s="41"/>
      <c r="L3949" s="41"/>
    </row>
    <row r="3950" spans="9:12">
      <c r="I3950" s="41"/>
      <c r="J3950" s="41"/>
      <c r="K3950" s="41"/>
      <c r="L3950" s="41"/>
    </row>
    <row r="3951" spans="9:12">
      <c r="I3951" s="41"/>
      <c r="J3951" s="41"/>
      <c r="K3951" s="41"/>
      <c r="L3951" s="41"/>
    </row>
    <row r="3952" spans="9:12">
      <c r="I3952" s="41"/>
      <c r="J3952" s="41"/>
      <c r="K3952" s="41"/>
      <c r="L3952" s="41"/>
    </row>
    <row r="3953" spans="9:12">
      <c r="I3953" s="41"/>
      <c r="J3953" s="41"/>
      <c r="K3953" s="41"/>
      <c r="L3953" s="41"/>
    </row>
    <row r="3954" spans="9:12">
      <c r="I3954" s="41"/>
      <c r="J3954" s="41"/>
      <c r="K3954" s="41"/>
      <c r="L3954" s="41"/>
    </row>
    <row r="3955" spans="9:12">
      <c r="I3955" s="41"/>
      <c r="J3955" s="41"/>
      <c r="K3955" s="41"/>
      <c r="L3955" s="41"/>
    </row>
    <row r="3956" spans="9:12">
      <c r="I3956" s="41"/>
      <c r="J3956" s="41"/>
      <c r="K3956" s="41"/>
      <c r="L3956" s="41"/>
    </row>
    <row r="3957" spans="9:12">
      <c r="I3957" s="41"/>
      <c r="J3957" s="41"/>
      <c r="K3957" s="41"/>
      <c r="L3957" s="41"/>
    </row>
    <row r="3958" spans="9:12">
      <c r="I3958" s="41"/>
      <c r="J3958" s="41"/>
      <c r="K3958" s="41"/>
      <c r="L3958" s="41"/>
    </row>
    <row r="3959" spans="9:12">
      <c r="I3959" s="41"/>
      <c r="J3959" s="41"/>
      <c r="K3959" s="41"/>
      <c r="L3959" s="41"/>
    </row>
    <row r="3960" spans="9:12">
      <c r="I3960" s="41"/>
      <c r="J3960" s="41"/>
      <c r="K3960" s="41"/>
      <c r="L3960" s="41"/>
    </row>
    <row r="3961" spans="9:12">
      <c r="I3961" s="41"/>
      <c r="J3961" s="41"/>
      <c r="K3961" s="41"/>
      <c r="L3961" s="41"/>
    </row>
    <row r="3962" spans="9:12">
      <c r="I3962" s="41"/>
      <c r="J3962" s="41"/>
      <c r="K3962" s="41"/>
      <c r="L3962" s="41"/>
    </row>
    <row r="3963" spans="9:12">
      <c r="I3963" s="41"/>
      <c r="J3963" s="41"/>
      <c r="K3963" s="41"/>
      <c r="L3963" s="41"/>
    </row>
    <row r="3964" spans="9:12">
      <c r="I3964" s="41"/>
      <c r="J3964" s="41"/>
      <c r="K3964" s="41"/>
      <c r="L3964" s="41"/>
    </row>
    <row r="3965" spans="9:12">
      <c r="I3965" s="41"/>
      <c r="J3965" s="41"/>
      <c r="K3965" s="41"/>
      <c r="L3965" s="41"/>
    </row>
    <row r="3966" spans="9:12">
      <c r="I3966" s="41"/>
      <c r="J3966" s="41"/>
      <c r="K3966" s="41"/>
      <c r="L3966" s="41"/>
    </row>
    <row r="3967" spans="9:12">
      <c r="I3967" s="41"/>
      <c r="J3967" s="41"/>
      <c r="K3967" s="41"/>
      <c r="L3967" s="41"/>
    </row>
    <row r="3968" spans="9:12">
      <c r="I3968" s="41"/>
      <c r="J3968" s="41"/>
      <c r="K3968" s="41"/>
      <c r="L3968" s="41"/>
    </row>
    <row r="3969" spans="9:12">
      <c r="I3969" s="41"/>
      <c r="J3969" s="41"/>
      <c r="K3969" s="41"/>
      <c r="L3969" s="41"/>
    </row>
    <row r="3970" spans="9:12">
      <c r="I3970" s="41"/>
      <c r="J3970" s="41"/>
      <c r="K3970" s="41"/>
      <c r="L3970" s="41"/>
    </row>
    <row r="3971" spans="9:12">
      <c r="I3971" s="41"/>
      <c r="J3971" s="41"/>
      <c r="K3971" s="41"/>
      <c r="L3971" s="41"/>
    </row>
    <row r="3972" spans="9:12">
      <c r="I3972" s="41"/>
      <c r="J3972" s="41"/>
      <c r="K3972" s="41"/>
      <c r="L3972" s="41"/>
    </row>
    <row r="3973" spans="9:12">
      <c r="I3973" s="41"/>
      <c r="J3973" s="41"/>
      <c r="K3973" s="41"/>
      <c r="L3973" s="41"/>
    </row>
    <row r="3974" spans="9:12">
      <c r="I3974" s="41"/>
      <c r="J3974" s="41"/>
      <c r="K3974" s="41"/>
      <c r="L3974" s="41"/>
    </row>
    <row r="3975" spans="9:12">
      <c r="I3975" s="41"/>
      <c r="J3975" s="41"/>
      <c r="K3975" s="41"/>
      <c r="L3975" s="41"/>
    </row>
    <row r="3976" spans="9:12">
      <c r="I3976" s="41"/>
      <c r="J3976" s="41"/>
      <c r="K3976" s="41"/>
      <c r="L3976" s="41"/>
    </row>
    <row r="3977" spans="9:12">
      <c r="I3977" s="41"/>
      <c r="J3977" s="41"/>
      <c r="K3977" s="41"/>
      <c r="L3977" s="41"/>
    </row>
    <row r="3978" spans="9:12">
      <c r="I3978" s="41"/>
      <c r="J3978" s="41"/>
      <c r="K3978" s="41"/>
      <c r="L3978" s="41"/>
    </row>
    <row r="3979" spans="9:12">
      <c r="I3979" s="41"/>
      <c r="J3979" s="41"/>
      <c r="K3979" s="41"/>
      <c r="L3979" s="41"/>
    </row>
    <row r="3980" spans="9:12">
      <c r="I3980" s="41"/>
      <c r="J3980" s="41"/>
      <c r="K3980" s="41"/>
      <c r="L3980" s="41"/>
    </row>
    <row r="3981" spans="9:12">
      <c r="I3981" s="41"/>
      <c r="J3981" s="41"/>
      <c r="K3981" s="41"/>
      <c r="L3981" s="41"/>
    </row>
    <row r="3982" spans="9:12">
      <c r="I3982" s="41"/>
      <c r="J3982" s="41"/>
      <c r="K3982" s="41"/>
      <c r="L3982" s="41"/>
    </row>
    <row r="3983" spans="9:12">
      <c r="I3983" s="41"/>
      <c r="J3983" s="41"/>
      <c r="K3983" s="41"/>
      <c r="L3983" s="41"/>
    </row>
    <row r="3984" spans="9:12">
      <c r="I3984" s="41"/>
      <c r="J3984" s="41"/>
      <c r="K3984" s="41"/>
      <c r="L3984" s="41"/>
    </row>
    <row r="3985" spans="9:12">
      <c r="I3985" s="41"/>
      <c r="J3985" s="41"/>
      <c r="K3985" s="41"/>
      <c r="L3985" s="41"/>
    </row>
    <row r="3986" spans="9:12">
      <c r="I3986" s="41"/>
      <c r="J3986" s="41"/>
      <c r="K3986" s="41"/>
      <c r="L3986" s="41"/>
    </row>
    <row r="3987" spans="9:12">
      <c r="I3987" s="41"/>
      <c r="J3987" s="41"/>
      <c r="K3987" s="41"/>
      <c r="L3987" s="41"/>
    </row>
    <row r="3988" spans="9:12">
      <c r="I3988" s="41"/>
      <c r="J3988" s="41"/>
      <c r="K3988" s="41"/>
      <c r="L3988" s="41"/>
    </row>
    <row r="3989" spans="9:12">
      <c r="I3989" s="41"/>
      <c r="J3989" s="41"/>
      <c r="K3989" s="41"/>
      <c r="L3989" s="41"/>
    </row>
    <row r="3990" spans="9:12">
      <c r="I3990" s="41"/>
      <c r="J3990" s="41"/>
      <c r="K3990" s="41"/>
      <c r="L3990" s="41"/>
    </row>
    <row r="3991" spans="9:12">
      <c r="I3991" s="41"/>
      <c r="J3991" s="41"/>
      <c r="K3991" s="41"/>
      <c r="L3991" s="41"/>
    </row>
    <row r="3992" spans="9:12">
      <c r="I3992" s="41"/>
      <c r="J3992" s="41"/>
      <c r="K3992" s="41"/>
      <c r="L3992" s="41"/>
    </row>
    <row r="3993" spans="9:12">
      <c r="I3993" s="41"/>
      <c r="J3993" s="41"/>
      <c r="K3993" s="41"/>
      <c r="L3993" s="41"/>
    </row>
    <row r="3994" spans="9:12">
      <c r="I3994" s="41"/>
      <c r="J3994" s="41"/>
      <c r="K3994" s="41"/>
      <c r="L3994" s="41"/>
    </row>
    <row r="3995" spans="9:12">
      <c r="I3995" s="41"/>
      <c r="J3995" s="41"/>
      <c r="K3995" s="41"/>
      <c r="L3995" s="41"/>
    </row>
    <row r="3996" spans="9:12">
      <c r="I3996" s="41"/>
      <c r="J3996" s="41"/>
      <c r="K3996" s="41"/>
      <c r="L3996" s="41"/>
    </row>
    <row r="3997" spans="9:12">
      <c r="I3997" s="41"/>
      <c r="J3997" s="41"/>
      <c r="K3997" s="41"/>
      <c r="L3997" s="41"/>
    </row>
    <row r="3998" spans="9:12">
      <c r="I3998" s="41"/>
      <c r="J3998" s="41"/>
      <c r="K3998" s="41"/>
      <c r="L3998" s="41"/>
    </row>
    <row r="3999" spans="9:12">
      <c r="I3999" s="41"/>
      <c r="J3999" s="41"/>
      <c r="K3999" s="41"/>
      <c r="L3999" s="41"/>
    </row>
    <row r="4000" spans="9:12">
      <c r="I4000" s="41"/>
      <c r="J4000" s="41"/>
      <c r="K4000" s="41"/>
      <c r="L4000" s="41"/>
    </row>
    <row r="4001" spans="9:12">
      <c r="I4001" s="41"/>
      <c r="J4001" s="41"/>
      <c r="K4001" s="41"/>
      <c r="L4001" s="41"/>
    </row>
    <row r="4002" spans="9:12">
      <c r="I4002" s="41"/>
      <c r="J4002" s="41"/>
      <c r="K4002" s="41"/>
      <c r="L4002" s="41"/>
    </row>
    <row r="4003" spans="9:12">
      <c r="I4003" s="41"/>
      <c r="J4003" s="41"/>
      <c r="K4003" s="41"/>
      <c r="L4003" s="41"/>
    </row>
    <row r="4004" spans="9:12">
      <c r="I4004" s="41"/>
      <c r="J4004" s="41"/>
      <c r="K4004" s="41"/>
      <c r="L4004" s="41"/>
    </row>
    <row r="4005" spans="9:12">
      <c r="I4005" s="41"/>
      <c r="J4005" s="41"/>
      <c r="K4005" s="41"/>
      <c r="L4005" s="41"/>
    </row>
    <row r="4006" spans="9:12">
      <c r="I4006" s="41"/>
      <c r="J4006" s="41"/>
      <c r="K4006" s="41"/>
      <c r="L4006" s="41"/>
    </row>
    <row r="4007" spans="9:12">
      <c r="I4007" s="41"/>
      <c r="J4007" s="41"/>
      <c r="K4007" s="41"/>
      <c r="L4007" s="41"/>
    </row>
    <row r="4008" spans="9:12">
      <c r="I4008" s="41"/>
      <c r="J4008" s="41"/>
      <c r="K4008" s="41"/>
      <c r="L4008" s="41"/>
    </row>
    <row r="4009" spans="9:12">
      <c r="I4009" s="41"/>
      <c r="J4009" s="41"/>
      <c r="K4009" s="41"/>
      <c r="L4009" s="41"/>
    </row>
    <row r="4010" spans="9:12">
      <c r="I4010" s="41"/>
      <c r="J4010" s="41"/>
      <c r="K4010" s="41"/>
      <c r="L4010" s="41"/>
    </row>
    <row r="4011" spans="9:12">
      <c r="I4011" s="41"/>
      <c r="J4011" s="41"/>
      <c r="K4011" s="41"/>
      <c r="L4011" s="41"/>
    </row>
    <row r="4012" spans="9:12">
      <c r="I4012" s="41"/>
      <c r="J4012" s="41"/>
      <c r="K4012" s="41"/>
      <c r="L4012" s="41"/>
    </row>
    <row r="4013" spans="9:12">
      <c r="I4013" s="41"/>
      <c r="J4013" s="41"/>
      <c r="K4013" s="41"/>
      <c r="L4013" s="41"/>
    </row>
    <row r="4014" spans="9:12">
      <c r="I4014" s="41"/>
      <c r="J4014" s="41"/>
      <c r="K4014" s="41"/>
      <c r="L4014" s="41"/>
    </row>
    <row r="4015" spans="9:12">
      <c r="I4015" s="41"/>
      <c r="J4015" s="41"/>
      <c r="K4015" s="41"/>
      <c r="L4015" s="41"/>
    </row>
    <row r="4016" spans="9:12">
      <c r="I4016" s="41"/>
      <c r="J4016" s="41"/>
      <c r="K4016" s="41"/>
      <c r="L4016" s="41"/>
    </row>
    <row r="4017" spans="9:12">
      <c r="I4017" s="41"/>
      <c r="J4017" s="41"/>
      <c r="K4017" s="41"/>
      <c r="L4017" s="41"/>
    </row>
    <row r="4018" spans="9:12">
      <c r="I4018" s="41"/>
      <c r="J4018" s="41"/>
      <c r="K4018" s="41"/>
      <c r="L4018" s="41"/>
    </row>
    <row r="4019" spans="9:12">
      <c r="I4019" s="41"/>
      <c r="J4019" s="41"/>
      <c r="K4019" s="41"/>
      <c r="L4019" s="41"/>
    </row>
    <row r="4020" spans="9:12">
      <c r="I4020" s="41"/>
      <c r="J4020" s="41"/>
      <c r="K4020" s="41"/>
      <c r="L4020" s="41"/>
    </row>
    <row r="4021" spans="9:12">
      <c r="I4021" s="41"/>
      <c r="J4021" s="41"/>
      <c r="K4021" s="41"/>
      <c r="L4021" s="41"/>
    </row>
    <row r="4022" spans="9:12">
      <c r="I4022" s="41"/>
      <c r="J4022" s="41"/>
      <c r="K4022" s="41"/>
      <c r="L4022" s="41"/>
    </row>
    <row r="4023" spans="9:12">
      <c r="I4023" s="41"/>
      <c r="J4023" s="41"/>
      <c r="K4023" s="41"/>
      <c r="L4023" s="41"/>
    </row>
    <row r="4024" spans="9:12">
      <c r="I4024" s="41"/>
      <c r="J4024" s="41"/>
      <c r="K4024" s="41"/>
      <c r="L4024" s="41"/>
    </row>
    <row r="4025" spans="9:12">
      <c r="I4025" s="41"/>
      <c r="J4025" s="41"/>
      <c r="K4025" s="41"/>
      <c r="L4025" s="41"/>
    </row>
    <row r="4026" spans="9:12">
      <c r="I4026" s="41"/>
      <c r="J4026" s="41"/>
      <c r="K4026" s="41"/>
      <c r="L4026" s="41"/>
    </row>
    <row r="4027" spans="9:12">
      <c r="I4027" s="41"/>
      <c r="J4027" s="41"/>
      <c r="K4027" s="41"/>
      <c r="L4027" s="41"/>
    </row>
    <row r="4028" spans="9:12">
      <c r="I4028" s="41"/>
      <c r="J4028" s="41"/>
      <c r="K4028" s="41"/>
      <c r="L4028" s="41"/>
    </row>
    <row r="4029" spans="9:12">
      <c r="I4029" s="41"/>
      <c r="J4029" s="41"/>
      <c r="K4029" s="41"/>
      <c r="L4029" s="41"/>
    </row>
    <row r="4030" spans="9:12">
      <c r="I4030" s="41"/>
      <c r="J4030" s="41"/>
      <c r="K4030" s="41"/>
      <c r="L4030" s="41"/>
    </row>
    <row r="4031" spans="9:12">
      <c r="I4031" s="41"/>
      <c r="J4031" s="41"/>
      <c r="K4031" s="41"/>
      <c r="L4031" s="41"/>
    </row>
    <row r="4032" spans="9:12">
      <c r="I4032" s="41"/>
      <c r="J4032" s="41"/>
      <c r="K4032" s="41"/>
      <c r="L4032" s="41"/>
    </row>
    <row r="4033" spans="9:12">
      <c r="I4033" s="41"/>
      <c r="J4033" s="41"/>
      <c r="K4033" s="41"/>
      <c r="L4033" s="41"/>
    </row>
    <row r="4034" spans="9:12">
      <c r="I4034" s="41"/>
      <c r="J4034" s="41"/>
      <c r="K4034" s="41"/>
      <c r="L4034" s="41"/>
    </row>
    <row r="4035" spans="9:12">
      <c r="I4035" s="41"/>
      <c r="J4035" s="41"/>
      <c r="K4035" s="41"/>
      <c r="L4035" s="41"/>
    </row>
    <row r="4036" spans="9:12">
      <c r="I4036" s="41"/>
      <c r="J4036" s="41"/>
      <c r="K4036" s="41"/>
      <c r="L4036" s="41"/>
    </row>
    <row r="4037" spans="9:12">
      <c r="I4037" s="41"/>
      <c r="J4037" s="41"/>
      <c r="K4037" s="41"/>
      <c r="L4037" s="41"/>
    </row>
    <row r="4038" spans="9:12">
      <c r="I4038" s="41"/>
      <c r="J4038" s="41"/>
      <c r="K4038" s="41"/>
      <c r="L4038" s="41"/>
    </row>
    <row r="4039" spans="9:12">
      <c r="I4039" s="41"/>
      <c r="J4039" s="41"/>
      <c r="K4039" s="41"/>
      <c r="L4039" s="41"/>
    </row>
    <row r="4040" spans="9:12">
      <c r="I4040" s="41"/>
      <c r="J4040" s="41"/>
      <c r="K4040" s="41"/>
      <c r="L4040" s="41"/>
    </row>
    <row r="4041" spans="9:12">
      <c r="I4041" s="41"/>
      <c r="J4041" s="41"/>
      <c r="K4041" s="41"/>
      <c r="L4041" s="41"/>
    </row>
    <row r="4042" spans="9:12">
      <c r="I4042" s="41"/>
      <c r="J4042" s="41"/>
      <c r="K4042" s="41"/>
      <c r="L4042" s="41"/>
    </row>
    <row r="4043" spans="9:12">
      <c r="I4043" s="41"/>
      <c r="J4043" s="41"/>
      <c r="K4043" s="41"/>
      <c r="L4043" s="41"/>
    </row>
    <row r="4044" spans="9:12">
      <c r="I4044" s="41"/>
      <c r="J4044" s="41"/>
      <c r="K4044" s="41"/>
      <c r="L4044" s="41"/>
    </row>
    <row r="4045" spans="9:12">
      <c r="I4045" s="41"/>
      <c r="J4045" s="41"/>
      <c r="K4045" s="41"/>
      <c r="L4045" s="41"/>
    </row>
    <row r="4046" spans="9:12">
      <c r="I4046" s="41"/>
      <c r="J4046" s="41"/>
      <c r="K4046" s="41"/>
      <c r="L4046" s="41"/>
    </row>
    <row r="4047" spans="9:12">
      <c r="I4047" s="41"/>
      <c r="J4047" s="41"/>
      <c r="K4047" s="41"/>
      <c r="L4047" s="41"/>
    </row>
    <row r="4048" spans="9:12">
      <c r="I4048" s="41"/>
      <c r="J4048" s="41"/>
      <c r="K4048" s="41"/>
      <c r="L4048" s="41"/>
    </row>
    <row r="4049" spans="9:12">
      <c r="I4049" s="41"/>
      <c r="J4049" s="41"/>
      <c r="K4049" s="41"/>
      <c r="L4049" s="41"/>
    </row>
    <row r="4050" spans="9:12">
      <c r="I4050" s="41"/>
      <c r="J4050" s="41"/>
      <c r="K4050" s="41"/>
      <c r="L4050" s="41"/>
    </row>
    <row r="4051" spans="9:12">
      <c r="I4051" s="41"/>
      <c r="J4051" s="41"/>
      <c r="K4051" s="41"/>
      <c r="L4051" s="41"/>
    </row>
    <row r="4052" spans="9:12">
      <c r="I4052" s="41"/>
      <c r="J4052" s="41"/>
      <c r="K4052" s="41"/>
      <c r="L4052" s="41"/>
    </row>
    <row r="4053" spans="9:12">
      <c r="I4053" s="41"/>
      <c r="J4053" s="41"/>
      <c r="K4053" s="41"/>
      <c r="L4053" s="41"/>
    </row>
    <row r="4054" spans="9:12">
      <c r="I4054" s="41"/>
      <c r="J4054" s="41"/>
      <c r="K4054" s="41"/>
      <c r="L4054" s="41"/>
    </row>
    <row r="4055" spans="9:12">
      <c r="I4055" s="41"/>
      <c r="J4055" s="41"/>
      <c r="K4055" s="41"/>
      <c r="L4055" s="41"/>
    </row>
    <row r="4056" spans="9:12">
      <c r="I4056" s="41"/>
      <c r="J4056" s="41"/>
      <c r="K4056" s="41"/>
      <c r="L4056" s="41"/>
    </row>
    <row r="4057" spans="9:12">
      <c r="I4057" s="41"/>
      <c r="J4057" s="41"/>
      <c r="K4057" s="41"/>
      <c r="L4057" s="41"/>
    </row>
    <row r="4058" spans="9:12">
      <c r="I4058" s="41"/>
      <c r="J4058" s="41"/>
      <c r="K4058" s="41"/>
      <c r="L4058" s="41"/>
    </row>
    <row r="4059" spans="9:12">
      <c r="I4059" s="41"/>
      <c r="J4059" s="41"/>
      <c r="K4059" s="41"/>
      <c r="L4059" s="41"/>
    </row>
    <row r="4060" spans="9:12">
      <c r="I4060" s="41"/>
      <c r="J4060" s="41"/>
      <c r="K4060" s="41"/>
      <c r="L4060" s="41"/>
    </row>
    <row r="4061" spans="9:12">
      <c r="I4061" s="41"/>
      <c r="J4061" s="41"/>
      <c r="K4061" s="41"/>
      <c r="L4061" s="41"/>
    </row>
    <row r="4062" spans="9:12">
      <c r="I4062" s="41"/>
      <c r="J4062" s="41"/>
      <c r="K4062" s="41"/>
      <c r="L4062" s="41"/>
    </row>
    <row r="4063" spans="9:12">
      <c r="I4063" s="41"/>
      <c r="J4063" s="41"/>
      <c r="K4063" s="41"/>
      <c r="L4063" s="41"/>
    </row>
    <row r="4064" spans="9:12">
      <c r="I4064" s="41"/>
      <c r="J4064" s="41"/>
      <c r="K4064" s="41"/>
      <c r="L4064" s="41"/>
    </row>
    <row r="4065" spans="9:12">
      <c r="I4065" s="41"/>
      <c r="J4065" s="41"/>
      <c r="K4065" s="41"/>
      <c r="L4065" s="41"/>
    </row>
    <row r="4066" spans="9:12">
      <c r="I4066" s="41"/>
      <c r="J4066" s="41"/>
      <c r="K4066" s="41"/>
      <c r="L4066" s="41"/>
    </row>
    <row r="4067" spans="9:12">
      <c r="I4067" s="41"/>
      <c r="J4067" s="41"/>
      <c r="K4067" s="41"/>
      <c r="L4067" s="41"/>
    </row>
    <row r="4068" spans="9:12">
      <c r="I4068" s="41"/>
      <c r="J4068" s="41"/>
      <c r="K4068" s="41"/>
      <c r="L4068" s="41"/>
    </row>
    <row r="4069" spans="9:12">
      <c r="I4069" s="41"/>
      <c r="J4069" s="41"/>
      <c r="K4069" s="41"/>
      <c r="L4069" s="41"/>
    </row>
    <row r="4070" spans="9:12">
      <c r="I4070" s="41"/>
      <c r="J4070" s="41"/>
      <c r="K4070" s="41"/>
      <c r="L4070" s="41"/>
    </row>
    <row r="4071" spans="9:12">
      <c r="I4071" s="41"/>
      <c r="J4071" s="41"/>
      <c r="K4071" s="41"/>
      <c r="L4071" s="41"/>
    </row>
    <row r="4072" spans="9:12">
      <c r="I4072" s="41"/>
      <c r="J4072" s="41"/>
      <c r="K4072" s="41"/>
      <c r="L4072" s="41"/>
    </row>
    <row r="4073" spans="9:12">
      <c r="I4073" s="41"/>
      <c r="J4073" s="41"/>
      <c r="K4073" s="41"/>
      <c r="L4073" s="41"/>
    </row>
    <row r="4074" spans="9:12">
      <c r="I4074" s="41"/>
      <c r="J4074" s="41"/>
      <c r="K4074" s="41"/>
      <c r="L4074" s="41"/>
    </row>
    <row r="4075" spans="9:12">
      <c r="I4075" s="41"/>
      <c r="J4075" s="41"/>
      <c r="K4075" s="41"/>
      <c r="L4075" s="41"/>
    </row>
    <row r="4076" spans="9:12">
      <c r="I4076" s="41"/>
      <c r="J4076" s="41"/>
      <c r="K4076" s="41"/>
      <c r="L4076" s="41"/>
    </row>
    <row r="4077" spans="9:12">
      <c r="I4077" s="41"/>
      <c r="J4077" s="41"/>
      <c r="K4077" s="41"/>
      <c r="L4077" s="41"/>
    </row>
    <row r="4078" spans="9:12">
      <c r="I4078" s="41"/>
      <c r="J4078" s="41"/>
      <c r="K4078" s="41"/>
      <c r="L4078" s="41"/>
    </row>
    <row r="4079" spans="9:12">
      <c r="I4079" s="41"/>
      <c r="J4079" s="41"/>
      <c r="K4079" s="41"/>
      <c r="L4079" s="41"/>
    </row>
    <row r="4080" spans="9:12">
      <c r="I4080" s="41"/>
      <c r="J4080" s="41"/>
      <c r="K4080" s="41"/>
      <c r="L4080" s="41"/>
    </row>
    <row r="4081" spans="9:12">
      <c r="I4081" s="41"/>
      <c r="J4081" s="41"/>
      <c r="K4081" s="41"/>
      <c r="L4081" s="41"/>
    </row>
    <row r="4082" spans="9:12">
      <c r="I4082" s="41"/>
      <c r="J4082" s="41"/>
      <c r="K4082" s="41"/>
      <c r="L4082" s="41"/>
    </row>
    <row r="4083" spans="9:12">
      <c r="I4083" s="41"/>
      <c r="J4083" s="41"/>
      <c r="K4083" s="41"/>
      <c r="L4083" s="41"/>
    </row>
    <row r="4084" spans="9:12">
      <c r="I4084" s="41"/>
      <c r="J4084" s="41"/>
      <c r="K4084" s="41"/>
      <c r="L4084" s="41"/>
    </row>
    <row r="4085" spans="9:12">
      <c r="I4085" s="41"/>
      <c r="J4085" s="41"/>
      <c r="K4085" s="41"/>
      <c r="L4085" s="41"/>
    </row>
    <row r="4086" spans="9:12">
      <c r="I4086" s="41"/>
      <c r="J4086" s="41"/>
      <c r="K4086" s="41"/>
      <c r="L4086" s="41"/>
    </row>
    <row r="4087" spans="9:12">
      <c r="I4087" s="41"/>
      <c r="J4087" s="41"/>
      <c r="K4087" s="41"/>
      <c r="L4087" s="41"/>
    </row>
    <row r="4088" spans="9:12">
      <c r="I4088" s="41"/>
      <c r="J4088" s="41"/>
      <c r="K4088" s="41"/>
      <c r="L4088" s="41"/>
    </row>
    <row r="4089" spans="9:12">
      <c r="I4089" s="41"/>
      <c r="J4089" s="41"/>
      <c r="K4089" s="41"/>
      <c r="L4089" s="41"/>
    </row>
    <row r="4090" spans="9:12">
      <c r="I4090" s="41"/>
      <c r="J4090" s="41"/>
      <c r="K4090" s="41"/>
      <c r="L4090" s="41"/>
    </row>
    <row r="4091" spans="9:12">
      <c r="I4091" s="41"/>
      <c r="J4091" s="41"/>
      <c r="K4091" s="41"/>
      <c r="L4091" s="41"/>
    </row>
    <row r="4092" spans="9:12">
      <c r="I4092" s="41"/>
      <c r="J4092" s="41"/>
      <c r="K4092" s="41"/>
      <c r="L4092" s="41"/>
    </row>
    <row r="4093" spans="9:12">
      <c r="I4093" s="41"/>
      <c r="J4093" s="41"/>
      <c r="K4093" s="41"/>
      <c r="L4093" s="41"/>
    </row>
    <row r="4094" spans="9:12">
      <c r="I4094" s="41"/>
      <c r="J4094" s="41"/>
      <c r="K4094" s="41"/>
      <c r="L4094" s="41"/>
    </row>
    <row r="4095" spans="9:12">
      <c r="I4095" s="41"/>
      <c r="J4095" s="41"/>
      <c r="K4095" s="41"/>
      <c r="L4095" s="41"/>
    </row>
    <row r="4096" spans="9:12">
      <c r="I4096" s="41"/>
      <c r="J4096" s="41"/>
      <c r="K4096" s="41"/>
      <c r="L4096" s="41"/>
    </row>
    <row r="4097" spans="9:12">
      <c r="I4097" s="41"/>
      <c r="J4097" s="41"/>
      <c r="K4097" s="41"/>
      <c r="L4097" s="41"/>
    </row>
    <row r="4098" spans="9:12">
      <c r="I4098" s="41"/>
      <c r="J4098" s="41"/>
      <c r="K4098" s="41"/>
      <c r="L4098" s="41"/>
    </row>
    <row r="4099" spans="9:12">
      <c r="I4099" s="41"/>
      <c r="J4099" s="41"/>
      <c r="K4099" s="41"/>
      <c r="L4099" s="41"/>
    </row>
    <row r="4100" spans="9:12">
      <c r="I4100" s="41"/>
      <c r="J4100" s="41"/>
      <c r="K4100" s="41"/>
      <c r="L4100" s="41"/>
    </row>
    <row r="4101" spans="9:12">
      <c r="I4101" s="41"/>
      <c r="J4101" s="41"/>
      <c r="K4101" s="41"/>
      <c r="L4101" s="41"/>
    </row>
    <row r="4102" spans="9:12">
      <c r="I4102" s="41"/>
      <c r="J4102" s="41"/>
      <c r="K4102" s="41"/>
      <c r="L4102" s="41"/>
    </row>
    <row r="4103" spans="9:12">
      <c r="I4103" s="41"/>
      <c r="J4103" s="41"/>
      <c r="K4103" s="41"/>
      <c r="L4103" s="41"/>
    </row>
    <row r="4104" spans="9:12">
      <c r="I4104" s="41"/>
      <c r="J4104" s="41"/>
      <c r="K4104" s="41"/>
      <c r="L4104" s="41"/>
    </row>
    <row r="4105" spans="9:12">
      <c r="I4105" s="41"/>
      <c r="J4105" s="41"/>
      <c r="K4105" s="41"/>
      <c r="L4105" s="41"/>
    </row>
    <row r="4106" spans="9:12">
      <c r="I4106" s="41"/>
      <c r="J4106" s="41"/>
      <c r="K4106" s="41"/>
      <c r="L4106" s="41"/>
    </row>
    <row r="4107" spans="9:12">
      <c r="I4107" s="41"/>
      <c r="J4107" s="41"/>
      <c r="K4107" s="41"/>
      <c r="L4107" s="41"/>
    </row>
    <row r="4108" spans="9:12">
      <c r="I4108" s="41"/>
      <c r="J4108" s="41"/>
      <c r="K4108" s="41"/>
      <c r="L4108" s="41"/>
    </row>
    <row r="4109" spans="9:12">
      <c r="I4109" s="41"/>
      <c r="J4109" s="41"/>
      <c r="K4109" s="41"/>
      <c r="L4109" s="41"/>
    </row>
    <row r="4110" spans="9:12">
      <c r="I4110" s="41"/>
      <c r="J4110" s="41"/>
      <c r="K4110" s="41"/>
      <c r="L4110" s="41"/>
    </row>
    <row r="4111" spans="9:12">
      <c r="I4111" s="41"/>
      <c r="J4111" s="41"/>
      <c r="K4111" s="41"/>
      <c r="L4111" s="41"/>
    </row>
    <row r="4112" spans="9:12">
      <c r="I4112" s="41"/>
      <c r="J4112" s="41"/>
      <c r="K4112" s="41"/>
      <c r="L4112" s="41"/>
    </row>
    <row r="4113" spans="9:12">
      <c r="I4113" s="41"/>
      <c r="J4113" s="41"/>
      <c r="K4113" s="41"/>
      <c r="L4113" s="41"/>
    </row>
    <row r="4114" spans="9:12">
      <c r="I4114" s="41"/>
      <c r="J4114" s="41"/>
      <c r="K4114" s="41"/>
      <c r="L4114" s="41"/>
    </row>
    <row r="4115" spans="9:12">
      <c r="I4115" s="41"/>
      <c r="J4115" s="41"/>
      <c r="K4115" s="41"/>
      <c r="L4115" s="41"/>
    </row>
    <row r="4116" spans="9:12">
      <c r="I4116" s="41"/>
      <c r="J4116" s="41"/>
      <c r="K4116" s="41"/>
      <c r="L4116" s="41"/>
    </row>
    <row r="4117" spans="9:12">
      <c r="I4117" s="41"/>
      <c r="J4117" s="41"/>
      <c r="K4117" s="41"/>
      <c r="L4117" s="41"/>
    </row>
    <row r="4118" spans="9:12">
      <c r="I4118" s="41"/>
      <c r="J4118" s="41"/>
      <c r="K4118" s="41"/>
      <c r="L4118" s="41"/>
    </row>
    <row r="4119" spans="9:12">
      <c r="I4119" s="41"/>
      <c r="J4119" s="41"/>
      <c r="K4119" s="41"/>
      <c r="L4119" s="41"/>
    </row>
    <row r="4120" spans="9:12">
      <c r="I4120" s="41"/>
      <c r="J4120" s="41"/>
      <c r="K4120" s="41"/>
      <c r="L4120" s="41"/>
    </row>
    <row r="4121" spans="9:12">
      <c r="I4121" s="41"/>
      <c r="J4121" s="41"/>
      <c r="K4121" s="41"/>
      <c r="L4121" s="41"/>
    </row>
    <row r="4122" spans="9:12">
      <c r="I4122" s="41"/>
      <c r="J4122" s="41"/>
      <c r="K4122" s="41"/>
      <c r="L4122" s="41"/>
    </row>
    <row r="4123" spans="9:12">
      <c r="I4123" s="41"/>
      <c r="J4123" s="41"/>
      <c r="K4123" s="41"/>
      <c r="L4123" s="41"/>
    </row>
    <row r="4124" spans="9:12">
      <c r="I4124" s="41"/>
      <c r="J4124" s="41"/>
      <c r="K4124" s="41"/>
      <c r="L4124" s="41"/>
    </row>
    <row r="4125" spans="9:12">
      <c r="I4125" s="41"/>
      <c r="J4125" s="41"/>
      <c r="K4125" s="41"/>
      <c r="L4125" s="41"/>
    </row>
    <row r="4126" spans="9:12">
      <c r="I4126" s="41"/>
      <c r="J4126" s="41"/>
      <c r="K4126" s="41"/>
      <c r="L4126" s="41"/>
    </row>
    <row r="4127" spans="9:12">
      <c r="I4127" s="41"/>
      <c r="J4127" s="41"/>
      <c r="K4127" s="41"/>
      <c r="L4127" s="41"/>
    </row>
    <row r="4128" spans="9:12">
      <c r="I4128" s="41"/>
      <c r="J4128" s="41"/>
      <c r="K4128" s="41"/>
      <c r="L4128" s="41"/>
    </row>
    <row r="4129" spans="9:12">
      <c r="I4129" s="41"/>
      <c r="J4129" s="41"/>
      <c r="K4129" s="41"/>
      <c r="L4129" s="41"/>
    </row>
    <row r="4130" spans="9:12">
      <c r="I4130" s="41"/>
      <c r="J4130" s="41"/>
      <c r="K4130" s="41"/>
      <c r="L4130" s="41"/>
    </row>
    <row r="4131" spans="9:12">
      <c r="I4131" s="41"/>
      <c r="J4131" s="41"/>
      <c r="K4131" s="41"/>
      <c r="L4131" s="41"/>
    </row>
    <row r="4132" spans="9:12">
      <c r="I4132" s="41"/>
      <c r="J4132" s="41"/>
      <c r="K4132" s="41"/>
      <c r="L4132" s="41"/>
    </row>
    <row r="4133" spans="9:12">
      <c r="I4133" s="41"/>
      <c r="J4133" s="41"/>
      <c r="K4133" s="41"/>
      <c r="L4133" s="41"/>
    </row>
    <row r="4134" spans="9:12">
      <c r="I4134" s="41"/>
      <c r="J4134" s="41"/>
      <c r="K4134" s="41"/>
      <c r="L4134" s="41"/>
    </row>
    <row r="4135" spans="9:12">
      <c r="I4135" s="41"/>
      <c r="J4135" s="41"/>
      <c r="K4135" s="41"/>
      <c r="L4135" s="41"/>
    </row>
    <row r="4136" spans="9:12">
      <c r="I4136" s="41"/>
      <c r="J4136" s="41"/>
      <c r="K4136" s="41"/>
      <c r="L4136" s="41"/>
    </row>
    <row r="4137" spans="9:12">
      <c r="I4137" s="41"/>
      <c r="J4137" s="41"/>
      <c r="K4137" s="41"/>
      <c r="L4137" s="41"/>
    </row>
    <row r="4138" spans="9:12">
      <c r="I4138" s="41"/>
      <c r="J4138" s="41"/>
      <c r="K4138" s="41"/>
      <c r="L4138" s="41"/>
    </row>
    <row r="4139" spans="9:12">
      <c r="I4139" s="41"/>
      <c r="J4139" s="41"/>
      <c r="K4139" s="41"/>
      <c r="L4139" s="41"/>
    </row>
    <row r="4140" spans="9:12">
      <c r="I4140" s="41"/>
      <c r="J4140" s="41"/>
      <c r="K4140" s="41"/>
      <c r="L4140" s="41"/>
    </row>
    <row r="4141" spans="9:12">
      <c r="I4141" s="41"/>
      <c r="J4141" s="41"/>
      <c r="K4141" s="41"/>
      <c r="L4141" s="41"/>
    </row>
    <row r="4142" spans="9:12">
      <c r="I4142" s="41"/>
      <c r="J4142" s="41"/>
      <c r="K4142" s="41"/>
      <c r="L4142" s="41"/>
    </row>
    <row r="4143" spans="9:12">
      <c r="I4143" s="41"/>
      <c r="J4143" s="41"/>
      <c r="K4143" s="41"/>
      <c r="L4143" s="41"/>
    </row>
    <row r="4144" spans="9:12">
      <c r="I4144" s="41"/>
      <c r="J4144" s="41"/>
      <c r="K4144" s="41"/>
      <c r="L4144" s="41"/>
    </row>
    <row r="4145" spans="9:12">
      <c r="I4145" s="41"/>
      <c r="J4145" s="41"/>
      <c r="K4145" s="41"/>
      <c r="L4145" s="41"/>
    </row>
    <row r="4146" spans="9:12">
      <c r="I4146" s="41"/>
      <c r="J4146" s="41"/>
      <c r="K4146" s="41"/>
      <c r="L4146" s="41"/>
    </row>
    <row r="4147" spans="9:12">
      <c r="I4147" s="41"/>
      <c r="J4147" s="41"/>
      <c r="K4147" s="41"/>
      <c r="L4147" s="41"/>
    </row>
    <row r="4148" spans="9:12">
      <c r="I4148" s="41"/>
      <c r="J4148" s="41"/>
      <c r="K4148" s="41"/>
      <c r="L4148" s="41"/>
    </row>
    <row r="4149" spans="9:12">
      <c r="I4149" s="41"/>
      <c r="J4149" s="41"/>
      <c r="K4149" s="41"/>
      <c r="L4149" s="41"/>
    </row>
    <row r="4150" spans="9:12">
      <c r="I4150" s="41"/>
      <c r="J4150" s="41"/>
      <c r="K4150" s="41"/>
      <c r="L4150" s="41"/>
    </row>
    <row r="4151" spans="9:12">
      <c r="I4151" s="41"/>
      <c r="J4151" s="41"/>
      <c r="K4151" s="41"/>
      <c r="L4151" s="41"/>
    </row>
    <row r="4152" spans="9:12">
      <c r="I4152" s="41"/>
      <c r="J4152" s="41"/>
      <c r="K4152" s="41"/>
      <c r="L4152" s="41"/>
    </row>
    <row r="4153" spans="9:12">
      <c r="I4153" s="41"/>
      <c r="J4153" s="41"/>
      <c r="K4153" s="41"/>
      <c r="L4153" s="41"/>
    </row>
    <row r="4154" spans="9:12">
      <c r="I4154" s="41"/>
      <c r="J4154" s="41"/>
      <c r="K4154" s="41"/>
      <c r="L4154" s="41"/>
    </row>
    <row r="4155" spans="9:12">
      <c r="I4155" s="41"/>
      <c r="J4155" s="41"/>
      <c r="K4155" s="41"/>
      <c r="L4155" s="41"/>
    </row>
    <row r="4156" spans="9:12">
      <c r="I4156" s="41"/>
      <c r="J4156" s="41"/>
      <c r="K4156" s="41"/>
      <c r="L4156" s="41"/>
    </row>
    <row r="4157" spans="9:12">
      <c r="I4157" s="41"/>
      <c r="J4157" s="41"/>
      <c r="K4157" s="41"/>
      <c r="L4157" s="41"/>
    </row>
    <row r="4158" spans="9:12">
      <c r="I4158" s="41"/>
      <c r="J4158" s="41"/>
      <c r="K4158" s="41"/>
      <c r="L4158" s="41"/>
    </row>
    <row r="4159" spans="9:12">
      <c r="I4159" s="41"/>
      <c r="J4159" s="41"/>
      <c r="K4159" s="41"/>
      <c r="L4159" s="41"/>
    </row>
    <row r="4160" spans="9:12">
      <c r="I4160" s="41"/>
      <c r="J4160" s="41"/>
      <c r="K4160" s="41"/>
      <c r="L4160" s="41"/>
    </row>
    <row r="4161" spans="9:12">
      <c r="I4161" s="41"/>
      <c r="J4161" s="41"/>
      <c r="K4161" s="41"/>
      <c r="L4161" s="41"/>
    </row>
    <row r="4162" spans="9:12">
      <c r="I4162" s="41"/>
      <c r="J4162" s="41"/>
      <c r="K4162" s="41"/>
      <c r="L4162" s="41"/>
    </row>
    <row r="4163" spans="9:12">
      <c r="I4163" s="41"/>
      <c r="J4163" s="41"/>
      <c r="K4163" s="41"/>
      <c r="L4163" s="41"/>
    </row>
    <row r="4164" spans="9:12">
      <c r="I4164" s="41"/>
      <c r="J4164" s="41"/>
      <c r="K4164" s="41"/>
      <c r="L4164" s="41"/>
    </row>
    <row r="4165" spans="9:12">
      <c r="I4165" s="41"/>
      <c r="J4165" s="41"/>
      <c r="K4165" s="41"/>
      <c r="L4165" s="41"/>
    </row>
    <row r="4166" spans="9:12">
      <c r="I4166" s="41"/>
      <c r="J4166" s="41"/>
      <c r="K4166" s="41"/>
      <c r="L4166" s="41"/>
    </row>
    <row r="4167" spans="9:12">
      <c r="I4167" s="41"/>
      <c r="J4167" s="41"/>
      <c r="K4167" s="41"/>
      <c r="L4167" s="41"/>
    </row>
    <row r="4168" spans="9:12">
      <c r="I4168" s="41"/>
      <c r="J4168" s="41"/>
      <c r="K4168" s="41"/>
      <c r="L4168" s="41"/>
    </row>
    <row r="4169" spans="9:12">
      <c r="I4169" s="41"/>
      <c r="J4169" s="41"/>
      <c r="K4169" s="41"/>
      <c r="L4169" s="41"/>
    </row>
    <row r="4170" spans="9:12">
      <c r="I4170" s="41"/>
      <c r="J4170" s="41"/>
      <c r="K4170" s="41"/>
      <c r="L4170" s="41"/>
    </row>
    <row r="4171" spans="9:12">
      <c r="I4171" s="41"/>
      <c r="J4171" s="41"/>
      <c r="K4171" s="41"/>
      <c r="L4171" s="41"/>
    </row>
    <row r="4172" spans="9:12">
      <c r="I4172" s="41"/>
      <c r="J4172" s="41"/>
      <c r="K4172" s="41"/>
      <c r="L4172" s="41"/>
    </row>
    <row r="4173" spans="9:12">
      <c r="I4173" s="41"/>
      <c r="J4173" s="41"/>
      <c r="K4173" s="41"/>
      <c r="L4173" s="41"/>
    </row>
    <row r="4174" spans="9:12">
      <c r="I4174" s="41"/>
      <c r="J4174" s="41"/>
      <c r="K4174" s="41"/>
      <c r="L4174" s="41"/>
    </row>
    <row r="4175" spans="9:12">
      <c r="I4175" s="41"/>
      <c r="J4175" s="41"/>
      <c r="K4175" s="41"/>
      <c r="L4175" s="41"/>
    </row>
    <row r="4176" spans="9:12">
      <c r="I4176" s="41"/>
      <c r="J4176" s="41"/>
      <c r="K4176" s="41"/>
      <c r="L4176" s="41"/>
    </row>
    <row r="4177" spans="9:12">
      <c r="I4177" s="41"/>
      <c r="J4177" s="41"/>
      <c r="K4177" s="41"/>
      <c r="L4177" s="41"/>
    </row>
    <row r="4178" spans="9:12">
      <c r="I4178" s="41"/>
      <c r="J4178" s="41"/>
      <c r="K4178" s="41"/>
      <c r="L4178" s="41"/>
    </row>
    <row r="4179" spans="9:12">
      <c r="I4179" s="41"/>
      <c r="J4179" s="41"/>
      <c r="K4179" s="41"/>
      <c r="L4179" s="41"/>
    </row>
    <row r="4180" spans="9:12">
      <c r="I4180" s="41"/>
      <c r="J4180" s="41"/>
      <c r="K4180" s="41"/>
      <c r="L4180" s="41"/>
    </row>
    <row r="4181" spans="9:12">
      <c r="I4181" s="41"/>
      <c r="J4181" s="41"/>
      <c r="K4181" s="41"/>
      <c r="L4181" s="41"/>
    </row>
    <row r="4182" spans="9:12">
      <c r="I4182" s="41"/>
      <c r="J4182" s="41"/>
      <c r="K4182" s="41"/>
      <c r="L4182" s="41"/>
    </row>
    <row r="4183" spans="9:12">
      <c r="I4183" s="41"/>
      <c r="J4183" s="41"/>
      <c r="K4183" s="41"/>
      <c r="L4183" s="41"/>
    </row>
    <row r="4184" spans="9:12">
      <c r="I4184" s="41"/>
      <c r="J4184" s="41"/>
      <c r="K4184" s="41"/>
      <c r="L4184" s="41"/>
    </row>
    <row r="4185" spans="9:12">
      <c r="I4185" s="41"/>
      <c r="J4185" s="41"/>
      <c r="K4185" s="41"/>
      <c r="L4185" s="41"/>
    </row>
    <row r="4186" spans="9:12">
      <c r="I4186" s="41"/>
      <c r="J4186" s="41"/>
      <c r="K4186" s="41"/>
      <c r="L4186" s="41"/>
    </row>
    <row r="4187" spans="9:12">
      <c r="I4187" s="41"/>
      <c r="J4187" s="41"/>
      <c r="K4187" s="41"/>
      <c r="L4187" s="41"/>
    </row>
    <row r="4188" spans="9:12">
      <c r="I4188" s="41"/>
      <c r="J4188" s="41"/>
      <c r="K4188" s="41"/>
      <c r="L4188" s="41"/>
    </row>
    <row r="4189" spans="9:12">
      <c r="I4189" s="41"/>
      <c r="J4189" s="41"/>
      <c r="K4189" s="41"/>
      <c r="L4189" s="41"/>
    </row>
    <row r="4190" spans="9:12">
      <c r="I4190" s="41"/>
      <c r="J4190" s="41"/>
      <c r="K4190" s="41"/>
      <c r="L4190" s="41"/>
    </row>
    <row r="4191" spans="9:12">
      <c r="I4191" s="41"/>
      <c r="J4191" s="41"/>
      <c r="K4191" s="41"/>
      <c r="L4191" s="41"/>
    </row>
    <row r="4192" spans="9:12">
      <c r="I4192" s="41"/>
      <c r="J4192" s="41"/>
      <c r="K4192" s="41"/>
      <c r="L4192" s="41"/>
    </row>
    <row r="4193" spans="9:12">
      <c r="I4193" s="41"/>
      <c r="J4193" s="41"/>
      <c r="K4193" s="41"/>
      <c r="L4193" s="41"/>
    </row>
    <row r="4194" spans="9:12">
      <c r="I4194" s="41"/>
      <c r="J4194" s="41"/>
      <c r="K4194" s="41"/>
      <c r="L4194" s="41"/>
    </row>
    <row r="4195" spans="9:12">
      <c r="I4195" s="41"/>
      <c r="J4195" s="41"/>
      <c r="K4195" s="41"/>
      <c r="L4195" s="41"/>
    </row>
    <row r="4196" spans="9:12">
      <c r="I4196" s="41"/>
      <c r="J4196" s="41"/>
      <c r="K4196" s="41"/>
      <c r="L4196" s="41"/>
    </row>
    <row r="4197" spans="9:12">
      <c r="I4197" s="41"/>
      <c r="J4197" s="41"/>
      <c r="K4197" s="41"/>
      <c r="L4197" s="41"/>
    </row>
    <row r="4198" spans="9:12">
      <c r="I4198" s="41"/>
      <c r="J4198" s="41"/>
      <c r="K4198" s="41"/>
      <c r="L4198" s="41"/>
    </row>
    <row r="4199" spans="9:12">
      <c r="I4199" s="41"/>
      <c r="J4199" s="41"/>
      <c r="K4199" s="41"/>
      <c r="L4199" s="41"/>
    </row>
    <row r="4200" spans="9:12">
      <c r="I4200" s="41"/>
      <c r="J4200" s="41"/>
      <c r="K4200" s="41"/>
      <c r="L4200" s="41"/>
    </row>
    <row r="4201" spans="9:12">
      <c r="I4201" s="41"/>
      <c r="J4201" s="41"/>
      <c r="K4201" s="41"/>
      <c r="L4201" s="41"/>
    </row>
    <row r="4202" spans="9:12">
      <c r="I4202" s="41"/>
      <c r="J4202" s="41"/>
      <c r="K4202" s="41"/>
      <c r="L4202" s="41"/>
    </row>
    <row r="4203" spans="9:12">
      <c r="I4203" s="41"/>
      <c r="J4203" s="41"/>
      <c r="K4203" s="41"/>
      <c r="L4203" s="41"/>
    </row>
    <row r="4204" spans="9:12">
      <c r="I4204" s="41"/>
      <c r="J4204" s="41"/>
      <c r="K4204" s="41"/>
      <c r="L4204" s="41"/>
    </row>
    <row r="4205" spans="9:12">
      <c r="I4205" s="41"/>
      <c r="J4205" s="41"/>
      <c r="K4205" s="41"/>
      <c r="L4205" s="41"/>
    </row>
    <row r="4206" spans="9:12">
      <c r="I4206" s="41"/>
      <c r="J4206" s="41"/>
      <c r="K4206" s="41"/>
      <c r="L4206" s="41"/>
    </row>
    <row r="4207" spans="9:12">
      <c r="I4207" s="41"/>
      <c r="J4207" s="41"/>
      <c r="K4207" s="41"/>
      <c r="L4207" s="41"/>
    </row>
    <row r="4208" spans="9:12">
      <c r="I4208" s="41"/>
      <c r="J4208" s="41"/>
      <c r="K4208" s="41"/>
      <c r="L4208" s="41"/>
    </row>
    <row r="4209" spans="9:12">
      <c r="I4209" s="41"/>
      <c r="J4209" s="41"/>
      <c r="K4209" s="41"/>
      <c r="L4209" s="41"/>
    </row>
    <row r="4210" spans="9:12">
      <c r="I4210" s="41"/>
      <c r="J4210" s="41"/>
      <c r="K4210" s="41"/>
      <c r="L4210" s="41"/>
    </row>
    <row r="4211" spans="9:12">
      <c r="I4211" s="41"/>
      <c r="J4211" s="41"/>
      <c r="K4211" s="41"/>
      <c r="L4211" s="41"/>
    </row>
    <row r="4212" spans="9:12">
      <c r="I4212" s="41"/>
      <c r="J4212" s="41"/>
      <c r="K4212" s="41"/>
      <c r="L4212" s="41"/>
    </row>
    <row r="4213" spans="9:12">
      <c r="I4213" s="41"/>
      <c r="J4213" s="41"/>
      <c r="K4213" s="41"/>
      <c r="L4213" s="41"/>
    </row>
    <row r="4214" spans="9:12">
      <c r="I4214" s="41"/>
      <c r="J4214" s="41"/>
      <c r="K4214" s="41"/>
      <c r="L4214" s="41"/>
    </row>
    <row r="4215" spans="9:12">
      <c r="I4215" s="41"/>
      <c r="J4215" s="41"/>
      <c r="K4215" s="41"/>
      <c r="L4215" s="41"/>
    </row>
    <row r="4216" spans="9:12">
      <c r="I4216" s="41"/>
      <c r="J4216" s="41"/>
      <c r="K4216" s="41"/>
      <c r="L4216" s="41"/>
    </row>
    <row r="4217" spans="9:12">
      <c r="I4217" s="41"/>
      <c r="J4217" s="41"/>
      <c r="K4217" s="41"/>
      <c r="L4217" s="41"/>
    </row>
    <row r="4218" spans="9:12">
      <c r="I4218" s="41"/>
      <c r="J4218" s="41"/>
      <c r="K4218" s="41"/>
      <c r="L4218" s="41"/>
    </row>
    <row r="4219" spans="9:12">
      <c r="I4219" s="41"/>
      <c r="J4219" s="41"/>
      <c r="K4219" s="41"/>
      <c r="L4219" s="41"/>
    </row>
    <row r="4220" spans="9:12">
      <c r="I4220" s="41"/>
      <c r="J4220" s="41"/>
      <c r="K4220" s="41"/>
      <c r="L4220" s="41"/>
    </row>
    <row r="4221" spans="9:12">
      <c r="I4221" s="41"/>
      <c r="J4221" s="41"/>
      <c r="K4221" s="41"/>
      <c r="L4221" s="41"/>
    </row>
    <row r="4222" spans="9:12">
      <c r="I4222" s="41"/>
      <c r="J4222" s="41"/>
      <c r="K4222" s="41"/>
      <c r="L4222" s="41"/>
    </row>
    <row r="4223" spans="9:12">
      <c r="I4223" s="41"/>
      <c r="J4223" s="41"/>
      <c r="K4223" s="41"/>
      <c r="L4223" s="41"/>
    </row>
    <row r="4224" spans="9:12">
      <c r="I4224" s="41"/>
      <c r="J4224" s="41"/>
      <c r="K4224" s="41"/>
      <c r="L4224" s="41"/>
    </row>
    <row r="4225" spans="9:12">
      <c r="I4225" s="41"/>
      <c r="J4225" s="41"/>
      <c r="K4225" s="41"/>
      <c r="L4225" s="41"/>
    </row>
    <row r="4226" spans="9:12">
      <c r="I4226" s="41"/>
      <c r="J4226" s="41"/>
      <c r="K4226" s="41"/>
      <c r="L4226" s="41"/>
    </row>
    <row r="4227" spans="9:12">
      <c r="I4227" s="41"/>
      <c r="J4227" s="41"/>
      <c r="K4227" s="41"/>
      <c r="L4227" s="41"/>
    </row>
    <row r="4228" spans="9:12">
      <c r="I4228" s="41"/>
      <c r="J4228" s="41"/>
      <c r="K4228" s="41"/>
      <c r="L4228" s="41"/>
    </row>
    <row r="4229" spans="9:12">
      <c r="I4229" s="41"/>
      <c r="J4229" s="41"/>
      <c r="K4229" s="41"/>
      <c r="L4229" s="41"/>
    </row>
    <row r="4230" spans="9:12">
      <c r="I4230" s="41"/>
      <c r="J4230" s="41"/>
      <c r="K4230" s="41"/>
      <c r="L4230" s="41"/>
    </row>
    <row r="4231" spans="9:12">
      <c r="I4231" s="41"/>
      <c r="J4231" s="41"/>
      <c r="K4231" s="41"/>
      <c r="L4231" s="41"/>
    </row>
    <row r="4232" spans="9:12">
      <c r="I4232" s="41"/>
      <c r="J4232" s="41"/>
      <c r="K4232" s="41"/>
      <c r="L4232" s="41"/>
    </row>
    <row r="4233" spans="9:12">
      <c r="I4233" s="41"/>
      <c r="J4233" s="41"/>
      <c r="K4233" s="41"/>
      <c r="L4233" s="41"/>
    </row>
    <row r="4234" spans="9:12">
      <c r="I4234" s="41"/>
      <c r="J4234" s="41"/>
      <c r="K4234" s="41"/>
      <c r="L4234" s="41"/>
    </row>
    <row r="4235" spans="9:12">
      <c r="I4235" s="41"/>
      <c r="J4235" s="41"/>
      <c r="K4235" s="41"/>
      <c r="L4235" s="41"/>
    </row>
    <row r="4236" spans="9:12">
      <c r="I4236" s="41"/>
      <c r="J4236" s="41"/>
      <c r="K4236" s="41"/>
      <c r="L4236" s="41"/>
    </row>
    <row r="4237" spans="9:12">
      <c r="I4237" s="41"/>
      <c r="J4237" s="41"/>
      <c r="K4237" s="41"/>
      <c r="L4237" s="41"/>
    </row>
    <row r="4238" spans="9:12">
      <c r="I4238" s="41"/>
      <c r="J4238" s="41"/>
      <c r="K4238" s="41"/>
      <c r="L4238" s="41"/>
    </row>
    <row r="4239" spans="9:12">
      <c r="I4239" s="41"/>
      <c r="J4239" s="41"/>
      <c r="K4239" s="41"/>
      <c r="L4239" s="41"/>
    </row>
    <row r="4240" spans="9:12">
      <c r="I4240" s="41"/>
      <c r="J4240" s="41"/>
      <c r="K4240" s="41"/>
      <c r="L4240" s="41"/>
    </row>
    <row r="4241" spans="9:12">
      <c r="I4241" s="41"/>
      <c r="J4241" s="41"/>
      <c r="K4241" s="41"/>
      <c r="L4241" s="41"/>
    </row>
    <row r="4242" spans="9:12">
      <c r="I4242" s="41"/>
      <c r="J4242" s="41"/>
      <c r="K4242" s="41"/>
      <c r="L4242" s="41"/>
    </row>
    <row r="4243" spans="9:12">
      <c r="I4243" s="41"/>
      <c r="J4243" s="41"/>
      <c r="K4243" s="41"/>
      <c r="L4243" s="41"/>
    </row>
    <row r="4244" spans="9:12">
      <c r="I4244" s="41"/>
      <c r="J4244" s="41"/>
      <c r="K4244" s="41"/>
      <c r="L4244" s="41"/>
    </row>
    <row r="4245" spans="9:12">
      <c r="I4245" s="41"/>
      <c r="J4245" s="41"/>
      <c r="K4245" s="41"/>
      <c r="L4245" s="41"/>
    </row>
    <row r="4246" spans="9:12">
      <c r="I4246" s="41"/>
      <c r="J4246" s="41"/>
      <c r="K4246" s="41"/>
      <c r="L4246" s="41"/>
    </row>
    <row r="4247" spans="9:12">
      <c r="I4247" s="41"/>
      <c r="J4247" s="41"/>
      <c r="K4247" s="41"/>
      <c r="L4247" s="41"/>
    </row>
    <row r="4248" spans="9:12">
      <c r="I4248" s="41"/>
      <c r="J4248" s="41"/>
      <c r="K4248" s="41"/>
      <c r="L4248" s="41"/>
    </row>
    <row r="4249" spans="9:12">
      <c r="I4249" s="41"/>
      <c r="J4249" s="41"/>
      <c r="K4249" s="41"/>
      <c r="L4249" s="41"/>
    </row>
    <row r="4250" spans="9:12">
      <c r="I4250" s="41"/>
      <c r="J4250" s="41"/>
      <c r="K4250" s="41"/>
      <c r="L4250" s="41"/>
    </row>
    <row r="4251" spans="9:12">
      <c r="I4251" s="41"/>
      <c r="J4251" s="41"/>
      <c r="K4251" s="41"/>
      <c r="L4251" s="41"/>
    </row>
    <row r="4252" spans="9:12">
      <c r="I4252" s="41"/>
      <c r="J4252" s="41"/>
      <c r="K4252" s="41"/>
      <c r="L4252" s="41"/>
    </row>
    <row r="4253" spans="9:12">
      <c r="I4253" s="41"/>
      <c r="J4253" s="41"/>
      <c r="K4253" s="41"/>
      <c r="L4253" s="41"/>
    </row>
    <row r="4254" spans="9:12">
      <c r="I4254" s="41"/>
      <c r="J4254" s="41"/>
      <c r="K4254" s="41"/>
      <c r="L4254" s="41"/>
    </row>
    <row r="4255" spans="9:12">
      <c r="I4255" s="41"/>
      <c r="J4255" s="41"/>
      <c r="K4255" s="41"/>
      <c r="L4255" s="41"/>
    </row>
    <row r="4256" spans="9:12">
      <c r="I4256" s="41"/>
      <c r="J4256" s="41"/>
      <c r="K4256" s="41"/>
      <c r="L4256" s="41"/>
    </row>
    <row r="4257" spans="9:12">
      <c r="I4257" s="41"/>
      <c r="J4257" s="41"/>
      <c r="K4257" s="41"/>
      <c r="L4257" s="41"/>
    </row>
    <row r="4258" spans="9:12">
      <c r="I4258" s="41"/>
      <c r="J4258" s="41"/>
      <c r="K4258" s="41"/>
      <c r="L4258" s="41"/>
    </row>
    <row r="4259" spans="9:12">
      <c r="I4259" s="41"/>
      <c r="J4259" s="41"/>
      <c r="K4259" s="41"/>
      <c r="L4259" s="41"/>
    </row>
    <row r="4260" spans="9:12">
      <c r="I4260" s="41"/>
      <c r="J4260" s="41"/>
      <c r="K4260" s="41"/>
      <c r="L4260" s="41"/>
    </row>
    <row r="4261" spans="9:12">
      <c r="I4261" s="41"/>
      <c r="J4261" s="41"/>
      <c r="K4261" s="41"/>
      <c r="L4261" s="41"/>
    </row>
    <row r="4262" spans="9:12">
      <c r="I4262" s="41"/>
      <c r="J4262" s="41"/>
      <c r="K4262" s="41"/>
      <c r="L4262" s="41"/>
    </row>
    <row r="4263" spans="9:12">
      <c r="I4263" s="41"/>
      <c r="J4263" s="41"/>
      <c r="K4263" s="41"/>
      <c r="L4263" s="41"/>
    </row>
    <row r="4264" spans="9:12">
      <c r="I4264" s="41"/>
      <c r="J4264" s="41"/>
      <c r="K4264" s="41"/>
      <c r="L4264" s="41"/>
    </row>
    <row r="4265" spans="9:12">
      <c r="I4265" s="41"/>
      <c r="J4265" s="41"/>
      <c r="K4265" s="41"/>
      <c r="L4265" s="41"/>
    </row>
    <row r="4266" spans="9:12">
      <c r="I4266" s="41"/>
      <c r="J4266" s="41"/>
      <c r="K4266" s="41"/>
      <c r="L4266" s="41"/>
    </row>
    <row r="4267" spans="9:12">
      <c r="I4267" s="41"/>
      <c r="J4267" s="41"/>
      <c r="K4267" s="41"/>
      <c r="L4267" s="41"/>
    </row>
    <row r="4268" spans="9:12">
      <c r="I4268" s="41"/>
      <c r="J4268" s="41"/>
      <c r="K4268" s="41"/>
      <c r="L4268" s="41"/>
    </row>
    <row r="4269" spans="9:12">
      <c r="I4269" s="41"/>
      <c r="J4269" s="41"/>
      <c r="K4269" s="41"/>
      <c r="L4269" s="41"/>
    </row>
    <row r="4270" spans="9:12">
      <c r="I4270" s="41"/>
      <c r="J4270" s="41"/>
      <c r="K4270" s="41"/>
      <c r="L4270" s="41"/>
    </row>
    <row r="4271" spans="9:12">
      <c r="I4271" s="41"/>
      <c r="J4271" s="41"/>
      <c r="K4271" s="41"/>
      <c r="L4271" s="41"/>
    </row>
    <row r="4272" spans="9:12">
      <c r="I4272" s="41"/>
      <c r="J4272" s="41"/>
      <c r="K4272" s="41"/>
      <c r="L4272" s="41"/>
    </row>
    <row r="4273" spans="9:12">
      <c r="I4273" s="41"/>
      <c r="J4273" s="41"/>
      <c r="K4273" s="41"/>
      <c r="L4273" s="41"/>
    </row>
    <row r="4274" spans="9:12">
      <c r="I4274" s="41"/>
      <c r="J4274" s="41"/>
      <c r="K4274" s="41"/>
      <c r="L4274" s="41"/>
    </row>
    <row r="4275" spans="9:12">
      <c r="I4275" s="41"/>
      <c r="J4275" s="41"/>
      <c r="K4275" s="41"/>
      <c r="L4275" s="41"/>
    </row>
    <row r="4276" spans="9:12">
      <c r="I4276" s="41"/>
      <c r="J4276" s="41"/>
      <c r="K4276" s="41"/>
      <c r="L4276" s="41"/>
    </row>
    <row r="4277" spans="9:12">
      <c r="I4277" s="41"/>
      <c r="J4277" s="41"/>
      <c r="K4277" s="41"/>
      <c r="L4277" s="41"/>
    </row>
    <row r="4278" spans="9:12">
      <c r="I4278" s="41"/>
      <c r="J4278" s="41"/>
      <c r="K4278" s="41"/>
      <c r="L4278" s="41"/>
    </row>
    <row r="4279" spans="9:12">
      <c r="I4279" s="41"/>
      <c r="J4279" s="41"/>
      <c r="K4279" s="41"/>
      <c r="L4279" s="41"/>
    </row>
    <row r="4280" spans="9:12">
      <c r="I4280" s="41"/>
      <c r="J4280" s="41"/>
      <c r="K4280" s="41"/>
      <c r="L4280" s="41"/>
    </row>
    <row r="4281" spans="9:12">
      <c r="I4281" s="41"/>
      <c r="J4281" s="41"/>
      <c r="K4281" s="41"/>
      <c r="L4281" s="41"/>
    </row>
    <row r="4282" spans="9:12">
      <c r="I4282" s="41"/>
      <c r="J4282" s="41"/>
      <c r="K4282" s="41"/>
      <c r="L4282" s="41"/>
    </row>
    <row r="4283" spans="9:12">
      <c r="I4283" s="41"/>
      <c r="J4283" s="41"/>
      <c r="K4283" s="41"/>
      <c r="L4283" s="41"/>
    </row>
    <row r="4284" spans="9:12">
      <c r="I4284" s="41"/>
      <c r="J4284" s="41"/>
      <c r="K4284" s="41"/>
      <c r="L4284" s="41"/>
    </row>
    <row r="4285" spans="9:12">
      <c r="I4285" s="41"/>
      <c r="J4285" s="41"/>
      <c r="K4285" s="41"/>
      <c r="L4285" s="41"/>
    </row>
    <row r="4286" spans="9:12">
      <c r="I4286" s="41"/>
      <c r="J4286" s="41"/>
      <c r="K4286" s="41"/>
      <c r="L4286" s="41"/>
    </row>
    <row r="4287" spans="9:12">
      <c r="I4287" s="41"/>
      <c r="J4287" s="41"/>
      <c r="K4287" s="41"/>
      <c r="L4287" s="41"/>
    </row>
    <row r="4288" spans="9:12">
      <c r="I4288" s="41"/>
      <c r="J4288" s="41"/>
      <c r="K4288" s="41"/>
      <c r="L4288" s="41"/>
    </row>
    <row r="4289" spans="9:12">
      <c r="I4289" s="41"/>
      <c r="J4289" s="41"/>
      <c r="K4289" s="41"/>
      <c r="L4289" s="41"/>
    </row>
    <row r="4290" spans="9:12">
      <c r="I4290" s="41"/>
      <c r="J4290" s="41"/>
      <c r="K4290" s="41"/>
      <c r="L4290" s="41"/>
    </row>
    <row r="4291" spans="9:12">
      <c r="I4291" s="41"/>
      <c r="J4291" s="41"/>
      <c r="K4291" s="41"/>
      <c r="L4291" s="41"/>
    </row>
    <row r="4292" spans="9:12">
      <c r="I4292" s="41"/>
      <c r="J4292" s="41"/>
      <c r="K4292" s="41"/>
      <c r="L4292" s="41"/>
    </row>
    <row r="4293" spans="9:12">
      <c r="I4293" s="41"/>
      <c r="J4293" s="41"/>
      <c r="K4293" s="41"/>
      <c r="L4293" s="41"/>
    </row>
    <row r="4294" spans="9:12">
      <c r="I4294" s="41"/>
      <c r="J4294" s="41"/>
      <c r="K4294" s="41"/>
      <c r="L4294" s="41"/>
    </row>
    <row r="4295" spans="9:12">
      <c r="I4295" s="41"/>
      <c r="J4295" s="41"/>
      <c r="K4295" s="41"/>
      <c r="L4295" s="41"/>
    </row>
    <row r="4296" spans="9:12">
      <c r="I4296" s="41"/>
      <c r="J4296" s="41"/>
      <c r="K4296" s="41"/>
      <c r="L4296" s="41"/>
    </row>
    <row r="4297" spans="9:12">
      <c r="I4297" s="41"/>
      <c r="J4297" s="41"/>
      <c r="K4297" s="41"/>
      <c r="L4297" s="41"/>
    </row>
    <row r="4298" spans="9:12">
      <c r="I4298" s="41"/>
      <c r="J4298" s="41"/>
      <c r="K4298" s="41"/>
      <c r="L4298" s="41"/>
    </row>
    <row r="4299" spans="9:12">
      <c r="I4299" s="41"/>
      <c r="J4299" s="41"/>
      <c r="K4299" s="41"/>
      <c r="L4299" s="41"/>
    </row>
    <row r="4300" spans="9:12">
      <c r="I4300" s="41"/>
      <c r="J4300" s="41"/>
      <c r="K4300" s="41"/>
      <c r="L4300" s="41"/>
    </row>
    <row r="4301" spans="9:12">
      <c r="I4301" s="41"/>
      <c r="J4301" s="41"/>
      <c r="K4301" s="41"/>
      <c r="L4301" s="41"/>
    </row>
    <row r="4302" spans="9:12">
      <c r="I4302" s="41"/>
      <c r="J4302" s="41"/>
      <c r="K4302" s="41"/>
      <c r="L4302" s="41"/>
    </row>
    <row r="4303" spans="9:12">
      <c r="I4303" s="41"/>
      <c r="J4303" s="41"/>
      <c r="K4303" s="41"/>
      <c r="L4303" s="41"/>
    </row>
    <row r="4304" spans="9:12">
      <c r="I4304" s="41"/>
      <c r="J4304" s="41"/>
      <c r="K4304" s="41"/>
      <c r="L4304" s="41"/>
    </row>
    <row r="4305" spans="9:12">
      <c r="I4305" s="41"/>
      <c r="J4305" s="41"/>
      <c r="K4305" s="41"/>
      <c r="L4305" s="41"/>
    </row>
    <row r="4306" spans="9:12">
      <c r="I4306" s="41"/>
      <c r="J4306" s="41"/>
      <c r="K4306" s="41"/>
      <c r="L4306" s="41"/>
    </row>
    <row r="4307" spans="9:12">
      <c r="I4307" s="41"/>
      <c r="J4307" s="41"/>
      <c r="K4307" s="41"/>
      <c r="L4307" s="41"/>
    </row>
    <row r="4308" spans="9:12">
      <c r="I4308" s="41"/>
      <c r="J4308" s="41"/>
      <c r="K4308" s="41"/>
      <c r="L4308" s="41"/>
    </row>
    <row r="4309" spans="9:12">
      <c r="I4309" s="41"/>
      <c r="J4309" s="41"/>
      <c r="K4309" s="41"/>
      <c r="L4309" s="41"/>
    </row>
    <row r="4310" spans="9:12">
      <c r="I4310" s="41"/>
      <c r="J4310" s="41"/>
      <c r="K4310" s="41"/>
      <c r="L4310" s="41"/>
    </row>
    <row r="4311" spans="9:12">
      <c r="I4311" s="41"/>
      <c r="J4311" s="41"/>
      <c r="K4311" s="41"/>
      <c r="L4311" s="41"/>
    </row>
    <row r="4312" spans="9:12">
      <c r="I4312" s="41"/>
      <c r="J4312" s="41"/>
      <c r="K4312" s="41"/>
      <c r="L4312" s="41"/>
    </row>
    <row r="4313" spans="9:12">
      <c r="I4313" s="41"/>
      <c r="J4313" s="41"/>
      <c r="K4313" s="41"/>
      <c r="L4313" s="41"/>
    </row>
    <row r="4314" spans="9:12">
      <c r="I4314" s="41"/>
      <c r="J4314" s="41"/>
      <c r="K4314" s="41"/>
      <c r="L4314" s="41"/>
    </row>
    <row r="4315" spans="9:12">
      <c r="I4315" s="41"/>
      <c r="J4315" s="41"/>
      <c r="K4315" s="41"/>
      <c r="L4315" s="41"/>
    </row>
    <row r="4316" spans="9:12">
      <c r="I4316" s="41"/>
      <c r="J4316" s="41"/>
      <c r="K4316" s="41"/>
      <c r="L4316" s="41"/>
    </row>
    <row r="4317" spans="9:12">
      <c r="I4317" s="41"/>
      <c r="J4317" s="41"/>
      <c r="K4317" s="41"/>
      <c r="L4317" s="41"/>
    </row>
    <row r="4318" spans="9:12">
      <c r="I4318" s="41"/>
      <c r="J4318" s="41"/>
      <c r="K4318" s="41"/>
      <c r="L4318" s="41"/>
    </row>
    <row r="4319" spans="9:12">
      <c r="I4319" s="41"/>
      <c r="J4319" s="41"/>
      <c r="K4319" s="41"/>
      <c r="L4319" s="41"/>
    </row>
    <row r="4320" spans="9:12">
      <c r="I4320" s="41"/>
      <c r="J4320" s="41"/>
      <c r="K4320" s="41"/>
      <c r="L4320" s="41"/>
    </row>
    <row r="4321" spans="9:12">
      <c r="I4321" s="41"/>
      <c r="J4321" s="41"/>
      <c r="K4321" s="41"/>
      <c r="L4321" s="41"/>
    </row>
    <row r="4322" spans="9:12">
      <c r="I4322" s="41"/>
      <c r="J4322" s="41"/>
      <c r="K4322" s="41"/>
      <c r="L4322" s="41"/>
    </row>
    <row r="4323" spans="9:12">
      <c r="I4323" s="41"/>
      <c r="J4323" s="41"/>
      <c r="K4323" s="41"/>
      <c r="L4323" s="41"/>
    </row>
    <row r="4324" spans="9:12">
      <c r="I4324" s="41"/>
      <c r="J4324" s="41"/>
      <c r="K4324" s="41"/>
      <c r="L4324" s="41"/>
    </row>
    <row r="4325" spans="9:12">
      <c r="I4325" s="41"/>
      <c r="J4325" s="41"/>
      <c r="K4325" s="41"/>
      <c r="L4325" s="41"/>
    </row>
    <row r="4326" spans="9:12">
      <c r="I4326" s="41"/>
      <c r="J4326" s="41"/>
      <c r="K4326" s="41"/>
      <c r="L4326" s="41"/>
    </row>
    <row r="4327" spans="9:12">
      <c r="I4327" s="41"/>
      <c r="J4327" s="41"/>
      <c r="K4327" s="41"/>
      <c r="L4327" s="41"/>
    </row>
    <row r="4328" spans="9:12">
      <c r="I4328" s="41"/>
      <c r="J4328" s="41"/>
      <c r="K4328" s="41"/>
      <c r="L4328" s="41"/>
    </row>
    <row r="4329" spans="9:12">
      <c r="I4329" s="41"/>
      <c r="J4329" s="41"/>
      <c r="K4329" s="41"/>
      <c r="L4329" s="41"/>
    </row>
    <row r="4330" spans="9:12">
      <c r="I4330" s="41"/>
      <c r="J4330" s="41"/>
      <c r="K4330" s="41"/>
      <c r="L4330" s="41"/>
    </row>
    <row r="4331" spans="9:12">
      <c r="I4331" s="41"/>
      <c r="J4331" s="41"/>
      <c r="K4331" s="41"/>
      <c r="L4331" s="41"/>
    </row>
    <row r="4332" spans="9:12">
      <c r="I4332" s="41"/>
      <c r="J4332" s="41"/>
      <c r="K4332" s="41"/>
      <c r="L4332" s="41"/>
    </row>
    <row r="4333" spans="9:12">
      <c r="I4333" s="41"/>
      <c r="J4333" s="41"/>
      <c r="K4333" s="41"/>
      <c r="L4333" s="41"/>
    </row>
    <row r="4334" spans="9:12">
      <c r="I4334" s="41"/>
      <c r="J4334" s="41"/>
      <c r="K4334" s="41"/>
      <c r="L4334" s="41"/>
    </row>
    <row r="4335" spans="9:12">
      <c r="I4335" s="41"/>
      <c r="J4335" s="41"/>
      <c r="K4335" s="41"/>
      <c r="L4335" s="41"/>
    </row>
    <row r="4336" spans="9:12">
      <c r="I4336" s="41"/>
      <c r="J4336" s="41"/>
      <c r="K4336" s="41"/>
      <c r="L4336" s="41"/>
    </row>
    <row r="4337" spans="9:12">
      <c r="I4337" s="41"/>
      <c r="J4337" s="41"/>
      <c r="K4337" s="41"/>
      <c r="L4337" s="41"/>
    </row>
    <row r="4338" spans="9:12">
      <c r="I4338" s="41"/>
      <c r="J4338" s="41"/>
      <c r="K4338" s="41"/>
      <c r="L4338" s="41"/>
    </row>
    <row r="4339" spans="9:12">
      <c r="I4339" s="41"/>
      <c r="J4339" s="41"/>
      <c r="K4339" s="41"/>
      <c r="L4339" s="41"/>
    </row>
    <row r="4340" spans="9:12">
      <c r="I4340" s="41"/>
      <c r="J4340" s="41"/>
      <c r="K4340" s="41"/>
      <c r="L4340" s="41"/>
    </row>
    <row r="4341" spans="9:12">
      <c r="I4341" s="41"/>
      <c r="J4341" s="41"/>
      <c r="K4341" s="41"/>
      <c r="L4341" s="41"/>
    </row>
    <row r="4342" spans="9:12">
      <c r="I4342" s="41"/>
      <c r="J4342" s="41"/>
      <c r="K4342" s="41"/>
      <c r="L4342" s="41"/>
    </row>
    <row r="4343" spans="9:12">
      <c r="I4343" s="41"/>
      <c r="J4343" s="41"/>
      <c r="K4343" s="41"/>
      <c r="L4343" s="41"/>
    </row>
    <row r="4344" spans="9:12">
      <c r="I4344" s="41"/>
      <c r="J4344" s="41"/>
      <c r="K4344" s="41"/>
      <c r="L4344" s="41"/>
    </row>
    <row r="4345" spans="9:12">
      <c r="I4345" s="41"/>
      <c r="J4345" s="41"/>
      <c r="K4345" s="41"/>
      <c r="L4345" s="41"/>
    </row>
    <row r="4346" spans="9:12">
      <c r="I4346" s="41"/>
      <c r="J4346" s="41"/>
      <c r="K4346" s="41"/>
      <c r="L4346" s="41"/>
    </row>
    <row r="4347" spans="9:12">
      <c r="I4347" s="41"/>
      <c r="J4347" s="41"/>
      <c r="K4347" s="41"/>
      <c r="L4347" s="41"/>
    </row>
    <row r="4348" spans="9:12">
      <c r="I4348" s="41"/>
      <c r="J4348" s="41"/>
      <c r="K4348" s="41"/>
      <c r="L4348" s="41"/>
    </row>
    <row r="4349" spans="9:12">
      <c r="I4349" s="41"/>
      <c r="J4349" s="41"/>
      <c r="K4349" s="41"/>
      <c r="L4349" s="41"/>
    </row>
    <row r="4350" spans="9:12">
      <c r="I4350" s="41"/>
      <c r="J4350" s="41"/>
      <c r="K4350" s="41"/>
      <c r="L4350" s="41"/>
    </row>
    <row r="4351" spans="9:12">
      <c r="I4351" s="41"/>
      <c r="J4351" s="41"/>
      <c r="K4351" s="41"/>
      <c r="L4351" s="41"/>
    </row>
    <row r="4352" spans="9:12">
      <c r="I4352" s="41"/>
      <c r="J4352" s="41"/>
      <c r="K4352" s="41"/>
      <c r="L4352" s="41"/>
    </row>
    <row r="4353" spans="9:12">
      <c r="I4353" s="41"/>
      <c r="J4353" s="41"/>
      <c r="K4353" s="41"/>
      <c r="L4353" s="41"/>
    </row>
    <row r="4354" spans="9:12">
      <c r="I4354" s="41"/>
      <c r="J4354" s="41"/>
      <c r="K4354" s="41"/>
      <c r="L4354" s="41"/>
    </row>
    <row r="4355" spans="9:12">
      <c r="I4355" s="41"/>
      <c r="J4355" s="41"/>
      <c r="K4355" s="41"/>
      <c r="L4355" s="41"/>
    </row>
    <row r="4356" spans="9:12">
      <c r="I4356" s="41"/>
      <c r="J4356" s="41"/>
      <c r="K4356" s="41"/>
      <c r="L4356" s="41"/>
    </row>
    <row r="4357" spans="9:12">
      <c r="I4357" s="41"/>
      <c r="J4357" s="41"/>
      <c r="K4357" s="41"/>
      <c r="L4357" s="41"/>
    </row>
    <row r="4358" spans="9:12">
      <c r="I4358" s="41"/>
      <c r="J4358" s="41"/>
      <c r="K4358" s="41"/>
      <c r="L4358" s="41"/>
    </row>
    <row r="4359" spans="9:12">
      <c r="I4359" s="41"/>
      <c r="J4359" s="41"/>
      <c r="K4359" s="41"/>
      <c r="L4359" s="41"/>
    </row>
    <row r="4360" spans="9:12">
      <c r="I4360" s="41"/>
      <c r="J4360" s="41"/>
      <c r="K4360" s="41"/>
      <c r="L4360" s="41"/>
    </row>
    <row r="4361" spans="9:12">
      <c r="I4361" s="41"/>
      <c r="J4361" s="41"/>
      <c r="K4361" s="41"/>
      <c r="L4361" s="41"/>
    </row>
    <row r="4362" spans="9:12">
      <c r="I4362" s="41"/>
      <c r="J4362" s="41"/>
      <c r="K4362" s="41"/>
      <c r="L4362" s="41"/>
    </row>
    <row r="4363" spans="9:12">
      <c r="I4363" s="41"/>
      <c r="J4363" s="41"/>
      <c r="K4363" s="41"/>
      <c r="L4363" s="41"/>
    </row>
    <row r="4364" spans="9:12">
      <c r="I4364" s="41"/>
      <c r="J4364" s="41"/>
      <c r="K4364" s="41"/>
      <c r="L4364" s="41"/>
    </row>
    <row r="4365" spans="9:12">
      <c r="I4365" s="41"/>
      <c r="J4365" s="41"/>
      <c r="K4365" s="41"/>
      <c r="L4365" s="41"/>
    </row>
    <row r="4366" spans="9:12">
      <c r="I4366" s="41"/>
      <c r="J4366" s="41"/>
      <c r="K4366" s="41"/>
      <c r="L4366" s="41"/>
    </row>
    <row r="4367" spans="9:12">
      <c r="I4367" s="41"/>
      <c r="J4367" s="41"/>
      <c r="K4367" s="41"/>
      <c r="L4367" s="41"/>
    </row>
    <row r="4368" spans="9:12">
      <c r="I4368" s="41"/>
      <c r="J4368" s="41"/>
      <c r="K4368" s="41"/>
      <c r="L4368" s="41"/>
    </row>
    <row r="4369" spans="9:12">
      <c r="I4369" s="41"/>
      <c r="J4369" s="41"/>
      <c r="K4369" s="41"/>
      <c r="L4369" s="41"/>
    </row>
    <row r="4370" spans="9:12">
      <c r="I4370" s="41"/>
      <c r="J4370" s="41"/>
      <c r="K4370" s="41"/>
      <c r="L4370" s="41"/>
    </row>
    <row r="4371" spans="9:12">
      <c r="I4371" s="41"/>
      <c r="J4371" s="41"/>
      <c r="K4371" s="41"/>
      <c r="L4371" s="41"/>
    </row>
    <row r="4372" spans="9:12">
      <c r="I4372" s="41"/>
      <c r="J4372" s="41"/>
      <c r="K4372" s="41"/>
      <c r="L4372" s="41"/>
    </row>
    <row r="4373" spans="9:12">
      <c r="I4373" s="41"/>
      <c r="J4373" s="41"/>
      <c r="K4373" s="41"/>
      <c r="L4373" s="41"/>
    </row>
    <row r="4374" spans="9:12">
      <c r="I4374" s="41"/>
      <c r="J4374" s="41"/>
      <c r="K4374" s="41"/>
      <c r="L4374" s="41"/>
    </row>
    <row r="4375" spans="9:12">
      <c r="I4375" s="41"/>
      <c r="J4375" s="41"/>
      <c r="K4375" s="41"/>
      <c r="L4375" s="41"/>
    </row>
    <row r="4376" spans="9:12">
      <c r="I4376" s="41"/>
      <c r="J4376" s="41"/>
      <c r="K4376" s="41"/>
      <c r="L4376" s="41"/>
    </row>
    <row r="4377" spans="9:12">
      <c r="I4377" s="41"/>
      <c r="J4377" s="41"/>
      <c r="K4377" s="41"/>
      <c r="L4377" s="41"/>
    </row>
    <row r="4378" spans="9:12">
      <c r="I4378" s="41"/>
      <c r="J4378" s="41"/>
      <c r="K4378" s="41"/>
      <c r="L4378" s="41"/>
    </row>
    <row r="4379" spans="9:12">
      <c r="I4379" s="41"/>
      <c r="J4379" s="41"/>
      <c r="K4379" s="41"/>
      <c r="L4379" s="41"/>
    </row>
    <row r="4380" spans="9:12">
      <c r="I4380" s="41"/>
      <c r="J4380" s="41"/>
      <c r="K4380" s="41"/>
      <c r="L4380" s="41"/>
    </row>
    <row r="4381" spans="9:12">
      <c r="I4381" s="41"/>
      <c r="J4381" s="41"/>
      <c r="K4381" s="41"/>
      <c r="L4381" s="41"/>
    </row>
    <row r="4382" spans="9:12">
      <c r="I4382" s="41"/>
      <c r="J4382" s="41"/>
      <c r="K4382" s="41"/>
      <c r="L4382" s="41"/>
    </row>
    <row r="4383" spans="9:12">
      <c r="I4383" s="41"/>
      <c r="J4383" s="41"/>
      <c r="K4383" s="41"/>
      <c r="L4383" s="41"/>
    </row>
    <row r="4384" spans="9:12">
      <c r="I4384" s="41"/>
      <c r="J4384" s="41"/>
      <c r="K4384" s="41"/>
      <c r="L4384" s="41"/>
    </row>
    <row r="4385" spans="9:12">
      <c r="I4385" s="41"/>
      <c r="J4385" s="41"/>
      <c r="K4385" s="41"/>
      <c r="L4385" s="41"/>
    </row>
    <row r="4386" spans="9:12">
      <c r="I4386" s="41"/>
      <c r="J4386" s="41"/>
      <c r="K4386" s="41"/>
      <c r="L4386" s="41"/>
    </row>
    <row r="4387" spans="9:12">
      <c r="I4387" s="41"/>
      <c r="J4387" s="41"/>
      <c r="K4387" s="41"/>
      <c r="L4387" s="41"/>
    </row>
    <row r="4388" spans="9:12">
      <c r="I4388" s="41"/>
      <c r="J4388" s="41"/>
      <c r="K4388" s="41"/>
      <c r="L4388" s="41"/>
    </row>
    <row r="4389" spans="9:12">
      <c r="I4389" s="41"/>
      <c r="J4389" s="41"/>
      <c r="K4389" s="41"/>
      <c r="L4389" s="41"/>
    </row>
    <row r="4390" spans="9:12">
      <c r="I4390" s="41"/>
      <c r="J4390" s="41"/>
      <c r="K4390" s="41"/>
      <c r="L4390" s="41"/>
    </row>
    <row r="4391" spans="9:12">
      <c r="I4391" s="41"/>
      <c r="J4391" s="41"/>
      <c r="K4391" s="41"/>
      <c r="L4391" s="41"/>
    </row>
    <row r="4392" spans="9:12">
      <c r="I4392" s="41"/>
      <c r="J4392" s="41"/>
      <c r="K4392" s="41"/>
      <c r="L4392" s="41"/>
    </row>
    <row r="4393" spans="9:12">
      <c r="I4393" s="41"/>
      <c r="J4393" s="41"/>
      <c r="K4393" s="41"/>
      <c r="L4393" s="41"/>
    </row>
    <row r="4394" spans="9:12">
      <c r="I4394" s="41"/>
      <c r="J4394" s="41"/>
      <c r="K4394" s="41"/>
      <c r="L4394" s="41"/>
    </row>
    <row r="4395" spans="9:12">
      <c r="I4395" s="41"/>
      <c r="J4395" s="41"/>
      <c r="K4395" s="41"/>
      <c r="L4395" s="41"/>
    </row>
    <row r="4396" spans="9:12">
      <c r="I4396" s="41"/>
      <c r="J4396" s="41"/>
      <c r="K4396" s="41"/>
      <c r="L4396" s="41"/>
    </row>
    <row r="4397" spans="9:12">
      <c r="I4397" s="41"/>
      <c r="J4397" s="41"/>
      <c r="K4397" s="41"/>
      <c r="L4397" s="41"/>
    </row>
    <row r="4398" spans="9:12">
      <c r="I4398" s="41"/>
      <c r="J4398" s="41"/>
      <c r="K4398" s="41"/>
      <c r="L4398" s="41"/>
    </row>
    <row r="4399" spans="9:12">
      <c r="I4399" s="41"/>
      <c r="J4399" s="41"/>
      <c r="K4399" s="41"/>
      <c r="L4399" s="41"/>
    </row>
    <row r="4400" spans="9:12">
      <c r="I4400" s="41"/>
      <c r="J4400" s="41"/>
      <c r="K4400" s="41"/>
      <c r="L4400" s="41"/>
    </row>
    <row r="4401" spans="9:12">
      <c r="I4401" s="41"/>
      <c r="J4401" s="41"/>
      <c r="K4401" s="41"/>
      <c r="L4401" s="41"/>
    </row>
    <row r="4402" spans="9:12">
      <c r="I4402" s="41"/>
      <c r="J4402" s="41"/>
      <c r="K4402" s="41"/>
      <c r="L4402" s="41"/>
    </row>
    <row r="4403" spans="9:12">
      <c r="I4403" s="41"/>
      <c r="J4403" s="41"/>
      <c r="K4403" s="41"/>
      <c r="L4403" s="41"/>
    </row>
    <row r="4404" spans="9:12">
      <c r="I4404" s="41"/>
      <c r="J4404" s="41"/>
      <c r="K4404" s="41"/>
      <c r="L4404" s="41"/>
    </row>
    <row r="4405" spans="9:12">
      <c r="I4405" s="41"/>
      <c r="J4405" s="41"/>
      <c r="K4405" s="41"/>
      <c r="L4405" s="41"/>
    </row>
    <row r="4406" spans="9:12">
      <c r="I4406" s="41"/>
      <c r="J4406" s="41"/>
      <c r="K4406" s="41"/>
      <c r="L4406" s="41"/>
    </row>
    <row r="4407" spans="9:12">
      <c r="I4407" s="41"/>
      <c r="J4407" s="41"/>
      <c r="K4407" s="41"/>
      <c r="L4407" s="41"/>
    </row>
    <row r="4408" spans="9:12">
      <c r="I4408" s="41"/>
      <c r="J4408" s="41"/>
      <c r="K4408" s="41"/>
      <c r="L4408" s="41"/>
    </row>
    <row r="4409" spans="9:12">
      <c r="I4409" s="41"/>
      <c r="J4409" s="41"/>
      <c r="K4409" s="41"/>
      <c r="L4409" s="41"/>
    </row>
    <row r="4410" spans="9:12">
      <c r="I4410" s="41"/>
      <c r="J4410" s="41"/>
      <c r="K4410" s="41"/>
      <c r="L4410" s="41"/>
    </row>
    <row r="4411" spans="9:12">
      <c r="I4411" s="41"/>
      <c r="J4411" s="41"/>
      <c r="K4411" s="41"/>
      <c r="L4411" s="41"/>
    </row>
    <row r="4412" spans="9:12">
      <c r="I4412" s="41"/>
      <c r="J4412" s="41"/>
      <c r="K4412" s="41"/>
      <c r="L4412" s="41"/>
    </row>
    <row r="4413" spans="9:12">
      <c r="I4413" s="41"/>
      <c r="J4413" s="41"/>
      <c r="K4413" s="41"/>
      <c r="L4413" s="41"/>
    </row>
    <row r="4414" spans="9:12">
      <c r="I4414" s="41"/>
      <c r="J4414" s="41"/>
      <c r="K4414" s="41"/>
      <c r="L4414" s="41"/>
    </row>
    <row r="4415" spans="9:12">
      <c r="I4415" s="41"/>
      <c r="J4415" s="41"/>
      <c r="K4415" s="41"/>
      <c r="L4415" s="41"/>
    </row>
    <row r="4416" spans="9:12">
      <c r="I4416" s="41"/>
      <c r="J4416" s="41"/>
      <c r="K4416" s="41"/>
      <c r="L4416" s="41"/>
    </row>
    <row r="4417" spans="9:12">
      <c r="I4417" s="41"/>
      <c r="J4417" s="41"/>
      <c r="K4417" s="41"/>
      <c r="L4417" s="41"/>
    </row>
    <row r="4418" spans="9:12">
      <c r="I4418" s="41"/>
      <c r="J4418" s="41"/>
      <c r="K4418" s="41"/>
      <c r="L4418" s="41"/>
    </row>
    <row r="4419" spans="9:12">
      <c r="I4419" s="41"/>
      <c r="J4419" s="41"/>
      <c r="K4419" s="41"/>
      <c r="L4419" s="41"/>
    </row>
    <row r="4420" spans="9:12">
      <c r="I4420" s="41"/>
      <c r="J4420" s="41"/>
      <c r="K4420" s="41"/>
      <c r="L4420" s="41"/>
    </row>
    <row r="4421" spans="9:12">
      <c r="I4421" s="41"/>
      <c r="J4421" s="41"/>
      <c r="K4421" s="41"/>
      <c r="L4421" s="41"/>
    </row>
    <row r="4422" spans="9:12">
      <c r="I4422" s="41"/>
      <c r="J4422" s="41"/>
      <c r="K4422" s="41"/>
      <c r="L4422" s="41"/>
    </row>
    <row r="4423" spans="9:12">
      <c r="I4423" s="41"/>
      <c r="J4423" s="41"/>
      <c r="K4423" s="41"/>
      <c r="L4423" s="41"/>
    </row>
    <row r="4424" spans="9:12">
      <c r="I4424" s="41"/>
      <c r="J4424" s="41"/>
      <c r="K4424" s="41"/>
      <c r="L4424" s="41"/>
    </row>
    <row r="4425" spans="9:12">
      <c r="I4425" s="41"/>
      <c r="J4425" s="41"/>
      <c r="K4425" s="41"/>
      <c r="L4425" s="41"/>
    </row>
    <row r="4426" spans="9:12">
      <c r="I4426" s="41"/>
      <c r="J4426" s="41"/>
      <c r="K4426" s="41"/>
      <c r="L4426" s="41"/>
    </row>
    <row r="4427" spans="9:12">
      <c r="I4427" s="41"/>
      <c r="J4427" s="41"/>
      <c r="K4427" s="41"/>
      <c r="L4427" s="41"/>
    </row>
    <row r="4428" spans="9:12">
      <c r="I4428" s="41"/>
      <c r="J4428" s="41"/>
      <c r="K4428" s="41"/>
      <c r="L4428" s="41"/>
    </row>
    <row r="4429" spans="9:12">
      <c r="I4429" s="41"/>
      <c r="J4429" s="41"/>
      <c r="K4429" s="41"/>
      <c r="L4429" s="41"/>
    </row>
    <row r="4430" spans="9:12">
      <c r="I4430" s="41"/>
      <c r="J4430" s="41"/>
      <c r="K4430" s="41"/>
      <c r="L4430" s="41"/>
    </row>
    <row r="4431" spans="9:12">
      <c r="I4431" s="41"/>
      <c r="J4431" s="41"/>
      <c r="K4431" s="41"/>
      <c r="L4431" s="41"/>
    </row>
    <row r="4432" spans="9:12">
      <c r="I4432" s="41"/>
      <c r="J4432" s="41"/>
      <c r="K4432" s="41"/>
      <c r="L4432" s="41"/>
    </row>
    <row r="4433" spans="9:12">
      <c r="I4433" s="41"/>
      <c r="J4433" s="41"/>
      <c r="K4433" s="41"/>
      <c r="L4433" s="41"/>
    </row>
    <row r="4434" spans="9:12">
      <c r="I4434" s="41"/>
      <c r="J4434" s="41"/>
      <c r="K4434" s="41"/>
      <c r="L4434" s="41"/>
    </row>
    <row r="4435" spans="9:12">
      <c r="I4435" s="41"/>
      <c r="J4435" s="41"/>
      <c r="K4435" s="41"/>
      <c r="L4435" s="41"/>
    </row>
    <row r="4436" spans="9:12">
      <c r="I4436" s="41"/>
      <c r="J4436" s="41"/>
      <c r="K4436" s="41"/>
      <c r="L4436" s="41"/>
    </row>
    <row r="4437" spans="9:12">
      <c r="I4437" s="41"/>
      <c r="J4437" s="41"/>
      <c r="K4437" s="41"/>
      <c r="L4437" s="41"/>
    </row>
    <row r="4438" spans="9:12">
      <c r="I4438" s="41"/>
      <c r="J4438" s="41"/>
      <c r="K4438" s="41"/>
      <c r="L4438" s="41"/>
    </row>
    <row r="4439" spans="9:12">
      <c r="I4439" s="41"/>
      <c r="J4439" s="41"/>
      <c r="K4439" s="41"/>
      <c r="L4439" s="41"/>
    </row>
    <row r="4440" spans="9:12">
      <c r="I4440" s="41"/>
      <c r="J4440" s="41"/>
      <c r="K4440" s="41"/>
      <c r="L4440" s="41"/>
    </row>
    <row r="4441" spans="9:12">
      <c r="I4441" s="41"/>
      <c r="J4441" s="41"/>
      <c r="K4441" s="41"/>
      <c r="L4441" s="41"/>
    </row>
    <row r="4442" spans="9:12">
      <c r="I4442" s="41"/>
      <c r="J4442" s="41"/>
      <c r="K4442" s="41"/>
      <c r="L4442" s="41"/>
    </row>
    <row r="4443" spans="9:12">
      <c r="I4443" s="41"/>
      <c r="J4443" s="41"/>
      <c r="K4443" s="41"/>
      <c r="L4443" s="41"/>
    </row>
    <row r="4444" spans="9:12">
      <c r="I4444" s="41"/>
      <c r="J4444" s="41"/>
      <c r="K4444" s="41"/>
      <c r="L4444" s="41"/>
    </row>
    <row r="4445" spans="9:12">
      <c r="I4445" s="41"/>
      <c r="J4445" s="41"/>
      <c r="K4445" s="41"/>
      <c r="L4445" s="41"/>
    </row>
    <row r="4446" spans="9:12">
      <c r="I4446" s="41"/>
      <c r="J4446" s="41"/>
      <c r="K4446" s="41"/>
      <c r="L4446" s="41"/>
    </row>
    <row r="4447" spans="9:12">
      <c r="I4447" s="41"/>
      <c r="J4447" s="41"/>
      <c r="K4447" s="41"/>
      <c r="L4447" s="41"/>
    </row>
    <row r="4448" spans="9:12">
      <c r="I4448" s="41"/>
      <c r="J4448" s="41"/>
      <c r="K4448" s="41"/>
      <c r="L4448" s="41"/>
    </row>
    <row r="4449" spans="9:12">
      <c r="I4449" s="41"/>
      <c r="J4449" s="41"/>
      <c r="K4449" s="41"/>
      <c r="L4449" s="41"/>
    </row>
    <row r="4450" spans="9:12">
      <c r="I4450" s="41"/>
      <c r="J4450" s="41"/>
      <c r="K4450" s="41"/>
      <c r="L4450" s="41"/>
    </row>
    <row r="4451" spans="9:12">
      <c r="I4451" s="41"/>
      <c r="J4451" s="41"/>
      <c r="K4451" s="41"/>
      <c r="L4451" s="41"/>
    </row>
    <row r="4452" spans="9:12">
      <c r="I4452" s="41"/>
      <c r="J4452" s="41"/>
      <c r="K4452" s="41"/>
      <c r="L4452" s="41"/>
    </row>
    <row r="4453" spans="9:12">
      <c r="I4453" s="41"/>
      <c r="J4453" s="41"/>
      <c r="K4453" s="41"/>
      <c r="L4453" s="41"/>
    </row>
    <row r="4454" spans="9:12">
      <c r="I4454" s="41"/>
      <c r="J4454" s="41"/>
      <c r="K4454" s="41"/>
      <c r="L4454" s="41"/>
    </row>
    <row r="4455" spans="9:12">
      <c r="I4455" s="41"/>
      <c r="J4455" s="41"/>
      <c r="K4455" s="41"/>
      <c r="L4455" s="41"/>
    </row>
    <row r="4456" spans="9:12">
      <c r="I4456" s="41"/>
      <c r="J4456" s="41"/>
      <c r="K4456" s="41"/>
      <c r="L4456" s="41"/>
    </row>
    <row r="4457" spans="9:12">
      <c r="I4457" s="41"/>
      <c r="J4457" s="41"/>
      <c r="K4457" s="41"/>
      <c r="L4457" s="41"/>
    </row>
    <row r="4458" spans="9:12">
      <c r="I4458" s="41"/>
      <c r="J4458" s="41"/>
      <c r="K4458" s="41"/>
      <c r="L4458" s="41"/>
    </row>
    <row r="4459" spans="9:12">
      <c r="I4459" s="41"/>
      <c r="J4459" s="41"/>
      <c r="K4459" s="41"/>
      <c r="L4459" s="41"/>
    </row>
    <row r="4460" spans="9:12">
      <c r="I4460" s="41"/>
      <c r="J4460" s="41"/>
      <c r="K4460" s="41"/>
      <c r="L4460" s="41"/>
    </row>
    <row r="4461" spans="9:12">
      <c r="I4461" s="41"/>
      <c r="J4461" s="41"/>
      <c r="K4461" s="41"/>
      <c r="L4461" s="41"/>
    </row>
    <row r="4462" spans="9:12">
      <c r="I4462" s="41"/>
      <c r="J4462" s="41"/>
      <c r="K4462" s="41"/>
      <c r="L4462" s="41"/>
    </row>
    <row r="4463" spans="9:12">
      <c r="I4463" s="41"/>
      <c r="J4463" s="41"/>
      <c r="K4463" s="41"/>
      <c r="L4463" s="41"/>
    </row>
    <row r="4464" spans="9:12">
      <c r="I4464" s="41"/>
      <c r="J4464" s="41"/>
      <c r="K4464" s="41"/>
      <c r="L4464" s="41"/>
    </row>
    <row r="4465" spans="9:12">
      <c r="I4465" s="41"/>
      <c r="J4465" s="41"/>
      <c r="K4465" s="41"/>
      <c r="L4465" s="41"/>
    </row>
    <row r="4466" spans="9:12">
      <c r="I4466" s="41"/>
      <c r="J4466" s="41"/>
      <c r="K4466" s="41"/>
      <c r="L4466" s="41"/>
    </row>
    <row r="4467" spans="9:12">
      <c r="I4467" s="41"/>
      <c r="J4467" s="41"/>
      <c r="K4467" s="41"/>
      <c r="L4467" s="41"/>
    </row>
    <row r="4468" spans="9:12">
      <c r="I4468" s="41"/>
      <c r="J4468" s="41"/>
      <c r="K4468" s="41"/>
      <c r="L4468" s="41"/>
    </row>
    <row r="4469" spans="9:12">
      <c r="I4469" s="41"/>
      <c r="J4469" s="41"/>
      <c r="K4469" s="41"/>
      <c r="L4469" s="41"/>
    </row>
    <row r="4470" spans="9:12">
      <c r="I4470" s="41"/>
      <c r="J4470" s="41"/>
      <c r="K4470" s="41"/>
      <c r="L4470" s="41"/>
    </row>
    <row r="4471" spans="9:12">
      <c r="I4471" s="41"/>
      <c r="J4471" s="41"/>
      <c r="K4471" s="41"/>
      <c r="L4471" s="41"/>
    </row>
    <row r="4472" spans="9:12">
      <c r="I4472" s="41"/>
      <c r="J4472" s="41"/>
      <c r="K4472" s="41"/>
      <c r="L4472" s="41"/>
    </row>
    <row r="4473" spans="9:12">
      <c r="I4473" s="41"/>
      <c r="J4473" s="41"/>
      <c r="K4473" s="41"/>
      <c r="L4473" s="41"/>
    </row>
    <row r="4474" spans="9:12">
      <c r="I4474" s="41"/>
      <c r="J4474" s="41"/>
      <c r="K4474" s="41"/>
      <c r="L4474" s="41"/>
    </row>
    <row r="4475" spans="9:12">
      <c r="I4475" s="41"/>
      <c r="J4475" s="41"/>
      <c r="K4475" s="41"/>
      <c r="L4475" s="41"/>
    </row>
    <row r="4476" spans="9:12">
      <c r="I4476" s="41"/>
      <c r="J4476" s="41"/>
      <c r="K4476" s="41"/>
      <c r="L4476" s="41"/>
    </row>
    <row r="4477" spans="9:12">
      <c r="I4477" s="41"/>
      <c r="J4477" s="41"/>
      <c r="K4477" s="41"/>
      <c r="L4477" s="41"/>
    </row>
    <row r="4478" spans="9:12">
      <c r="I4478" s="41"/>
      <c r="J4478" s="41"/>
      <c r="K4478" s="41"/>
      <c r="L4478" s="41"/>
    </row>
    <row r="4479" spans="9:12">
      <c r="I4479" s="41"/>
      <c r="J4479" s="41"/>
      <c r="K4479" s="41"/>
      <c r="L4479" s="41"/>
    </row>
    <row r="4480" spans="9:12">
      <c r="I4480" s="41"/>
      <c r="J4480" s="41"/>
      <c r="K4480" s="41"/>
      <c r="L4480" s="41"/>
    </row>
    <row r="4481" spans="9:12">
      <c r="I4481" s="41"/>
      <c r="J4481" s="41"/>
      <c r="K4481" s="41"/>
      <c r="L4481" s="41"/>
    </row>
    <row r="4482" spans="9:12">
      <c r="I4482" s="41"/>
      <c r="J4482" s="41"/>
      <c r="K4482" s="41"/>
      <c r="L4482" s="41"/>
    </row>
    <row r="4483" spans="9:12">
      <c r="I4483" s="41"/>
      <c r="J4483" s="41"/>
      <c r="K4483" s="41"/>
      <c r="L4483" s="41"/>
    </row>
    <row r="4484" spans="9:12">
      <c r="I4484" s="41"/>
      <c r="J4484" s="41"/>
      <c r="K4484" s="41"/>
      <c r="L4484" s="41"/>
    </row>
    <row r="4485" spans="9:12">
      <c r="I4485" s="41"/>
      <c r="J4485" s="41"/>
      <c r="K4485" s="41"/>
      <c r="L4485" s="41"/>
    </row>
    <row r="4486" spans="9:12">
      <c r="I4486" s="41"/>
      <c r="J4486" s="41"/>
      <c r="K4486" s="41"/>
      <c r="L4486" s="41"/>
    </row>
    <row r="4487" spans="9:12">
      <c r="I4487" s="41"/>
      <c r="J4487" s="41"/>
      <c r="K4487" s="41"/>
      <c r="L4487" s="41"/>
    </row>
    <row r="4488" spans="9:12">
      <c r="I4488" s="41"/>
      <c r="J4488" s="41"/>
      <c r="K4488" s="41"/>
      <c r="L4488" s="41"/>
    </row>
    <row r="4489" spans="9:12">
      <c r="I4489" s="41"/>
      <c r="J4489" s="41"/>
      <c r="K4489" s="41"/>
      <c r="L4489" s="41"/>
    </row>
    <row r="4490" spans="9:12">
      <c r="I4490" s="41"/>
      <c r="J4490" s="41"/>
      <c r="K4490" s="41"/>
      <c r="L4490" s="41"/>
    </row>
    <row r="4491" spans="9:12">
      <c r="I4491" s="41"/>
      <c r="J4491" s="41"/>
      <c r="K4491" s="41"/>
      <c r="L4491" s="41"/>
    </row>
    <row r="4492" spans="9:12">
      <c r="I4492" s="41"/>
      <c r="J4492" s="41"/>
      <c r="K4492" s="41"/>
      <c r="L4492" s="41"/>
    </row>
    <row r="4493" spans="9:12">
      <c r="I4493" s="41"/>
      <c r="J4493" s="41"/>
      <c r="K4493" s="41"/>
      <c r="L4493" s="41"/>
    </row>
    <row r="4494" spans="9:12">
      <c r="I4494" s="41"/>
      <c r="J4494" s="41"/>
      <c r="K4494" s="41"/>
      <c r="L4494" s="41"/>
    </row>
    <row r="4495" spans="9:12">
      <c r="I4495" s="41"/>
      <c r="J4495" s="41"/>
      <c r="K4495" s="41"/>
      <c r="L4495" s="41"/>
    </row>
    <row r="4496" spans="9:12">
      <c r="I4496" s="41"/>
      <c r="J4496" s="41"/>
      <c r="K4496" s="41"/>
      <c r="L4496" s="41"/>
    </row>
    <row r="4497" spans="9:12">
      <c r="I4497" s="41"/>
      <c r="J4497" s="41"/>
      <c r="K4497" s="41"/>
      <c r="L4497" s="41"/>
    </row>
    <row r="4498" spans="9:12">
      <c r="I4498" s="41"/>
      <c r="J4498" s="41"/>
      <c r="K4498" s="41"/>
      <c r="L4498" s="41"/>
    </row>
    <row r="4499" spans="9:12">
      <c r="I4499" s="41"/>
      <c r="J4499" s="41"/>
      <c r="K4499" s="41"/>
      <c r="L4499" s="41"/>
    </row>
    <row r="4500" spans="9:12">
      <c r="I4500" s="41"/>
      <c r="J4500" s="41"/>
      <c r="K4500" s="41"/>
      <c r="L4500" s="41"/>
    </row>
    <row r="4501" spans="9:12">
      <c r="I4501" s="41"/>
      <c r="J4501" s="41"/>
      <c r="K4501" s="41"/>
      <c r="L4501" s="41"/>
    </row>
    <row r="4502" spans="9:12">
      <c r="I4502" s="41"/>
      <c r="J4502" s="41"/>
      <c r="K4502" s="41"/>
      <c r="L4502" s="41"/>
    </row>
    <row r="4503" spans="9:12">
      <c r="I4503" s="41"/>
      <c r="J4503" s="41"/>
      <c r="K4503" s="41"/>
      <c r="L4503" s="41"/>
    </row>
    <row r="4504" spans="9:12">
      <c r="I4504" s="41"/>
      <c r="J4504" s="41"/>
      <c r="K4504" s="41"/>
      <c r="L4504" s="41"/>
    </row>
    <row r="4505" spans="9:12">
      <c r="I4505" s="41"/>
      <c r="J4505" s="41"/>
      <c r="K4505" s="41"/>
      <c r="L4505" s="41"/>
    </row>
    <row r="4506" spans="9:12">
      <c r="I4506" s="41"/>
      <c r="J4506" s="41"/>
      <c r="K4506" s="41"/>
      <c r="L4506" s="41"/>
    </row>
    <row r="4507" spans="9:12">
      <c r="I4507" s="41"/>
      <c r="J4507" s="41"/>
      <c r="K4507" s="41"/>
      <c r="L4507" s="41"/>
    </row>
    <row r="4508" spans="9:12">
      <c r="I4508" s="41"/>
      <c r="J4508" s="41"/>
      <c r="K4508" s="41"/>
      <c r="L4508" s="41"/>
    </row>
    <row r="4509" spans="9:12">
      <c r="I4509" s="41"/>
      <c r="J4509" s="41"/>
      <c r="K4509" s="41"/>
      <c r="L4509" s="41"/>
    </row>
    <row r="4510" spans="9:12">
      <c r="I4510" s="41"/>
      <c r="J4510" s="41"/>
      <c r="K4510" s="41"/>
      <c r="L4510" s="41"/>
    </row>
    <row r="4511" spans="9:12">
      <c r="I4511" s="41"/>
      <c r="J4511" s="41"/>
      <c r="K4511" s="41"/>
      <c r="L4511" s="41"/>
    </row>
    <row r="4512" spans="9:12">
      <c r="I4512" s="41"/>
      <c r="J4512" s="41"/>
      <c r="K4512" s="41"/>
      <c r="L4512" s="41"/>
    </row>
    <row r="4513" spans="9:12">
      <c r="I4513" s="41"/>
      <c r="J4513" s="41"/>
      <c r="K4513" s="41"/>
      <c r="L4513" s="41"/>
    </row>
    <row r="4514" spans="9:12">
      <c r="I4514" s="41"/>
      <c r="J4514" s="41"/>
      <c r="K4514" s="41"/>
      <c r="L4514" s="41"/>
    </row>
    <row r="4515" spans="9:12">
      <c r="I4515" s="41"/>
      <c r="J4515" s="41"/>
      <c r="K4515" s="41"/>
      <c r="L4515" s="41"/>
    </row>
    <row r="4516" spans="9:12">
      <c r="I4516" s="41"/>
      <c r="J4516" s="41"/>
      <c r="K4516" s="41"/>
      <c r="L4516" s="41"/>
    </row>
    <row r="4517" spans="9:12">
      <c r="I4517" s="41"/>
      <c r="J4517" s="41"/>
      <c r="K4517" s="41"/>
      <c r="L4517" s="41"/>
    </row>
    <row r="4518" spans="9:12">
      <c r="I4518" s="41"/>
      <c r="J4518" s="41"/>
      <c r="K4518" s="41"/>
      <c r="L4518" s="41"/>
    </row>
    <row r="4519" spans="9:12">
      <c r="I4519" s="41"/>
      <c r="J4519" s="41"/>
      <c r="K4519" s="41"/>
      <c r="L4519" s="41"/>
    </row>
    <row r="4520" spans="9:12">
      <c r="I4520" s="41"/>
      <c r="J4520" s="41"/>
      <c r="K4520" s="41"/>
      <c r="L4520" s="41"/>
    </row>
    <row r="4521" spans="9:12">
      <c r="I4521" s="41"/>
      <c r="J4521" s="41"/>
      <c r="K4521" s="41"/>
      <c r="L4521" s="41"/>
    </row>
    <row r="4522" spans="9:12">
      <c r="I4522" s="41"/>
      <c r="J4522" s="41"/>
      <c r="K4522" s="41"/>
      <c r="L4522" s="41"/>
    </row>
    <row r="4523" spans="9:12">
      <c r="I4523" s="41"/>
      <c r="J4523" s="41"/>
      <c r="K4523" s="41"/>
      <c r="L4523" s="41"/>
    </row>
    <row r="4524" spans="9:12">
      <c r="I4524" s="41"/>
      <c r="J4524" s="41"/>
      <c r="K4524" s="41"/>
      <c r="L4524" s="41"/>
    </row>
    <row r="4525" spans="9:12">
      <c r="I4525" s="41"/>
      <c r="J4525" s="41"/>
      <c r="K4525" s="41"/>
      <c r="L4525" s="41"/>
    </row>
    <row r="4526" spans="9:12">
      <c r="I4526" s="41"/>
      <c r="J4526" s="41"/>
      <c r="K4526" s="41"/>
      <c r="L4526" s="41"/>
    </row>
    <row r="4527" spans="9:12">
      <c r="I4527" s="41"/>
      <c r="J4527" s="41"/>
      <c r="K4527" s="41"/>
      <c r="L4527" s="41"/>
    </row>
    <row r="4528" spans="9:12">
      <c r="I4528" s="41"/>
      <c r="J4528" s="41"/>
      <c r="K4528" s="41"/>
      <c r="L4528" s="41"/>
    </row>
    <row r="4529" spans="9:12">
      <c r="I4529" s="41"/>
      <c r="J4529" s="41"/>
      <c r="K4529" s="41"/>
      <c r="L4529" s="41"/>
    </row>
    <row r="4530" spans="9:12">
      <c r="I4530" s="41"/>
      <c r="J4530" s="41"/>
      <c r="K4530" s="41"/>
      <c r="L4530" s="41"/>
    </row>
    <row r="4531" spans="9:12">
      <c r="I4531" s="41"/>
      <c r="J4531" s="41"/>
      <c r="K4531" s="41"/>
      <c r="L4531" s="41"/>
    </row>
    <row r="4532" spans="9:12">
      <c r="I4532" s="41"/>
      <c r="J4532" s="41"/>
      <c r="K4532" s="41"/>
      <c r="L4532" s="41"/>
    </row>
    <row r="4533" spans="9:12">
      <c r="I4533" s="41"/>
      <c r="J4533" s="41"/>
      <c r="K4533" s="41"/>
      <c r="L4533" s="41"/>
    </row>
    <row r="4534" spans="9:12">
      <c r="I4534" s="41"/>
      <c r="J4534" s="41"/>
      <c r="K4534" s="41"/>
      <c r="L4534" s="41"/>
    </row>
    <row r="4535" spans="9:12">
      <c r="I4535" s="41"/>
      <c r="J4535" s="41"/>
      <c r="K4535" s="41"/>
      <c r="L4535" s="41"/>
    </row>
    <row r="4536" spans="9:12">
      <c r="I4536" s="41"/>
      <c r="J4536" s="41"/>
      <c r="K4536" s="41"/>
      <c r="L4536" s="41"/>
    </row>
    <row r="4537" spans="9:12">
      <c r="I4537" s="41"/>
      <c r="J4537" s="41"/>
      <c r="K4537" s="41"/>
      <c r="L4537" s="41"/>
    </row>
    <row r="4538" spans="9:12">
      <c r="I4538" s="41"/>
      <c r="J4538" s="41"/>
      <c r="K4538" s="41"/>
      <c r="L4538" s="41"/>
    </row>
    <row r="4539" spans="9:12">
      <c r="I4539" s="41"/>
      <c r="J4539" s="41"/>
      <c r="K4539" s="41"/>
      <c r="L4539" s="41"/>
    </row>
    <row r="4540" spans="9:12">
      <c r="I4540" s="41"/>
      <c r="J4540" s="41"/>
      <c r="K4540" s="41"/>
      <c r="L4540" s="41"/>
    </row>
    <row r="4541" spans="9:12">
      <c r="I4541" s="41"/>
      <c r="J4541" s="41"/>
      <c r="K4541" s="41"/>
      <c r="L4541" s="41"/>
    </row>
    <row r="4542" spans="9:12">
      <c r="I4542" s="41"/>
      <c r="J4542" s="41"/>
      <c r="K4542" s="41"/>
      <c r="L4542" s="41"/>
    </row>
    <row r="4543" spans="9:12">
      <c r="I4543" s="41"/>
      <c r="J4543" s="41"/>
      <c r="K4543" s="41"/>
      <c r="L4543" s="41"/>
    </row>
    <row r="4544" spans="9:12">
      <c r="I4544" s="41"/>
      <c r="J4544" s="41"/>
      <c r="K4544" s="41"/>
      <c r="L4544" s="41"/>
    </row>
    <row r="4545" spans="9:12">
      <c r="I4545" s="41"/>
      <c r="J4545" s="41"/>
      <c r="K4545" s="41"/>
      <c r="L4545" s="41"/>
    </row>
    <row r="4546" spans="9:12">
      <c r="I4546" s="41"/>
      <c r="J4546" s="41"/>
      <c r="K4546" s="41"/>
      <c r="L4546" s="41"/>
    </row>
    <row r="4547" spans="9:12">
      <c r="I4547" s="41"/>
      <c r="J4547" s="41"/>
      <c r="K4547" s="41"/>
      <c r="L4547" s="41"/>
    </row>
    <row r="4548" spans="9:12">
      <c r="I4548" s="41"/>
      <c r="J4548" s="41"/>
      <c r="K4548" s="41"/>
      <c r="L4548" s="41"/>
    </row>
    <row r="4549" spans="9:12">
      <c r="I4549" s="41"/>
      <c r="J4549" s="41"/>
      <c r="K4549" s="41"/>
      <c r="L4549" s="41"/>
    </row>
    <row r="4550" spans="9:12">
      <c r="I4550" s="41"/>
      <c r="J4550" s="41"/>
      <c r="K4550" s="41"/>
      <c r="L4550" s="41"/>
    </row>
    <row r="4551" spans="9:12">
      <c r="I4551" s="41"/>
      <c r="J4551" s="41"/>
      <c r="K4551" s="41"/>
      <c r="L4551" s="41"/>
    </row>
    <row r="4552" spans="9:12">
      <c r="I4552" s="41"/>
      <c r="J4552" s="41"/>
      <c r="K4552" s="41"/>
      <c r="L4552" s="41"/>
    </row>
    <row r="4553" spans="9:12">
      <c r="I4553" s="41"/>
      <c r="J4553" s="41"/>
      <c r="K4553" s="41"/>
      <c r="L4553" s="41"/>
    </row>
    <row r="4554" spans="9:12">
      <c r="I4554" s="41"/>
      <c r="J4554" s="41"/>
      <c r="K4554" s="41"/>
      <c r="L4554" s="41"/>
    </row>
    <row r="4555" spans="9:12">
      <c r="I4555" s="41"/>
      <c r="J4555" s="41"/>
      <c r="K4555" s="41"/>
      <c r="L4555" s="41"/>
    </row>
    <row r="4556" spans="9:12">
      <c r="I4556" s="41"/>
      <c r="J4556" s="41"/>
      <c r="K4556" s="41"/>
      <c r="L4556" s="41"/>
    </row>
    <row r="4557" spans="9:12">
      <c r="I4557" s="41"/>
      <c r="J4557" s="41"/>
      <c r="K4557" s="41"/>
      <c r="L4557" s="41"/>
    </row>
    <row r="4558" spans="9:12">
      <c r="I4558" s="41"/>
      <c r="J4558" s="41"/>
      <c r="K4558" s="41"/>
      <c r="L4558" s="41"/>
    </row>
    <row r="4559" spans="9:12">
      <c r="I4559" s="41"/>
      <c r="J4559" s="41"/>
      <c r="K4559" s="41"/>
      <c r="L4559" s="41"/>
    </row>
    <row r="4560" spans="9:12">
      <c r="I4560" s="41"/>
      <c r="J4560" s="41"/>
      <c r="K4560" s="41"/>
      <c r="L4560" s="41"/>
    </row>
    <row r="4561" spans="9:12">
      <c r="I4561" s="41"/>
      <c r="J4561" s="41"/>
      <c r="K4561" s="41"/>
      <c r="L4561" s="41"/>
    </row>
    <row r="4562" spans="9:12">
      <c r="I4562" s="41"/>
      <c r="J4562" s="41"/>
      <c r="K4562" s="41"/>
      <c r="L4562" s="41"/>
    </row>
    <row r="4563" spans="9:12">
      <c r="I4563" s="41"/>
      <c r="J4563" s="41"/>
      <c r="K4563" s="41"/>
      <c r="L4563" s="41"/>
    </row>
    <row r="4564" spans="9:12">
      <c r="I4564" s="41"/>
      <c r="J4564" s="41"/>
      <c r="K4564" s="41"/>
      <c r="L4564" s="41"/>
    </row>
    <row r="4565" spans="9:12">
      <c r="I4565" s="41"/>
      <c r="J4565" s="41"/>
      <c r="K4565" s="41"/>
      <c r="L4565" s="41"/>
    </row>
    <row r="4566" spans="9:12">
      <c r="I4566" s="41"/>
      <c r="J4566" s="41"/>
      <c r="K4566" s="41"/>
      <c r="L4566" s="41"/>
    </row>
    <row r="4567" spans="9:12">
      <c r="I4567" s="41"/>
      <c r="J4567" s="41"/>
      <c r="K4567" s="41"/>
      <c r="L4567" s="41"/>
    </row>
    <row r="4568" spans="9:12">
      <c r="I4568" s="41"/>
      <c r="J4568" s="41"/>
      <c r="K4568" s="41"/>
      <c r="L4568" s="41"/>
    </row>
    <row r="4569" spans="9:12">
      <c r="I4569" s="41"/>
      <c r="J4569" s="41"/>
      <c r="K4569" s="41"/>
      <c r="L4569" s="41"/>
    </row>
    <row r="4570" spans="9:12">
      <c r="I4570" s="41"/>
      <c r="J4570" s="41"/>
      <c r="K4570" s="41"/>
      <c r="L4570" s="41"/>
    </row>
    <row r="4571" spans="9:12">
      <c r="I4571" s="41"/>
      <c r="J4571" s="41"/>
      <c r="K4571" s="41"/>
      <c r="L4571" s="41"/>
    </row>
    <row r="4572" spans="9:12">
      <c r="I4572" s="41"/>
      <c r="J4572" s="41"/>
      <c r="K4572" s="41"/>
      <c r="L4572" s="41"/>
    </row>
    <row r="4573" spans="9:12">
      <c r="I4573" s="41"/>
      <c r="J4573" s="41"/>
      <c r="K4573" s="41"/>
      <c r="L4573" s="41"/>
    </row>
    <row r="4574" spans="9:12">
      <c r="I4574" s="41"/>
      <c r="J4574" s="41"/>
      <c r="K4574" s="41"/>
      <c r="L4574" s="41"/>
    </row>
    <row r="4575" spans="9:12">
      <c r="I4575" s="41"/>
      <c r="J4575" s="41"/>
      <c r="K4575" s="41"/>
      <c r="L4575" s="41"/>
    </row>
    <row r="4576" spans="9:12">
      <c r="I4576" s="41"/>
      <c r="J4576" s="41"/>
      <c r="K4576" s="41"/>
      <c r="L4576" s="41"/>
    </row>
    <row r="4577" spans="9:12">
      <c r="I4577" s="41"/>
      <c r="J4577" s="41"/>
      <c r="K4577" s="41"/>
      <c r="L4577" s="41"/>
    </row>
    <row r="4578" spans="9:12">
      <c r="I4578" s="41"/>
      <c r="J4578" s="41"/>
      <c r="K4578" s="41"/>
      <c r="L4578" s="41"/>
    </row>
    <row r="4579" spans="9:12">
      <c r="I4579" s="41"/>
      <c r="J4579" s="41"/>
      <c r="K4579" s="41"/>
      <c r="L4579" s="41"/>
    </row>
    <row r="4580" spans="9:12">
      <c r="I4580" s="41"/>
      <c r="J4580" s="41"/>
      <c r="K4580" s="41"/>
      <c r="L4580" s="41"/>
    </row>
    <row r="4581" spans="9:12">
      <c r="I4581" s="41"/>
      <c r="J4581" s="41"/>
      <c r="K4581" s="41"/>
      <c r="L4581" s="41"/>
    </row>
    <row r="4582" spans="9:12">
      <c r="I4582" s="41"/>
      <c r="J4582" s="41"/>
      <c r="K4582" s="41"/>
      <c r="L4582" s="41"/>
    </row>
    <row r="4583" spans="9:12">
      <c r="I4583" s="41"/>
      <c r="J4583" s="41"/>
      <c r="K4583" s="41"/>
      <c r="L4583" s="41"/>
    </row>
    <row r="4584" spans="9:12">
      <c r="I4584" s="41"/>
      <c r="J4584" s="41"/>
      <c r="K4584" s="41"/>
      <c r="L4584" s="41"/>
    </row>
    <row r="4585" spans="9:12">
      <c r="I4585" s="41"/>
      <c r="J4585" s="41"/>
      <c r="K4585" s="41"/>
      <c r="L4585" s="41"/>
    </row>
    <row r="4586" spans="9:12">
      <c r="I4586" s="41"/>
      <c r="J4586" s="41"/>
      <c r="K4586" s="41"/>
      <c r="L4586" s="41"/>
    </row>
    <row r="4587" spans="9:12">
      <c r="I4587" s="41"/>
      <c r="J4587" s="41"/>
      <c r="K4587" s="41"/>
      <c r="L4587" s="41"/>
    </row>
    <row r="4588" spans="9:12">
      <c r="I4588" s="41"/>
      <c r="J4588" s="41"/>
      <c r="K4588" s="41"/>
      <c r="L4588" s="41"/>
    </row>
    <row r="4589" spans="9:12">
      <c r="I4589" s="41"/>
      <c r="J4589" s="41"/>
      <c r="K4589" s="41"/>
      <c r="L4589" s="41"/>
    </row>
    <row r="4590" spans="9:12">
      <c r="I4590" s="41"/>
      <c r="J4590" s="41"/>
      <c r="K4590" s="41"/>
      <c r="L4590" s="41"/>
    </row>
    <row r="4591" spans="9:12">
      <c r="I4591" s="41"/>
      <c r="J4591" s="41"/>
      <c r="K4591" s="41"/>
      <c r="L4591" s="41"/>
    </row>
    <row r="4592" spans="9:12">
      <c r="I4592" s="41"/>
      <c r="J4592" s="41"/>
      <c r="K4592" s="41"/>
      <c r="L4592" s="41"/>
    </row>
    <row r="4593" spans="9:12">
      <c r="I4593" s="41"/>
      <c r="J4593" s="41"/>
      <c r="K4593" s="41"/>
      <c r="L4593" s="41"/>
    </row>
    <row r="4594" spans="9:12">
      <c r="I4594" s="41"/>
      <c r="J4594" s="41"/>
      <c r="K4594" s="41"/>
      <c r="L4594" s="41"/>
    </row>
    <row r="4595" spans="9:12">
      <c r="I4595" s="41"/>
      <c r="J4595" s="41"/>
      <c r="K4595" s="41"/>
      <c r="L4595" s="41"/>
    </row>
    <row r="4596" spans="9:12">
      <c r="I4596" s="41"/>
      <c r="J4596" s="41"/>
      <c r="K4596" s="41"/>
      <c r="L4596" s="41"/>
    </row>
    <row r="4597" spans="9:12">
      <c r="I4597" s="41"/>
      <c r="J4597" s="41"/>
      <c r="K4597" s="41"/>
      <c r="L4597" s="41"/>
    </row>
    <row r="4598" spans="9:12">
      <c r="I4598" s="41"/>
      <c r="J4598" s="41"/>
      <c r="K4598" s="41"/>
      <c r="L4598" s="41"/>
    </row>
    <row r="4599" spans="9:12">
      <c r="I4599" s="41"/>
      <c r="J4599" s="41"/>
      <c r="K4599" s="41"/>
      <c r="L4599" s="41"/>
    </row>
    <row r="4600" spans="9:12">
      <c r="I4600" s="41"/>
      <c r="J4600" s="41"/>
      <c r="K4600" s="41"/>
      <c r="L4600" s="41"/>
    </row>
    <row r="4601" spans="9:12">
      <c r="I4601" s="41"/>
      <c r="J4601" s="41"/>
      <c r="K4601" s="41"/>
      <c r="L4601" s="41"/>
    </row>
    <row r="4602" spans="9:12">
      <c r="I4602" s="41"/>
      <c r="J4602" s="41"/>
      <c r="K4602" s="41"/>
      <c r="L4602" s="41"/>
    </row>
    <row r="4603" spans="9:12">
      <c r="I4603" s="41"/>
      <c r="J4603" s="41"/>
      <c r="K4603" s="41"/>
      <c r="L4603" s="41"/>
    </row>
    <row r="4604" spans="9:12">
      <c r="I4604" s="41"/>
      <c r="J4604" s="41"/>
      <c r="K4604" s="41"/>
      <c r="L4604" s="41"/>
    </row>
    <row r="4605" spans="9:12">
      <c r="I4605" s="41"/>
      <c r="J4605" s="41"/>
      <c r="K4605" s="41"/>
      <c r="L4605" s="41"/>
    </row>
    <row r="4606" spans="9:12">
      <c r="I4606" s="41"/>
      <c r="J4606" s="41"/>
      <c r="K4606" s="41"/>
      <c r="L4606" s="41"/>
    </row>
    <row r="4607" spans="9:12">
      <c r="I4607" s="41"/>
      <c r="J4607" s="41"/>
      <c r="K4607" s="41"/>
      <c r="L4607" s="41"/>
    </row>
    <row r="4608" spans="9:12">
      <c r="I4608" s="41"/>
      <c r="J4608" s="41"/>
      <c r="K4608" s="41"/>
      <c r="L4608" s="41"/>
    </row>
    <row r="4609" spans="9:12">
      <c r="I4609" s="41"/>
      <c r="J4609" s="41"/>
      <c r="K4609" s="41"/>
      <c r="L4609" s="41"/>
    </row>
    <row r="4610" spans="9:12">
      <c r="I4610" s="41"/>
      <c r="J4610" s="41"/>
      <c r="K4610" s="41"/>
      <c r="L4610" s="41"/>
    </row>
    <row r="4611" spans="9:12">
      <c r="I4611" s="41"/>
      <c r="J4611" s="41"/>
      <c r="K4611" s="41"/>
      <c r="L4611" s="41"/>
    </row>
    <row r="4612" spans="9:12">
      <c r="I4612" s="41"/>
      <c r="J4612" s="41"/>
      <c r="K4612" s="41"/>
      <c r="L4612" s="41"/>
    </row>
    <row r="4613" spans="9:12">
      <c r="I4613" s="41"/>
      <c r="J4613" s="41"/>
      <c r="K4613" s="41"/>
      <c r="L4613" s="41"/>
    </row>
    <row r="4614" spans="9:12">
      <c r="I4614" s="41"/>
      <c r="J4614" s="41"/>
      <c r="K4614" s="41"/>
      <c r="L4614" s="41"/>
    </row>
    <row r="4615" spans="9:12">
      <c r="I4615" s="41"/>
      <c r="J4615" s="41"/>
      <c r="K4615" s="41"/>
      <c r="L4615" s="41"/>
    </row>
    <row r="4616" spans="9:12">
      <c r="I4616" s="41"/>
      <c r="J4616" s="41"/>
      <c r="K4616" s="41"/>
      <c r="L4616" s="41"/>
    </row>
    <row r="4617" spans="9:12">
      <c r="I4617" s="41"/>
      <c r="J4617" s="41"/>
      <c r="K4617" s="41"/>
      <c r="L4617" s="41"/>
    </row>
    <row r="4618" spans="9:12">
      <c r="I4618" s="41"/>
      <c r="J4618" s="41"/>
      <c r="K4618" s="41"/>
      <c r="L4618" s="41"/>
    </row>
    <row r="4619" spans="9:12">
      <c r="I4619" s="41"/>
      <c r="J4619" s="41"/>
      <c r="K4619" s="41"/>
      <c r="L4619" s="41"/>
    </row>
    <row r="4620" spans="9:12">
      <c r="I4620" s="41"/>
      <c r="J4620" s="41"/>
      <c r="K4620" s="41"/>
      <c r="L4620" s="41"/>
    </row>
    <row r="4621" spans="9:12">
      <c r="I4621" s="41"/>
      <c r="J4621" s="41"/>
      <c r="K4621" s="41"/>
      <c r="L4621" s="41"/>
    </row>
    <row r="4622" spans="9:12">
      <c r="I4622" s="41"/>
      <c r="J4622" s="41"/>
      <c r="K4622" s="41"/>
      <c r="L4622" s="41"/>
    </row>
    <row r="4623" spans="9:12">
      <c r="I4623" s="41"/>
      <c r="J4623" s="41"/>
      <c r="K4623" s="41"/>
      <c r="L4623" s="41"/>
    </row>
    <row r="4624" spans="9:12">
      <c r="I4624" s="41"/>
      <c r="J4624" s="41"/>
      <c r="K4624" s="41"/>
      <c r="L4624" s="41"/>
    </row>
    <row r="4625" spans="9:12">
      <c r="I4625" s="41"/>
      <c r="J4625" s="41"/>
      <c r="K4625" s="41"/>
      <c r="L4625" s="41"/>
    </row>
    <row r="4626" spans="9:12">
      <c r="I4626" s="41"/>
      <c r="J4626" s="41"/>
      <c r="K4626" s="41"/>
      <c r="L4626" s="41"/>
    </row>
    <row r="4627" spans="9:12">
      <c r="I4627" s="41"/>
      <c r="J4627" s="41"/>
      <c r="K4627" s="41"/>
      <c r="L4627" s="41"/>
    </row>
    <row r="4628" spans="9:12">
      <c r="I4628" s="41"/>
      <c r="J4628" s="41"/>
      <c r="K4628" s="41"/>
      <c r="L4628" s="41"/>
    </row>
    <row r="4629" spans="9:12">
      <c r="I4629" s="41"/>
      <c r="J4629" s="41"/>
      <c r="K4629" s="41"/>
      <c r="L4629" s="41"/>
    </row>
    <row r="4630" spans="9:12">
      <c r="I4630" s="41"/>
      <c r="J4630" s="41"/>
      <c r="K4630" s="41"/>
      <c r="L4630" s="41"/>
    </row>
    <row r="4631" spans="9:12">
      <c r="I4631" s="41"/>
      <c r="J4631" s="41"/>
      <c r="K4631" s="41"/>
      <c r="L4631" s="41"/>
    </row>
    <row r="4632" spans="9:12">
      <c r="I4632" s="41"/>
      <c r="J4632" s="41"/>
      <c r="K4632" s="41"/>
      <c r="L4632" s="41"/>
    </row>
    <row r="4633" spans="9:12">
      <c r="I4633" s="41"/>
      <c r="J4633" s="41"/>
      <c r="K4633" s="41"/>
      <c r="L4633" s="41"/>
    </row>
    <row r="4634" spans="9:12">
      <c r="I4634" s="41"/>
      <c r="J4634" s="41"/>
      <c r="K4634" s="41"/>
      <c r="L4634" s="41"/>
    </row>
    <row r="4635" spans="9:12">
      <c r="I4635" s="41"/>
      <c r="J4635" s="41"/>
      <c r="K4635" s="41"/>
      <c r="L4635" s="41"/>
    </row>
    <row r="4636" spans="9:12">
      <c r="I4636" s="41"/>
      <c r="J4636" s="41"/>
      <c r="K4636" s="41"/>
      <c r="L4636" s="41"/>
    </row>
    <row r="4637" spans="9:12">
      <c r="I4637" s="41"/>
      <c r="J4637" s="41"/>
      <c r="K4637" s="41"/>
      <c r="L4637" s="41"/>
    </row>
    <row r="4638" spans="9:12">
      <c r="I4638" s="41"/>
      <c r="J4638" s="41"/>
      <c r="K4638" s="41"/>
      <c r="L4638" s="41"/>
    </row>
    <row r="4639" spans="9:12">
      <c r="I4639" s="41"/>
      <c r="J4639" s="41"/>
      <c r="K4639" s="41"/>
      <c r="L4639" s="41"/>
    </row>
    <row r="4640" spans="9:12">
      <c r="I4640" s="41"/>
      <c r="J4640" s="41"/>
      <c r="K4640" s="41"/>
      <c r="L4640" s="41"/>
    </row>
    <row r="4641" spans="9:12">
      <c r="I4641" s="41"/>
      <c r="J4641" s="41"/>
      <c r="K4641" s="41"/>
      <c r="L4641" s="41"/>
    </row>
    <row r="4642" spans="9:12">
      <c r="I4642" s="41"/>
      <c r="J4642" s="41"/>
      <c r="K4642" s="41"/>
      <c r="L4642" s="41"/>
    </row>
    <row r="4643" spans="9:12">
      <c r="I4643" s="41"/>
      <c r="J4643" s="41"/>
      <c r="K4643" s="41"/>
      <c r="L4643" s="41"/>
    </row>
    <row r="4644" spans="9:12">
      <c r="I4644" s="41"/>
      <c r="J4644" s="41"/>
      <c r="K4644" s="41"/>
      <c r="L4644" s="41"/>
    </row>
    <row r="4645" spans="9:12">
      <c r="I4645" s="41"/>
      <c r="J4645" s="41"/>
      <c r="K4645" s="41"/>
      <c r="L4645" s="41"/>
    </row>
    <row r="4646" spans="9:12">
      <c r="I4646" s="41"/>
      <c r="J4646" s="41"/>
      <c r="K4646" s="41"/>
      <c r="L4646" s="41"/>
    </row>
    <row r="4647" spans="9:12">
      <c r="I4647" s="41"/>
      <c r="J4647" s="41"/>
      <c r="K4647" s="41"/>
      <c r="L4647" s="41"/>
    </row>
    <row r="4648" spans="9:12">
      <c r="I4648" s="41"/>
      <c r="J4648" s="41"/>
      <c r="K4648" s="41"/>
      <c r="L4648" s="41"/>
    </row>
    <row r="4649" spans="9:12">
      <c r="I4649" s="41"/>
      <c r="J4649" s="41"/>
      <c r="K4649" s="41"/>
      <c r="L4649" s="41"/>
    </row>
    <row r="4650" spans="9:12">
      <c r="I4650" s="41"/>
      <c r="J4650" s="41"/>
      <c r="K4650" s="41"/>
      <c r="L4650" s="41"/>
    </row>
    <row r="4651" spans="9:12">
      <c r="I4651" s="41"/>
      <c r="J4651" s="41"/>
      <c r="K4651" s="41"/>
      <c r="L4651" s="41"/>
    </row>
    <row r="4652" spans="9:12">
      <c r="I4652" s="41"/>
      <c r="J4652" s="41"/>
      <c r="K4652" s="41"/>
      <c r="L4652" s="41"/>
    </row>
    <row r="4653" spans="9:12">
      <c r="I4653" s="41"/>
      <c r="J4653" s="41"/>
      <c r="K4653" s="41"/>
      <c r="L4653" s="41"/>
    </row>
    <row r="4654" spans="9:12">
      <c r="I4654" s="41"/>
      <c r="J4654" s="41"/>
      <c r="K4654" s="41"/>
      <c r="L4654" s="41"/>
    </row>
    <row r="4655" spans="9:12">
      <c r="I4655" s="41"/>
      <c r="J4655" s="41"/>
      <c r="K4655" s="41"/>
      <c r="L4655" s="41"/>
    </row>
    <row r="4656" spans="9:12">
      <c r="I4656" s="41"/>
      <c r="J4656" s="41"/>
      <c r="K4656" s="41"/>
      <c r="L4656" s="41"/>
    </row>
    <row r="4657" spans="9:12">
      <c r="I4657" s="41"/>
      <c r="J4657" s="41"/>
      <c r="K4657" s="41"/>
      <c r="L4657" s="41"/>
    </row>
    <row r="4658" spans="9:12">
      <c r="I4658" s="41"/>
      <c r="J4658" s="41"/>
      <c r="K4658" s="41"/>
      <c r="L4658" s="41"/>
    </row>
    <row r="4659" spans="9:12">
      <c r="I4659" s="41"/>
      <c r="J4659" s="41"/>
      <c r="K4659" s="41"/>
      <c r="L4659" s="41"/>
    </row>
    <row r="4660" spans="9:12">
      <c r="I4660" s="41"/>
      <c r="J4660" s="41"/>
      <c r="K4660" s="41"/>
      <c r="L4660" s="41"/>
    </row>
    <row r="4661" spans="9:12">
      <c r="I4661" s="41"/>
      <c r="J4661" s="41"/>
      <c r="K4661" s="41"/>
      <c r="L4661" s="41"/>
    </row>
    <row r="4662" spans="9:12">
      <c r="I4662" s="41"/>
      <c r="J4662" s="41"/>
      <c r="K4662" s="41"/>
      <c r="L4662" s="41"/>
    </row>
    <row r="4663" spans="9:12">
      <c r="I4663" s="41"/>
      <c r="J4663" s="41"/>
      <c r="K4663" s="41"/>
      <c r="L4663" s="41"/>
    </row>
    <row r="4664" spans="9:12">
      <c r="I4664" s="41"/>
      <c r="J4664" s="41"/>
      <c r="K4664" s="41"/>
      <c r="L4664" s="41"/>
    </row>
    <row r="4665" spans="9:12">
      <c r="I4665" s="41"/>
      <c r="J4665" s="41"/>
      <c r="K4665" s="41"/>
      <c r="L4665" s="41"/>
    </row>
    <row r="4666" spans="9:12">
      <c r="I4666" s="41"/>
      <c r="J4666" s="41"/>
      <c r="K4666" s="41"/>
      <c r="L4666" s="41"/>
    </row>
    <row r="4667" spans="9:12">
      <c r="I4667" s="41"/>
      <c r="J4667" s="41"/>
      <c r="K4667" s="41"/>
      <c r="L4667" s="41"/>
    </row>
    <row r="4668" spans="9:12">
      <c r="I4668" s="41"/>
      <c r="J4668" s="41"/>
      <c r="K4668" s="41"/>
      <c r="L4668" s="41"/>
    </row>
    <row r="4669" spans="9:12">
      <c r="I4669" s="41"/>
      <c r="J4669" s="41"/>
      <c r="K4669" s="41"/>
      <c r="L4669" s="41"/>
    </row>
    <row r="4670" spans="9:12">
      <c r="I4670" s="41"/>
      <c r="J4670" s="41"/>
      <c r="K4670" s="41"/>
      <c r="L4670" s="41"/>
    </row>
    <row r="4671" spans="9:12">
      <c r="I4671" s="41"/>
      <c r="J4671" s="41"/>
      <c r="K4671" s="41"/>
      <c r="L4671" s="41"/>
    </row>
    <row r="4672" spans="9:12">
      <c r="I4672" s="41"/>
      <c r="J4672" s="41"/>
      <c r="K4672" s="41"/>
      <c r="L4672" s="41"/>
    </row>
    <row r="4673" spans="9:12">
      <c r="I4673" s="41"/>
      <c r="J4673" s="41"/>
      <c r="K4673" s="41"/>
      <c r="L4673" s="41"/>
    </row>
    <row r="4674" spans="9:12">
      <c r="I4674" s="41"/>
      <c r="J4674" s="41"/>
      <c r="K4674" s="41"/>
      <c r="L4674" s="41"/>
    </row>
    <row r="4675" spans="9:12">
      <c r="I4675" s="41"/>
      <c r="J4675" s="41"/>
      <c r="K4675" s="41"/>
      <c r="L4675" s="41"/>
    </row>
    <row r="4676" spans="9:12">
      <c r="I4676" s="41"/>
      <c r="J4676" s="41"/>
      <c r="K4676" s="41"/>
      <c r="L4676" s="41"/>
    </row>
    <row r="4677" spans="9:12">
      <c r="I4677" s="41"/>
      <c r="J4677" s="41"/>
      <c r="K4677" s="41"/>
      <c r="L4677" s="41"/>
    </row>
    <row r="4678" spans="9:12">
      <c r="I4678" s="41"/>
      <c r="J4678" s="41"/>
      <c r="K4678" s="41"/>
      <c r="L4678" s="41"/>
    </row>
    <row r="4679" spans="9:12">
      <c r="I4679" s="41"/>
      <c r="J4679" s="41"/>
      <c r="K4679" s="41"/>
      <c r="L4679" s="41"/>
    </row>
    <row r="4680" spans="9:12">
      <c r="I4680" s="41"/>
      <c r="J4680" s="41"/>
      <c r="K4680" s="41"/>
      <c r="L4680" s="41"/>
    </row>
    <row r="4681" spans="9:12">
      <c r="I4681" s="41"/>
      <c r="J4681" s="41"/>
      <c r="K4681" s="41"/>
      <c r="L4681" s="41"/>
    </row>
    <row r="4682" spans="9:12">
      <c r="I4682" s="41"/>
      <c r="J4682" s="41"/>
      <c r="K4682" s="41"/>
      <c r="L4682" s="41"/>
    </row>
    <row r="4683" spans="9:12">
      <c r="I4683" s="41"/>
      <c r="J4683" s="41"/>
      <c r="K4683" s="41"/>
      <c r="L4683" s="41"/>
    </row>
    <row r="4684" spans="9:12">
      <c r="I4684" s="41"/>
      <c r="J4684" s="41"/>
      <c r="K4684" s="41"/>
      <c r="L4684" s="41"/>
    </row>
    <row r="4685" spans="9:12">
      <c r="I4685" s="41"/>
      <c r="J4685" s="41"/>
      <c r="K4685" s="41"/>
      <c r="L4685" s="41"/>
    </row>
    <row r="4686" spans="9:12">
      <c r="I4686" s="41"/>
      <c r="J4686" s="41"/>
      <c r="K4686" s="41"/>
      <c r="L4686" s="41"/>
    </row>
    <row r="4687" spans="9:12">
      <c r="I4687" s="41"/>
      <c r="J4687" s="41"/>
      <c r="K4687" s="41"/>
      <c r="L4687" s="41"/>
    </row>
    <row r="4688" spans="9:12">
      <c r="I4688" s="41"/>
      <c r="J4688" s="41"/>
      <c r="K4688" s="41"/>
      <c r="L4688" s="41"/>
    </row>
    <row r="4689" spans="9:12">
      <c r="I4689" s="41"/>
      <c r="J4689" s="41"/>
      <c r="K4689" s="41"/>
      <c r="L4689" s="41"/>
    </row>
    <row r="4690" spans="9:12">
      <c r="I4690" s="41"/>
      <c r="J4690" s="41"/>
      <c r="K4690" s="41"/>
      <c r="L4690" s="41"/>
    </row>
    <row r="4691" spans="9:12">
      <c r="I4691" s="41"/>
      <c r="J4691" s="41"/>
      <c r="K4691" s="41"/>
      <c r="L4691" s="41"/>
    </row>
    <row r="4692" spans="9:12">
      <c r="I4692" s="41"/>
      <c r="J4692" s="41"/>
      <c r="K4692" s="41"/>
      <c r="L4692" s="41"/>
    </row>
    <row r="4693" spans="9:12">
      <c r="I4693" s="41"/>
      <c r="J4693" s="41"/>
      <c r="K4693" s="41"/>
      <c r="L4693" s="41"/>
    </row>
    <row r="4694" spans="9:12">
      <c r="I4694" s="41"/>
      <c r="J4694" s="41"/>
      <c r="K4694" s="41"/>
      <c r="L4694" s="41"/>
    </row>
    <row r="4695" spans="9:12">
      <c r="I4695" s="41"/>
      <c r="J4695" s="41"/>
      <c r="K4695" s="41"/>
      <c r="L4695" s="41"/>
    </row>
    <row r="4696" spans="9:12">
      <c r="I4696" s="41"/>
      <c r="J4696" s="41"/>
      <c r="K4696" s="41"/>
      <c r="L4696" s="41"/>
    </row>
    <row r="4697" spans="9:12">
      <c r="I4697" s="41"/>
      <c r="J4697" s="41"/>
      <c r="K4697" s="41"/>
      <c r="L4697" s="41"/>
    </row>
    <row r="4698" spans="9:12">
      <c r="I4698" s="41"/>
      <c r="J4698" s="41"/>
      <c r="K4698" s="41"/>
      <c r="L4698" s="41"/>
    </row>
    <row r="4699" spans="9:12">
      <c r="I4699" s="41"/>
      <c r="J4699" s="41"/>
      <c r="K4699" s="41"/>
      <c r="L4699" s="41"/>
    </row>
    <row r="4700" spans="9:12">
      <c r="I4700" s="41"/>
      <c r="J4700" s="41"/>
      <c r="K4700" s="41"/>
      <c r="L4700" s="41"/>
    </row>
    <row r="4701" spans="9:12">
      <c r="I4701" s="41"/>
      <c r="J4701" s="41"/>
      <c r="K4701" s="41"/>
      <c r="L4701" s="41"/>
    </row>
    <row r="4702" spans="9:12">
      <c r="I4702" s="41"/>
      <c r="J4702" s="41"/>
      <c r="K4702" s="41"/>
      <c r="L4702" s="41"/>
    </row>
    <row r="4703" spans="9:12">
      <c r="I4703" s="41"/>
      <c r="J4703" s="41"/>
      <c r="K4703" s="41"/>
      <c r="L4703" s="41"/>
    </row>
    <row r="4704" spans="9:12">
      <c r="I4704" s="41"/>
      <c r="J4704" s="41"/>
      <c r="K4704" s="41"/>
      <c r="L4704" s="41"/>
    </row>
    <row r="4705" spans="9:12">
      <c r="I4705" s="41"/>
      <c r="J4705" s="41"/>
      <c r="K4705" s="41"/>
      <c r="L4705" s="41"/>
    </row>
    <row r="4706" spans="9:12">
      <c r="I4706" s="41"/>
      <c r="J4706" s="41"/>
      <c r="K4706" s="41"/>
      <c r="L4706" s="41"/>
    </row>
    <row r="4707" spans="9:12">
      <c r="I4707" s="41"/>
      <c r="J4707" s="41"/>
      <c r="K4707" s="41"/>
      <c r="L4707" s="41"/>
    </row>
    <row r="4708" spans="9:12">
      <c r="I4708" s="41"/>
      <c r="J4708" s="41"/>
      <c r="K4708" s="41"/>
      <c r="L4708" s="41"/>
    </row>
    <row r="4709" spans="9:12">
      <c r="I4709" s="41"/>
      <c r="J4709" s="41"/>
      <c r="K4709" s="41"/>
      <c r="L4709" s="41"/>
    </row>
    <row r="4710" spans="9:12">
      <c r="I4710" s="41"/>
      <c r="J4710" s="41"/>
      <c r="K4710" s="41"/>
      <c r="L4710" s="41"/>
    </row>
    <row r="4711" spans="9:12">
      <c r="I4711" s="41"/>
      <c r="J4711" s="41"/>
      <c r="K4711" s="41"/>
      <c r="L4711" s="41"/>
    </row>
    <row r="4712" spans="9:12">
      <c r="I4712" s="41"/>
      <c r="J4712" s="41"/>
      <c r="K4712" s="41"/>
      <c r="L4712" s="41"/>
    </row>
    <row r="4713" spans="9:12">
      <c r="I4713" s="41"/>
      <c r="J4713" s="41"/>
      <c r="K4713" s="41"/>
      <c r="L4713" s="41"/>
    </row>
    <row r="4714" spans="9:12">
      <c r="I4714" s="41"/>
      <c r="J4714" s="41"/>
      <c r="K4714" s="41"/>
      <c r="L4714" s="41"/>
    </row>
    <row r="4715" spans="9:12">
      <c r="I4715" s="41"/>
      <c r="J4715" s="41"/>
      <c r="K4715" s="41"/>
      <c r="L4715" s="41"/>
    </row>
    <row r="4716" spans="9:12">
      <c r="I4716" s="41"/>
      <c r="J4716" s="41"/>
      <c r="K4716" s="41"/>
      <c r="L4716" s="41"/>
    </row>
    <row r="4717" spans="9:12">
      <c r="I4717" s="41"/>
      <c r="J4717" s="41"/>
      <c r="K4717" s="41"/>
      <c r="L4717" s="41"/>
    </row>
    <row r="4718" spans="9:12">
      <c r="I4718" s="41"/>
      <c r="J4718" s="41"/>
      <c r="K4718" s="41"/>
      <c r="L4718" s="41"/>
    </row>
    <row r="4719" spans="9:12">
      <c r="I4719" s="41"/>
      <c r="J4719" s="41"/>
      <c r="K4719" s="41"/>
      <c r="L4719" s="41"/>
    </row>
    <row r="4720" spans="9:12">
      <c r="I4720" s="41"/>
      <c r="J4720" s="41"/>
      <c r="K4720" s="41"/>
      <c r="L4720" s="41"/>
    </row>
    <row r="4721" spans="9:12">
      <c r="I4721" s="41"/>
      <c r="J4721" s="41"/>
      <c r="K4721" s="41"/>
      <c r="L4721" s="41"/>
    </row>
    <row r="4722" spans="9:12">
      <c r="I4722" s="41"/>
      <c r="J4722" s="41"/>
      <c r="K4722" s="41"/>
      <c r="L4722" s="41"/>
    </row>
    <row r="4723" spans="9:12">
      <c r="I4723" s="41"/>
      <c r="J4723" s="41"/>
      <c r="K4723" s="41"/>
      <c r="L4723" s="41"/>
    </row>
    <row r="4724" spans="9:12">
      <c r="I4724" s="41"/>
      <c r="J4724" s="41"/>
      <c r="K4724" s="41"/>
      <c r="L4724" s="41"/>
    </row>
    <row r="4725" spans="9:12">
      <c r="I4725" s="41"/>
      <c r="J4725" s="41"/>
      <c r="K4725" s="41"/>
      <c r="L4725" s="41"/>
    </row>
    <row r="4726" spans="9:12">
      <c r="I4726" s="41"/>
      <c r="J4726" s="41"/>
      <c r="K4726" s="41"/>
      <c r="L4726" s="41"/>
    </row>
    <row r="4727" spans="9:12">
      <c r="I4727" s="41"/>
      <c r="J4727" s="41"/>
      <c r="K4727" s="41"/>
      <c r="L4727" s="41"/>
    </row>
    <row r="4728" spans="9:12">
      <c r="I4728" s="41"/>
      <c r="J4728" s="41"/>
      <c r="K4728" s="41"/>
      <c r="L4728" s="41"/>
    </row>
    <row r="4729" spans="9:12">
      <c r="I4729" s="41"/>
      <c r="J4729" s="41"/>
      <c r="K4729" s="41"/>
      <c r="L4729" s="41"/>
    </row>
    <row r="4730" spans="9:12">
      <c r="I4730" s="41"/>
      <c r="J4730" s="41"/>
      <c r="K4730" s="41"/>
      <c r="L4730" s="41"/>
    </row>
    <row r="4731" spans="9:12">
      <c r="I4731" s="41"/>
      <c r="J4731" s="41"/>
      <c r="K4731" s="41"/>
      <c r="L4731" s="41"/>
    </row>
    <row r="4732" spans="9:12">
      <c r="I4732" s="41"/>
      <c r="J4732" s="41"/>
      <c r="K4732" s="41"/>
      <c r="L4732" s="41"/>
    </row>
    <row r="4733" spans="9:12">
      <c r="I4733" s="41"/>
      <c r="J4733" s="41"/>
      <c r="K4733" s="41"/>
      <c r="L4733" s="41"/>
    </row>
    <row r="4734" spans="9:12">
      <c r="I4734" s="41"/>
      <c r="J4734" s="41"/>
      <c r="K4734" s="41"/>
      <c r="L4734" s="41"/>
    </row>
    <row r="4735" spans="9:12">
      <c r="I4735" s="41"/>
      <c r="J4735" s="41"/>
      <c r="K4735" s="41"/>
      <c r="L4735" s="41"/>
    </row>
    <row r="4736" spans="9:12">
      <c r="I4736" s="41"/>
      <c r="J4736" s="41"/>
      <c r="K4736" s="41"/>
      <c r="L4736" s="41"/>
    </row>
    <row r="4737" spans="9:12">
      <c r="I4737" s="41"/>
      <c r="J4737" s="41"/>
      <c r="K4737" s="41"/>
      <c r="L4737" s="41"/>
    </row>
    <row r="4738" spans="9:12">
      <c r="I4738" s="41"/>
      <c r="J4738" s="41"/>
      <c r="K4738" s="41"/>
      <c r="L4738" s="41"/>
    </row>
    <row r="4739" spans="9:12">
      <c r="I4739" s="41"/>
      <c r="J4739" s="41"/>
      <c r="K4739" s="41"/>
      <c r="L4739" s="41"/>
    </row>
    <row r="4740" spans="9:12">
      <c r="I4740" s="41"/>
      <c r="J4740" s="41"/>
      <c r="K4740" s="41"/>
      <c r="L4740" s="41"/>
    </row>
    <row r="4741" spans="9:12">
      <c r="I4741" s="41"/>
      <c r="J4741" s="41"/>
      <c r="K4741" s="41"/>
      <c r="L4741" s="41"/>
    </row>
    <row r="4742" spans="9:12">
      <c r="I4742" s="41"/>
      <c r="J4742" s="41"/>
      <c r="K4742" s="41"/>
      <c r="L4742" s="41"/>
    </row>
    <row r="4743" spans="9:12">
      <c r="I4743" s="41"/>
      <c r="J4743" s="41"/>
      <c r="K4743" s="41"/>
      <c r="L4743" s="41"/>
    </row>
    <row r="4744" spans="9:12">
      <c r="I4744" s="41"/>
      <c r="J4744" s="41"/>
      <c r="K4744" s="41"/>
      <c r="L4744" s="41"/>
    </row>
    <row r="4745" spans="9:12">
      <c r="I4745" s="41"/>
      <c r="J4745" s="41"/>
      <c r="K4745" s="41"/>
      <c r="L4745" s="41"/>
    </row>
    <row r="4746" spans="9:12">
      <c r="I4746" s="41"/>
      <c r="J4746" s="41"/>
      <c r="K4746" s="41"/>
      <c r="L4746" s="41"/>
    </row>
    <row r="4747" spans="9:12">
      <c r="I4747" s="41"/>
      <c r="J4747" s="41"/>
      <c r="K4747" s="41"/>
      <c r="L4747" s="41"/>
    </row>
    <row r="4748" spans="9:12">
      <c r="I4748" s="41"/>
      <c r="J4748" s="41"/>
      <c r="K4748" s="41"/>
      <c r="L4748" s="41"/>
    </row>
    <row r="4749" spans="9:12">
      <c r="I4749" s="41"/>
      <c r="J4749" s="41"/>
      <c r="K4749" s="41"/>
      <c r="L4749" s="41"/>
    </row>
    <row r="4750" spans="9:12">
      <c r="I4750" s="41"/>
      <c r="J4750" s="41"/>
      <c r="K4750" s="41"/>
      <c r="L4750" s="41"/>
    </row>
    <row r="4751" spans="9:12">
      <c r="I4751" s="41"/>
      <c r="J4751" s="41"/>
      <c r="K4751" s="41"/>
      <c r="L4751" s="41"/>
    </row>
    <row r="4752" spans="9:12">
      <c r="I4752" s="41"/>
      <c r="J4752" s="41"/>
      <c r="K4752" s="41"/>
      <c r="L4752" s="41"/>
    </row>
    <row r="4753" spans="9:12">
      <c r="I4753" s="41"/>
      <c r="J4753" s="41"/>
      <c r="K4753" s="41"/>
      <c r="L4753" s="41"/>
    </row>
    <row r="4754" spans="9:12">
      <c r="I4754" s="41"/>
      <c r="J4754" s="41"/>
      <c r="K4754" s="41"/>
      <c r="L4754" s="41"/>
    </row>
    <row r="4755" spans="9:12">
      <c r="I4755" s="41"/>
      <c r="J4755" s="41"/>
      <c r="K4755" s="41"/>
      <c r="L4755" s="41"/>
    </row>
    <row r="4756" spans="9:12">
      <c r="I4756" s="41"/>
      <c r="J4756" s="41"/>
      <c r="K4756" s="41"/>
      <c r="L4756" s="41"/>
    </row>
    <row r="4757" spans="9:12">
      <c r="I4757" s="41"/>
      <c r="J4757" s="41"/>
      <c r="K4757" s="41"/>
      <c r="L4757" s="41"/>
    </row>
    <row r="4758" spans="9:12">
      <c r="I4758" s="41"/>
      <c r="J4758" s="41"/>
      <c r="K4758" s="41"/>
      <c r="L4758" s="41"/>
    </row>
    <row r="4759" spans="9:12">
      <c r="I4759" s="41"/>
      <c r="J4759" s="41"/>
      <c r="K4759" s="41"/>
      <c r="L4759" s="41"/>
    </row>
    <row r="4760" spans="9:12">
      <c r="I4760" s="41"/>
      <c r="J4760" s="41"/>
      <c r="K4760" s="41"/>
      <c r="L4760" s="41"/>
    </row>
    <row r="4761" spans="9:12">
      <c r="I4761" s="41"/>
      <c r="J4761" s="41"/>
      <c r="K4761" s="41"/>
      <c r="L4761" s="41"/>
    </row>
    <row r="4762" spans="9:12">
      <c r="I4762" s="41"/>
      <c r="J4762" s="41"/>
      <c r="K4762" s="41"/>
      <c r="L4762" s="41"/>
    </row>
    <row r="4763" spans="9:12">
      <c r="I4763" s="41"/>
      <c r="J4763" s="41"/>
      <c r="K4763" s="41"/>
      <c r="L4763" s="41"/>
    </row>
    <row r="4764" spans="9:12">
      <c r="I4764" s="41"/>
      <c r="J4764" s="41"/>
      <c r="K4764" s="41"/>
      <c r="L4764" s="41"/>
    </row>
    <row r="4765" spans="9:12">
      <c r="I4765" s="41"/>
      <c r="J4765" s="41"/>
      <c r="K4765" s="41"/>
      <c r="L4765" s="41"/>
    </row>
    <row r="4766" spans="9:12">
      <c r="I4766" s="41"/>
      <c r="J4766" s="41"/>
      <c r="K4766" s="41"/>
      <c r="L4766" s="41"/>
    </row>
    <row r="4767" spans="9:12">
      <c r="I4767" s="41"/>
      <c r="J4767" s="41"/>
      <c r="K4767" s="41"/>
      <c r="L4767" s="41"/>
    </row>
    <row r="4768" spans="9:12">
      <c r="I4768" s="41"/>
      <c r="J4768" s="41"/>
      <c r="K4768" s="41"/>
      <c r="L4768" s="41"/>
    </row>
    <row r="4769" spans="9:12">
      <c r="I4769" s="41"/>
      <c r="J4769" s="41"/>
      <c r="K4769" s="41"/>
      <c r="L4769" s="41"/>
    </row>
    <row r="4770" spans="9:12">
      <c r="I4770" s="41"/>
      <c r="J4770" s="41"/>
      <c r="K4770" s="41"/>
      <c r="L4770" s="41"/>
    </row>
    <row r="4771" spans="9:12">
      <c r="I4771" s="41"/>
      <c r="J4771" s="41"/>
      <c r="K4771" s="41"/>
      <c r="L4771" s="41"/>
    </row>
    <row r="4772" spans="9:12">
      <c r="I4772" s="41"/>
      <c r="J4772" s="41"/>
      <c r="K4772" s="41"/>
      <c r="L4772" s="41"/>
    </row>
    <row r="4773" spans="9:12">
      <c r="I4773" s="41"/>
      <c r="J4773" s="41"/>
      <c r="K4773" s="41"/>
      <c r="L4773" s="41"/>
    </row>
    <row r="4774" spans="9:12">
      <c r="I4774" s="41"/>
      <c r="J4774" s="41"/>
      <c r="K4774" s="41"/>
      <c r="L4774" s="41"/>
    </row>
    <row r="4775" spans="9:12">
      <c r="I4775" s="41"/>
      <c r="J4775" s="41"/>
      <c r="K4775" s="41"/>
      <c r="L4775" s="41"/>
    </row>
    <row r="4776" spans="9:12">
      <c r="I4776" s="41"/>
      <c r="J4776" s="41"/>
      <c r="K4776" s="41"/>
      <c r="L4776" s="41"/>
    </row>
    <row r="4777" spans="9:12">
      <c r="I4777" s="41"/>
      <c r="J4777" s="41"/>
      <c r="K4777" s="41"/>
      <c r="L4777" s="41"/>
    </row>
    <row r="4778" spans="9:12">
      <c r="I4778" s="41"/>
      <c r="J4778" s="41"/>
      <c r="K4778" s="41"/>
      <c r="L4778" s="41"/>
    </row>
    <row r="4779" spans="9:12">
      <c r="I4779" s="41"/>
      <c r="J4779" s="41"/>
      <c r="K4779" s="41"/>
      <c r="L4779" s="41"/>
    </row>
    <row r="4780" spans="9:12">
      <c r="I4780" s="41"/>
      <c r="J4780" s="41"/>
      <c r="K4780" s="41"/>
      <c r="L4780" s="41"/>
    </row>
    <row r="4781" spans="9:12">
      <c r="I4781" s="41"/>
      <c r="J4781" s="41"/>
      <c r="K4781" s="41"/>
      <c r="L4781" s="41"/>
    </row>
    <row r="4782" spans="9:12">
      <c r="I4782" s="41"/>
      <c r="J4782" s="41"/>
      <c r="K4782" s="41"/>
      <c r="L4782" s="41"/>
    </row>
    <row r="4783" spans="9:12">
      <c r="I4783" s="41"/>
      <c r="J4783" s="41"/>
      <c r="K4783" s="41"/>
      <c r="L4783" s="41"/>
    </row>
    <row r="4784" spans="9:12">
      <c r="I4784" s="41"/>
      <c r="J4784" s="41"/>
      <c r="K4784" s="41"/>
      <c r="L4784" s="41"/>
    </row>
    <row r="4785" spans="9:12">
      <c r="I4785" s="41"/>
      <c r="J4785" s="41"/>
      <c r="K4785" s="41"/>
      <c r="L4785" s="41"/>
    </row>
    <row r="4786" spans="9:12">
      <c r="I4786" s="41"/>
      <c r="J4786" s="41"/>
      <c r="K4786" s="41"/>
      <c r="L4786" s="41"/>
    </row>
    <row r="4787" spans="9:12">
      <c r="I4787" s="41"/>
      <c r="J4787" s="41"/>
      <c r="K4787" s="41"/>
      <c r="L4787" s="41"/>
    </row>
    <row r="4788" spans="9:12">
      <c r="I4788" s="41"/>
      <c r="J4788" s="41"/>
      <c r="K4788" s="41"/>
      <c r="L4788" s="41"/>
    </row>
    <row r="4789" spans="9:12">
      <c r="I4789" s="41"/>
      <c r="J4789" s="41"/>
      <c r="K4789" s="41"/>
      <c r="L4789" s="41"/>
    </row>
    <row r="4790" spans="9:12">
      <c r="I4790" s="41"/>
      <c r="J4790" s="41"/>
      <c r="K4790" s="41"/>
      <c r="L4790" s="41"/>
    </row>
    <row r="4791" spans="9:12">
      <c r="I4791" s="41"/>
      <c r="J4791" s="41"/>
      <c r="K4791" s="41"/>
      <c r="L4791" s="41"/>
    </row>
    <row r="4792" spans="9:12">
      <c r="I4792" s="41"/>
      <c r="J4792" s="41"/>
      <c r="K4792" s="41"/>
      <c r="L4792" s="41"/>
    </row>
    <row r="4793" spans="9:12">
      <c r="I4793" s="41"/>
      <c r="J4793" s="41"/>
      <c r="K4793" s="41"/>
      <c r="L4793" s="41"/>
    </row>
    <row r="4794" spans="9:12">
      <c r="I4794" s="41"/>
      <c r="J4794" s="41"/>
      <c r="K4794" s="41"/>
      <c r="L4794" s="41"/>
    </row>
    <row r="4795" spans="9:12">
      <c r="I4795" s="41"/>
      <c r="J4795" s="41"/>
      <c r="K4795" s="41"/>
      <c r="L4795" s="41"/>
    </row>
    <row r="4796" spans="9:12">
      <c r="I4796" s="41"/>
      <c r="J4796" s="41"/>
      <c r="K4796" s="41"/>
      <c r="L4796" s="41"/>
    </row>
    <row r="4797" spans="9:12">
      <c r="I4797" s="41"/>
      <c r="J4797" s="41"/>
      <c r="K4797" s="41"/>
      <c r="L4797" s="41"/>
    </row>
    <row r="4798" spans="9:12">
      <c r="I4798" s="41"/>
      <c r="J4798" s="41"/>
      <c r="K4798" s="41"/>
      <c r="L4798" s="41"/>
    </row>
    <row r="4799" spans="9:12">
      <c r="I4799" s="41"/>
      <c r="J4799" s="41"/>
      <c r="K4799" s="41"/>
      <c r="L4799" s="41"/>
    </row>
    <row r="4800" spans="9:12">
      <c r="I4800" s="41"/>
      <c r="J4800" s="41"/>
      <c r="K4800" s="41"/>
      <c r="L4800" s="41"/>
    </row>
    <row r="4801" spans="9:12">
      <c r="I4801" s="41"/>
      <c r="J4801" s="41"/>
      <c r="K4801" s="41"/>
      <c r="L4801" s="41"/>
    </row>
    <row r="4802" spans="9:12">
      <c r="I4802" s="41"/>
      <c r="J4802" s="41"/>
      <c r="K4802" s="41"/>
      <c r="L4802" s="41"/>
    </row>
    <row r="4803" spans="9:12">
      <c r="I4803" s="41"/>
      <c r="J4803" s="41"/>
      <c r="K4803" s="41"/>
      <c r="L4803" s="41"/>
    </row>
    <row r="4804" spans="9:12">
      <c r="I4804" s="41"/>
      <c r="J4804" s="41"/>
      <c r="K4804" s="41"/>
      <c r="L4804" s="41"/>
    </row>
    <row r="4805" spans="9:12">
      <c r="I4805" s="41"/>
      <c r="J4805" s="41"/>
      <c r="K4805" s="41"/>
      <c r="L4805" s="41"/>
    </row>
    <row r="4806" spans="9:12">
      <c r="I4806" s="41"/>
      <c r="J4806" s="41"/>
      <c r="K4806" s="41"/>
      <c r="L4806" s="41"/>
    </row>
    <row r="4807" spans="9:12">
      <c r="I4807" s="41"/>
      <c r="J4807" s="41"/>
      <c r="K4807" s="41"/>
      <c r="L4807" s="41"/>
    </row>
    <row r="4808" spans="9:12">
      <c r="I4808" s="41"/>
      <c r="J4808" s="41"/>
      <c r="K4808" s="41"/>
      <c r="L4808" s="41"/>
    </row>
    <row r="4809" spans="9:12">
      <c r="I4809" s="41"/>
      <c r="J4809" s="41"/>
      <c r="K4809" s="41"/>
      <c r="L4809" s="41"/>
    </row>
    <row r="4810" spans="9:12">
      <c r="I4810" s="41"/>
      <c r="J4810" s="41"/>
      <c r="K4810" s="41"/>
      <c r="L4810" s="41"/>
    </row>
    <row r="4811" spans="9:12">
      <c r="I4811" s="41"/>
      <c r="J4811" s="41"/>
      <c r="K4811" s="41"/>
      <c r="L4811" s="41"/>
    </row>
    <row r="4812" spans="9:12">
      <c r="I4812" s="41"/>
      <c r="J4812" s="41"/>
      <c r="K4812" s="41"/>
      <c r="L4812" s="41"/>
    </row>
    <row r="4813" spans="9:12">
      <c r="I4813" s="41"/>
      <c r="J4813" s="41"/>
      <c r="K4813" s="41"/>
      <c r="L4813" s="41"/>
    </row>
    <row r="4814" spans="9:12">
      <c r="I4814" s="41"/>
      <c r="J4814" s="41"/>
      <c r="K4814" s="41"/>
      <c r="L4814" s="41"/>
    </row>
    <row r="4815" spans="9:12">
      <c r="I4815" s="41"/>
      <c r="J4815" s="41"/>
      <c r="K4815" s="41"/>
      <c r="L4815" s="41"/>
    </row>
    <row r="4816" spans="9:12">
      <c r="I4816" s="41"/>
      <c r="J4816" s="41"/>
      <c r="K4816" s="41"/>
      <c r="L4816" s="41"/>
    </row>
    <row r="4817" spans="9:12">
      <c r="I4817" s="41"/>
      <c r="J4817" s="41"/>
      <c r="K4817" s="41"/>
      <c r="L4817" s="41"/>
    </row>
    <row r="4818" spans="9:12">
      <c r="I4818" s="41"/>
      <c r="J4818" s="41"/>
      <c r="K4818" s="41"/>
      <c r="L4818" s="41"/>
    </row>
    <row r="4819" spans="9:12">
      <c r="I4819" s="41"/>
      <c r="J4819" s="41"/>
      <c r="K4819" s="41"/>
      <c r="L4819" s="41"/>
    </row>
    <row r="4820" spans="9:12">
      <c r="I4820" s="41"/>
      <c r="J4820" s="41"/>
      <c r="K4820" s="41"/>
      <c r="L4820" s="41"/>
    </row>
    <row r="4821" spans="9:12">
      <c r="I4821" s="41"/>
      <c r="J4821" s="41"/>
      <c r="K4821" s="41"/>
      <c r="L4821" s="41"/>
    </row>
    <row r="4822" spans="9:12">
      <c r="I4822" s="41"/>
      <c r="J4822" s="41"/>
      <c r="K4822" s="41"/>
      <c r="L4822" s="41"/>
    </row>
    <row r="4823" spans="9:12">
      <c r="I4823" s="41"/>
      <c r="J4823" s="41"/>
      <c r="K4823" s="41"/>
      <c r="L4823" s="41"/>
    </row>
    <row r="4824" spans="9:12">
      <c r="I4824" s="41"/>
      <c r="J4824" s="41"/>
      <c r="K4824" s="41"/>
      <c r="L4824" s="41"/>
    </row>
    <row r="4825" spans="9:12">
      <c r="I4825" s="41"/>
      <c r="J4825" s="41"/>
      <c r="K4825" s="41"/>
      <c r="L4825" s="41"/>
    </row>
    <row r="4826" spans="9:12">
      <c r="I4826" s="41"/>
      <c r="J4826" s="41"/>
      <c r="K4826" s="41"/>
      <c r="L4826" s="41"/>
    </row>
    <row r="4827" spans="9:12">
      <c r="I4827" s="41"/>
      <c r="J4827" s="41"/>
      <c r="K4827" s="41"/>
      <c r="L4827" s="41"/>
    </row>
    <row r="4828" spans="9:12">
      <c r="I4828" s="41"/>
      <c r="J4828" s="41"/>
      <c r="K4828" s="41"/>
      <c r="L4828" s="41"/>
    </row>
    <row r="4829" spans="9:12">
      <c r="I4829" s="41"/>
      <c r="J4829" s="41"/>
      <c r="K4829" s="41"/>
      <c r="L4829" s="41"/>
    </row>
    <row r="4830" spans="9:12">
      <c r="I4830" s="41"/>
      <c r="J4830" s="41"/>
      <c r="K4830" s="41"/>
      <c r="L4830" s="41"/>
    </row>
    <row r="4831" spans="9:12">
      <c r="I4831" s="41"/>
      <c r="J4831" s="41"/>
      <c r="K4831" s="41"/>
      <c r="L4831" s="41"/>
    </row>
    <row r="4832" spans="9:12">
      <c r="I4832" s="41"/>
      <c r="J4832" s="41"/>
      <c r="K4832" s="41"/>
      <c r="L4832" s="41"/>
    </row>
    <row r="4833" spans="9:12">
      <c r="I4833" s="41"/>
      <c r="J4833" s="41"/>
      <c r="K4833" s="41"/>
      <c r="L4833" s="41"/>
    </row>
    <row r="4834" spans="9:12">
      <c r="I4834" s="41"/>
      <c r="J4834" s="41"/>
      <c r="K4834" s="41"/>
      <c r="L4834" s="41"/>
    </row>
    <row r="4835" spans="9:12">
      <c r="I4835" s="41"/>
      <c r="J4835" s="41"/>
      <c r="K4835" s="41"/>
      <c r="L4835" s="41"/>
    </row>
    <row r="4836" spans="9:12">
      <c r="I4836" s="41"/>
      <c r="J4836" s="41"/>
      <c r="K4836" s="41"/>
      <c r="L4836" s="41"/>
    </row>
    <row r="4837" spans="9:12">
      <c r="I4837" s="41"/>
      <c r="J4837" s="41"/>
      <c r="K4837" s="41"/>
      <c r="L4837" s="41"/>
    </row>
    <row r="4838" spans="9:12">
      <c r="I4838" s="41"/>
      <c r="J4838" s="41"/>
      <c r="K4838" s="41"/>
      <c r="L4838" s="41"/>
    </row>
    <row r="4839" spans="9:12">
      <c r="I4839" s="41"/>
      <c r="J4839" s="41"/>
      <c r="K4839" s="41"/>
      <c r="L4839" s="41"/>
    </row>
    <row r="4840" spans="9:12">
      <c r="I4840" s="41"/>
      <c r="J4840" s="41"/>
      <c r="K4840" s="41"/>
      <c r="L4840" s="41"/>
    </row>
    <row r="4841" spans="9:12">
      <c r="I4841" s="41"/>
      <c r="J4841" s="41"/>
      <c r="K4841" s="41"/>
      <c r="L4841" s="41"/>
    </row>
    <row r="4842" spans="9:12">
      <c r="I4842" s="41"/>
      <c r="J4842" s="41"/>
      <c r="K4842" s="41"/>
      <c r="L4842" s="41"/>
    </row>
    <row r="4843" spans="9:12">
      <c r="I4843" s="41"/>
      <c r="J4843" s="41"/>
      <c r="K4843" s="41"/>
      <c r="L4843" s="41"/>
    </row>
    <row r="4844" spans="9:12">
      <c r="I4844" s="41"/>
      <c r="J4844" s="41"/>
      <c r="K4844" s="41"/>
      <c r="L4844" s="41"/>
    </row>
    <row r="4845" spans="9:12">
      <c r="I4845" s="41"/>
      <c r="J4845" s="41"/>
      <c r="K4845" s="41"/>
      <c r="L4845" s="41"/>
    </row>
    <row r="4846" spans="9:12">
      <c r="I4846" s="41"/>
      <c r="J4846" s="41"/>
      <c r="K4846" s="41"/>
      <c r="L4846" s="41"/>
    </row>
    <row r="4847" spans="9:12">
      <c r="I4847" s="41"/>
      <c r="J4847" s="41"/>
      <c r="K4847" s="41"/>
      <c r="L4847" s="41"/>
    </row>
    <row r="4848" spans="9:12">
      <c r="I4848" s="41"/>
      <c r="J4848" s="41"/>
      <c r="K4848" s="41"/>
      <c r="L4848" s="41"/>
    </row>
    <row r="4849" spans="9:12">
      <c r="I4849" s="41"/>
      <c r="J4849" s="41"/>
      <c r="K4849" s="41"/>
      <c r="L4849" s="41"/>
    </row>
    <row r="4850" spans="9:12">
      <c r="I4850" s="41"/>
      <c r="J4850" s="41"/>
      <c r="K4850" s="41"/>
      <c r="L4850" s="41"/>
    </row>
    <row r="4851" spans="9:12">
      <c r="I4851" s="41"/>
      <c r="J4851" s="41"/>
      <c r="K4851" s="41"/>
      <c r="L4851" s="41"/>
    </row>
    <row r="4852" spans="9:12">
      <c r="I4852" s="41"/>
      <c r="J4852" s="41"/>
      <c r="K4852" s="41"/>
      <c r="L4852" s="41"/>
    </row>
    <row r="4853" spans="9:12">
      <c r="I4853" s="41"/>
      <c r="J4853" s="41"/>
      <c r="K4853" s="41"/>
      <c r="L4853" s="41"/>
    </row>
    <row r="4854" spans="9:12">
      <c r="I4854" s="41"/>
      <c r="J4854" s="41"/>
      <c r="K4854" s="41"/>
      <c r="L4854" s="41"/>
    </row>
    <row r="4855" spans="9:12">
      <c r="I4855" s="41"/>
      <c r="J4855" s="41"/>
      <c r="K4855" s="41"/>
      <c r="L4855" s="41"/>
    </row>
    <row r="4856" spans="9:12">
      <c r="I4856" s="41"/>
      <c r="J4856" s="41"/>
      <c r="K4856" s="41"/>
      <c r="L4856" s="41"/>
    </row>
    <row r="4857" spans="9:12">
      <c r="I4857" s="41"/>
      <c r="J4857" s="41"/>
      <c r="K4857" s="41"/>
      <c r="L4857" s="41"/>
    </row>
    <row r="4858" spans="9:12">
      <c r="I4858" s="41"/>
      <c r="J4858" s="41"/>
      <c r="K4858" s="41"/>
      <c r="L4858" s="41"/>
    </row>
    <row r="4859" spans="9:12">
      <c r="I4859" s="41"/>
      <c r="J4859" s="41"/>
      <c r="K4859" s="41"/>
      <c r="L4859" s="41"/>
    </row>
    <row r="4860" spans="9:12">
      <c r="I4860" s="41"/>
      <c r="J4860" s="41"/>
      <c r="K4860" s="41"/>
      <c r="L4860" s="41"/>
    </row>
    <row r="4861" spans="9:12">
      <c r="I4861" s="41"/>
      <c r="J4861" s="41"/>
      <c r="K4861" s="41"/>
      <c r="L4861" s="41"/>
    </row>
    <row r="4862" spans="9:12">
      <c r="I4862" s="41"/>
      <c r="J4862" s="41"/>
      <c r="K4862" s="41"/>
      <c r="L4862" s="41"/>
    </row>
    <row r="4863" spans="9:12">
      <c r="I4863" s="41"/>
      <c r="J4863" s="41"/>
      <c r="K4863" s="41"/>
      <c r="L4863" s="41"/>
    </row>
    <row r="4864" spans="9:12">
      <c r="I4864" s="41"/>
      <c r="J4864" s="41"/>
      <c r="K4864" s="41"/>
      <c r="L4864" s="41"/>
    </row>
    <row r="4865" spans="9:12">
      <c r="I4865" s="41"/>
      <c r="J4865" s="41"/>
      <c r="K4865" s="41"/>
      <c r="L4865" s="41"/>
    </row>
    <row r="4866" spans="9:12">
      <c r="I4866" s="41"/>
      <c r="J4866" s="41"/>
      <c r="K4866" s="41"/>
      <c r="L4866" s="41"/>
    </row>
    <row r="4867" spans="9:12">
      <c r="I4867" s="41"/>
      <c r="J4867" s="41"/>
      <c r="K4867" s="41"/>
      <c r="L4867" s="41"/>
    </row>
    <row r="4868" spans="9:12">
      <c r="I4868" s="41"/>
      <c r="J4868" s="41"/>
      <c r="K4868" s="41"/>
      <c r="L4868" s="41"/>
    </row>
    <row r="4869" spans="9:12">
      <c r="I4869" s="41"/>
      <c r="J4869" s="41"/>
      <c r="K4869" s="41"/>
      <c r="L4869" s="41"/>
    </row>
    <row r="4870" spans="9:12">
      <c r="I4870" s="41"/>
      <c r="J4870" s="41"/>
      <c r="K4870" s="41"/>
      <c r="L4870" s="41"/>
    </row>
    <row r="4871" spans="9:12">
      <c r="I4871" s="41"/>
      <c r="J4871" s="41"/>
      <c r="K4871" s="41"/>
      <c r="L4871" s="41"/>
    </row>
    <row r="4872" spans="9:12">
      <c r="I4872" s="41"/>
      <c r="J4872" s="41"/>
      <c r="K4872" s="41"/>
      <c r="L4872" s="41"/>
    </row>
    <row r="4873" spans="9:12">
      <c r="I4873" s="41"/>
      <c r="J4873" s="41"/>
      <c r="K4873" s="41"/>
      <c r="L4873" s="41"/>
    </row>
    <row r="4874" spans="9:12">
      <c r="I4874" s="41"/>
      <c r="J4874" s="41"/>
      <c r="K4874" s="41"/>
      <c r="L4874" s="41"/>
    </row>
    <row r="4875" spans="9:12">
      <c r="I4875" s="41"/>
      <c r="J4875" s="41"/>
      <c r="K4875" s="41"/>
      <c r="L4875" s="41"/>
    </row>
    <row r="4876" spans="9:12">
      <c r="I4876" s="41"/>
      <c r="J4876" s="41"/>
      <c r="K4876" s="41"/>
      <c r="L4876" s="41"/>
    </row>
    <row r="4877" spans="9:12">
      <c r="I4877" s="41"/>
      <c r="J4877" s="41"/>
      <c r="K4877" s="41"/>
      <c r="L4877" s="41"/>
    </row>
    <row r="4878" spans="9:12">
      <c r="I4878" s="41"/>
      <c r="J4878" s="41"/>
      <c r="K4878" s="41"/>
      <c r="L4878" s="41"/>
    </row>
    <row r="4879" spans="9:12">
      <c r="I4879" s="41"/>
      <c r="J4879" s="41"/>
      <c r="K4879" s="41"/>
      <c r="L4879" s="41"/>
    </row>
    <row r="4880" spans="9:12">
      <c r="I4880" s="41"/>
      <c r="J4880" s="41"/>
      <c r="K4880" s="41"/>
      <c r="L4880" s="41"/>
    </row>
    <row r="4881" spans="9:12">
      <c r="I4881" s="41"/>
      <c r="J4881" s="41"/>
      <c r="K4881" s="41"/>
      <c r="L4881" s="41"/>
    </row>
    <row r="4882" spans="9:12">
      <c r="I4882" s="41"/>
      <c r="J4882" s="41"/>
      <c r="K4882" s="41"/>
      <c r="L4882" s="41"/>
    </row>
    <row r="4883" spans="9:12">
      <c r="I4883" s="41"/>
      <c r="J4883" s="41"/>
      <c r="K4883" s="41"/>
      <c r="L4883" s="41"/>
    </row>
    <row r="4884" spans="9:12">
      <c r="I4884" s="41"/>
      <c r="J4884" s="41"/>
      <c r="K4884" s="41"/>
      <c r="L4884" s="41"/>
    </row>
    <row r="4885" spans="9:12">
      <c r="I4885" s="41"/>
      <c r="J4885" s="41"/>
      <c r="K4885" s="41"/>
      <c r="L4885" s="41"/>
    </row>
    <row r="4886" spans="9:12">
      <c r="I4886" s="41"/>
      <c r="J4886" s="41"/>
      <c r="K4886" s="41"/>
      <c r="L4886" s="41"/>
    </row>
    <row r="4887" spans="9:12">
      <c r="I4887" s="41"/>
      <c r="J4887" s="41"/>
      <c r="K4887" s="41"/>
      <c r="L4887" s="41"/>
    </row>
    <row r="4888" spans="9:12">
      <c r="I4888" s="41"/>
      <c r="J4888" s="41"/>
      <c r="K4888" s="41"/>
      <c r="L4888" s="41"/>
    </row>
    <row r="4889" spans="9:12">
      <c r="I4889" s="41"/>
      <c r="J4889" s="41"/>
      <c r="K4889" s="41"/>
      <c r="L4889" s="41"/>
    </row>
    <row r="4890" spans="9:12">
      <c r="I4890" s="41"/>
      <c r="J4890" s="41"/>
      <c r="K4890" s="41"/>
      <c r="L4890" s="41"/>
    </row>
    <row r="4891" spans="9:12">
      <c r="I4891" s="41"/>
      <c r="J4891" s="41"/>
      <c r="K4891" s="41"/>
      <c r="L4891" s="41"/>
    </row>
    <row r="4892" spans="9:12">
      <c r="I4892" s="41"/>
      <c r="J4892" s="41"/>
      <c r="K4892" s="41"/>
      <c r="L4892" s="41"/>
    </row>
    <row r="4893" spans="9:12">
      <c r="I4893" s="41"/>
      <c r="J4893" s="41"/>
      <c r="K4893" s="41"/>
      <c r="L4893" s="41"/>
    </row>
    <row r="4894" spans="9:12">
      <c r="I4894" s="41"/>
      <c r="J4894" s="41"/>
      <c r="K4894" s="41"/>
      <c r="L4894" s="41"/>
    </row>
    <row r="4895" spans="9:12">
      <c r="I4895" s="41"/>
      <c r="J4895" s="41"/>
      <c r="K4895" s="41"/>
      <c r="L4895" s="41"/>
    </row>
    <row r="4896" spans="9:12">
      <c r="I4896" s="41"/>
      <c r="J4896" s="41"/>
      <c r="K4896" s="41"/>
      <c r="L4896" s="41"/>
    </row>
    <row r="4897" spans="9:12">
      <c r="I4897" s="41"/>
      <c r="J4897" s="41"/>
      <c r="K4897" s="41"/>
      <c r="L4897" s="41"/>
    </row>
    <row r="4898" spans="9:12">
      <c r="I4898" s="41"/>
      <c r="J4898" s="41"/>
      <c r="K4898" s="41"/>
      <c r="L4898" s="41"/>
    </row>
    <row r="4899" spans="9:12">
      <c r="I4899" s="41"/>
      <c r="J4899" s="41"/>
      <c r="K4899" s="41"/>
      <c r="L4899" s="41"/>
    </row>
    <row r="4900" spans="9:12">
      <c r="I4900" s="41"/>
      <c r="J4900" s="41"/>
      <c r="K4900" s="41"/>
      <c r="L4900" s="41"/>
    </row>
    <row r="4901" spans="9:12">
      <c r="I4901" s="41"/>
      <c r="J4901" s="41"/>
      <c r="K4901" s="41"/>
      <c r="L4901" s="41"/>
    </row>
    <row r="4902" spans="9:12">
      <c r="I4902" s="41"/>
      <c r="J4902" s="41"/>
      <c r="K4902" s="41"/>
      <c r="L4902" s="41"/>
    </row>
    <row r="4903" spans="9:12">
      <c r="I4903" s="41"/>
      <c r="J4903" s="41"/>
      <c r="K4903" s="41"/>
      <c r="L4903" s="41"/>
    </row>
    <row r="4904" spans="9:12">
      <c r="I4904" s="41"/>
      <c r="J4904" s="41"/>
      <c r="K4904" s="41"/>
      <c r="L4904" s="41"/>
    </row>
    <row r="4905" spans="9:12">
      <c r="I4905" s="41"/>
      <c r="J4905" s="41"/>
      <c r="K4905" s="41"/>
      <c r="L4905" s="41"/>
    </row>
    <row r="4906" spans="9:12">
      <c r="I4906" s="41"/>
      <c r="J4906" s="41"/>
      <c r="K4906" s="41"/>
      <c r="L4906" s="41"/>
    </row>
    <row r="4907" spans="9:12">
      <c r="I4907" s="41"/>
      <c r="J4907" s="41"/>
      <c r="K4907" s="41"/>
      <c r="L4907" s="41"/>
    </row>
    <row r="4908" spans="9:12">
      <c r="I4908" s="41"/>
      <c r="J4908" s="41"/>
      <c r="K4908" s="41"/>
      <c r="L4908" s="41"/>
    </row>
    <row r="4909" spans="9:12">
      <c r="I4909" s="41"/>
      <c r="J4909" s="41"/>
      <c r="K4909" s="41"/>
      <c r="L4909" s="41"/>
    </row>
    <row r="4910" spans="9:12">
      <c r="I4910" s="41"/>
      <c r="J4910" s="41"/>
      <c r="K4910" s="41"/>
      <c r="L4910" s="41"/>
    </row>
    <row r="4911" spans="9:12">
      <c r="I4911" s="41"/>
      <c r="J4911" s="41"/>
      <c r="K4911" s="41"/>
      <c r="L4911" s="41"/>
    </row>
    <row r="4912" spans="9:12">
      <c r="I4912" s="41"/>
      <c r="J4912" s="41"/>
      <c r="K4912" s="41"/>
      <c r="L4912" s="41"/>
    </row>
    <row r="4913" spans="9:12">
      <c r="I4913" s="41"/>
      <c r="J4913" s="41"/>
      <c r="K4913" s="41"/>
      <c r="L4913" s="41"/>
    </row>
    <row r="4914" spans="9:12">
      <c r="I4914" s="41"/>
      <c r="J4914" s="41"/>
      <c r="K4914" s="41"/>
      <c r="L4914" s="41"/>
    </row>
    <row r="4915" spans="9:12">
      <c r="I4915" s="41"/>
      <c r="J4915" s="41"/>
      <c r="K4915" s="41"/>
      <c r="L4915" s="41"/>
    </row>
    <row r="4916" spans="9:12">
      <c r="I4916" s="41"/>
      <c r="J4916" s="41"/>
      <c r="K4916" s="41"/>
      <c r="L4916" s="41"/>
    </row>
    <row r="4917" spans="9:12">
      <c r="I4917" s="41"/>
      <c r="J4917" s="41"/>
      <c r="K4917" s="41"/>
      <c r="L4917" s="41"/>
    </row>
    <row r="4918" spans="9:12">
      <c r="I4918" s="41"/>
      <c r="J4918" s="41"/>
      <c r="K4918" s="41"/>
      <c r="L4918" s="41"/>
    </row>
    <row r="4919" spans="9:12">
      <c r="I4919" s="41"/>
      <c r="J4919" s="41"/>
      <c r="K4919" s="41"/>
      <c r="L4919" s="41"/>
    </row>
    <row r="4920" spans="9:12">
      <c r="I4920" s="41"/>
      <c r="J4920" s="41"/>
      <c r="K4920" s="41"/>
      <c r="L4920" s="41"/>
    </row>
    <row r="4921" spans="9:12">
      <c r="I4921" s="41"/>
      <c r="J4921" s="41"/>
      <c r="K4921" s="41"/>
      <c r="L4921" s="41"/>
    </row>
    <row r="4922" spans="9:12">
      <c r="I4922" s="41"/>
      <c r="J4922" s="41"/>
      <c r="K4922" s="41"/>
      <c r="L4922" s="41"/>
    </row>
    <row r="4923" spans="9:12">
      <c r="I4923" s="41"/>
      <c r="J4923" s="41"/>
      <c r="K4923" s="41"/>
      <c r="L4923" s="41"/>
    </row>
    <row r="4924" spans="9:12">
      <c r="I4924" s="41"/>
      <c r="J4924" s="41"/>
      <c r="K4924" s="41"/>
      <c r="L4924" s="41"/>
    </row>
    <row r="4925" spans="9:12">
      <c r="I4925" s="41"/>
      <c r="J4925" s="41"/>
      <c r="K4925" s="41"/>
      <c r="L4925" s="41"/>
    </row>
    <row r="4926" spans="9:12">
      <c r="I4926" s="41"/>
      <c r="J4926" s="41"/>
      <c r="K4926" s="41"/>
      <c r="L4926" s="41"/>
    </row>
    <row r="4927" spans="9:12">
      <c r="I4927" s="41"/>
      <c r="J4927" s="41"/>
      <c r="K4927" s="41"/>
      <c r="L4927" s="41"/>
    </row>
    <row r="4928" spans="9:12">
      <c r="I4928" s="41"/>
      <c r="J4928" s="41"/>
      <c r="K4928" s="41"/>
      <c r="L4928" s="41"/>
    </row>
    <row r="4929" spans="9:12">
      <c r="I4929" s="41"/>
      <c r="J4929" s="41"/>
      <c r="K4929" s="41"/>
      <c r="L4929" s="41"/>
    </row>
    <row r="4930" spans="9:12">
      <c r="I4930" s="41"/>
      <c r="J4930" s="41"/>
      <c r="K4930" s="41"/>
      <c r="L4930" s="41"/>
    </row>
    <row r="4931" spans="9:12">
      <c r="I4931" s="41"/>
      <c r="J4931" s="41"/>
      <c r="K4931" s="41"/>
      <c r="L4931" s="41"/>
    </row>
    <row r="4932" spans="9:12">
      <c r="I4932" s="41"/>
      <c r="J4932" s="41"/>
      <c r="K4932" s="41"/>
      <c r="L4932" s="41"/>
    </row>
    <row r="4933" spans="9:12">
      <c r="I4933" s="41"/>
      <c r="J4933" s="41"/>
      <c r="K4933" s="41"/>
      <c r="L4933" s="41"/>
    </row>
    <row r="4934" spans="9:12">
      <c r="I4934" s="41"/>
      <c r="J4934" s="41"/>
      <c r="K4934" s="41"/>
      <c r="L4934" s="41"/>
    </row>
    <row r="4935" spans="9:12">
      <c r="I4935" s="41"/>
      <c r="J4935" s="41"/>
      <c r="K4935" s="41"/>
      <c r="L4935" s="41"/>
    </row>
    <row r="4936" spans="9:12">
      <c r="I4936" s="41"/>
      <c r="J4936" s="41"/>
      <c r="K4936" s="41"/>
      <c r="L4936" s="41"/>
    </row>
    <row r="4937" spans="9:12">
      <c r="I4937" s="41"/>
      <c r="J4937" s="41"/>
      <c r="K4937" s="41"/>
      <c r="L4937" s="41"/>
    </row>
    <row r="4938" spans="9:12">
      <c r="I4938" s="41"/>
      <c r="J4938" s="41"/>
      <c r="K4938" s="41"/>
      <c r="L4938" s="41"/>
    </row>
    <row r="4939" spans="9:12">
      <c r="I4939" s="41"/>
      <c r="J4939" s="41"/>
      <c r="K4939" s="41"/>
      <c r="L4939" s="41"/>
    </row>
    <row r="4940" spans="9:12">
      <c r="I4940" s="41"/>
      <c r="J4940" s="41"/>
      <c r="K4940" s="41"/>
      <c r="L4940" s="41"/>
    </row>
    <row r="4941" spans="9:12">
      <c r="I4941" s="41"/>
      <c r="J4941" s="41"/>
      <c r="K4941" s="41"/>
      <c r="L4941" s="41"/>
    </row>
    <row r="4942" spans="9:12">
      <c r="I4942" s="41"/>
      <c r="J4942" s="41"/>
      <c r="K4942" s="41"/>
      <c r="L4942" s="41"/>
    </row>
    <row r="4943" spans="9:12">
      <c r="I4943" s="41"/>
      <c r="J4943" s="41"/>
      <c r="K4943" s="41"/>
      <c r="L4943" s="41"/>
    </row>
    <row r="4944" spans="9:12">
      <c r="I4944" s="41"/>
      <c r="J4944" s="41"/>
      <c r="K4944" s="41"/>
      <c r="L4944" s="41"/>
    </row>
    <row r="4945" spans="9:12">
      <c r="I4945" s="41"/>
      <c r="J4945" s="41"/>
      <c r="K4945" s="41"/>
      <c r="L4945" s="41"/>
    </row>
    <row r="4946" spans="9:12">
      <c r="I4946" s="41"/>
      <c r="J4946" s="41"/>
      <c r="K4946" s="41"/>
      <c r="L4946" s="41"/>
    </row>
    <row r="4947" spans="9:12">
      <c r="I4947" s="41"/>
      <c r="J4947" s="41"/>
      <c r="K4947" s="41"/>
      <c r="L4947" s="41"/>
    </row>
    <row r="4948" spans="9:12">
      <c r="I4948" s="41"/>
      <c r="J4948" s="41"/>
      <c r="K4948" s="41"/>
      <c r="L4948" s="41"/>
    </row>
    <row r="4949" spans="9:12">
      <c r="I4949" s="41"/>
      <c r="J4949" s="41"/>
      <c r="K4949" s="41"/>
      <c r="L4949" s="41"/>
    </row>
    <row r="4950" spans="9:12">
      <c r="I4950" s="41"/>
      <c r="J4950" s="41"/>
      <c r="K4950" s="41"/>
      <c r="L4950" s="41"/>
    </row>
    <row r="4951" spans="9:12">
      <c r="I4951" s="41"/>
      <c r="J4951" s="41"/>
      <c r="K4951" s="41"/>
      <c r="L4951" s="41"/>
    </row>
    <row r="4952" spans="9:12">
      <c r="I4952" s="41"/>
      <c r="J4952" s="41"/>
      <c r="K4952" s="41"/>
      <c r="L4952" s="41"/>
    </row>
    <row r="4953" spans="9:12">
      <c r="I4953" s="41"/>
      <c r="J4953" s="41"/>
      <c r="K4953" s="41"/>
      <c r="L4953" s="41"/>
    </row>
    <row r="4954" spans="9:12">
      <c r="I4954" s="41"/>
      <c r="J4954" s="41"/>
      <c r="K4954" s="41"/>
      <c r="L4954" s="41"/>
    </row>
    <row r="4955" spans="9:12">
      <c r="I4955" s="41"/>
      <c r="J4955" s="41"/>
      <c r="K4955" s="41"/>
      <c r="L4955" s="41"/>
    </row>
    <row r="4956" spans="9:12">
      <c r="I4956" s="41"/>
      <c r="J4956" s="41"/>
      <c r="K4956" s="41"/>
      <c r="L4956" s="41"/>
    </row>
    <row r="4957" spans="9:12">
      <c r="I4957" s="41"/>
      <c r="J4957" s="41"/>
      <c r="K4957" s="41"/>
      <c r="L4957" s="41"/>
    </row>
    <row r="4958" spans="9:12">
      <c r="I4958" s="41"/>
      <c r="J4958" s="41"/>
      <c r="K4958" s="41"/>
      <c r="L4958" s="41"/>
    </row>
    <row r="4959" spans="9:12">
      <c r="I4959" s="41"/>
      <c r="J4959" s="41"/>
      <c r="K4959" s="41"/>
      <c r="L4959" s="41"/>
    </row>
    <row r="4960" spans="9:12">
      <c r="I4960" s="41"/>
      <c r="J4960" s="41"/>
      <c r="K4960" s="41"/>
      <c r="L4960" s="41"/>
    </row>
    <row r="4961" spans="9:12">
      <c r="I4961" s="41"/>
      <c r="J4961" s="41"/>
      <c r="K4961" s="41"/>
      <c r="L4961" s="41"/>
    </row>
    <row r="4962" spans="9:12">
      <c r="I4962" s="41"/>
      <c r="J4962" s="41"/>
      <c r="K4962" s="41"/>
      <c r="L4962" s="41"/>
    </row>
    <row r="4963" spans="9:12">
      <c r="I4963" s="41"/>
      <c r="J4963" s="41"/>
      <c r="K4963" s="41"/>
      <c r="L4963" s="41"/>
    </row>
    <row r="4964" spans="9:12">
      <c r="I4964" s="41"/>
      <c r="J4964" s="41"/>
      <c r="K4964" s="41"/>
      <c r="L4964" s="41"/>
    </row>
    <row r="4965" spans="9:12">
      <c r="I4965" s="41"/>
      <c r="J4965" s="41"/>
      <c r="K4965" s="41"/>
      <c r="L4965" s="41"/>
    </row>
    <row r="4966" spans="9:12">
      <c r="I4966" s="41"/>
      <c r="J4966" s="41"/>
      <c r="K4966" s="41"/>
      <c r="L4966" s="41"/>
    </row>
    <row r="4967" spans="9:12">
      <c r="I4967" s="41"/>
      <c r="J4967" s="41"/>
      <c r="K4967" s="41"/>
      <c r="L4967" s="41"/>
    </row>
    <row r="4968" spans="9:12">
      <c r="I4968" s="41"/>
      <c r="J4968" s="41"/>
      <c r="K4968" s="41"/>
      <c r="L4968" s="41"/>
    </row>
    <row r="4969" spans="9:12">
      <c r="I4969" s="41"/>
      <c r="J4969" s="41"/>
      <c r="K4969" s="41"/>
      <c r="L4969" s="41"/>
    </row>
    <row r="4970" spans="9:12">
      <c r="I4970" s="41"/>
      <c r="J4970" s="41"/>
      <c r="K4970" s="41"/>
      <c r="L4970" s="41"/>
    </row>
    <row r="4971" spans="9:12">
      <c r="I4971" s="41"/>
      <c r="J4971" s="41"/>
      <c r="K4971" s="41"/>
      <c r="L4971" s="41"/>
    </row>
    <row r="4972" spans="9:12">
      <c r="I4972" s="41"/>
      <c r="J4972" s="41"/>
      <c r="K4972" s="41"/>
      <c r="L4972" s="41"/>
    </row>
    <row r="4973" spans="9:12">
      <c r="I4973" s="41"/>
      <c r="J4973" s="41"/>
      <c r="K4973" s="41"/>
      <c r="L4973" s="41"/>
    </row>
    <row r="4974" spans="9:12">
      <c r="I4974" s="41"/>
      <c r="J4974" s="41"/>
      <c r="K4974" s="41"/>
      <c r="L4974" s="41"/>
    </row>
    <row r="4975" spans="9:12">
      <c r="I4975" s="41"/>
      <c r="J4975" s="41"/>
      <c r="K4975" s="41"/>
      <c r="L4975" s="41"/>
    </row>
    <row r="4976" spans="9:12">
      <c r="I4976" s="41"/>
      <c r="J4976" s="41"/>
      <c r="K4976" s="41"/>
      <c r="L4976" s="41"/>
    </row>
    <row r="4977" spans="9:12">
      <c r="I4977" s="41"/>
      <c r="J4977" s="41"/>
      <c r="K4977" s="41"/>
      <c r="L4977" s="41"/>
    </row>
    <row r="4978" spans="9:12">
      <c r="I4978" s="41"/>
      <c r="J4978" s="41"/>
      <c r="K4978" s="41"/>
      <c r="L4978" s="41"/>
    </row>
    <row r="4979" spans="9:12">
      <c r="I4979" s="41"/>
      <c r="J4979" s="41"/>
      <c r="K4979" s="41"/>
      <c r="L4979" s="41"/>
    </row>
    <row r="4980" spans="9:12">
      <c r="I4980" s="41"/>
      <c r="J4980" s="41"/>
      <c r="K4980" s="41"/>
      <c r="L4980" s="41"/>
    </row>
    <row r="4981" spans="9:12">
      <c r="I4981" s="41"/>
      <c r="J4981" s="41"/>
      <c r="K4981" s="41"/>
      <c r="L4981" s="41"/>
    </row>
    <row r="4982" spans="9:12">
      <c r="I4982" s="41"/>
      <c r="J4982" s="41"/>
      <c r="K4982" s="41"/>
      <c r="L4982" s="41"/>
    </row>
    <row r="4983" spans="9:12">
      <c r="I4983" s="41"/>
      <c r="J4983" s="41"/>
      <c r="K4983" s="41"/>
      <c r="L4983" s="41"/>
    </row>
    <row r="4984" spans="9:12">
      <c r="I4984" s="41"/>
      <c r="J4984" s="41"/>
      <c r="K4984" s="41"/>
      <c r="L4984" s="41"/>
    </row>
    <row r="4985" spans="9:12">
      <c r="I4985" s="41"/>
      <c r="J4985" s="41"/>
      <c r="K4985" s="41"/>
      <c r="L4985" s="41"/>
    </row>
    <row r="4986" spans="9:12">
      <c r="I4986" s="41"/>
      <c r="J4986" s="41"/>
      <c r="K4986" s="41"/>
      <c r="L4986" s="41"/>
    </row>
    <row r="4987" spans="9:12">
      <c r="I4987" s="41"/>
      <c r="J4987" s="41"/>
      <c r="K4987" s="41"/>
      <c r="L4987" s="41"/>
    </row>
    <row r="4988" spans="9:12">
      <c r="I4988" s="41"/>
      <c r="J4988" s="41"/>
      <c r="K4988" s="41"/>
      <c r="L4988" s="41"/>
    </row>
    <row r="4989" spans="9:12">
      <c r="I4989" s="41"/>
      <c r="J4989" s="41"/>
      <c r="K4989" s="41"/>
      <c r="L4989" s="41"/>
    </row>
    <row r="4990" spans="9:12">
      <c r="I4990" s="41"/>
      <c r="J4990" s="41"/>
      <c r="K4990" s="41"/>
      <c r="L4990" s="41"/>
    </row>
    <row r="4991" spans="9:12">
      <c r="I4991" s="41"/>
      <c r="J4991" s="41"/>
      <c r="K4991" s="41"/>
      <c r="L4991" s="41"/>
    </row>
    <row r="4992" spans="9:12">
      <c r="I4992" s="41"/>
      <c r="J4992" s="41"/>
      <c r="K4992" s="41"/>
      <c r="L4992" s="41"/>
    </row>
    <row r="4993" spans="9:12">
      <c r="I4993" s="41"/>
      <c r="J4993" s="41"/>
      <c r="K4993" s="41"/>
      <c r="L4993" s="41"/>
    </row>
    <row r="4994" spans="9:12">
      <c r="I4994" s="41"/>
      <c r="J4994" s="41"/>
      <c r="K4994" s="41"/>
      <c r="L4994" s="41"/>
    </row>
    <row r="4995" spans="9:12">
      <c r="I4995" s="41"/>
      <c r="J4995" s="41"/>
      <c r="K4995" s="41"/>
      <c r="L4995" s="41"/>
    </row>
    <row r="4996" spans="9:12">
      <c r="I4996" s="41"/>
      <c r="J4996" s="41"/>
      <c r="K4996" s="41"/>
      <c r="L4996" s="41"/>
    </row>
    <row r="4997" spans="9:12">
      <c r="I4997" s="41"/>
      <c r="J4997" s="41"/>
      <c r="K4997" s="41"/>
      <c r="L4997" s="41"/>
    </row>
    <row r="4998" spans="9:12">
      <c r="I4998" s="41"/>
      <c r="J4998" s="41"/>
      <c r="K4998" s="41"/>
      <c r="L4998" s="41"/>
    </row>
    <row r="4999" spans="9:12">
      <c r="I4999" s="41"/>
      <c r="J4999" s="41"/>
      <c r="K4999" s="41"/>
      <c r="L4999" s="41"/>
    </row>
    <row r="5000" spans="9:12">
      <c r="I5000" s="41"/>
      <c r="J5000" s="41"/>
      <c r="K5000" s="41"/>
      <c r="L5000" s="41"/>
    </row>
    <row r="5001" spans="9:12">
      <c r="I5001" s="41"/>
      <c r="J5001" s="41"/>
      <c r="K5001" s="41"/>
      <c r="L5001" s="41"/>
    </row>
    <row r="5002" spans="9:12">
      <c r="I5002" s="41"/>
      <c r="J5002" s="41"/>
      <c r="K5002" s="41"/>
      <c r="L5002" s="41"/>
    </row>
    <row r="5003" spans="9:12">
      <c r="I5003" s="41"/>
      <c r="J5003" s="41"/>
      <c r="K5003" s="41"/>
      <c r="L5003" s="41"/>
    </row>
    <row r="5004" spans="9:12">
      <c r="I5004" s="41"/>
      <c r="J5004" s="41"/>
      <c r="K5004" s="41"/>
      <c r="L5004" s="41"/>
    </row>
    <row r="5005" spans="9:12">
      <c r="I5005" s="41"/>
      <c r="J5005" s="41"/>
      <c r="K5005" s="41"/>
      <c r="L5005" s="41"/>
    </row>
    <row r="5006" spans="9:12">
      <c r="I5006" s="41"/>
      <c r="J5006" s="41"/>
      <c r="K5006" s="41"/>
      <c r="L5006" s="41"/>
    </row>
    <row r="5007" spans="9:12">
      <c r="I5007" s="41"/>
      <c r="J5007" s="41"/>
      <c r="K5007" s="41"/>
      <c r="L5007" s="41"/>
    </row>
    <row r="5008" spans="9:12">
      <c r="I5008" s="41"/>
      <c r="J5008" s="41"/>
      <c r="K5008" s="41"/>
      <c r="L5008" s="41"/>
    </row>
    <row r="5009" spans="9:12">
      <c r="I5009" s="41"/>
      <c r="J5009" s="41"/>
      <c r="K5009" s="41"/>
      <c r="L5009" s="41"/>
    </row>
    <row r="5010" spans="9:12">
      <c r="I5010" s="41"/>
      <c r="J5010" s="41"/>
      <c r="K5010" s="41"/>
      <c r="L5010" s="41"/>
    </row>
    <row r="5011" spans="9:12">
      <c r="I5011" s="41"/>
      <c r="J5011" s="41"/>
      <c r="K5011" s="41"/>
      <c r="L5011" s="41"/>
    </row>
    <row r="5012" spans="9:12">
      <c r="I5012" s="41"/>
      <c r="J5012" s="41"/>
      <c r="K5012" s="41"/>
      <c r="L5012" s="41"/>
    </row>
    <row r="5013" spans="9:12">
      <c r="I5013" s="41"/>
      <c r="J5013" s="41"/>
      <c r="K5013" s="41"/>
      <c r="L5013" s="41"/>
    </row>
    <row r="5014" spans="9:12">
      <c r="I5014" s="41"/>
      <c r="J5014" s="41"/>
      <c r="K5014" s="41"/>
      <c r="L5014" s="41"/>
    </row>
    <row r="5015" spans="9:12">
      <c r="I5015" s="41"/>
      <c r="J5015" s="41"/>
      <c r="K5015" s="41"/>
      <c r="L5015" s="41"/>
    </row>
    <row r="5016" spans="9:12">
      <c r="I5016" s="41"/>
      <c r="J5016" s="41"/>
      <c r="K5016" s="41"/>
      <c r="L5016" s="41"/>
    </row>
    <row r="5017" spans="9:12">
      <c r="I5017" s="41"/>
      <c r="J5017" s="41"/>
      <c r="K5017" s="41"/>
      <c r="L5017" s="41"/>
    </row>
    <row r="5018" spans="9:12">
      <c r="I5018" s="41"/>
      <c r="J5018" s="41"/>
      <c r="K5018" s="41"/>
      <c r="L5018" s="41"/>
    </row>
    <row r="5019" spans="9:12">
      <c r="I5019" s="41"/>
      <c r="J5019" s="41"/>
      <c r="K5019" s="41"/>
      <c r="L5019" s="41"/>
    </row>
    <row r="5020" spans="9:12">
      <c r="I5020" s="41"/>
      <c r="J5020" s="41"/>
      <c r="K5020" s="41"/>
      <c r="L5020" s="41"/>
    </row>
    <row r="5021" spans="9:12">
      <c r="I5021" s="41"/>
      <c r="J5021" s="41"/>
      <c r="K5021" s="41"/>
      <c r="L5021" s="41"/>
    </row>
    <row r="5022" spans="9:12">
      <c r="I5022" s="41"/>
      <c r="J5022" s="41"/>
      <c r="K5022" s="41"/>
      <c r="L5022" s="41"/>
    </row>
    <row r="5023" spans="9:12">
      <c r="I5023" s="41"/>
      <c r="J5023" s="41"/>
      <c r="K5023" s="41"/>
      <c r="L5023" s="41"/>
    </row>
    <row r="5024" spans="9:12">
      <c r="I5024" s="41"/>
      <c r="J5024" s="41"/>
      <c r="K5024" s="41"/>
      <c r="L5024" s="41"/>
    </row>
    <row r="5025" spans="9:12">
      <c r="I5025" s="41"/>
      <c r="J5025" s="41"/>
      <c r="K5025" s="41"/>
      <c r="L5025" s="41"/>
    </row>
    <row r="5026" spans="9:12">
      <c r="I5026" s="41"/>
      <c r="J5026" s="41"/>
      <c r="K5026" s="41"/>
      <c r="L5026" s="41"/>
    </row>
    <row r="5027" spans="9:12">
      <c r="I5027" s="41"/>
      <c r="J5027" s="41"/>
      <c r="K5027" s="41"/>
      <c r="L5027" s="41"/>
    </row>
    <row r="5028" spans="9:12">
      <c r="I5028" s="41"/>
      <c r="J5028" s="41"/>
      <c r="K5028" s="41"/>
      <c r="L5028" s="41"/>
    </row>
    <row r="5029" spans="9:12">
      <c r="I5029" s="41"/>
      <c r="J5029" s="41"/>
      <c r="K5029" s="41"/>
      <c r="L5029" s="41"/>
    </row>
    <row r="5030" spans="9:12">
      <c r="I5030" s="41"/>
      <c r="J5030" s="41"/>
      <c r="K5030" s="41"/>
      <c r="L5030" s="41"/>
    </row>
    <row r="5031" spans="9:12">
      <c r="I5031" s="41"/>
      <c r="J5031" s="41"/>
      <c r="K5031" s="41"/>
      <c r="L5031" s="41"/>
    </row>
    <row r="5032" spans="9:12">
      <c r="I5032" s="41"/>
      <c r="J5032" s="41"/>
      <c r="K5032" s="41"/>
      <c r="L5032" s="41"/>
    </row>
    <row r="5033" spans="9:12">
      <c r="I5033" s="41"/>
      <c r="J5033" s="41"/>
      <c r="K5033" s="41"/>
      <c r="L5033" s="41"/>
    </row>
    <row r="5034" spans="9:12">
      <c r="I5034" s="41"/>
      <c r="J5034" s="41"/>
      <c r="K5034" s="41"/>
      <c r="L5034" s="41"/>
    </row>
    <row r="5035" spans="9:12">
      <c r="I5035" s="41"/>
      <c r="J5035" s="41"/>
      <c r="K5035" s="41"/>
      <c r="L5035" s="41"/>
    </row>
    <row r="5036" spans="9:12">
      <c r="I5036" s="41"/>
      <c r="J5036" s="41"/>
      <c r="K5036" s="41"/>
      <c r="L5036" s="41"/>
    </row>
    <row r="5037" spans="9:12">
      <c r="I5037" s="41"/>
      <c r="J5037" s="41"/>
      <c r="K5037" s="41"/>
      <c r="L5037" s="41"/>
    </row>
    <row r="5038" spans="9:12">
      <c r="I5038" s="41"/>
      <c r="J5038" s="41"/>
      <c r="K5038" s="41"/>
      <c r="L5038" s="41"/>
    </row>
    <row r="5039" spans="9:12">
      <c r="I5039" s="41"/>
      <c r="J5039" s="41"/>
      <c r="K5039" s="41"/>
      <c r="L5039" s="41"/>
    </row>
    <row r="5040" spans="9:12">
      <c r="I5040" s="41"/>
      <c r="J5040" s="41"/>
      <c r="K5040" s="41"/>
      <c r="L5040" s="41"/>
    </row>
    <row r="5041" spans="9:12">
      <c r="I5041" s="41"/>
      <c r="J5041" s="41"/>
      <c r="K5041" s="41"/>
      <c r="L5041" s="41"/>
    </row>
    <row r="5042" spans="9:12">
      <c r="I5042" s="41"/>
      <c r="J5042" s="41"/>
      <c r="K5042" s="41"/>
      <c r="L5042" s="41"/>
    </row>
    <row r="5043" spans="9:12">
      <c r="I5043" s="41"/>
      <c r="J5043" s="41"/>
      <c r="K5043" s="41"/>
      <c r="L5043" s="41"/>
    </row>
    <row r="5044" spans="9:12">
      <c r="I5044" s="41"/>
      <c r="J5044" s="41"/>
      <c r="K5044" s="41"/>
      <c r="L5044" s="41"/>
    </row>
    <row r="5045" spans="9:12">
      <c r="I5045" s="41"/>
      <c r="J5045" s="41"/>
      <c r="K5045" s="41"/>
      <c r="L5045" s="41"/>
    </row>
    <row r="5046" spans="9:12">
      <c r="I5046" s="41"/>
      <c r="J5046" s="41"/>
      <c r="K5046" s="41"/>
      <c r="L5046" s="41"/>
    </row>
    <row r="5047" spans="9:12">
      <c r="I5047" s="41"/>
      <c r="J5047" s="41"/>
      <c r="K5047" s="41"/>
      <c r="L5047" s="41"/>
    </row>
    <row r="5048" spans="9:12">
      <c r="I5048" s="41"/>
      <c r="J5048" s="41"/>
      <c r="K5048" s="41"/>
      <c r="L5048" s="41"/>
    </row>
    <row r="5049" spans="9:12">
      <c r="I5049" s="41"/>
      <c r="J5049" s="41"/>
      <c r="K5049" s="41"/>
      <c r="L5049" s="41"/>
    </row>
    <row r="5050" spans="9:12">
      <c r="I5050" s="41"/>
      <c r="J5050" s="41"/>
      <c r="K5050" s="41"/>
      <c r="L5050" s="41"/>
    </row>
    <row r="5051" spans="9:12">
      <c r="I5051" s="41"/>
      <c r="J5051" s="41"/>
      <c r="K5051" s="41"/>
      <c r="L5051" s="41"/>
    </row>
    <row r="5052" spans="9:12">
      <c r="I5052" s="41"/>
      <c r="J5052" s="41"/>
      <c r="K5052" s="41"/>
      <c r="L5052" s="41"/>
    </row>
    <row r="5053" spans="9:12">
      <c r="I5053" s="41"/>
      <c r="J5053" s="41"/>
      <c r="K5053" s="41"/>
      <c r="L5053" s="41"/>
    </row>
    <row r="5054" spans="9:12">
      <c r="I5054" s="41"/>
      <c r="J5054" s="41"/>
      <c r="K5054" s="41"/>
      <c r="L5054" s="41"/>
    </row>
    <row r="5055" spans="9:12">
      <c r="I5055" s="41"/>
      <c r="J5055" s="41"/>
      <c r="K5055" s="41"/>
      <c r="L5055" s="41"/>
    </row>
    <row r="5056" spans="9:12">
      <c r="I5056" s="41"/>
      <c r="J5056" s="41"/>
      <c r="K5056" s="41"/>
      <c r="L5056" s="41"/>
    </row>
    <row r="5057" spans="9:12">
      <c r="I5057" s="41"/>
      <c r="J5057" s="41"/>
      <c r="K5057" s="41"/>
      <c r="L5057" s="41"/>
    </row>
    <row r="5058" spans="9:12">
      <c r="I5058" s="41"/>
      <c r="J5058" s="41"/>
      <c r="K5058" s="41"/>
      <c r="L5058" s="41"/>
    </row>
    <row r="5059" spans="9:12">
      <c r="I5059" s="41"/>
      <c r="J5059" s="41"/>
      <c r="K5059" s="41"/>
      <c r="L5059" s="41"/>
    </row>
    <row r="5060" spans="9:12">
      <c r="I5060" s="41"/>
      <c r="J5060" s="41"/>
      <c r="K5060" s="41"/>
      <c r="L5060" s="41"/>
    </row>
    <row r="5061" spans="9:12">
      <c r="I5061" s="41"/>
      <c r="J5061" s="41"/>
      <c r="K5061" s="41"/>
      <c r="L5061" s="41"/>
    </row>
    <row r="5062" spans="9:12">
      <c r="I5062" s="41"/>
      <c r="J5062" s="41"/>
      <c r="K5062" s="41"/>
      <c r="L5062" s="41"/>
    </row>
    <row r="5063" spans="9:12">
      <c r="I5063" s="41"/>
      <c r="J5063" s="41"/>
      <c r="K5063" s="41"/>
      <c r="L5063" s="41"/>
    </row>
    <row r="5064" spans="9:12">
      <c r="I5064" s="41"/>
      <c r="J5064" s="41"/>
      <c r="K5064" s="41"/>
      <c r="L5064" s="41"/>
    </row>
    <row r="5065" spans="9:12">
      <c r="I5065" s="41"/>
      <c r="J5065" s="41"/>
      <c r="K5065" s="41"/>
      <c r="L5065" s="41"/>
    </row>
    <row r="5066" spans="9:12">
      <c r="I5066" s="41"/>
      <c r="J5066" s="41"/>
      <c r="K5066" s="41"/>
      <c r="L5066" s="41"/>
    </row>
    <row r="5067" spans="9:12">
      <c r="I5067" s="41"/>
      <c r="J5067" s="41"/>
      <c r="K5067" s="41"/>
      <c r="L5067" s="41"/>
    </row>
    <row r="5068" spans="9:12">
      <c r="I5068" s="41"/>
      <c r="J5068" s="41"/>
      <c r="K5068" s="41"/>
      <c r="L5068" s="41"/>
    </row>
    <row r="5069" spans="9:12">
      <c r="I5069" s="41"/>
      <c r="J5069" s="41"/>
      <c r="K5069" s="41"/>
      <c r="L5069" s="41"/>
    </row>
    <row r="5070" spans="9:12">
      <c r="I5070" s="41"/>
      <c r="J5070" s="41"/>
      <c r="K5070" s="41"/>
      <c r="L5070" s="41"/>
    </row>
    <row r="5071" spans="9:12">
      <c r="I5071" s="41"/>
      <c r="J5071" s="41"/>
      <c r="K5071" s="41"/>
      <c r="L5071" s="41"/>
    </row>
    <row r="5072" spans="9:12">
      <c r="I5072" s="41"/>
      <c r="J5072" s="41"/>
      <c r="K5072" s="41"/>
      <c r="L5072" s="41"/>
    </row>
    <row r="5073" spans="9:12">
      <c r="I5073" s="41"/>
      <c r="J5073" s="41"/>
      <c r="K5073" s="41"/>
      <c r="L5073" s="41"/>
    </row>
    <row r="5074" spans="9:12">
      <c r="I5074" s="41"/>
      <c r="J5074" s="41"/>
      <c r="K5074" s="41"/>
      <c r="L5074" s="41"/>
    </row>
    <row r="5075" spans="9:12">
      <c r="I5075" s="41"/>
      <c r="J5075" s="41"/>
      <c r="K5075" s="41"/>
      <c r="L5075" s="41"/>
    </row>
    <row r="5076" spans="9:12">
      <c r="I5076" s="41"/>
      <c r="J5076" s="41"/>
      <c r="K5076" s="41"/>
      <c r="L5076" s="41"/>
    </row>
    <row r="5077" spans="9:12">
      <c r="I5077" s="41"/>
      <c r="J5077" s="41"/>
      <c r="K5077" s="41"/>
      <c r="L5077" s="41"/>
    </row>
    <row r="5078" spans="9:12">
      <c r="I5078" s="41"/>
      <c r="J5078" s="41"/>
      <c r="K5078" s="41"/>
      <c r="L5078" s="41"/>
    </row>
    <row r="5079" spans="9:12">
      <c r="I5079" s="41"/>
      <c r="J5079" s="41"/>
      <c r="K5079" s="41"/>
      <c r="L5079" s="41"/>
    </row>
    <row r="5080" spans="9:12">
      <c r="I5080" s="41"/>
      <c r="J5080" s="41"/>
      <c r="K5080" s="41"/>
      <c r="L5080" s="41"/>
    </row>
    <row r="5081" spans="9:12">
      <c r="I5081" s="41"/>
      <c r="J5081" s="41"/>
      <c r="K5081" s="41"/>
      <c r="L5081" s="41"/>
    </row>
    <row r="5082" spans="9:12">
      <c r="I5082" s="41"/>
      <c r="J5082" s="41"/>
      <c r="K5082" s="41"/>
      <c r="L5082" s="41"/>
    </row>
    <row r="5083" spans="9:12">
      <c r="I5083" s="41"/>
      <c r="J5083" s="41"/>
      <c r="K5083" s="41"/>
      <c r="L5083" s="41"/>
    </row>
    <row r="5084" spans="9:12">
      <c r="I5084" s="41"/>
      <c r="J5084" s="41"/>
      <c r="K5084" s="41"/>
      <c r="L5084" s="41"/>
    </row>
    <row r="5085" spans="9:12">
      <c r="I5085" s="41"/>
      <c r="J5085" s="41"/>
      <c r="K5085" s="41"/>
      <c r="L5085" s="41"/>
    </row>
    <row r="5086" spans="9:12">
      <c r="I5086" s="41"/>
      <c r="J5086" s="41"/>
      <c r="K5086" s="41"/>
      <c r="L5086" s="41"/>
    </row>
    <row r="5087" spans="9:12">
      <c r="I5087" s="41"/>
      <c r="J5087" s="41"/>
      <c r="K5087" s="41"/>
      <c r="L5087" s="41"/>
    </row>
    <row r="5088" spans="9:12">
      <c r="I5088" s="41"/>
      <c r="J5088" s="41"/>
      <c r="K5088" s="41"/>
      <c r="L5088" s="41"/>
    </row>
    <row r="5089" spans="9:12">
      <c r="I5089" s="41"/>
      <c r="J5089" s="41"/>
      <c r="K5089" s="41"/>
      <c r="L5089" s="41"/>
    </row>
    <row r="5090" spans="9:12">
      <c r="I5090" s="41"/>
      <c r="J5090" s="41"/>
      <c r="K5090" s="41"/>
      <c r="L5090" s="41"/>
    </row>
    <row r="5091" spans="9:12">
      <c r="I5091" s="41"/>
      <c r="J5091" s="41"/>
      <c r="K5091" s="41"/>
      <c r="L5091" s="41"/>
    </row>
    <row r="5092" spans="9:12">
      <c r="I5092" s="41"/>
      <c r="J5092" s="41"/>
      <c r="K5092" s="41"/>
      <c r="L5092" s="41"/>
    </row>
    <row r="5093" spans="9:12">
      <c r="I5093" s="41"/>
      <c r="J5093" s="41"/>
      <c r="K5093" s="41"/>
      <c r="L5093" s="41"/>
    </row>
    <row r="5094" spans="9:12">
      <c r="I5094" s="41"/>
      <c r="J5094" s="41"/>
      <c r="K5094" s="41"/>
      <c r="L5094" s="41"/>
    </row>
    <row r="5095" spans="9:12">
      <c r="I5095" s="41"/>
      <c r="J5095" s="41"/>
      <c r="K5095" s="41"/>
      <c r="L5095" s="41"/>
    </row>
    <row r="5096" spans="9:12">
      <c r="I5096" s="41"/>
      <c r="J5096" s="41"/>
      <c r="K5096" s="41"/>
      <c r="L5096" s="41"/>
    </row>
    <row r="5097" spans="9:12">
      <c r="I5097" s="41"/>
      <c r="J5097" s="41"/>
      <c r="K5097" s="41"/>
      <c r="L5097" s="41"/>
    </row>
    <row r="5098" spans="9:12">
      <c r="I5098" s="41"/>
      <c r="J5098" s="41"/>
      <c r="K5098" s="41"/>
      <c r="L5098" s="41"/>
    </row>
    <row r="5099" spans="9:12">
      <c r="I5099" s="41"/>
      <c r="J5099" s="41"/>
      <c r="K5099" s="41"/>
      <c r="L5099" s="41"/>
    </row>
    <row r="5100" spans="9:12">
      <c r="I5100" s="41"/>
      <c r="J5100" s="41"/>
      <c r="K5100" s="41"/>
      <c r="L5100" s="41"/>
    </row>
    <row r="5101" spans="9:12">
      <c r="I5101" s="41"/>
      <c r="J5101" s="41"/>
      <c r="K5101" s="41"/>
      <c r="L5101" s="41"/>
    </row>
    <row r="5102" spans="9:12">
      <c r="I5102" s="41"/>
      <c r="J5102" s="41"/>
      <c r="K5102" s="41"/>
      <c r="L5102" s="41"/>
    </row>
    <row r="5103" spans="9:12">
      <c r="I5103" s="41"/>
      <c r="J5103" s="41"/>
      <c r="K5103" s="41"/>
      <c r="L5103" s="41"/>
    </row>
    <row r="5104" spans="9:12">
      <c r="I5104" s="41"/>
      <c r="J5104" s="41"/>
      <c r="K5104" s="41"/>
      <c r="L5104" s="41"/>
    </row>
    <row r="5105" spans="9:12">
      <c r="I5105" s="41"/>
      <c r="J5105" s="41"/>
      <c r="K5105" s="41"/>
      <c r="L5105" s="41"/>
    </row>
    <row r="5106" spans="9:12">
      <c r="I5106" s="41"/>
      <c r="J5106" s="41"/>
      <c r="K5106" s="41"/>
      <c r="L5106" s="41"/>
    </row>
    <row r="5107" spans="9:12">
      <c r="I5107" s="41"/>
      <c r="J5107" s="41"/>
      <c r="K5107" s="41"/>
      <c r="L5107" s="41"/>
    </row>
    <row r="5108" spans="9:12">
      <c r="I5108" s="41"/>
      <c r="J5108" s="41"/>
      <c r="K5108" s="41"/>
      <c r="L5108" s="41"/>
    </row>
    <row r="5109" spans="9:12">
      <c r="I5109" s="41"/>
      <c r="J5109" s="41"/>
      <c r="K5109" s="41"/>
      <c r="L5109" s="41"/>
    </row>
    <row r="5110" spans="9:12">
      <c r="I5110" s="41"/>
      <c r="J5110" s="41"/>
      <c r="K5110" s="41"/>
      <c r="L5110" s="41"/>
    </row>
    <row r="5111" spans="9:12">
      <c r="I5111" s="41"/>
      <c r="J5111" s="41"/>
      <c r="K5111" s="41"/>
      <c r="L5111" s="41"/>
    </row>
    <row r="5112" spans="9:12">
      <c r="I5112" s="41"/>
      <c r="J5112" s="41"/>
      <c r="K5112" s="41"/>
      <c r="L5112" s="41"/>
    </row>
    <row r="5113" spans="9:12">
      <c r="I5113" s="41"/>
      <c r="J5113" s="41"/>
      <c r="K5113" s="41"/>
      <c r="L5113" s="41"/>
    </row>
    <row r="5114" spans="9:12">
      <c r="I5114" s="41"/>
      <c r="J5114" s="41"/>
      <c r="K5114" s="41"/>
      <c r="L5114" s="41"/>
    </row>
    <row r="5115" spans="9:12">
      <c r="I5115" s="41"/>
      <c r="J5115" s="41"/>
      <c r="K5115" s="41"/>
      <c r="L5115" s="41"/>
    </row>
    <row r="5116" spans="9:12">
      <c r="I5116" s="41"/>
      <c r="J5116" s="41"/>
      <c r="K5116" s="41"/>
      <c r="L5116" s="41"/>
    </row>
    <row r="5117" spans="9:12">
      <c r="I5117" s="41"/>
      <c r="J5117" s="41"/>
      <c r="K5117" s="41"/>
      <c r="L5117" s="41"/>
    </row>
    <row r="5118" spans="9:12">
      <c r="I5118" s="41"/>
      <c r="J5118" s="41"/>
      <c r="K5118" s="41"/>
      <c r="L5118" s="41"/>
    </row>
    <row r="5119" spans="9:12">
      <c r="I5119" s="41"/>
      <c r="J5119" s="41"/>
      <c r="K5119" s="41"/>
      <c r="L5119" s="41"/>
    </row>
    <row r="5120" spans="9:12">
      <c r="I5120" s="41"/>
      <c r="J5120" s="41"/>
      <c r="K5120" s="41"/>
      <c r="L5120" s="41"/>
    </row>
    <row r="5121" spans="9:12">
      <c r="I5121" s="41"/>
      <c r="J5121" s="41"/>
      <c r="K5121" s="41"/>
      <c r="L5121" s="41"/>
    </row>
    <row r="5122" spans="9:12">
      <c r="I5122" s="41"/>
      <c r="J5122" s="41"/>
      <c r="K5122" s="41"/>
      <c r="L5122" s="41"/>
    </row>
    <row r="5123" spans="9:12">
      <c r="I5123" s="41"/>
      <c r="J5123" s="41"/>
      <c r="K5123" s="41"/>
      <c r="L5123" s="41"/>
    </row>
    <row r="5124" spans="9:12">
      <c r="I5124" s="41"/>
      <c r="J5124" s="41"/>
      <c r="K5124" s="41"/>
      <c r="L5124" s="41"/>
    </row>
    <row r="5125" spans="9:12">
      <c r="I5125" s="41"/>
      <c r="J5125" s="41"/>
      <c r="K5125" s="41"/>
      <c r="L5125" s="41"/>
    </row>
    <row r="5126" spans="9:12">
      <c r="I5126" s="41"/>
      <c r="J5126" s="41"/>
      <c r="K5126" s="41"/>
      <c r="L5126" s="41"/>
    </row>
    <row r="5127" spans="9:12">
      <c r="I5127" s="41"/>
      <c r="J5127" s="41"/>
      <c r="K5127" s="41"/>
      <c r="L5127" s="41"/>
    </row>
    <row r="5128" spans="9:12">
      <c r="I5128" s="41"/>
      <c r="J5128" s="41"/>
      <c r="K5128" s="41"/>
      <c r="L5128" s="41"/>
    </row>
    <row r="5129" spans="9:12">
      <c r="I5129" s="41"/>
      <c r="J5129" s="41"/>
      <c r="K5129" s="41"/>
      <c r="L5129" s="41"/>
    </row>
    <row r="5130" spans="9:12">
      <c r="I5130" s="41"/>
      <c r="J5130" s="41"/>
      <c r="K5130" s="41"/>
      <c r="L5130" s="41"/>
    </row>
    <row r="5131" spans="9:12">
      <c r="I5131" s="41"/>
      <c r="J5131" s="41"/>
      <c r="K5131" s="41"/>
      <c r="L5131" s="41"/>
    </row>
    <row r="5132" spans="9:12">
      <c r="I5132" s="41"/>
      <c r="J5132" s="41"/>
      <c r="K5132" s="41"/>
      <c r="L5132" s="41"/>
    </row>
    <row r="5133" spans="9:12">
      <c r="I5133" s="41"/>
      <c r="J5133" s="41"/>
      <c r="K5133" s="41"/>
      <c r="L5133" s="41"/>
    </row>
    <row r="5134" spans="9:12">
      <c r="I5134" s="41"/>
      <c r="J5134" s="41"/>
      <c r="K5134" s="41"/>
      <c r="L5134" s="41"/>
    </row>
    <row r="5135" spans="9:12">
      <c r="I5135" s="41"/>
      <c r="J5135" s="41"/>
      <c r="K5135" s="41"/>
      <c r="L5135" s="41"/>
    </row>
    <row r="5136" spans="9:12">
      <c r="I5136" s="41"/>
      <c r="J5136" s="41"/>
      <c r="K5136" s="41"/>
      <c r="L5136" s="41"/>
    </row>
    <row r="5137" spans="9:12">
      <c r="I5137" s="41"/>
      <c r="J5137" s="41"/>
      <c r="K5137" s="41"/>
      <c r="L5137" s="41"/>
    </row>
    <row r="5138" spans="9:12">
      <c r="I5138" s="41"/>
      <c r="J5138" s="41"/>
      <c r="K5138" s="41"/>
      <c r="L5138" s="41"/>
    </row>
    <row r="5139" spans="9:12">
      <c r="I5139" s="41"/>
      <c r="J5139" s="41"/>
      <c r="K5139" s="41"/>
      <c r="L5139" s="41"/>
    </row>
    <row r="5140" spans="9:12">
      <c r="I5140" s="41"/>
      <c r="J5140" s="41"/>
      <c r="K5140" s="41"/>
      <c r="L5140" s="41"/>
    </row>
    <row r="5141" spans="9:12">
      <c r="I5141" s="41"/>
      <c r="J5141" s="41"/>
      <c r="K5141" s="41"/>
      <c r="L5141" s="41"/>
    </row>
    <row r="5142" spans="9:12">
      <c r="I5142" s="41"/>
      <c r="J5142" s="41"/>
      <c r="K5142" s="41"/>
      <c r="L5142" s="41"/>
    </row>
    <row r="5143" spans="9:12">
      <c r="I5143" s="41"/>
      <c r="J5143" s="41"/>
      <c r="K5143" s="41"/>
      <c r="L5143" s="41"/>
    </row>
    <row r="5144" spans="9:12">
      <c r="I5144" s="41"/>
      <c r="J5144" s="41"/>
      <c r="K5144" s="41"/>
      <c r="L5144" s="41"/>
    </row>
    <row r="5145" spans="9:12">
      <c r="I5145" s="41"/>
      <c r="J5145" s="41"/>
      <c r="K5145" s="41"/>
      <c r="L5145" s="41"/>
    </row>
    <row r="5146" spans="9:12">
      <c r="I5146" s="41"/>
      <c r="J5146" s="41"/>
      <c r="K5146" s="41"/>
      <c r="L5146" s="41"/>
    </row>
    <row r="5147" spans="9:12">
      <c r="I5147" s="41"/>
      <c r="J5147" s="41"/>
      <c r="K5147" s="41"/>
      <c r="L5147" s="41"/>
    </row>
    <row r="5148" spans="9:12">
      <c r="I5148" s="41"/>
      <c r="J5148" s="41"/>
      <c r="K5148" s="41"/>
      <c r="L5148" s="41"/>
    </row>
    <row r="5149" spans="9:12">
      <c r="I5149" s="41"/>
      <c r="J5149" s="41"/>
      <c r="K5149" s="41"/>
      <c r="L5149" s="41"/>
    </row>
    <row r="5150" spans="9:12">
      <c r="I5150" s="41"/>
      <c r="J5150" s="41"/>
      <c r="K5150" s="41"/>
      <c r="L5150" s="41"/>
    </row>
    <row r="5151" spans="9:12">
      <c r="I5151" s="41"/>
      <c r="J5151" s="41"/>
      <c r="K5151" s="41"/>
      <c r="L5151" s="41"/>
    </row>
    <row r="5152" spans="9:12">
      <c r="I5152" s="41"/>
      <c r="J5152" s="41"/>
      <c r="K5152" s="41"/>
      <c r="L5152" s="41"/>
    </row>
    <row r="5153" spans="9:12">
      <c r="I5153" s="41"/>
      <c r="J5153" s="41"/>
      <c r="K5153" s="41"/>
      <c r="L5153" s="41"/>
    </row>
    <row r="5154" spans="9:12">
      <c r="I5154" s="41"/>
      <c r="J5154" s="41"/>
      <c r="K5154" s="41"/>
      <c r="L5154" s="41"/>
    </row>
    <row r="5155" spans="9:12">
      <c r="I5155" s="41"/>
      <c r="J5155" s="41"/>
      <c r="K5155" s="41"/>
      <c r="L5155" s="41"/>
    </row>
    <row r="5156" spans="9:12">
      <c r="I5156" s="41"/>
      <c r="J5156" s="41"/>
      <c r="K5156" s="41"/>
      <c r="L5156" s="41"/>
    </row>
    <row r="5157" spans="9:12">
      <c r="I5157" s="41"/>
      <c r="J5157" s="41"/>
      <c r="K5157" s="41"/>
      <c r="L5157" s="41"/>
    </row>
    <row r="5158" spans="9:12">
      <c r="I5158" s="41"/>
      <c r="J5158" s="41"/>
      <c r="K5158" s="41"/>
      <c r="L5158" s="41"/>
    </row>
    <row r="5159" spans="9:12">
      <c r="I5159" s="41"/>
      <c r="J5159" s="41"/>
      <c r="K5159" s="41"/>
      <c r="L5159" s="41"/>
    </row>
    <row r="5160" spans="9:12">
      <c r="I5160" s="41"/>
      <c r="J5160" s="41"/>
      <c r="K5160" s="41"/>
      <c r="L5160" s="41"/>
    </row>
    <row r="5161" spans="9:12">
      <c r="I5161" s="41"/>
      <c r="J5161" s="41"/>
      <c r="K5161" s="41"/>
      <c r="L5161" s="41"/>
    </row>
    <row r="5162" spans="9:12">
      <c r="I5162" s="41"/>
      <c r="J5162" s="41"/>
      <c r="K5162" s="41"/>
      <c r="L5162" s="41"/>
    </row>
    <row r="5163" spans="9:12">
      <c r="I5163" s="41"/>
      <c r="J5163" s="41"/>
      <c r="K5163" s="41"/>
      <c r="L5163" s="41"/>
    </row>
    <row r="5164" spans="9:12">
      <c r="I5164" s="41"/>
      <c r="J5164" s="41"/>
      <c r="K5164" s="41"/>
      <c r="L5164" s="41"/>
    </row>
    <row r="5165" spans="9:12">
      <c r="I5165" s="41"/>
      <c r="J5165" s="41"/>
      <c r="K5165" s="41"/>
      <c r="L5165" s="41"/>
    </row>
    <row r="5166" spans="9:12">
      <c r="I5166" s="41"/>
      <c r="J5166" s="41"/>
      <c r="K5166" s="41"/>
      <c r="L5166" s="41"/>
    </row>
    <row r="5167" spans="9:12">
      <c r="I5167" s="41"/>
      <c r="J5167" s="41"/>
      <c r="K5167" s="41"/>
      <c r="L5167" s="41"/>
    </row>
    <row r="5168" spans="9:12">
      <c r="I5168" s="41"/>
      <c r="J5168" s="41"/>
      <c r="K5168" s="41"/>
      <c r="L5168" s="41"/>
    </row>
    <row r="5169" spans="9:12">
      <c r="I5169" s="41"/>
      <c r="J5169" s="41"/>
      <c r="K5169" s="41"/>
      <c r="L5169" s="41"/>
    </row>
    <row r="5170" spans="9:12">
      <c r="I5170" s="41"/>
      <c r="J5170" s="41"/>
      <c r="K5170" s="41"/>
      <c r="L5170" s="41"/>
    </row>
    <row r="5171" spans="9:12">
      <c r="I5171" s="41"/>
      <c r="J5171" s="41"/>
      <c r="K5171" s="41"/>
      <c r="L5171" s="41"/>
    </row>
    <row r="5172" spans="9:12">
      <c r="I5172" s="41"/>
      <c r="J5172" s="41"/>
      <c r="K5172" s="41"/>
      <c r="L5172" s="41"/>
    </row>
    <row r="5173" spans="9:12">
      <c r="I5173" s="41"/>
      <c r="J5173" s="41"/>
      <c r="K5173" s="41"/>
      <c r="L5173" s="41"/>
    </row>
    <row r="5174" spans="9:12">
      <c r="I5174" s="41"/>
      <c r="J5174" s="41"/>
      <c r="K5174" s="41"/>
      <c r="L5174" s="41"/>
    </row>
    <row r="5175" spans="9:12">
      <c r="I5175" s="41"/>
      <c r="J5175" s="41"/>
      <c r="K5175" s="41"/>
      <c r="L5175" s="41"/>
    </row>
    <row r="5176" spans="9:12">
      <c r="I5176" s="41"/>
      <c r="J5176" s="41"/>
      <c r="K5176" s="41"/>
      <c r="L5176" s="41"/>
    </row>
    <row r="5177" spans="9:12">
      <c r="I5177" s="41"/>
      <c r="J5177" s="41"/>
      <c r="K5177" s="41"/>
      <c r="L5177" s="41"/>
    </row>
    <row r="5178" spans="9:12">
      <c r="I5178" s="41"/>
      <c r="J5178" s="41"/>
      <c r="K5178" s="41"/>
      <c r="L5178" s="41"/>
    </row>
    <row r="5179" spans="9:12">
      <c r="I5179" s="41"/>
      <c r="J5179" s="41"/>
      <c r="K5179" s="41"/>
      <c r="L5179" s="41"/>
    </row>
    <row r="5180" spans="9:12">
      <c r="I5180" s="41"/>
      <c r="J5180" s="41"/>
      <c r="K5180" s="41"/>
      <c r="L5180" s="41"/>
    </row>
    <row r="5181" spans="9:12">
      <c r="I5181" s="41"/>
      <c r="J5181" s="41"/>
      <c r="K5181" s="41"/>
      <c r="L5181" s="41"/>
    </row>
    <row r="5182" spans="9:12">
      <c r="I5182" s="41"/>
      <c r="J5182" s="41"/>
      <c r="K5182" s="41"/>
      <c r="L5182" s="41"/>
    </row>
    <row r="5183" spans="9:12">
      <c r="I5183" s="41"/>
      <c r="J5183" s="41"/>
      <c r="K5183" s="41"/>
      <c r="L5183" s="41"/>
    </row>
    <row r="5184" spans="9:12">
      <c r="I5184" s="41"/>
      <c r="J5184" s="41"/>
      <c r="K5184" s="41"/>
      <c r="L5184" s="41"/>
    </row>
    <row r="5185" spans="9:12">
      <c r="I5185" s="41"/>
      <c r="J5185" s="41"/>
      <c r="K5185" s="41"/>
      <c r="L5185" s="41"/>
    </row>
    <row r="5186" spans="9:12">
      <c r="I5186" s="41"/>
      <c r="J5186" s="41"/>
      <c r="K5186" s="41"/>
      <c r="L5186" s="41"/>
    </row>
    <row r="5187" spans="9:12">
      <c r="I5187" s="41"/>
      <c r="J5187" s="41"/>
      <c r="K5187" s="41"/>
      <c r="L5187" s="41"/>
    </row>
    <row r="5188" spans="9:12">
      <c r="I5188" s="41"/>
      <c r="J5188" s="41"/>
      <c r="K5188" s="41"/>
      <c r="L5188" s="41"/>
    </row>
    <row r="5189" spans="9:12">
      <c r="I5189" s="41"/>
      <c r="J5189" s="41"/>
      <c r="K5189" s="41"/>
      <c r="L5189" s="41"/>
    </row>
    <row r="5190" spans="9:12">
      <c r="I5190" s="41"/>
      <c r="J5190" s="41"/>
      <c r="K5190" s="41"/>
      <c r="L5190" s="41"/>
    </row>
    <row r="5191" spans="9:12">
      <c r="I5191" s="41"/>
      <c r="J5191" s="41"/>
      <c r="K5191" s="41"/>
      <c r="L5191" s="41"/>
    </row>
    <row r="5192" spans="9:12">
      <c r="I5192" s="41"/>
      <c r="J5192" s="41"/>
      <c r="K5192" s="41"/>
      <c r="L5192" s="41"/>
    </row>
    <row r="5193" spans="9:12">
      <c r="I5193" s="41"/>
      <c r="J5193" s="41"/>
      <c r="K5193" s="41"/>
      <c r="L5193" s="41"/>
    </row>
    <row r="5194" spans="9:12">
      <c r="I5194" s="41"/>
      <c r="J5194" s="41"/>
      <c r="K5194" s="41"/>
      <c r="L5194" s="41"/>
    </row>
    <row r="5195" spans="9:12">
      <c r="I5195" s="41"/>
      <c r="J5195" s="41"/>
      <c r="K5195" s="41"/>
      <c r="L5195" s="41"/>
    </row>
    <row r="5196" spans="9:12">
      <c r="I5196" s="41"/>
      <c r="J5196" s="41"/>
      <c r="K5196" s="41"/>
      <c r="L5196" s="41"/>
    </row>
    <row r="5197" spans="9:12">
      <c r="I5197" s="41"/>
      <c r="J5197" s="41"/>
      <c r="K5197" s="41"/>
      <c r="L5197" s="41"/>
    </row>
    <row r="5198" spans="9:12">
      <c r="I5198" s="41"/>
      <c r="J5198" s="41"/>
      <c r="K5198" s="41"/>
      <c r="L5198" s="41"/>
    </row>
    <row r="5199" spans="9:12">
      <c r="I5199" s="41"/>
      <c r="J5199" s="41"/>
      <c r="K5199" s="41"/>
      <c r="L5199" s="41"/>
    </row>
    <row r="5200" spans="9:12">
      <c r="I5200" s="41"/>
      <c r="J5200" s="41"/>
      <c r="K5200" s="41"/>
      <c r="L5200" s="41"/>
    </row>
    <row r="5201" spans="9:12">
      <c r="I5201" s="41"/>
      <c r="J5201" s="41"/>
      <c r="K5201" s="41"/>
      <c r="L5201" s="41"/>
    </row>
    <row r="5202" spans="9:12">
      <c r="I5202" s="41"/>
      <c r="J5202" s="41"/>
      <c r="K5202" s="41"/>
      <c r="L5202" s="41"/>
    </row>
    <row r="5203" spans="9:12">
      <c r="I5203" s="41"/>
      <c r="J5203" s="41"/>
      <c r="K5203" s="41"/>
      <c r="L5203" s="41"/>
    </row>
    <row r="5204" spans="9:12">
      <c r="I5204" s="41"/>
      <c r="J5204" s="41"/>
      <c r="K5204" s="41"/>
      <c r="L5204" s="41"/>
    </row>
    <row r="5205" spans="9:12">
      <c r="I5205" s="41"/>
      <c r="J5205" s="41"/>
      <c r="K5205" s="41"/>
      <c r="L5205" s="41"/>
    </row>
    <row r="5206" spans="9:12">
      <c r="I5206" s="41"/>
      <c r="J5206" s="41"/>
      <c r="K5206" s="41"/>
      <c r="L5206" s="41"/>
    </row>
    <row r="5207" spans="9:12">
      <c r="I5207" s="41"/>
      <c r="J5207" s="41"/>
      <c r="K5207" s="41"/>
      <c r="L5207" s="41"/>
    </row>
    <row r="5208" spans="9:12">
      <c r="I5208" s="41"/>
      <c r="J5208" s="41"/>
      <c r="K5208" s="41"/>
      <c r="L5208" s="41"/>
    </row>
    <row r="5209" spans="9:12">
      <c r="I5209" s="41"/>
      <c r="J5209" s="41"/>
      <c r="K5209" s="41"/>
      <c r="L5209" s="41"/>
    </row>
    <row r="5210" spans="9:12">
      <c r="I5210" s="41"/>
      <c r="J5210" s="41"/>
      <c r="K5210" s="41"/>
      <c r="L5210" s="41"/>
    </row>
    <row r="5211" spans="9:12">
      <c r="I5211" s="41"/>
      <c r="J5211" s="41"/>
      <c r="K5211" s="41"/>
      <c r="L5211" s="41"/>
    </row>
    <row r="5212" spans="9:12">
      <c r="I5212" s="41"/>
      <c r="J5212" s="41"/>
      <c r="K5212" s="41"/>
      <c r="L5212" s="41"/>
    </row>
    <row r="5213" spans="9:12">
      <c r="I5213" s="41"/>
      <c r="J5213" s="41"/>
      <c r="K5213" s="41"/>
      <c r="L5213" s="41"/>
    </row>
    <row r="5214" spans="9:12">
      <c r="I5214" s="41"/>
      <c r="J5214" s="41"/>
      <c r="K5214" s="41"/>
      <c r="L5214" s="41"/>
    </row>
    <row r="5215" spans="9:12">
      <c r="I5215" s="41"/>
      <c r="J5215" s="41"/>
      <c r="K5215" s="41"/>
      <c r="L5215" s="41"/>
    </row>
    <row r="5216" spans="9:12">
      <c r="I5216" s="41"/>
      <c r="J5216" s="41"/>
      <c r="K5216" s="41"/>
      <c r="L5216" s="41"/>
    </row>
    <row r="5217" spans="9:12">
      <c r="I5217" s="41"/>
      <c r="J5217" s="41"/>
      <c r="K5217" s="41"/>
      <c r="L5217" s="41"/>
    </row>
    <row r="5218" spans="9:12">
      <c r="I5218" s="41"/>
      <c r="J5218" s="41"/>
      <c r="K5218" s="41"/>
      <c r="L5218" s="41"/>
    </row>
    <row r="5219" spans="9:12">
      <c r="I5219" s="41"/>
      <c r="J5219" s="41"/>
      <c r="K5219" s="41"/>
      <c r="L5219" s="41"/>
    </row>
    <row r="5220" spans="9:12">
      <c r="I5220" s="41"/>
      <c r="J5220" s="41"/>
      <c r="K5220" s="41"/>
      <c r="L5220" s="41"/>
    </row>
    <row r="5221" spans="9:12">
      <c r="I5221" s="41"/>
      <c r="J5221" s="41"/>
      <c r="K5221" s="41"/>
      <c r="L5221" s="41"/>
    </row>
    <row r="5222" spans="9:12">
      <c r="I5222" s="41"/>
      <c r="J5222" s="41"/>
      <c r="K5222" s="41"/>
      <c r="L5222" s="41"/>
    </row>
    <row r="5223" spans="9:12">
      <c r="I5223" s="41"/>
      <c r="J5223" s="41"/>
      <c r="K5223" s="41"/>
      <c r="L5223" s="41"/>
    </row>
    <row r="5224" spans="9:12">
      <c r="I5224" s="41"/>
      <c r="J5224" s="41"/>
      <c r="K5224" s="41"/>
      <c r="L5224" s="41"/>
    </row>
    <row r="5225" spans="9:12">
      <c r="I5225" s="41"/>
      <c r="J5225" s="41"/>
      <c r="K5225" s="41"/>
      <c r="L5225" s="41"/>
    </row>
    <row r="5226" spans="9:12">
      <c r="I5226" s="41"/>
      <c r="J5226" s="41"/>
      <c r="K5226" s="41"/>
      <c r="L5226" s="41"/>
    </row>
    <row r="5227" spans="9:12">
      <c r="I5227" s="41"/>
      <c r="J5227" s="41"/>
      <c r="K5227" s="41"/>
      <c r="L5227" s="41"/>
    </row>
    <row r="5228" spans="9:12">
      <c r="I5228" s="41"/>
      <c r="J5228" s="41"/>
      <c r="K5228" s="41"/>
      <c r="L5228" s="41"/>
    </row>
    <row r="5229" spans="9:12">
      <c r="I5229" s="41"/>
      <c r="J5229" s="41"/>
      <c r="K5229" s="41"/>
      <c r="L5229" s="41"/>
    </row>
    <row r="5230" spans="9:12">
      <c r="I5230" s="41"/>
      <c r="J5230" s="41"/>
      <c r="K5230" s="41"/>
      <c r="L5230" s="41"/>
    </row>
    <row r="5231" spans="9:12">
      <c r="I5231" s="41"/>
      <c r="J5231" s="41"/>
      <c r="K5231" s="41"/>
      <c r="L5231" s="41"/>
    </row>
    <row r="5232" spans="9:12">
      <c r="I5232" s="41"/>
      <c r="J5232" s="41"/>
      <c r="K5232" s="41"/>
      <c r="L5232" s="41"/>
    </row>
    <row r="5233" spans="9:12">
      <c r="I5233" s="41"/>
      <c r="J5233" s="41"/>
      <c r="K5233" s="41"/>
      <c r="L5233" s="41"/>
    </row>
    <row r="5234" spans="9:12">
      <c r="I5234" s="41"/>
      <c r="J5234" s="41"/>
      <c r="K5234" s="41"/>
      <c r="L5234" s="41"/>
    </row>
    <row r="5235" spans="9:12">
      <c r="I5235" s="41"/>
      <c r="J5235" s="41"/>
      <c r="K5235" s="41"/>
      <c r="L5235" s="41"/>
    </row>
    <row r="5236" spans="9:12">
      <c r="I5236" s="41"/>
      <c r="J5236" s="41"/>
      <c r="K5236" s="41"/>
      <c r="L5236" s="41"/>
    </row>
    <row r="5237" spans="9:12">
      <c r="I5237" s="41"/>
      <c r="J5237" s="41"/>
      <c r="K5237" s="41"/>
      <c r="L5237" s="41"/>
    </row>
    <row r="5238" spans="9:12">
      <c r="I5238" s="41"/>
      <c r="J5238" s="41"/>
      <c r="K5238" s="41"/>
      <c r="L5238" s="41"/>
    </row>
    <row r="5239" spans="9:12">
      <c r="I5239" s="41"/>
      <c r="J5239" s="41"/>
      <c r="K5239" s="41"/>
      <c r="L5239" s="41"/>
    </row>
    <row r="5240" spans="9:12">
      <c r="I5240" s="41"/>
      <c r="J5240" s="41"/>
      <c r="K5240" s="41"/>
      <c r="L5240" s="41"/>
    </row>
    <row r="5241" spans="9:12">
      <c r="I5241" s="41"/>
      <c r="J5241" s="41"/>
      <c r="K5241" s="41"/>
      <c r="L5241" s="41"/>
    </row>
    <row r="5242" spans="9:12">
      <c r="I5242" s="41"/>
      <c r="J5242" s="41"/>
      <c r="K5242" s="41"/>
      <c r="L5242" s="41"/>
    </row>
    <row r="5243" spans="9:12">
      <c r="I5243" s="41"/>
      <c r="J5243" s="41"/>
      <c r="K5243" s="41"/>
      <c r="L5243" s="41"/>
    </row>
    <row r="5244" spans="9:12">
      <c r="I5244" s="41"/>
      <c r="J5244" s="41"/>
      <c r="K5244" s="41"/>
      <c r="L5244" s="41"/>
    </row>
    <row r="5245" spans="9:12">
      <c r="I5245" s="41"/>
      <c r="J5245" s="41"/>
      <c r="K5245" s="41"/>
      <c r="L5245" s="41"/>
    </row>
    <row r="5246" spans="9:12">
      <c r="I5246" s="41"/>
      <c r="J5246" s="41"/>
      <c r="K5246" s="41"/>
      <c r="L5246" s="41"/>
    </row>
    <row r="5247" spans="9:12">
      <c r="I5247" s="41"/>
      <c r="J5247" s="41"/>
      <c r="K5247" s="41"/>
      <c r="L5247" s="41"/>
    </row>
    <row r="5248" spans="9:12">
      <c r="I5248" s="41"/>
      <c r="J5248" s="41"/>
      <c r="K5248" s="41"/>
      <c r="L5248" s="41"/>
    </row>
    <row r="5249" spans="9:12">
      <c r="I5249" s="41"/>
      <c r="J5249" s="41"/>
      <c r="K5249" s="41"/>
      <c r="L5249" s="41"/>
    </row>
    <row r="5250" spans="9:12">
      <c r="I5250" s="41"/>
      <c r="J5250" s="41"/>
      <c r="K5250" s="41"/>
      <c r="L5250" s="41"/>
    </row>
    <row r="5251" spans="9:12">
      <c r="I5251" s="41"/>
      <c r="J5251" s="41"/>
      <c r="K5251" s="41"/>
      <c r="L5251" s="41"/>
    </row>
    <row r="5252" spans="9:12">
      <c r="I5252" s="41"/>
      <c r="J5252" s="41"/>
      <c r="K5252" s="41"/>
      <c r="L5252" s="41"/>
    </row>
    <row r="5253" spans="9:12">
      <c r="I5253" s="41"/>
      <c r="J5253" s="41"/>
      <c r="K5253" s="41"/>
      <c r="L5253" s="41"/>
    </row>
    <row r="5254" spans="9:12">
      <c r="I5254" s="41"/>
      <c r="J5254" s="41"/>
      <c r="K5254" s="41"/>
      <c r="L5254" s="41"/>
    </row>
    <row r="5255" spans="9:12">
      <c r="I5255" s="41"/>
      <c r="J5255" s="41"/>
      <c r="K5255" s="41"/>
      <c r="L5255" s="41"/>
    </row>
    <row r="5256" spans="9:12">
      <c r="I5256" s="41"/>
      <c r="J5256" s="41"/>
      <c r="K5256" s="41"/>
      <c r="L5256" s="41"/>
    </row>
    <row r="5257" spans="9:12">
      <c r="I5257" s="41"/>
      <c r="J5257" s="41"/>
      <c r="K5257" s="41"/>
      <c r="L5257" s="41"/>
    </row>
    <row r="5258" spans="9:12">
      <c r="I5258" s="41"/>
      <c r="J5258" s="41"/>
      <c r="K5258" s="41"/>
      <c r="L5258" s="41"/>
    </row>
    <row r="5259" spans="9:12">
      <c r="I5259" s="41"/>
      <c r="J5259" s="41"/>
      <c r="K5259" s="41"/>
      <c r="L5259" s="41"/>
    </row>
    <row r="5260" spans="9:12">
      <c r="I5260" s="41"/>
      <c r="J5260" s="41"/>
      <c r="K5260" s="41"/>
      <c r="L5260" s="41"/>
    </row>
    <row r="5261" spans="9:12">
      <c r="I5261" s="41"/>
      <c r="J5261" s="41"/>
      <c r="K5261" s="41"/>
      <c r="L5261" s="41"/>
    </row>
    <row r="5262" spans="9:12">
      <c r="I5262" s="41"/>
      <c r="J5262" s="41"/>
      <c r="K5262" s="41"/>
      <c r="L5262" s="41"/>
    </row>
    <row r="5263" spans="9:12">
      <c r="I5263" s="41"/>
      <c r="J5263" s="41"/>
      <c r="K5263" s="41"/>
      <c r="L5263" s="41"/>
    </row>
    <row r="5264" spans="9:12">
      <c r="I5264" s="41"/>
      <c r="J5264" s="41"/>
      <c r="K5264" s="41"/>
      <c r="L5264" s="41"/>
    </row>
    <row r="5265" spans="9:12">
      <c r="I5265" s="41"/>
      <c r="J5265" s="41"/>
      <c r="K5265" s="41"/>
      <c r="L5265" s="41"/>
    </row>
    <row r="5266" spans="9:12">
      <c r="I5266" s="41"/>
      <c r="J5266" s="41"/>
      <c r="K5266" s="41"/>
      <c r="L5266" s="41"/>
    </row>
    <row r="5267" spans="9:12">
      <c r="I5267" s="41"/>
      <c r="J5267" s="41"/>
      <c r="K5267" s="41"/>
      <c r="L5267" s="41"/>
    </row>
    <row r="5268" spans="9:12">
      <c r="I5268" s="41"/>
      <c r="J5268" s="41"/>
      <c r="K5268" s="41"/>
      <c r="L5268" s="41"/>
    </row>
    <row r="5269" spans="9:12">
      <c r="I5269" s="41"/>
      <c r="J5269" s="41"/>
      <c r="K5269" s="41"/>
      <c r="L5269" s="41"/>
    </row>
    <row r="5270" spans="9:12">
      <c r="I5270" s="41"/>
      <c r="J5270" s="41"/>
      <c r="K5270" s="41"/>
      <c r="L5270" s="41"/>
    </row>
    <row r="5271" spans="9:12">
      <c r="I5271" s="41"/>
      <c r="J5271" s="41"/>
      <c r="K5271" s="41"/>
      <c r="L5271" s="41"/>
    </row>
    <row r="5272" spans="9:12">
      <c r="I5272" s="41"/>
      <c r="J5272" s="41"/>
      <c r="K5272" s="41"/>
      <c r="L5272" s="41"/>
    </row>
    <row r="5273" spans="9:12">
      <c r="I5273" s="41"/>
      <c r="J5273" s="41"/>
      <c r="K5273" s="41"/>
      <c r="L5273" s="41"/>
    </row>
    <row r="5274" spans="9:12">
      <c r="I5274" s="41"/>
      <c r="J5274" s="41"/>
      <c r="K5274" s="41"/>
      <c r="L5274" s="41"/>
    </row>
    <row r="5275" spans="9:12">
      <c r="I5275" s="41"/>
      <c r="J5275" s="41"/>
      <c r="K5275" s="41"/>
      <c r="L5275" s="41"/>
    </row>
    <row r="5276" spans="9:12">
      <c r="I5276" s="41"/>
      <c r="J5276" s="41"/>
      <c r="K5276" s="41"/>
      <c r="L5276" s="41"/>
    </row>
    <row r="5277" spans="9:12">
      <c r="I5277" s="41"/>
      <c r="J5277" s="41"/>
      <c r="K5277" s="41"/>
      <c r="L5277" s="41"/>
    </row>
    <row r="5278" spans="9:12">
      <c r="I5278" s="41"/>
      <c r="J5278" s="41"/>
      <c r="K5278" s="41"/>
      <c r="L5278" s="41"/>
    </row>
    <row r="5279" spans="9:12">
      <c r="I5279" s="41"/>
      <c r="J5279" s="41"/>
      <c r="K5279" s="41"/>
      <c r="L5279" s="41"/>
    </row>
    <row r="5280" spans="9:12">
      <c r="I5280" s="41"/>
      <c r="J5280" s="41"/>
      <c r="K5280" s="41"/>
      <c r="L5280" s="41"/>
    </row>
    <row r="5281" spans="9:12">
      <c r="I5281" s="41"/>
      <c r="J5281" s="41"/>
      <c r="K5281" s="41"/>
      <c r="L5281" s="41"/>
    </row>
    <row r="5282" spans="9:12">
      <c r="I5282" s="41"/>
      <c r="J5282" s="41"/>
      <c r="K5282" s="41"/>
      <c r="L5282" s="41"/>
    </row>
    <row r="5283" spans="9:12">
      <c r="I5283" s="41"/>
      <c r="J5283" s="41"/>
      <c r="K5283" s="41"/>
      <c r="L5283" s="41"/>
    </row>
    <row r="5284" spans="9:12">
      <c r="I5284" s="41"/>
      <c r="J5284" s="41"/>
      <c r="K5284" s="41"/>
      <c r="L5284" s="41"/>
    </row>
    <row r="5285" spans="9:12">
      <c r="I5285" s="41"/>
      <c r="J5285" s="41"/>
      <c r="K5285" s="41"/>
      <c r="L5285" s="41"/>
    </row>
    <row r="5286" spans="9:12">
      <c r="I5286" s="41"/>
      <c r="J5286" s="41"/>
      <c r="K5286" s="41"/>
      <c r="L5286" s="41"/>
    </row>
    <row r="5287" spans="9:12">
      <c r="I5287" s="41"/>
      <c r="J5287" s="41"/>
      <c r="K5287" s="41"/>
      <c r="L5287" s="41"/>
    </row>
    <row r="5288" spans="9:12">
      <c r="I5288" s="41"/>
      <c r="J5288" s="41"/>
      <c r="K5288" s="41"/>
      <c r="L5288" s="41"/>
    </row>
    <row r="5289" spans="9:12">
      <c r="I5289" s="41"/>
      <c r="J5289" s="41"/>
      <c r="K5289" s="41"/>
      <c r="L5289" s="41"/>
    </row>
    <row r="5290" spans="9:12">
      <c r="I5290" s="41"/>
      <c r="J5290" s="41"/>
      <c r="K5290" s="41"/>
      <c r="L5290" s="41"/>
    </row>
    <row r="5291" spans="9:12">
      <c r="I5291" s="41"/>
      <c r="J5291" s="41"/>
      <c r="K5291" s="41"/>
      <c r="L5291" s="41"/>
    </row>
    <row r="5292" spans="9:12">
      <c r="I5292" s="41"/>
      <c r="J5292" s="41"/>
      <c r="K5292" s="41"/>
      <c r="L5292" s="41"/>
    </row>
    <row r="5293" spans="9:12">
      <c r="I5293" s="41"/>
      <c r="J5293" s="41"/>
      <c r="K5293" s="41"/>
      <c r="L5293" s="41"/>
    </row>
    <row r="5294" spans="9:12">
      <c r="I5294" s="41"/>
      <c r="J5294" s="41"/>
      <c r="K5294" s="41"/>
      <c r="L5294" s="41"/>
    </row>
    <row r="5295" spans="9:12">
      <c r="I5295" s="41"/>
      <c r="J5295" s="41"/>
      <c r="K5295" s="41"/>
      <c r="L5295" s="41"/>
    </row>
    <row r="5296" spans="9:12">
      <c r="I5296" s="41"/>
      <c r="J5296" s="41"/>
      <c r="K5296" s="41"/>
      <c r="L5296" s="41"/>
    </row>
    <row r="5297" spans="9:12">
      <c r="I5297" s="41"/>
      <c r="J5297" s="41"/>
      <c r="K5297" s="41"/>
      <c r="L5297" s="41"/>
    </row>
    <row r="5298" spans="9:12">
      <c r="I5298" s="41"/>
      <c r="J5298" s="41"/>
      <c r="K5298" s="41"/>
      <c r="L5298" s="41"/>
    </row>
    <row r="5299" spans="9:12">
      <c r="I5299" s="41"/>
      <c r="J5299" s="41"/>
      <c r="K5299" s="41"/>
      <c r="L5299" s="41"/>
    </row>
    <row r="5300" spans="9:12">
      <c r="I5300" s="41"/>
      <c r="J5300" s="41"/>
      <c r="K5300" s="41"/>
      <c r="L5300" s="41"/>
    </row>
    <row r="5301" spans="9:12">
      <c r="I5301" s="41"/>
      <c r="J5301" s="41"/>
      <c r="K5301" s="41"/>
      <c r="L5301" s="41"/>
    </row>
    <row r="5302" spans="9:12">
      <c r="I5302" s="41"/>
      <c r="J5302" s="41"/>
      <c r="K5302" s="41"/>
      <c r="L5302" s="41"/>
    </row>
    <row r="5303" spans="9:12">
      <c r="I5303" s="41"/>
      <c r="J5303" s="41"/>
      <c r="K5303" s="41"/>
      <c r="L5303" s="41"/>
    </row>
    <row r="5304" spans="9:12">
      <c r="I5304" s="41"/>
      <c r="J5304" s="41"/>
      <c r="K5304" s="41"/>
      <c r="L5304" s="41"/>
    </row>
    <row r="5305" spans="9:12">
      <c r="I5305" s="41"/>
      <c r="J5305" s="41"/>
      <c r="K5305" s="41"/>
      <c r="L5305" s="41"/>
    </row>
    <row r="5306" spans="9:12">
      <c r="I5306" s="41"/>
      <c r="J5306" s="41"/>
      <c r="K5306" s="41"/>
      <c r="L5306" s="41"/>
    </row>
    <row r="5307" spans="9:12">
      <c r="I5307" s="41"/>
      <c r="J5307" s="41"/>
      <c r="K5307" s="41"/>
      <c r="L5307" s="41"/>
    </row>
    <row r="5308" spans="9:12">
      <c r="I5308" s="41"/>
      <c r="J5308" s="41"/>
      <c r="K5308" s="41"/>
      <c r="L5308" s="41"/>
    </row>
    <row r="5309" spans="9:12">
      <c r="I5309" s="41"/>
      <c r="J5309" s="41"/>
      <c r="K5309" s="41"/>
      <c r="L5309" s="41"/>
    </row>
    <row r="5310" spans="9:12">
      <c r="I5310" s="41"/>
      <c r="J5310" s="41"/>
      <c r="K5310" s="41"/>
      <c r="L5310" s="41"/>
    </row>
    <row r="5311" spans="9:12">
      <c r="I5311" s="41"/>
      <c r="J5311" s="41"/>
      <c r="K5311" s="41"/>
      <c r="L5311" s="41"/>
    </row>
    <row r="5312" spans="9:12">
      <c r="I5312" s="41"/>
      <c r="J5312" s="41"/>
      <c r="K5312" s="41"/>
      <c r="L5312" s="41"/>
    </row>
    <row r="5313" spans="9:12">
      <c r="I5313" s="41"/>
      <c r="J5313" s="41"/>
      <c r="K5313" s="41"/>
      <c r="L5313" s="41"/>
    </row>
    <row r="5314" spans="9:12">
      <c r="I5314" s="41"/>
      <c r="J5314" s="41"/>
      <c r="K5314" s="41"/>
      <c r="L5314" s="41"/>
    </row>
    <row r="5315" spans="9:12">
      <c r="I5315" s="41"/>
      <c r="J5315" s="41"/>
      <c r="K5315" s="41"/>
      <c r="L5315" s="41"/>
    </row>
    <row r="5316" spans="9:12">
      <c r="I5316" s="41"/>
      <c r="J5316" s="41"/>
      <c r="K5316" s="41"/>
      <c r="L5316" s="41"/>
    </row>
    <row r="5317" spans="9:12">
      <c r="I5317" s="41"/>
      <c r="J5317" s="41"/>
      <c r="K5317" s="41"/>
      <c r="L5317" s="41"/>
    </row>
    <row r="5318" spans="9:12">
      <c r="I5318" s="41"/>
      <c r="J5318" s="41"/>
      <c r="K5318" s="41"/>
      <c r="L5318" s="41"/>
    </row>
    <row r="5319" spans="9:12">
      <c r="I5319" s="41"/>
      <c r="J5319" s="41"/>
      <c r="K5319" s="41"/>
      <c r="L5319" s="41"/>
    </row>
    <row r="5320" spans="9:12">
      <c r="I5320" s="41"/>
      <c r="J5320" s="41"/>
      <c r="K5320" s="41"/>
      <c r="L5320" s="41"/>
    </row>
    <row r="5321" spans="9:12">
      <c r="I5321" s="41"/>
      <c r="J5321" s="41"/>
      <c r="K5321" s="41"/>
      <c r="L5321" s="41"/>
    </row>
    <row r="5322" spans="9:12">
      <c r="I5322" s="41"/>
      <c r="J5322" s="41"/>
      <c r="K5322" s="41"/>
      <c r="L5322" s="41"/>
    </row>
    <row r="5323" spans="9:12">
      <c r="I5323" s="41"/>
      <c r="J5323" s="41"/>
      <c r="K5323" s="41"/>
      <c r="L5323" s="41"/>
    </row>
    <row r="5324" spans="9:12">
      <c r="I5324" s="41"/>
      <c r="J5324" s="41"/>
      <c r="K5324" s="41"/>
      <c r="L5324" s="41"/>
    </row>
    <row r="5325" spans="9:12">
      <c r="I5325" s="41"/>
      <c r="J5325" s="41"/>
      <c r="K5325" s="41"/>
      <c r="L5325" s="41"/>
    </row>
    <row r="5326" spans="9:12">
      <c r="I5326" s="41"/>
      <c r="J5326" s="41"/>
      <c r="K5326" s="41"/>
      <c r="L5326" s="41"/>
    </row>
    <row r="5327" spans="9:12">
      <c r="I5327" s="41"/>
      <c r="J5327" s="41"/>
      <c r="K5327" s="41"/>
      <c r="L5327" s="41"/>
    </row>
    <row r="5328" spans="9:12">
      <c r="I5328" s="41"/>
      <c r="J5328" s="41"/>
      <c r="K5328" s="41"/>
      <c r="L5328" s="41"/>
    </row>
    <row r="5329" spans="9:12">
      <c r="I5329" s="41"/>
      <c r="J5329" s="41"/>
      <c r="K5329" s="41"/>
      <c r="L5329" s="41"/>
    </row>
    <row r="5330" spans="9:12">
      <c r="I5330" s="41"/>
      <c r="J5330" s="41"/>
      <c r="K5330" s="41"/>
      <c r="L5330" s="41"/>
    </row>
    <row r="5331" spans="9:12">
      <c r="I5331" s="41"/>
      <c r="J5331" s="41"/>
      <c r="K5331" s="41"/>
      <c r="L5331" s="41"/>
    </row>
    <row r="5332" spans="9:12">
      <c r="I5332" s="41"/>
      <c r="J5332" s="41"/>
      <c r="K5332" s="41"/>
      <c r="L5332" s="41"/>
    </row>
    <row r="5333" spans="9:12">
      <c r="I5333" s="41"/>
      <c r="J5333" s="41"/>
      <c r="K5333" s="41"/>
      <c r="L5333" s="41"/>
    </row>
    <row r="5334" spans="9:12">
      <c r="I5334" s="41"/>
      <c r="J5334" s="41"/>
      <c r="K5334" s="41"/>
      <c r="L5334" s="41"/>
    </row>
    <row r="5335" spans="9:12">
      <c r="I5335" s="41"/>
      <c r="J5335" s="41"/>
      <c r="K5335" s="41"/>
      <c r="L5335" s="41"/>
    </row>
    <row r="5336" spans="9:12">
      <c r="I5336" s="41"/>
      <c r="J5336" s="41"/>
      <c r="K5336" s="41"/>
      <c r="L5336" s="41"/>
    </row>
    <row r="5337" spans="9:12">
      <c r="I5337" s="41"/>
      <c r="J5337" s="41"/>
      <c r="K5337" s="41"/>
      <c r="L5337" s="41"/>
    </row>
    <row r="5338" spans="9:12">
      <c r="I5338" s="41"/>
      <c r="J5338" s="41"/>
      <c r="K5338" s="41"/>
      <c r="L5338" s="41"/>
    </row>
    <row r="5339" spans="9:12">
      <c r="I5339" s="41"/>
      <c r="J5339" s="41"/>
      <c r="K5339" s="41"/>
      <c r="L5339" s="41"/>
    </row>
    <row r="5340" spans="9:12">
      <c r="I5340" s="41"/>
      <c r="J5340" s="41"/>
      <c r="K5340" s="41"/>
      <c r="L5340" s="41"/>
    </row>
    <row r="5341" spans="9:12">
      <c r="I5341" s="41"/>
      <c r="J5341" s="41"/>
      <c r="K5341" s="41"/>
      <c r="L5341" s="41"/>
    </row>
    <row r="5342" spans="9:12">
      <c r="I5342" s="41"/>
      <c r="J5342" s="41"/>
      <c r="K5342" s="41"/>
      <c r="L5342" s="41"/>
    </row>
    <row r="5343" spans="9:12">
      <c r="I5343" s="41"/>
      <c r="J5343" s="41"/>
      <c r="K5343" s="41"/>
      <c r="L5343" s="41"/>
    </row>
    <row r="5344" spans="9:12">
      <c r="I5344" s="41"/>
      <c r="J5344" s="41"/>
      <c r="K5344" s="41"/>
      <c r="L5344" s="41"/>
    </row>
    <row r="5345" spans="9:12">
      <c r="I5345" s="41"/>
      <c r="J5345" s="41"/>
      <c r="K5345" s="41"/>
      <c r="L5345" s="41"/>
    </row>
    <row r="5346" spans="9:12">
      <c r="I5346" s="41"/>
      <c r="J5346" s="41"/>
      <c r="K5346" s="41"/>
      <c r="L5346" s="41"/>
    </row>
    <row r="5347" spans="9:12">
      <c r="I5347" s="41"/>
      <c r="J5347" s="41"/>
      <c r="K5347" s="41"/>
      <c r="L5347" s="41"/>
    </row>
    <row r="5348" spans="9:12">
      <c r="I5348" s="41"/>
      <c r="J5348" s="41"/>
      <c r="K5348" s="41"/>
      <c r="L5348" s="41"/>
    </row>
    <row r="5349" spans="9:12">
      <c r="I5349" s="41"/>
      <c r="J5349" s="41"/>
      <c r="K5349" s="41"/>
      <c r="L5349" s="41"/>
    </row>
    <row r="5350" spans="9:12">
      <c r="I5350" s="41"/>
      <c r="J5350" s="41"/>
      <c r="K5350" s="41"/>
      <c r="L5350" s="41"/>
    </row>
    <row r="5351" spans="9:12">
      <c r="I5351" s="41"/>
      <c r="J5351" s="41"/>
      <c r="K5351" s="41"/>
      <c r="L5351" s="41"/>
    </row>
    <row r="5352" spans="9:12">
      <c r="I5352" s="41"/>
      <c r="J5352" s="41"/>
      <c r="K5352" s="41"/>
      <c r="L5352" s="41"/>
    </row>
    <row r="5353" spans="9:12">
      <c r="I5353" s="41"/>
      <c r="J5353" s="41"/>
      <c r="K5353" s="41"/>
      <c r="L5353" s="41"/>
    </row>
    <row r="5354" spans="9:12">
      <c r="I5354" s="41"/>
      <c r="J5354" s="41"/>
      <c r="K5354" s="41"/>
      <c r="L5354" s="41"/>
    </row>
    <row r="5355" spans="9:12">
      <c r="I5355" s="41"/>
      <c r="J5355" s="41"/>
      <c r="K5355" s="41"/>
      <c r="L5355" s="41"/>
    </row>
    <row r="5356" spans="9:12">
      <c r="I5356" s="41"/>
      <c r="J5356" s="41"/>
      <c r="K5356" s="41"/>
      <c r="L5356" s="41"/>
    </row>
    <row r="5357" spans="9:12">
      <c r="I5357" s="41"/>
      <c r="J5357" s="41"/>
      <c r="K5357" s="41"/>
      <c r="L5357" s="41"/>
    </row>
    <row r="5358" spans="9:12">
      <c r="I5358" s="41"/>
      <c r="J5358" s="41"/>
      <c r="K5358" s="41"/>
      <c r="L5358" s="41"/>
    </row>
    <row r="5359" spans="9:12">
      <c r="I5359" s="41"/>
      <c r="J5359" s="41"/>
      <c r="K5359" s="41"/>
      <c r="L5359" s="41"/>
    </row>
    <row r="5360" spans="9:12">
      <c r="I5360" s="41"/>
      <c r="J5360" s="41"/>
      <c r="K5360" s="41"/>
      <c r="L5360" s="41"/>
    </row>
    <row r="5361" spans="9:12">
      <c r="I5361" s="41"/>
      <c r="J5361" s="41"/>
      <c r="K5361" s="41"/>
      <c r="L5361" s="41"/>
    </row>
    <row r="5362" spans="9:12">
      <c r="I5362" s="41"/>
      <c r="J5362" s="41"/>
      <c r="K5362" s="41"/>
      <c r="L5362" s="41"/>
    </row>
    <row r="5363" spans="9:12">
      <c r="I5363" s="41"/>
      <c r="J5363" s="41"/>
      <c r="K5363" s="41"/>
      <c r="L5363" s="41"/>
    </row>
    <row r="5364" spans="9:12">
      <c r="I5364" s="41"/>
      <c r="J5364" s="41"/>
      <c r="K5364" s="41"/>
      <c r="L5364" s="41"/>
    </row>
    <row r="5365" spans="9:12">
      <c r="I5365" s="41"/>
      <c r="J5365" s="41"/>
      <c r="K5365" s="41"/>
      <c r="L5365" s="41"/>
    </row>
    <row r="5366" spans="9:12">
      <c r="I5366" s="41"/>
      <c r="J5366" s="41"/>
      <c r="K5366" s="41"/>
      <c r="L5366" s="41"/>
    </row>
    <row r="5367" spans="9:12">
      <c r="I5367" s="41"/>
      <c r="J5367" s="41"/>
      <c r="K5367" s="41"/>
      <c r="L5367" s="41"/>
    </row>
    <row r="5368" spans="9:12">
      <c r="I5368" s="41"/>
      <c r="J5368" s="41"/>
      <c r="K5368" s="41"/>
      <c r="L5368" s="41"/>
    </row>
    <row r="5369" spans="9:12">
      <c r="I5369" s="41"/>
      <c r="J5369" s="41"/>
      <c r="K5369" s="41"/>
      <c r="L5369" s="41"/>
    </row>
    <row r="5370" spans="9:12">
      <c r="I5370" s="41"/>
      <c r="J5370" s="41"/>
      <c r="K5370" s="41"/>
      <c r="L5370" s="41"/>
    </row>
    <row r="5371" spans="9:12">
      <c r="I5371" s="41"/>
      <c r="J5371" s="41"/>
      <c r="K5371" s="41"/>
      <c r="L5371" s="41"/>
    </row>
    <row r="5372" spans="9:12">
      <c r="I5372" s="41"/>
      <c r="J5372" s="41"/>
      <c r="K5372" s="41"/>
      <c r="L5372" s="41"/>
    </row>
    <row r="5373" spans="9:12">
      <c r="I5373" s="41"/>
      <c r="J5373" s="41"/>
      <c r="K5373" s="41"/>
      <c r="L5373" s="41"/>
    </row>
    <row r="5374" spans="9:12">
      <c r="I5374" s="41"/>
      <c r="J5374" s="41"/>
      <c r="K5374" s="41"/>
      <c r="L5374" s="41"/>
    </row>
    <row r="5375" spans="9:12">
      <c r="I5375" s="41"/>
      <c r="J5375" s="41"/>
      <c r="K5375" s="41"/>
      <c r="L5375" s="41"/>
    </row>
    <row r="5376" spans="9:12">
      <c r="I5376" s="41"/>
      <c r="J5376" s="41"/>
      <c r="K5376" s="41"/>
      <c r="L5376" s="41"/>
    </row>
    <row r="5377" spans="9:12">
      <c r="I5377" s="41"/>
      <c r="J5377" s="41"/>
      <c r="K5377" s="41"/>
      <c r="L5377" s="41"/>
    </row>
    <row r="5378" spans="9:12">
      <c r="I5378" s="41"/>
      <c r="J5378" s="41"/>
      <c r="K5378" s="41"/>
      <c r="L5378" s="41"/>
    </row>
    <row r="5379" spans="9:12">
      <c r="I5379" s="41"/>
      <c r="J5379" s="41"/>
      <c r="K5379" s="41"/>
      <c r="L5379" s="41"/>
    </row>
    <row r="5380" spans="9:12">
      <c r="I5380" s="41"/>
      <c r="J5380" s="41"/>
      <c r="K5380" s="41"/>
      <c r="L5380" s="41"/>
    </row>
    <row r="5381" spans="9:12">
      <c r="I5381" s="41"/>
      <c r="J5381" s="41"/>
      <c r="K5381" s="41"/>
      <c r="L5381" s="41"/>
    </row>
    <row r="5382" spans="9:12">
      <c r="I5382" s="41"/>
      <c r="J5382" s="41"/>
      <c r="K5382" s="41"/>
      <c r="L5382" s="41"/>
    </row>
    <row r="5383" spans="9:12">
      <c r="I5383" s="41"/>
      <c r="J5383" s="41"/>
      <c r="K5383" s="41"/>
      <c r="L5383" s="41"/>
    </row>
    <row r="5384" spans="9:12">
      <c r="I5384" s="41"/>
      <c r="J5384" s="41"/>
      <c r="K5384" s="41"/>
      <c r="L5384" s="41"/>
    </row>
    <row r="5385" spans="9:12">
      <c r="I5385" s="41"/>
      <c r="J5385" s="41"/>
      <c r="K5385" s="41"/>
      <c r="L5385" s="41"/>
    </row>
    <row r="5386" spans="9:12">
      <c r="I5386" s="41"/>
      <c r="J5386" s="41"/>
      <c r="K5386" s="41"/>
      <c r="L5386" s="41"/>
    </row>
    <row r="5387" spans="9:12">
      <c r="I5387" s="41"/>
      <c r="J5387" s="41"/>
      <c r="K5387" s="41"/>
      <c r="L5387" s="41"/>
    </row>
    <row r="5388" spans="9:12">
      <c r="I5388" s="41"/>
      <c r="J5388" s="41"/>
      <c r="K5388" s="41"/>
      <c r="L5388" s="41"/>
    </row>
    <row r="5389" spans="9:12">
      <c r="I5389" s="41"/>
      <c r="J5389" s="41"/>
      <c r="K5389" s="41"/>
      <c r="L5389" s="41"/>
    </row>
    <row r="5390" spans="9:12">
      <c r="I5390" s="41"/>
      <c r="J5390" s="41"/>
      <c r="K5390" s="41"/>
      <c r="L5390" s="41"/>
    </row>
    <row r="5391" spans="9:12">
      <c r="I5391" s="41"/>
      <c r="J5391" s="41"/>
      <c r="K5391" s="41"/>
      <c r="L5391" s="41"/>
    </row>
    <row r="5392" spans="9:12">
      <c r="I5392" s="41"/>
      <c r="J5392" s="41"/>
      <c r="K5392" s="41"/>
      <c r="L5392" s="41"/>
    </row>
    <row r="5393" spans="9:12">
      <c r="I5393" s="41"/>
      <c r="J5393" s="41"/>
      <c r="K5393" s="41"/>
      <c r="L5393" s="41"/>
    </row>
    <row r="5394" spans="9:12">
      <c r="I5394" s="41"/>
      <c r="J5394" s="41"/>
      <c r="K5394" s="41"/>
      <c r="L5394" s="41"/>
    </row>
    <row r="5395" spans="9:12">
      <c r="I5395" s="41"/>
      <c r="J5395" s="41"/>
      <c r="K5395" s="41"/>
      <c r="L5395" s="41"/>
    </row>
    <row r="5396" spans="9:12">
      <c r="I5396" s="41"/>
      <c r="J5396" s="41"/>
      <c r="K5396" s="41"/>
      <c r="L5396" s="41"/>
    </row>
    <row r="5397" spans="9:12">
      <c r="I5397" s="41"/>
      <c r="J5397" s="41"/>
      <c r="K5397" s="41"/>
      <c r="L5397" s="41"/>
    </row>
    <row r="5398" spans="9:12">
      <c r="I5398" s="41"/>
      <c r="J5398" s="41"/>
      <c r="K5398" s="41"/>
      <c r="L5398" s="41"/>
    </row>
    <row r="5399" spans="9:12">
      <c r="I5399" s="41"/>
      <c r="J5399" s="41"/>
      <c r="K5399" s="41"/>
      <c r="L5399" s="41"/>
    </row>
    <row r="5400" spans="9:12">
      <c r="I5400" s="41"/>
      <c r="J5400" s="41"/>
      <c r="K5400" s="41"/>
      <c r="L5400" s="41"/>
    </row>
    <row r="5401" spans="9:12">
      <c r="I5401" s="41"/>
      <c r="J5401" s="41"/>
      <c r="K5401" s="41"/>
      <c r="L5401" s="41"/>
    </row>
    <row r="5402" spans="9:12">
      <c r="I5402" s="41"/>
      <c r="J5402" s="41"/>
      <c r="K5402" s="41"/>
      <c r="L5402" s="41"/>
    </row>
    <row r="5403" spans="9:12">
      <c r="I5403" s="41"/>
      <c r="J5403" s="41"/>
      <c r="K5403" s="41"/>
      <c r="L5403" s="41"/>
    </row>
    <row r="5404" spans="9:12">
      <c r="I5404" s="41"/>
      <c r="J5404" s="41"/>
      <c r="K5404" s="41"/>
      <c r="L5404" s="41"/>
    </row>
    <row r="5405" spans="9:12">
      <c r="I5405" s="41"/>
      <c r="J5405" s="41"/>
      <c r="K5405" s="41"/>
      <c r="L5405" s="41"/>
    </row>
    <row r="5406" spans="9:12">
      <c r="I5406" s="41"/>
      <c r="J5406" s="41"/>
      <c r="K5406" s="41"/>
      <c r="L5406" s="41"/>
    </row>
    <row r="5407" spans="9:12">
      <c r="I5407" s="41"/>
      <c r="J5407" s="41"/>
      <c r="K5407" s="41"/>
      <c r="L5407" s="41"/>
    </row>
    <row r="5408" spans="9:12">
      <c r="I5408" s="41"/>
      <c r="J5408" s="41"/>
      <c r="K5408" s="41"/>
      <c r="L5408" s="41"/>
    </row>
    <row r="5409" spans="9:12">
      <c r="I5409" s="41"/>
      <c r="J5409" s="41"/>
      <c r="K5409" s="41"/>
      <c r="L5409" s="41"/>
    </row>
    <row r="5410" spans="9:12">
      <c r="I5410" s="41"/>
      <c r="J5410" s="41"/>
      <c r="K5410" s="41"/>
      <c r="L5410" s="41"/>
    </row>
    <row r="5411" spans="9:12">
      <c r="I5411" s="41"/>
      <c r="J5411" s="41"/>
      <c r="K5411" s="41"/>
      <c r="L5411" s="41"/>
    </row>
    <row r="5412" spans="9:12">
      <c r="I5412" s="41"/>
      <c r="J5412" s="41"/>
      <c r="K5412" s="41"/>
      <c r="L5412" s="41"/>
    </row>
    <row r="5413" spans="9:12">
      <c r="I5413" s="41"/>
      <c r="J5413" s="41"/>
      <c r="K5413" s="41"/>
      <c r="L5413" s="41"/>
    </row>
    <row r="5414" spans="9:12">
      <c r="I5414" s="41"/>
      <c r="J5414" s="41"/>
      <c r="K5414" s="41"/>
      <c r="L5414" s="41"/>
    </row>
    <row r="5415" spans="9:12">
      <c r="I5415" s="41"/>
      <c r="J5415" s="41"/>
      <c r="K5415" s="41"/>
      <c r="L5415" s="41"/>
    </row>
    <row r="5416" spans="9:12">
      <c r="I5416" s="41"/>
      <c r="J5416" s="41"/>
      <c r="K5416" s="41"/>
      <c r="L5416" s="41"/>
    </row>
    <row r="5417" spans="9:12">
      <c r="I5417" s="41"/>
      <c r="J5417" s="41"/>
      <c r="K5417" s="41"/>
      <c r="L5417" s="41"/>
    </row>
    <row r="5418" spans="9:12">
      <c r="I5418" s="41"/>
      <c r="J5418" s="41"/>
      <c r="K5418" s="41"/>
      <c r="L5418" s="41"/>
    </row>
    <row r="5419" spans="9:12">
      <c r="I5419" s="41"/>
      <c r="J5419" s="41"/>
      <c r="K5419" s="41"/>
      <c r="L5419" s="41"/>
    </row>
    <row r="5420" spans="9:12">
      <c r="I5420" s="41"/>
      <c r="J5420" s="41"/>
      <c r="K5420" s="41"/>
      <c r="L5420" s="41"/>
    </row>
    <row r="5421" spans="9:12">
      <c r="I5421" s="41"/>
      <c r="J5421" s="41"/>
      <c r="K5421" s="41"/>
      <c r="L5421" s="41"/>
    </row>
    <row r="5422" spans="9:12">
      <c r="I5422" s="41"/>
      <c r="J5422" s="41"/>
      <c r="K5422" s="41"/>
      <c r="L5422" s="41"/>
    </row>
    <row r="5423" spans="9:12">
      <c r="I5423" s="41"/>
      <c r="J5423" s="41"/>
      <c r="K5423" s="41"/>
      <c r="L5423" s="41"/>
    </row>
    <row r="5424" spans="9:12">
      <c r="I5424" s="41"/>
      <c r="J5424" s="41"/>
      <c r="K5424" s="41"/>
      <c r="L5424" s="41"/>
    </row>
    <row r="5425" spans="9:12">
      <c r="I5425" s="41"/>
      <c r="J5425" s="41"/>
      <c r="K5425" s="41"/>
      <c r="L5425" s="41"/>
    </row>
    <row r="5426" spans="9:12">
      <c r="I5426" s="41"/>
      <c r="J5426" s="41"/>
      <c r="K5426" s="41"/>
      <c r="L5426" s="41"/>
    </row>
    <row r="5427" spans="9:12">
      <c r="I5427" s="41"/>
      <c r="J5427" s="41"/>
      <c r="K5427" s="41"/>
      <c r="L5427" s="41"/>
    </row>
    <row r="5428" spans="9:12">
      <c r="I5428" s="41"/>
      <c r="J5428" s="41"/>
      <c r="K5428" s="41"/>
      <c r="L5428" s="41"/>
    </row>
    <row r="5429" spans="9:12">
      <c r="I5429" s="41"/>
      <c r="J5429" s="41"/>
      <c r="K5429" s="41"/>
      <c r="L5429" s="41"/>
    </row>
    <row r="5430" spans="9:12">
      <c r="I5430" s="41"/>
      <c r="J5430" s="41"/>
      <c r="K5430" s="41"/>
      <c r="L5430" s="41"/>
    </row>
    <row r="5431" spans="9:12">
      <c r="I5431" s="41"/>
      <c r="J5431" s="41"/>
      <c r="K5431" s="41"/>
      <c r="L5431" s="41"/>
    </row>
    <row r="5432" spans="9:12">
      <c r="I5432" s="41"/>
      <c r="J5432" s="41"/>
      <c r="K5432" s="41"/>
      <c r="L5432" s="41"/>
    </row>
    <row r="5433" spans="9:12">
      <c r="I5433" s="41"/>
      <c r="J5433" s="41"/>
      <c r="K5433" s="41"/>
      <c r="L5433" s="41"/>
    </row>
    <row r="5434" spans="9:12">
      <c r="I5434" s="41"/>
      <c r="J5434" s="41"/>
      <c r="K5434" s="41"/>
      <c r="L5434" s="41"/>
    </row>
    <row r="5435" spans="9:12">
      <c r="I5435" s="41"/>
      <c r="J5435" s="41"/>
      <c r="K5435" s="41"/>
      <c r="L5435" s="41"/>
    </row>
    <row r="5436" spans="9:12">
      <c r="I5436" s="41"/>
      <c r="J5436" s="41"/>
      <c r="K5436" s="41"/>
      <c r="L5436" s="41"/>
    </row>
    <row r="5437" spans="9:12">
      <c r="I5437" s="41"/>
      <c r="J5437" s="41"/>
      <c r="K5437" s="41"/>
      <c r="L5437" s="41"/>
    </row>
    <row r="5438" spans="9:12">
      <c r="I5438" s="41"/>
      <c r="J5438" s="41"/>
      <c r="K5438" s="41"/>
      <c r="L5438" s="41"/>
    </row>
    <row r="5439" spans="9:12">
      <c r="I5439" s="41"/>
      <c r="J5439" s="41"/>
      <c r="K5439" s="41"/>
      <c r="L5439" s="41"/>
    </row>
    <row r="5440" spans="9:12">
      <c r="I5440" s="41"/>
      <c r="J5440" s="41"/>
      <c r="K5440" s="41"/>
      <c r="L5440" s="41"/>
    </row>
    <row r="5441" spans="9:12">
      <c r="I5441" s="41"/>
      <c r="J5441" s="41"/>
      <c r="K5441" s="41"/>
      <c r="L5441" s="41"/>
    </row>
    <row r="5442" spans="9:12">
      <c r="I5442" s="41"/>
      <c r="J5442" s="41"/>
      <c r="K5442" s="41"/>
      <c r="L5442" s="41"/>
    </row>
    <row r="5443" spans="9:12">
      <c r="I5443" s="41"/>
      <c r="J5443" s="41"/>
      <c r="K5443" s="41"/>
      <c r="L5443" s="41"/>
    </row>
    <row r="5444" spans="9:12">
      <c r="I5444" s="41"/>
      <c r="J5444" s="41"/>
      <c r="K5444" s="41"/>
      <c r="L5444" s="41"/>
    </row>
    <row r="5445" spans="9:12">
      <c r="I5445" s="41"/>
      <c r="J5445" s="41"/>
      <c r="K5445" s="41"/>
      <c r="L5445" s="41"/>
    </row>
    <row r="5446" spans="9:12">
      <c r="I5446" s="41"/>
      <c r="J5446" s="41"/>
      <c r="K5446" s="41"/>
      <c r="L5446" s="41"/>
    </row>
    <row r="5447" spans="9:12">
      <c r="I5447" s="41"/>
      <c r="J5447" s="41"/>
      <c r="K5447" s="41"/>
      <c r="L5447" s="41"/>
    </row>
    <row r="5448" spans="9:12">
      <c r="I5448" s="41"/>
      <c r="J5448" s="41"/>
      <c r="K5448" s="41"/>
      <c r="L5448" s="41"/>
    </row>
    <row r="5449" spans="9:12">
      <c r="I5449" s="41"/>
      <c r="J5449" s="41"/>
      <c r="K5449" s="41"/>
      <c r="L5449" s="41"/>
    </row>
    <row r="5450" spans="9:12">
      <c r="I5450" s="41"/>
      <c r="J5450" s="41"/>
      <c r="K5450" s="41"/>
      <c r="L5450" s="41"/>
    </row>
    <row r="5451" spans="9:12">
      <c r="I5451" s="41"/>
      <c r="J5451" s="41"/>
      <c r="K5451" s="41"/>
      <c r="L5451" s="41"/>
    </row>
    <row r="5452" spans="9:12">
      <c r="I5452" s="41"/>
      <c r="J5452" s="41"/>
      <c r="K5452" s="41"/>
      <c r="L5452" s="41"/>
    </row>
    <row r="5453" spans="9:12">
      <c r="I5453" s="41"/>
      <c r="J5453" s="41"/>
      <c r="K5453" s="41"/>
      <c r="L5453" s="41"/>
    </row>
    <row r="5454" spans="9:12">
      <c r="I5454" s="41"/>
      <c r="J5454" s="41"/>
      <c r="K5454" s="41"/>
      <c r="L5454" s="41"/>
    </row>
    <row r="5455" spans="9:12">
      <c r="I5455" s="41"/>
      <c r="J5455" s="41"/>
      <c r="K5455" s="41"/>
      <c r="L5455" s="41"/>
    </row>
    <row r="5456" spans="9:12">
      <c r="I5456" s="41"/>
      <c r="J5456" s="41"/>
      <c r="K5456" s="41"/>
      <c r="L5456" s="41"/>
    </row>
    <row r="5457" spans="9:12">
      <c r="I5457" s="41"/>
      <c r="J5457" s="41"/>
      <c r="K5457" s="41"/>
      <c r="L5457" s="41"/>
    </row>
    <row r="5458" spans="9:12">
      <c r="I5458" s="41"/>
      <c r="J5458" s="41"/>
      <c r="K5458" s="41"/>
      <c r="L5458" s="41"/>
    </row>
    <row r="5459" spans="9:12">
      <c r="I5459" s="41"/>
      <c r="J5459" s="41"/>
      <c r="K5459" s="41"/>
      <c r="L5459" s="41"/>
    </row>
    <row r="5460" spans="9:12">
      <c r="I5460" s="41"/>
      <c r="J5460" s="41"/>
      <c r="K5460" s="41"/>
      <c r="L5460" s="41"/>
    </row>
    <row r="5461" spans="9:12">
      <c r="I5461" s="41"/>
      <c r="J5461" s="41"/>
      <c r="K5461" s="41"/>
      <c r="L5461" s="41"/>
    </row>
    <row r="5462" spans="9:12">
      <c r="I5462" s="41"/>
      <c r="J5462" s="41"/>
      <c r="K5462" s="41"/>
      <c r="L5462" s="41"/>
    </row>
    <row r="5463" spans="9:12">
      <c r="I5463" s="41"/>
      <c r="J5463" s="41"/>
      <c r="K5463" s="41"/>
      <c r="L5463" s="41"/>
    </row>
    <row r="5464" spans="9:12">
      <c r="I5464" s="41"/>
      <c r="J5464" s="41"/>
      <c r="K5464" s="41"/>
      <c r="L5464" s="41"/>
    </row>
    <row r="5465" spans="9:12">
      <c r="I5465" s="41"/>
      <c r="J5465" s="41"/>
      <c r="K5465" s="41"/>
      <c r="L5465" s="41"/>
    </row>
    <row r="5466" spans="9:12">
      <c r="I5466" s="41"/>
      <c r="J5466" s="41"/>
      <c r="K5466" s="41"/>
      <c r="L5466" s="41"/>
    </row>
    <row r="5467" spans="9:12">
      <c r="I5467" s="41"/>
      <c r="J5467" s="41"/>
      <c r="K5467" s="41"/>
      <c r="L5467" s="41"/>
    </row>
    <row r="5468" spans="9:12">
      <c r="I5468" s="41"/>
      <c r="J5468" s="41"/>
      <c r="K5468" s="41"/>
      <c r="L5468" s="41"/>
    </row>
    <row r="5469" spans="9:12">
      <c r="I5469" s="41"/>
      <c r="J5469" s="41"/>
      <c r="K5469" s="41"/>
      <c r="L5469" s="41"/>
    </row>
    <row r="5470" spans="9:12">
      <c r="I5470" s="41"/>
      <c r="J5470" s="41"/>
      <c r="K5470" s="41"/>
      <c r="L5470" s="41"/>
    </row>
    <row r="5471" spans="9:12">
      <c r="I5471" s="41"/>
      <c r="J5471" s="41"/>
      <c r="K5471" s="41"/>
      <c r="L5471" s="41"/>
    </row>
    <row r="5472" spans="9:12">
      <c r="I5472" s="41"/>
      <c r="J5472" s="41"/>
      <c r="K5472" s="41"/>
      <c r="L5472" s="41"/>
    </row>
    <row r="5473" spans="9:12">
      <c r="I5473" s="41"/>
      <c r="J5473" s="41"/>
      <c r="K5473" s="41"/>
      <c r="L5473" s="41"/>
    </row>
    <row r="5474" spans="9:12">
      <c r="I5474" s="41"/>
      <c r="J5474" s="41"/>
      <c r="K5474" s="41"/>
      <c r="L5474" s="41"/>
    </row>
    <row r="5475" spans="9:12">
      <c r="I5475" s="41"/>
      <c r="J5475" s="41"/>
      <c r="K5475" s="41"/>
      <c r="L5475" s="41"/>
    </row>
    <row r="5476" spans="9:12">
      <c r="I5476" s="41"/>
      <c r="J5476" s="41"/>
      <c r="K5476" s="41"/>
      <c r="L5476" s="41"/>
    </row>
    <row r="5477" spans="9:12">
      <c r="I5477" s="41"/>
      <c r="J5477" s="41"/>
      <c r="K5477" s="41"/>
      <c r="L5477" s="41"/>
    </row>
    <row r="5478" spans="9:12">
      <c r="I5478" s="41"/>
      <c r="J5478" s="41"/>
      <c r="K5478" s="41"/>
      <c r="L5478" s="41"/>
    </row>
    <row r="5479" spans="9:12">
      <c r="I5479" s="41"/>
      <c r="J5479" s="41"/>
      <c r="K5479" s="41"/>
      <c r="L5479" s="41"/>
    </row>
    <row r="5480" spans="9:12">
      <c r="I5480" s="41"/>
      <c r="J5480" s="41"/>
      <c r="K5480" s="41"/>
      <c r="L5480" s="41"/>
    </row>
    <row r="5481" spans="9:12">
      <c r="I5481" s="41"/>
      <c r="J5481" s="41"/>
      <c r="K5481" s="41"/>
      <c r="L5481" s="41"/>
    </row>
    <row r="5482" spans="9:12">
      <c r="I5482" s="41"/>
      <c r="J5482" s="41"/>
      <c r="K5482" s="41"/>
      <c r="L5482" s="41"/>
    </row>
    <row r="5483" spans="9:12">
      <c r="I5483" s="41"/>
      <c r="J5483" s="41"/>
      <c r="K5483" s="41"/>
      <c r="L5483" s="41"/>
    </row>
    <row r="5484" spans="9:12">
      <c r="I5484" s="41"/>
      <c r="J5484" s="41"/>
      <c r="K5484" s="41"/>
      <c r="L5484" s="41"/>
    </row>
    <row r="5485" spans="9:12">
      <c r="I5485" s="41"/>
      <c r="J5485" s="41"/>
      <c r="K5485" s="41"/>
      <c r="L5485" s="41"/>
    </row>
    <row r="5486" spans="9:12">
      <c r="I5486" s="41"/>
      <c r="J5486" s="41"/>
      <c r="K5486" s="41"/>
      <c r="L5486" s="41"/>
    </row>
    <row r="5487" spans="9:12">
      <c r="I5487" s="41"/>
      <c r="J5487" s="41"/>
      <c r="K5487" s="41"/>
      <c r="L5487" s="41"/>
    </row>
    <row r="5488" spans="9:12">
      <c r="I5488" s="41"/>
      <c r="J5488" s="41"/>
      <c r="K5488" s="41"/>
      <c r="L5488" s="41"/>
    </row>
    <row r="5489" spans="9:12">
      <c r="I5489" s="41"/>
      <c r="J5489" s="41"/>
      <c r="K5489" s="41"/>
      <c r="L5489" s="41"/>
    </row>
    <row r="5490" spans="9:12">
      <c r="I5490" s="41"/>
      <c r="J5490" s="41"/>
      <c r="K5490" s="41"/>
      <c r="L5490" s="41"/>
    </row>
    <row r="5491" spans="9:12">
      <c r="I5491" s="41"/>
      <c r="J5491" s="41"/>
      <c r="K5491" s="41"/>
      <c r="L5491" s="41"/>
    </row>
    <row r="5492" spans="9:12">
      <c r="I5492" s="41"/>
      <c r="J5492" s="41"/>
      <c r="K5492" s="41"/>
      <c r="L5492" s="41"/>
    </row>
    <row r="5493" spans="9:12">
      <c r="I5493" s="41"/>
      <c r="J5493" s="41"/>
      <c r="K5493" s="41"/>
      <c r="L5493" s="41"/>
    </row>
    <row r="5494" spans="9:12">
      <c r="I5494" s="41"/>
      <c r="J5494" s="41"/>
      <c r="K5494" s="41"/>
      <c r="L5494" s="41"/>
    </row>
    <row r="5495" spans="9:12">
      <c r="I5495" s="41"/>
      <c r="J5495" s="41"/>
      <c r="K5495" s="41"/>
      <c r="L5495" s="41"/>
    </row>
    <row r="5496" spans="9:12">
      <c r="I5496" s="41"/>
      <c r="J5496" s="41"/>
      <c r="K5496" s="41"/>
      <c r="L5496" s="41"/>
    </row>
    <row r="5497" spans="9:12">
      <c r="I5497" s="41"/>
      <c r="J5497" s="41"/>
      <c r="K5497" s="41"/>
      <c r="L5497" s="41"/>
    </row>
    <row r="5498" spans="9:12">
      <c r="I5498" s="41"/>
      <c r="J5498" s="41"/>
      <c r="K5498" s="41"/>
      <c r="L5498" s="41"/>
    </row>
    <row r="5499" spans="9:12">
      <c r="I5499" s="41"/>
      <c r="J5499" s="41"/>
      <c r="K5499" s="41"/>
      <c r="L5499" s="41"/>
    </row>
    <row r="5500" spans="9:12">
      <c r="I5500" s="41"/>
      <c r="J5500" s="41"/>
      <c r="K5500" s="41"/>
      <c r="L5500" s="41"/>
    </row>
    <row r="5501" spans="9:12">
      <c r="I5501" s="41"/>
      <c r="J5501" s="41"/>
      <c r="K5501" s="41"/>
      <c r="L5501" s="41"/>
    </row>
    <row r="5502" spans="9:12">
      <c r="I5502" s="41"/>
      <c r="J5502" s="41"/>
      <c r="K5502" s="41"/>
      <c r="L5502" s="41"/>
    </row>
    <row r="5503" spans="9:12">
      <c r="I5503" s="41"/>
      <c r="J5503" s="41"/>
      <c r="K5503" s="41"/>
      <c r="L5503" s="41"/>
    </row>
    <row r="5504" spans="9:12">
      <c r="I5504" s="41"/>
      <c r="J5504" s="41"/>
      <c r="K5504" s="41"/>
      <c r="L5504" s="41"/>
    </row>
    <row r="5505" spans="9:12">
      <c r="I5505" s="41"/>
      <c r="J5505" s="41"/>
      <c r="K5505" s="41"/>
      <c r="L5505" s="41"/>
    </row>
    <row r="5506" spans="9:12">
      <c r="I5506" s="41"/>
      <c r="J5506" s="41"/>
      <c r="K5506" s="41"/>
      <c r="L5506" s="41"/>
    </row>
    <row r="5507" spans="9:12">
      <c r="I5507" s="41"/>
      <c r="J5507" s="41"/>
      <c r="K5507" s="41"/>
      <c r="L5507" s="41"/>
    </row>
    <row r="5508" spans="9:12">
      <c r="I5508" s="41"/>
      <c r="J5508" s="41"/>
      <c r="K5508" s="41"/>
      <c r="L5508" s="41"/>
    </row>
    <row r="5509" spans="9:12">
      <c r="I5509" s="41"/>
      <c r="J5509" s="41"/>
      <c r="K5509" s="41"/>
      <c r="L5509" s="41"/>
    </row>
    <row r="5510" spans="9:12">
      <c r="I5510" s="41"/>
      <c r="J5510" s="41"/>
      <c r="K5510" s="41"/>
      <c r="L5510" s="41"/>
    </row>
    <row r="5511" spans="9:12">
      <c r="I5511" s="41"/>
      <c r="J5511" s="41"/>
      <c r="K5511" s="41"/>
      <c r="L5511" s="41"/>
    </row>
    <row r="5512" spans="9:12">
      <c r="I5512" s="41"/>
      <c r="J5512" s="41"/>
      <c r="K5512" s="41"/>
      <c r="L5512" s="41"/>
    </row>
    <row r="5513" spans="9:12">
      <c r="I5513" s="41"/>
      <c r="J5513" s="41"/>
      <c r="K5513" s="41"/>
      <c r="L5513" s="41"/>
    </row>
    <row r="5514" spans="9:12">
      <c r="I5514" s="41"/>
      <c r="J5514" s="41"/>
      <c r="K5514" s="41"/>
      <c r="L5514" s="41"/>
    </row>
    <row r="5515" spans="9:12">
      <c r="I5515" s="41"/>
      <c r="J5515" s="41"/>
      <c r="K5515" s="41"/>
      <c r="L5515" s="41"/>
    </row>
    <row r="5516" spans="9:12">
      <c r="I5516" s="41"/>
      <c r="J5516" s="41"/>
      <c r="K5516" s="41"/>
      <c r="L5516" s="41"/>
    </row>
    <row r="5517" spans="9:12">
      <c r="I5517" s="41"/>
      <c r="J5517" s="41"/>
      <c r="K5517" s="41"/>
      <c r="L5517" s="41"/>
    </row>
    <row r="5518" spans="9:12">
      <c r="I5518" s="41"/>
      <c r="J5518" s="41"/>
      <c r="K5518" s="41"/>
      <c r="L5518" s="41"/>
    </row>
    <row r="5519" spans="9:12">
      <c r="I5519" s="41"/>
      <c r="J5519" s="41"/>
      <c r="K5519" s="41"/>
      <c r="L5519" s="41"/>
    </row>
    <row r="5520" spans="9:12">
      <c r="I5520" s="41"/>
      <c r="J5520" s="41"/>
      <c r="K5520" s="41"/>
      <c r="L5520" s="41"/>
    </row>
    <row r="5521" spans="9:12">
      <c r="I5521" s="41"/>
      <c r="J5521" s="41"/>
      <c r="K5521" s="41"/>
      <c r="L5521" s="41"/>
    </row>
    <row r="5522" spans="9:12">
      <c r="I5522" s="41"/>
      <c r="J5522" s="41"/>
      <c r="K5522" s="41"/>
      <c r="L5522" s="41"/>
    </row>
    <row r="5523" spans="9:12">
      <c r="I5523" s="41"/>
      <c r="J5523" s="41"/>
      <c r="K5523" s="41"/>
      <c r="L5523" s="41"/>
    </row>
    <row r="5524" spans="9:12">
      <c r="I5524" s="41"/>
      <c r="J5524" s="41"/>
      <c r="K5524" s="41"/>
      <c r="L5524" s="41"/>
    </row>
    <row r="5525" spans="9:12">
      <c r="I5525" s="41"/>
      <c r="J5525" s="41"/>
      <c r="K5525" s="41"/>
      <c r="L5525" s="41"/>
    </row>
    <row r="5526" spans="9:12">
      <c r="I5526" s="41"/>
      <c r="J5526" s="41"/>
      <c r="K5526" s="41"/>
      <c r="L5526" s="41"/>
    </row>
    <row r="5527" spans="9:12">
      <c r="I5527" s="41"/>
      <c r="J5527" s="41"/>
      <c r="K5527" s="41"/>
      <c r="L5527" s="41"/>
    </row>
    <row r="5528" spans="9:12">
      <c r="I5528" s="41"/>
      <c r="J5528" s="41"/>
      <c r="K5528" s="41"/>
      <c r="L5528" s="41"/>
    </row>
    <row r="5529" spans="9:12">
      <c r="I5529" s="41"/>
      <c r="J5529" s="41"/>
      <c r="K5529" s="41"/>
      <c r="L5529" s="41"/>
    </row>
    <row r="5530" spans="9:12">
      <c r="I5530" s="41"/>
      <c r="J5530" s="41"/>
      <c r="K5530" s="41"/>
      <c r="L5530" s="41"/>
    </row>
    <row r="5531" spans="9:12">
      <c r="I5531" s="41"/>
      <c r="J5531" s="41"/>
      <c r="K5531" s="41"/>
      <c r="L5531" s="41"/>
    </row>
    <row r="5532" spans="9:12">
      <c r="I5532" s="41"/>
      <c r="J5532" s="41"/>
      <c r="K5532" s="41"/>
      <c r="L5532" s="41"/>
    </row>
    <row r="5533" spans="9:12">
      <c r="I5533" s="41"/>
      <c r="J5533" s="41"/>
      <c r="K5533" s="41"/>
      <c r="L5533" s="41"/>
    </row>
    <row r="5534" spans="9:12">
      <c r="I5534" s="41"/>
      <c r="J5534" s="41"/>
      <c r="K5534" s="41"/>
      <c r="L5534" s="41"/>
    </row>
    <row r="5535" spans="9:12">
      <c r="I5535" s="41"/>
      <c r="J5535" s="41"/>
      <c r="K5535" s="41"/>
      <c r="L5535" s="41"/>
    </row>
    <row r="5536" spans="9:12">
      <c r="I5536" s="41"/>
      <c r="J5536" s="41"/>
      <c r="K5536" s="41"/>
      <c r="L5536" s="41"/>
    </row>
    <row r="5537" spans="9:12">
      <c r="I5537" s="41"/>
      <c r="J5537" s="41"/>
      <c r="K5537" s="41"/>
      <c r="L5537" s="41"/>
    </row>
    <row r="5538" spans="9:12">
      <c r="I5538" s="41"/>
      <c r="J5538" s="41"/>
      <c r="K5538" s="41"/>
      <c r="L5538" s="41"/>
    </row>
    <row r="5539" spans="9:12">
      <c r="I5539" s="41"/>
      <c r="J5539" s="41"/>
      <c r="K5539" s="41"/>
      <c r="L5539" s="41"/>
    </row>
    <row r="5540" spans="9:12">
      <c r="I5540" s="41"/>
      <c r="J5540" s="41"/>
      <c r="K5540" s="41"/>
      <c r="L5540" s="41"/>
    </row>
    <row r="5541" spans="9:12">
      <c r="I5541" s="41"/>
      <c r="J5541" s="41"/>
      <c r="K5541" s="41"/>
      <c r="L5541" s="41"/>
    </row>
    <row r="5542" spans="9:12">
      <c r="I5542" s="41"/>
      <c r="J5542" s="41"/>
      <c r="K5542" s="41"/>
      <c r="L5542" s="41"/>
    </row>
    <row r="5543" spans="9:12">
      <c r="I5543" s="41"/>
      <c r="J5543" s="41"/>
      <c r="K5543" s="41"/>
      <c r="L5543" s="41"/>
    </row>
    <row r="5544" spans="9:12">
      <c r="I5544" s="41"/>
      <c r="J5544" s="41"/>
      <c r="K5544" s="41"/>
      <c r="L5544" s="41"/>
    </row>
    <row r="5545" spans="9:12">
      <c r="I5545" s="41"/>
      <c r="J5545" s="41"/>
      <c r="K5545" s="41"/>
      <c r="L5545" s="41"/>
    </row>
    <row r="5546" spans="9:12">
      <c r="I5546" s="41"/>
      <c r="J5546" s="41"/>
      <c r="K5546" s="41"/>
      <c r="L5546" s="41"/>
    </row>
    <row r="5547" spans="9:12">
      <c r="I5547" s="41"/>
      <c r="J5547" s="41"/>
      <c r="K5547" s="41"/>
      <c r="L5547" s="41"/>
    </row>
    <row r="5548" spans="9:12">
      <c r="I5548" s="41"/>
      <c r="J5548" s="41"/>
      <c r="K5548" s="41"/>
      <c r="L5548" s="41"/>
    </row>
    <row r="5549" spans="9:12">
      <c r="I5549" s="41"/>
      <c r="J5549" s="41"/>
      <c r="K5549" s="41"/>
      <c r="L5549" s="41"/>
    </row>
    <row r="5550" spans="9:12">
      <c r="I5550" s="41"/>
      <c r="J5550" s="41"/>
      <c r="K5550" s="41"/>
      <c r="L5550" s="41"/>
    </row>
    <row r="5551" spans="9:12">
      <c r="I5551" s="41"/>
      <c r="J5551" s="41"/>
      <c r="K5551" s="41"/>
      <c r="L5551" s="41"/>
    </row>
    <row r="5552" spans="9:12">
      <c r="I5552" s="41"/>
      <c r="J5552" s="41"/>
      <c r="K5552" s="41"/>
      <c r="L5552" s="41"/>
    </row>
    <row r="5553" spans="9:12">
      <c r="I5553" s="41"/>
      <c r="J5553" s="41"/>
      <c r="K5553" s="41"/>
      <c r="L5553" s="41"/>
    </row>
    <row r="5554" spans="9:12">
      <c r="I5554" s="41"/>
      <c r="J5554" s="41"/>
      <c r="K5554" s="41"/>
      <c r="L5554" s="41"/>
    </row>
    <row r="5555" spans="9:12">
      <c r="I5555" s="41"/>
      <c r="J5555" s="41"/>
      <c r="K5555" s="41"/>
      <c r="L5555" s="41"/>
    </row>
    <row r="5556" spans="9:12">
      <c r="I5556" s="41"/>
      <c r="J5556" s="41"/>
      <c r="K5556" s="41"/>
      <c r="L5556" s="41"/>
    </row>
    <row r="5557" spans="9:12">
      <c r="I5557" s="41"/>
      <c r="J5557" s="41"/>
      <c r="K5557" s="41"/>
      <c r="L5557" s="41"/>
    </row>
    <row r="5558" spans="9:12">
      <c r="I5558" s="41"/>
      <c r="J5558" s="41"/>
      <c r="K5558" s="41"/>
      <c r="L5558" s="41"/>
    </row>
    <row r="5559" spans="9:12">
      <c r="I5559" s="41"/>
      <c r="J5559" s="41"/>
      <c r="K5559" s="41"/>
      <c r="L5559" s="41"/>
    </row>
    <row r="5560" spans="9:12">
      <c r="I5560" s="41"/>
      <c r="J5560" s="41"/>
      <c r="K5560" s="41"/>
      <c r="L5560" s="41"/>
    </row>
    <row r="5561" spans="9:12">
      <c r="I5561" s="41"/>
      <c r="J5561" s="41"/>
      <c r="K5561" s="41"/>
      <c r="L5561" s="41"/>
    </row>
    <row r="5562" spans="9:12">
      <c r="I5562" s="41"/>
      <c r="J5562" s="41"/>
      <c r="K5562" s="41"/>
      <c r="L5562" s="41"/>
    </row>
    <row r="5563" spans="9:12">
      <c r="I5563" s="41"/>
      <c r="J5563" s="41"/>
      <c r="K5563" s="41"/>
      <c r="L5563" s="41"/>
    </row>
    <row r="5564" spans="9:12">
      <c r="I5564" s="41"/>
      <c r="J5564" s="41"/>
      <c r="K5564" s="41"/>
      <c r="L5564" s="41"/>
    </row>
    <row r="5565" spans="9:12">
      <c r="I5565" s="41"/>
      <c r="J5565" s="41"/>
      <c r="K5565" s="41"/>
      <c r="L5565" s="41"/>
    </row>
    <row r="5566" spans="9:12">
      <c r="I5566" s="41"/>
      <c r="J5566" s="41"/>
      <c r="K5566" s="41"/>
      <c r="L5566" s="41"/>
    </row>
    <row r="5567" spans="9:12">
      <c r="I5567" s="41"/>
      <c r="J5567" s="41"/>
      <c r="K5567" s="41"/>
      <c r="L5567" s="41"/>
    </row>
    <row r="5568" spans="9:12">
      <c r="I5568" s="41"/>
      <c r="J5568" s="41"/>
      <c r="K5568" s="41"/>
      <c r="L5568" s="41"/>
    </row>
    <row r="5569" spans="9:12">
      <c r="I5569" s="41"/>
      <c r="J5569" s="41"/>
      <c r="K5569" s="41"/>
      <c r="L5569" s="41"/>
    </row>
    <row r="5570" spans="9:12">
      <c r="I5570" s="41"/>
      <c r="J5570" s="41"/>
      <c r="K5570" s="41"/>
      <c r="L5570" s="41"/>
    </row>
    <row r="5571" spans="9:12">
      <c r="I5571" s="41"/>
      <c r="J5571" s="41"/>
      <c r="K5571" s="41"/>
      <c r="L5571" s="41"/>
    </row>
    <row r="5572" spans="9:12">
      <c r="I5572" s="41"/>
      <c r="J5572" s="41"/>
      <c r="K5572" s="41"/>
      <c r="L5572" s="41"/>
    </row>
    <row r="5573" spans="9:12">
      <c r="I5573" s="41"/>
      <c r="J5573" s="41"/>
      <c r="K5573" s="41"/>
      <c r="L5573" s="41"/>
    </row>
    <row r="5574" spans="9:12">
      <c r="I5574" s="41"/>
      <c r="J5574" s="41"/>
      <c r="K5574" s="41"/>
      <c r="L5574" s="41"/>
    </row>
    <row r="5575" spans="9:12">
      <c r="I5575" s="41"/>
      <c r="J5575" s="41"/>
      <c r="K5575" s="41"/>
      <c r="L5575" s="41"/>
    </row>
    <row r="5576" spans="9:12">
      <c r="I5576" s="41"/>
      <c r="J5576" s="41"/>
      <c r="K5576" s="41"/>
      <c r="L5576" s="41"/>
    </row>
    <row r="5577" spans="9:12">
      <c r="I5577" s="41"/>
      <c r="J5577" s="41"/>
      <c r="K5577" s="41"/>
      <c r="L5577" s="41"/>
    </row>
    <row r="5578" spans="9:12">
      <c r="I5578" s="41"/>
      <c r="J5578" s="41"/>
      <c r="K5578" s="41"/>
      <c r="L5578" s="41"/>
    </row>
    <row r="5579" spans="9:12">
      <c r="I5579" s="41"/>
      <c r="J5579" s="41"/>
      <c r="K5579" s="41"/>
      <c r="L5579" s="41"/>
    </row>
    <row r="5580" spans="9:12">
      <c r="I5580" s="41"/>
      <c r="J5580" s="41"/>
      <c r="K5580" s="41"/>
      <c r="L5580" s="41"/>
    </row>
    <row r="5581" spans="9:12">
      <c r="I5581" s="41"/>
      <c r="J5581" s="41"/>
      <c r="K5581" s="41"/>
      <c r="L5581" s="41"/>
    </row>
    <row r="5582" spans="9:12">
      <c r="I5582" s="41"/>
      <c r="J5582" s="41"/>
      <c r="K5582" s="41"/>
      <c r="L5582" s="41"/>
    </row>
    <row r="5583" spans="9:12">
      <c r="I5583" s="41"/>
      <c r="J5583" s="41"/>
      <c r="K5583" s="41"/>
      <c r="L5583" s="41"/>
    </row>
    <row r="5584" spans="9:12">
      <c r="I5584" s="41"/>
      <c r="J5584" s="41"/>
      <c r="K5584" s="41"/>
      <c r="L5584" s="41"/>
    </row>
    <row r="5585" spans="9:12">
      <c r="I5585" s="41"/>
      <c r="J5585" s="41"/>
      <c r="K5585" s="41"/>
      <c r="L5585" s="41"/>
    </row>
    <row r="5586" spans="9:12">
      <c r="I5586" s="41"/>
      <c r="J5586" s="41"/>
      <c r="K5586" s="41"/>
      <c r="L5586" s="41"/>
    </row>
    <row r="5587" spans="9:12">
      <c r="I5587" s="41"/>
      <c r="J5587" s="41"/>
      <c r="K5587" s="41"/>
      <c r="L5587" s="41"/>
    </row>
    <row r="5588" spans="9:12">
      <c r="I5588" s="41"/>
      <c r="J5588" s="41"/>
      <c r="K5588" s="41"/>
      <c r="L5588" s="41"/>
    </row>
    <row r="5589" spans="9:12">
      <c r="I5589" s="41"/>
      <c r="J5589" s="41"/>
      <c r="K5589" s="41"/>
      <c r="L5589" s="41"/>
    </row>
    <row r="5590" spans="9:12">
      <c r="I5590" s="41"/>
      <c r="J5590" s="41"/>
      <c r="K5590" s="41"/>
      <c r="L5590" s="41"/>
    </row>
    <row r="5591" spans="9:12">
      <c r="I5591" s="41"/>
      <c r="J5591" s="41"/>
      <c r="K5591" s="41"/>
      <c r="L5591" s="41"/>
    </row>
    <row r="5592" spans="9:12">
      <c r="I5592" s="41"/>
      <c r="J5592" s="41"/>
      <c r="K5592" s="41"/>
      <c r="L5592" s="41"/>
    </row>
    <row r="5593" spans="9:12">
      <c r="I5593" s="41"/>
      <c r="J5593" s="41"/>
      <c r="K5593" s="41"/>
      <c r="L5593" s="41"/>
    </row>
    <row r="5594" spans="9:12">
      <c r="I5594" s="41"/>
      <c r="J5594" s="41"/>
      <c r="K5594" s="41"/>
      <c r="L5594" s="41"/>
    </row>
    <row r="5595" spans="9:12">
      <c r="I5595" s="41"/>
      <c r="J5595" s="41"/>
      <c r="K5595" s="41"/>
      <c r="L5595" s="41"/>
    </row>
    <row r="5596" spans="9:12">
      <c r="I5596" s="41"/>
      <c r="J5596" s="41"/>
      <c r="K5596" s="41"/>
      <c r="L5596" s="41"/>
    </row>
    <row r="5597" spans="9:12">
      <c r="I5597" s="41"/>
      <c r="J5597" s="41"/>
      <c r="K5597" s="41"/>
      <c r="L5597" s="41"/>
    </row>
    <row r="5598" spans="9:12">
      <c r="I5598" s="41"/>
      <c r="J5598" s="41"/>
      <c r="K5598" s="41"/>
      <c r="L5598" s="41"/>
    </row>
    <row r="5599" spans="9:12">
      <c r="I5599" s="41"/>
      <c r="J5599" s="41"/>
      <c r="K5599" s="41"/>
      <c r="L5599" s="41"/>
    </row>
    <row r="5600" spans="9:12">
      <c r="I5600" s="41"/>
      <c r="J5600" s="41"/>
      <c r="K5600" s="41"/>
      <c r="L5600" s="41"/>
    </row>
    <row r="5601" spans="9:12">
      <c r="I5601" s="41"/>
      <c r="J5601" s="41"/>
      <c r="K5601" s="41"/>
      <c r="L5601" s="41"/>
    </row>
    <row r="5602" spans="9:12">
      <c r="I5602" s="41"/>
      <c r="J5602" s="41"/>
      <c r="K5602" s="41"/>
      <c r="L5602" s="41"/>
    </row>
    <row r="5603" spans="9:12">
      <c r="I5603" s="41"/>
      <c r="J5603" s="41"/>
      <c r="K5603" s="41"/>
      <c r="L5603" s="41"/>
    </row>
    <row r="5604" spans="9:12">
      <c r="I5604" s="41"/>
      <c r="J5604" s="41"/>
      <c r="K5604" s="41"/>
      <c r="L5604" s="41"/>
    </row>
    <row r="5605" spans="9:12">
      <c r="I5605" s="41"/>
      <c r="J5605" s="41"/>
      <c r="K5605" s="41"/>
      <c r="L5605" s="41"/>
    </row>
    <row r="5606" spans="9:12">
      <c r="I5606" s="41"/>
      <c r="J5606" s="41"/>
      <c r="K5606" s="41"/>
      <c r="L5606" s="41"/>
    </row>
    <row r="5607" spans="9:12">
      <c r="I5607" s="41"/>
      <c r="J5607" s="41"/>
      <c r="K5607" s="41"/>
      <c r="L5607" s="41"/>
    </row>
    <row r="5608" spans="9:12">
      <c r="I5608" s="41"/>
      <c r="J5608" s="41"/>
      <c r="K5608" s="41"/>
      <c r="L5608" s="41"/>
    </row>
    <row r="5609" spans="9:12">
      <c r="I5609" s="41"/>
      <c r="J5609" s="41"/>
      <c r="K5609" s="41"/>
      <c r="L5609" s="41"/>
    </row>
    <row r="5610" spans="9:12">
      <c r="I5610" s="41"/>
      <c r="J5610" s="41"/>
      <c r="K5610" s="41"/>
      <c r="L5610" s="41"/>
    </row>
    <row r="5611" spans="9:12">
      <c r="I5611" s="41"/>
      <c r="J5611" s="41"/>
      <c r="K5611" s="41"/>
      <c r="L5611" s="41"/>
    </row>
    <row r="5612" spans="9:12">
      <c r="I5612" s="41"/>
      <c r="J5612" s="41"/>
      <c r="K5612" s="41"/>
      <c r="L5612" s="41"/>
    </row>
    <row r="5613" spans="9:12">
      <c r="I5613" s="41"/>
      <c r="J5613" s="41"/>
      <c r="K5613" s="41"/>
      <c r="L5613" s="41"/>
    </row>
    <row r="5614" spans="9:12">
      <c r="I5614" s="41"/>
      <c r="J5614" s="41"/>
      <c r="K5614" s="41"/>
      <c r="L5614" s="41"/>
    </row>
    <row r="5615" spans="9:12">
      <c r="I5615" s="41"/>
      <c r="J5615" s="41"/>
      <c r="K5615" s="41"/>
      <c r="L5615" s="41"/>
    </row>
    <row r="5616" spans="9:12">
      <c r="I5616" s="41"/>
      <c r="J5616" s="41"/>
      <c r="K5616" s="41"/>
      <c r="L5616" s="41"/>
    </row>
    <row r="5617" spans="9:12">
      <c r="I5617" s="41"/>
      <c r="J5617" s="41"/>
      <c r="K5617" s="41"/>
      <c r="L5617" s="41"/>
    </row>
    <row r="5618" spans="9:12">
      <c r="I5618" s="41"/>
      <c r="J5618" s="41"/>
      <c r="K5618" s="41"/>
      <c r="L5618" s="41"/>
    </row>
    <row r="5619" spans="9:12">
      <c r="I5619" s="41"/>
      <c r="J5619" s="41"/>
      <c r="K5619" s="41"/>
      <c r="L5619" s="41"/>
    </row>
    <row r="5620" spans="9:12">
      <c r="I5620" s="41"/>
      <c r="J5620" s="41"/>
      <c r="K5620" s="41"/>
      <c r="L5620" s="41"/>
    </row>
    <row r="5621" spans="9:12">
      <c r="I5621" s="41"/>
      <c r="J5621" s="41"/>
      <c r="K5621" s="41"/>
      <c r="L5621" s="41"/>
    </row>
    <row r="5622" spans="9:12">
      <c r="I5622" s="41"/>
      <c r="J5622" s="41"/>
      <c r="K5622" s="41"/>
      <c r="L5622" s="41"/>
    </row>
    <row r="5623" spans="9:12">
      <c r="I5623" s="41"/>
      <c r="J5623" s="41"/>
      <c r="K5623" s="41"/>
      <c r="L5623" s="41"/>
    </row>
    <row r="5624" spans="9:12">
      <c r="I5624" s="41"/>
      <c r="J5624" s="41"/>
      <c r="K5624" s="41"/>
      <c r="L5624" s="41"/>
    </row>
    <row r="5625" spans="9:12">
      <c r="I5625" s="41"/>
      <c r="J5625" s="41"/>
      <c r="K5625" s="41"/>
      <c r="L5625" s="41"/>
    </row>
    <row r="5626" spans="9:12">
      <c r="I5626" s="41"/>
      <c r="J5626" s="41"/>
      <c r="K5626" s="41"/>
      <c r="L5626" s="41"/>
    </row>
    <row r="5627" spans="9:12">
      <c r="I5627" s="41"/>
      <c r="J5627" s="41"/>
      <c r="K5627" s="41"/>
      <c r="L5627" s="41"/>
    </row>
    <row r="5628" spans="9:12">
      <c r="I5628" s="41"/>
      <c r="J5628" s="41"/>
      <c r="K5628" s="41"/>
      <c r="L5628" s="41"/>
    </row>
    <row r="5629" spans="9:12">
      <c r="I5629" s="41"/>
      <c r="J5629" s="41"/>
      <c r="K5629" s="41"/>
      <c r="L5629" s="41"/>
    </row>
    <row r="5630" spans="9:12">
      <c r="I5630" s="41"/>
      <c r="J5630" s="41"/>
      <c r="K5630" s="41"/>
      <c r="L5630" s="41"/>
    </row>
    <row r="5631" spans="9:12">
      <c r="I5631" s="41"/>
      <c r="J5631" s="41"/>
      <c r="K5631" s="41"/>
      <c r="L5631" s="41"/>
    </row>
    <row r="5632" spans="9:12">
      <c r="I5632" s="41"/>
      <c r="J5632" s="41"/>
      <c r="K5632" s="41"/>
      <c r="L5632" s="41"/>
    </row>
    <row r="5633" spans="9:12">
      <c r="I5633" s="41"/>
      <c r="J5633" s="41"/>
      <c r="K5633" s="41"/>
      <c r="L5633" s="41"/>
    </row>
    <row r="5634" spans="9:12">
      <c r="I5634" s="41"/>
      <c r="J5634" s="41"/>
      <c r="K5634" s="41"/>
      <c r="L5634" s="41"/>
    </row>
    <row r="5635" spans="9:12">
      <c r="I5635" s="41"/>
      <c r="J5635" s="41"/>
      <c r="K5635" s="41"/>
      <c r="L5635" s="41"/>
    </row>
    <row r="5636" spans="9:12">
      <c r="I5636" s="41"/>
      <c r="J5636" s="41"/>
      <c r="K5636" s="41"/>
      <c r="L5636" s="41"/>
    </row>
    <row r="5637" spans="9:12">
      <c r="I5637" s="41"/>
      <c r="J5637" s="41"/>
      <c r="K5637" s="41"/>
      <c r="L5637" s="41"/>
    </row>
    <row r="5638" spans="9:12">
      <c r="I5638" s="41"/>
      <c r="J5638" s="41"/>
      <c r="K5638" s="41"/>
      <c r="L5638" s="41"/>
    </row>
    <row r="5639" spans="9:12">
      <c r="I5639" s="41"/>
      <c r="J5639" s="41"/>
      <c r="K5639" s="41"/>
      <c r="L5639" s="41"/>
    </row>
    <row r="5640" spans="9:12">
      <c r="I5640" s="41"/>
      <c r="J5640" s="41"/>
      <c r="K5640" s="41"/>
      <c r="L5640" s="41"/>
    </row>
    <row r="5641" spans="9:12">
      <c r="I5641" s="41"/>
      <c r="J5641" s="41"/>
      <c r="K5641" s="41"/>
      <c r="L5641" s="41"/>
    </row>
    <row r="5642" spans="9:12">
      <c r="I5642" s="41"/>
      <c r="J5642" s="41"/>
      <c r="K5642" s="41"/>
      <c r="L5642" s="41"/>
    </row>
    <row r="5643" spans="9:12">
      <c r="I5643" s="41"/>
      <c r="J5643" s="41"/>
      <c r="K5643" s="41"/>
      <c r="L5643" s="41"/>
    </row>
    <row r="5644" spans="9:12">
      <c r="I5644" s="41"/>
      <c r="J5644" s="41"/>
      <c r="K5644" s="41"/>
      <c r="L5644" s="41"/>
    </row>
    <row r="5645" spans="9:12">
      <c r="I5645" s="41"/>
      <c r="J5645" s="41"/>
      <c r="K5645" s="41"/>
      <c r="L5645" s="41"/>
    </row>
    <row r="5646" spans="9:12">
      <c r="I5646" s="41"/>
      <c r="J5646" s="41"/>
      <c r="K5646" s="41"/>
      <c r="L5646" s="41"/>
    </row>
    <row r="5647" spans="9:12">
      <c r="I5647" s="41"/>
      <c r="J5647" s="41"/>
      <c r="K5647" s="41"/>
      <c r="L5647" s="41"/>
    </row>
    <row r="5648" spans="9:12">
      <c r="I5648" s="41"/>
      <c r="J5648" s="41"/>
      <c r="K5648" s="41"/>
      <c r="L5648" s="41"/>
    </row>
    <row r="5649" spans="9:12">
      <c r="I5649" s="41"/>
      <c r="J5649" s="41"/>
      <c r="K5649" s="41"/>
      <c r="L5649" s="41"/>
    </row>
    <row r="5650" spans="9:12">
      <c r="I5650" s="41"/>
      <c r="J5650" s="41"/>
      <c r="K5650" s="41"/>
      <c r="L5650" s="41"/>
    </row>
    <row r="5651" spans="9:12">
      <c r="I5651" s="41"/>
      <c r="J5651" s="41"/>
      <c r="K5651" s="41"/>
      <c r="L5651" s="41"/>
    </row>
    <row r="5652" spans="9:12">
      <c r="I5652" s="41"/>
      <c r="J5652" s="41"/>
      <c r="K5652" s="41"/>
      <c r="L5652" s="41"/>
    </row>
    <row r="5653" spans="9:12">
      <c r="I5653" s="41"/>
      <c r="J5653" s="41"/>
      <c r="K5653" s="41"/>
      <c r="L5653" s="41"/>
    </row>
    <row r="5654" spans="9:12">
      <c r="I5654" s="41"/>
      <c r="J5654" s="41"/>
      <c r="K5654" s="41"/>
      <c r="L5654" s="41"/>
    </row>
    <row r="5655" spans="9:12">
      <c r="I5655" s="41"/>
      <c r="J5655" s="41"/>
      <c r="K5655" s="41"/>
      <c r="L5655" s="41"/>
    </row>
    <row r="5656" spans="9:12">
      <c r="I5656" s="41"/>
      <c r="J5656" s="41"/>
      <c r="K5656" s="41"/>
      <c r="L5656" s="41"/>
    </row>
    <row r="5657" spans="9:12">
      <c r="I5657" s="41"/>
      <c r="J5657" s="41"/>
      <c r="K5657" s="41"/>
      <c r="L5657" s="41"/>
    </row>
    <row r="5658" spans="9:12">
      <c r="I5658" s="41"/>
      <c r="J5658" s="41"/>
      <c r="K5658" s="41"/>
      <c r="L5658" s="41"/>
    </row>
    <row r="5659" spans="9:12">
      <c r="I5659" s="41"/>
      <c r="J5659" s="41"/>
      <c r="K5659" s="41"/>
      <c r="L5659" s="41"/>
    </row>
    <row r="5660" spans="9:12">
      <c r="I5660" s="41"/>
      <c r="J5660" s="41"/>
      <c r="K5660" s="41"/>
      <c r="L5660" s="41"/>
    </row>
    <row r="5661" spans="9:12">
      <c r="I5661" s="41"/>
      <c r="J5661" s="41"/>
      <c r="K5661" s="41"/>
      <c r="L5661" s="41"/>
    </row>
    <row r="5662" spans="9:12">
      <c r="I5662" s="41"/>
      <c r="J5662" s="41"/>
      <c r="K5662" s="41"/>
      <c r="L5662" s="41"/>
    </row>
    <row r="5663" spans="9:12">
      <c r="I5663" s="41"/>
      <c r="J5663" s="41"/>
      <c r="K5663" s="41"/>
      <c r="L5663" s="41"/>
    </row>
    <row r="5664" spans="9:12">
      <c r="I5664" s="41"/>
      <c r="J5664" s="41"/>
      <c r="K5664" s="41"/>
      <c r="L5664" s="41"/>
    </row>
    <row r="5665" spans="9:12">
      <c r="I5665" s="41"/>
      <c r="J5665" s="41"/>
      <c r="K5665" s="41"/>
      <c r="L5665" s="41"/>
    </row>
    <row r="5666" spans="9:12">
      <c r="I5666" s="41"/>
      <c r="J5666" s="41"/>
      <c r="K5666" s="41"/>
      <c r="L5666" s="41"/>
    </row>
    <row r="5667" spans="9:12">
      <c r="I5667" s="41"/>
      <c r="J5667" s="41"/>
      <c r="K5667" s="41"/>
      <c r="L5667" s="41"/>
    </row>
    <row r="5668" spans="9:12">
      <c r="I5668" s="41"/>
      <c r="J5668" s="41"/>
      <c r="K5668" s="41"/>
      <c r="L5668" s="41"/>
    </row>
    <row r="5669" spans="9:12">
      <c r="I5669" s="41"/>
      <c r="J5669" s="41"/>
      <c r="K5669" s="41"/>
      <c r="L5669" s="41"/>
    </row>
    <row r="5670" spans="9:12">
      <c r="I5670" s="41"/>
      <c r="J5670" s="41"/>
      <c r="K5670" s="41"/>
      <c r="L5670" s="41"/>
    </row>
    <row r="5671" spans="9:12">
      <c r="I5671" s="41"/>
      <c r="J5671" s="41"/>
      <c r="K5671" s="41"/>
      <c r="L5671" s="41"/>
    </row>
    <row r="5672" spans="9:12">
      <c r="I5672" s="41"/>
      <c r="J5672" s="41"/>
      <c r="K5672" s="41"/>
      <c r="L5672" s="41"/>
    </row>
    <row r="5673" spans="9:12">
      <c r="I5673" s="41"/>
      <c r="J5673" s="41"/>
      <c r="K5673" s="41"/>
      <c r="L5673" s="41"/>
    </row>
    <row r="5674" spans="9:12">
      <c r="I5674" s="41"/>
      <c r="J5674" s="41"/>
      <c r="K5674" s="41"/>
      <c r="L5674" s="41"/>
    </row>
    <row r="5675" spans="9:12">
      <c r="I5675" s="41"/>
      <c r="J5675" s="41"/>
      <c r="K5675" s="41"/>
      <c r="L5675" s="41"/>
    </row>
    <row r="5676" spans="9:12">
      <c r="I5676" s="41"/>
      <c r="J5676" s="41"/>
      <c r="K5676" s="41"/>
      <c r="L5676" s="41"/>
    </row>
    <row r="5677" spans="9:12">
      <c r="I5677" s="41"/>
      <c r="J5677" s="41"/>
      <c r="K5677" s="41"/>
      <c r="L5677" s="41"/>
    </row>
    <row r="5678" spans="9:12">
      <c r="I5678" s="41"/>
      <c r="J5678" s="41"/>
      <c r="K5678" s="41"/>
      <c r="L5678" s="41"/>
    </row>
    <row r="5679" spans="9:12">
      <c r="I5679" s="41"/>
      <c r="J5679" s="41"/>
      <c r="K5679" s="41"/>
      <c r="L5679" s="41"/>
    </row>
    <row r="5680" spans="9:12">
      <c r="I5680" s="41"/>
      <c r="J5680" s="41"/>
      <c r="K5680" s="41"/>
      <c r="L5680" s="41"/>
    </row>
    <row r="5681" spans="9:12">
      <c r="I5681" s="41"/>
      <c r="J5681" s="41"/>
      <c r="K5681" s="41"/>
      <c r="L5681" s="41"/>
    </row>
    <row r="5682" spans="9:12">
      <c r="I5682" s="41"/>
      <c r="J5682" s="41"/>
      <c r="K5682" s="41"/>
      <c r="L5682" s="41"/>
    </row>
    <row r="5683" spans="9:12">
      <c r="I5683" s="41"/>
      <c r="J5683" s="41"/>
      <c r="K5683" s="41"/>
      <c r="L5683" s="41"/>
    </row>
    <row r="5684" spans="9:12">
      <c r="I5684" s="41"/>
      <c r="J5684" s="41"/>
      <c r="K5684" s="41"/>
      <c r="L5684" s="41"/>
    </row>
    <row r="5685" spans="9:12">
      <c r="I5685" s="41"/>
      <c r="J5685" s="41"/>
      <c r="K5685" s="41"/>
      <c r="L5685" s="41"/>
    </row>
    <row r="5686" spans="9:12">
      <c r="I5686" s="41"/>
      <c r="J5686" s="41"/>
      <c r="K5686" s="41"/>
      <c r="L5686" s="41"/>
    </row>
    <row r="5687" spans="9:12">
      <c r="I5687" s="41"/>
      <c r="J5687" s="41"/>
      <c r="K5687" s="41"/>
      <c r="L5687" s="41"/>
    </row>
    <row r="5688" spans="9:12">
      <c r="I5688" s="41"/>
      <c r="J5688" s="41"/>
      <c r="K5688" s="41"/>
      <c r="L5688" s="41"/>
    </row>
    <row r="5689" spans="9:12">
      <c r="I5689" s="41"/>
      <c r="J5689" s="41"/>
      <c r="K5689" s="41"/>
      <c r="L5689" s="41"/>
    </row>
    <row r="5690" spans="9:12">
      <c r="I5690" s="41"/>
      <c r="J5690" s="41"/>
      <c r="K5690" s="41"/>
      <c r="L5690" s="41"/>
    </row>
    <row r="5691" spans="9:12">
      <c r="I5691" s="41"/>
      <c r="J5691" s="41"/>
      <c r="K5691" s="41"/>
      <c r="L5691" s="41"/>
    </row>
    <row r="5692" spans="9:12">
      <c r="I5692" s="41"/>
      <c r="J5692" s="41"/>
      <c r="K5692" s="41"/>
      <c r="L5692" s="41"/>
    </row>
    <row r="5693" spans="9:12">
      <c r="I5693" s="41"/>
      <c r="J5693" s="41"/>
      <c r="K5693" s="41"/>
      <c r="L5693" s="41"/>
    </row>
    <row r="5694" spans="9:12">
      <c r="I5694" s="41"/>
      <c r="J5694" s="41"/>
      <c r="K5694" s="41"/>
      <c r="L5694" s="41"/>
    </row>
    <row r="5695" spans="9:12">
      <c r="I5695" s="41"/>
      <c r="J5695" s="41"/>
      <c r="K5695" s="41"/>
      <c r="L5695" s="41"/>
    </row>
    <row r="5696" spans="9:12">
      <c r="I5696" s="41"/>
      <c r="J5696" s="41"/>
      <c r="K5696" s="41"/>
      <c r="L5696" s="41"/>
    </row>
    <row r="5697" spans="9:12">
      <c r="I5697" s="41"/>
      <c r="J5697" s="41"/>
      <c r="K5697" s="41"/>
      <c r="L5697" s="41"/>
    </row>
    <row r="5698" spans="9:12">
      <c r="I5698" s="41"/>
      <c r="J5698" s="41"/>
      <c r="K5698" s="41"/>
      <c r="L5698" s="41"/>
    </row>
    <row r="5699" spans="9:12">
      <c r="I5699" s="41"/>
      <c r="J5699" s="41"/>
      <c r="K5699" s="41"/>
      <c r="L5699" s="41"/>
    </row>
    <row r="5700" spans="9:12">
      <c r="I5700" s="41"/>
      <c r="J5700" s="41"/>
      <c r="K5700" s="41"/>
      <c r="L5700" s="41"/>
    </row>
    <row r="5701" spans="9:12">
      <c r="I5701" s="41"/>
      <c r="J5701" s="41"/>
      <c r="K5701" s="41"/>
      <c r="L5701" s="41"/>
    </row>
    <row r="5702" spans="9:12">
      <c r="I5702" s="41"/>
      <c r="J5702" s="41"/>
      <c r="K5702" s="41"/>
      <c r="L5702" s="41"/>
    </row>
    <row r="5703" spans="9:12">
      <c r="I5703" s="41"/>
      <c r="J5703" s="41"/>
      <c r="K5703" s="41"/>
      <c r="L5703" s="41"/>
    </row>
    <row r="5704" spans="9:12">
      <c r="I5704" s="41"/>
      <c r="J5704" s="41"/>
      <c r="K5704" s="41"/>
      <c r="L5704" s="41"/>
    </row>
    <row r="5705" spans="9:12">
      <c r="I5705" s="41"/>
      <c r="J5705" s="41"/>
      <c r="K5705" s="41"/>
      <c r="L5705" s="41"/>
    </row>
    <row r="5706" spans="9:12">
      <c r="I5706" s="41"/>
      <c r="J5706" s="41"/>
      <c r="K5706" s="41"/>
      <c r="L5706" s="41"/>
    </row>
    <row r="5707" spans="9:12">
      <c r="I5707" s="41"/>
      <c r="J5707" s="41"/>
      <c r="K5707" s="41"/>
      <c r="L5707" s="41"/>
    </row>
    <row r="5708" spans="9:12">
      <c r="I5708" s="41"/>
      <c r="J5708" s="41"/>
      <c r="K5708" s="41"/>
      <c r="L5708" s="41"/>
    </row>
    <row r="5709" spans="9:12">
      <c r="I5709" s="41"/>
      <c r="J5709" s="41"/>
      <c r="K5709" s="41"/>
      <c r="L5709" s="41"/>
    </row>
    <row r="5710" spans="9:12">
      <c r="I5710" s="41"/>
      <c r="J5710" s="41"/>
      <c r="K5710" s="41"/>
      <c r="L5710" s="41"/>
    </row>
    <row r="5711" spans="9:12">
      <c r="I5711" s="41"/>
      <c r="J5711" s="41"/>
      <c r="K5711" s="41"/>
      <c r="L5711" s="41"/>
    </row>
    <row r="5712" spans="9:12">
      <c r="I5712" s="41"/>
      <c r="J5712" s="41"/>
      <c r="K5712" s="41"/>
      <c r="L5712" s="41"/>
    </row>
    <row r="5713" spans="9:12">
      <c r="I5713" s="41"/>
      <c r="J5713" s="41"/>
      <c r="K5713" s="41"/>
      <c r="L5713" s="41"/>
    </row>
    <row r="5714" spans="9:12">
      <c r="I5714" s="41"/>
      <c r="J5714" s="41"/>
      <c r="K5714" s="41"/>
      <c r="L5714" s="41"/>
    </row>
    <row r="5715" spans="9:12">
      <c r="I5715" s="41"/>
      <c r="J5715" s="41"/>
      <c r="K5715" s="41"/>
      <c r="L5715" s="41"/>
    </row>
    <row r="5716" spans="9:12">
      <c r="I5716" s="41"/>
      <c r="J5716" s="41"/>
      <c r="K5716" s="41"/>
      <c r="L5716" s="41"/>
    </row>
    <row r="5717" spans="9:12">
      <c r="I5717" s="41"/>
      <c r="J5717" s="41"/>
      <c r="K5717" s="41"/>
      <c r="L5717" s="41"/>
    </row>
    <row r="5718" spans="9:12">
      <c r="I5718" s="41"/>
      <c r="J5718" s="41"/>
      <c r="K5718" s="41"/>
      <c r="L5718" s="41"/>
    </row>
    <row r="5719" spans="9:12">
      <c r="I5719" s="41"/>
      <c r="J5719" s="41"/>
      <c r="K5719" s="41"/>
      <c r="L5719" s="41"/>
    </row>
    <row r="5720" spans="9:12">
      <c r="I5720" s="41"/>
      <c r="J5720" s="41"/>
      <c r="K5720" s="41"/>
      <c r="L5720" s="41"/>
    </row>
    <row r="5721" spans="9:12">
      <c r="I5721" s="41"/>
      <c r="J5721" s="41"/>
      <c r="K5721" s="41"/>
      <c r="L5721" s="41"/>
    </row>
    <row r="5722" spans="9:12">
      <c r="I5722" s="41"/>
      <c r="J5722" s="41"/>
      <c r="K5722" s="41"/>
      <c r="L5722" s="41"/>
    </row>
    <row r="5723" spans="9:12">
      <c r="I5723" s="41"/>
      <c r="J5723" s="41"/>
      <c r="K5723" s="41"/>
      <c r="L5723" s="41"/>
    </row>
    <row r="5724" spans="9:12">
      <c r="I5724" s="41"/>
      <c r="J5724" s="41"/>
      <c r="K5724" s="41"/>
      <c r="L5724" s="41"/>
    </row>
    <row r="5725" spans="9:12">
      <c r="I5725" s="41"/>
      <c r="J5725" s="41"/>
      <c r="K5725" s="41"/>
      <c r="L5725" s="41"/>
    </row>
    <row r="5726" spans="9:12">
      <c r="I5726" s="41"/>
      <c r="J5726" s="41"/>
      <c r="K5726" s="41"/>
      <c r="L5726" s="41"/>
    </row>
    <row r="5727" spans="9:12">
      <c r="I5727" s="41"/>
      <c r="J5727" s="41"/>
      <c r="K5727" s="41"/>
      <c r="L5727" s="41"/>
    </row>
    <row r="5728" spans="9:12">
      <c r="I5728" s="41"/>
      <c r="J5728" s="41"/>
      <c r="K5728" s="41"/>
      <c r="L5728" s="41"/>
    </row>
    <row r="5729" spans="9:12">
      <c r="I5729" s="41"/>
      <c r="J5729" s="41"/>
      <c r="K5729" s="41"/>
      <c r="L5729" s="41"/>
    </row>
    <row r="5730" spans="9:12">
      <c r="I5730" s="41"/>
      <c r="J5730" s="41"/>
      <c r="K5730" s="41"/>
      <c r="L5730" s="41"/>
    </row>
    <row r="5731" spans="9:12">
      <c r="I5731" s="41"/>
      <c r="J5731" s="41"/>
      <c r="K5731" s="41"/>
      <c r="L5731" s="41"/>
    </row>
    <row r="5732" spans="9:12">
      <c r="I5732" s="41"/>
      <c r="J5732" s="41"/>
      <c r="K5732" s="41"/>
      <c r="L5732" s="41"/>
    </row>
    <row r="5733" spans="9:12">
      <c r="I5733" s="41"/>
      <c r="J5733" s="41"/>
      <c r="K5733" s="41"/>
      <c r="L5733" s="41"/>
    </row>
    <row r="5734" spans="9:12">
      <c r="I5734" s="41"/>
      <c r="J5734" s="41"/>
      <c r="K5734" s="41"/>
      <c r="L5734" s="41"/>
    </row>
    <row r="5735" spans="9:12">
      <c r="I5735" s="41"/>
      <c r="J5735" s="41"/>
      <c r="K5735" s="41"/>
      <c r="L5735" s="41"/>
    </row>
    <row r="5736" spans="9:12">
      <c r="I5736" s="41"/>
      <c r="J5736" s="41"/>
      <c r="K5736" s="41"/>
      <c r="L5736" s="41"/>
    </row>
    <row r="5737" spans="9:12">
      <c r="I5737" s="41"/>
      <c r="J5737" s="41"/>
      <c r="K5737" s="41"/>
      <c r="L5737" s="41"/>
    </row>
    <row r="5738" spans="9:12">
      <c r="I5738" s="41"/>
      <c r="J5738" s="41"/>
      <c r="K5738" s="41"/>
      <c r="L5738" s="41"/>
    </row>
    <row r="5739" spans="9:12">
      <c r="I5739" s="41"/>
      <c r="J5739" s="41"/>
      <c r="K5739" s="41"/>
      <c r="L5739" s="41"/>
    </row>
    <row r="5740" spans="9:12">
      <c r="I5740" s="41"/>
      <c r="J5740" s="41"/>
      <c r="K5740" s="41"/>
      <c r="L5740" s="41"/>
    </row>
    <row r="5741" spans="9:12">
      <c r="I5741" s="41"/>
      <c r="J5741" s="41"/>
      <c r="K5741" s="41"/>
      <c r="L5741" s="41"/>
    </row>
    <row r="5742" spans="9:12">
      <c r="I5742" s="41"/>
      <c r="J5742" s="41"/>
      <c r="K5742" s="41"/>
      <c r="L5742" s="41"/>
    </row>
    <row r="5743" spans="9:12">
      <c r="I5743" s="41"/>
      <c r="J5743" s="41"/>
      <c r="K5743" s="41"/>
      <c r="L5743" s="41"/>
    </row>
    <row r="5744" spans="9:12">
      <c r="I5744" s="41"/>
      <c r="J5744" s="41"/>
      <c r="K5744" s="41"/>
      <c r="L5744" s="41"/>
    </row>
    <row r="5745" spans="9:12">
      <c r="I5745" s="41"/>
      <c r="J5745" s="41"/>
      <c r="K5745" s="41"/>
      <c r="L5745" s="41"/>
    </row>
    <row r="5746" spans="9:12">
      <c r="I5746" s="41"/>
      <c r="J5746" s="41"/>
      <c r="K5746" s="41"/>
      <c r="L5746" s="41"/>
    </row>
    <row r="5747" spans="9:12">
      <c r="I5747" s="41"/>
      <c r="J5747" s="41"/>
      <c r="K5747" s="41"/>
      <c r="L5747" s="41"/>
    </row>
    <row r="5748" spans="9:12">
      <c r="I5748" s="41"/>
      <c r="J5748" s="41"/>
      <c r="K5748" s="41"/>
      <c r="L5748" s="41"/>
    </row>
    <row r="5749" spans="9:12">
      <c r="I5749" s="41"/>
      <c r="J5749" s="41"/>
      <c r="K5749" s="41"/>
      <c r="L5749" s="41"/>
    </row>
    <row r="5750" spans="9:12">
      <c r="I5750" s="41"/>
      <c r="J5750" s="41"/>
      <c r="K5750" s="41"/>
      <c r="L5750" s="41"/>
    </row>
    <row r="5751" spans="9:12">
      <c r="I5751" s="41"/>
      <c r="J5751" s="41"/>
      <c r="K5751" s="41"/>
      <c r="L5751" s="41"/>
    </row>
    <row r="5752" spans="9:12">
      <c r="I5752" s="41"/>
      <c r="J5752" s="41"/>
      <c r="K5752" s="41"/>
      <c r="L5752" s="41"/>
    </row>
    <row r="5753" spans="9:12">
      <c r="I5753" s="41"/>
      <c r="J5753" s="41"/>
      <c r="K5753" s="41"/>
      <c r="L5753" s="41"/>
    </row>
    <row r="5754" spans="9:12">
      <c r="I5754" s="41"/>
      <c r="J5754" s="41"/>
      <c r="K5754" s="41"/>
      <c r="L5754" s="41"/>
    </row>
    <row r="5755" spans="9:12">
      <c r="I5755" s="41"/>
      <c r="J5755" s="41"/>
      <c r="K5755" s="41"/>
      <c r="L5755" s="41"/>
    </row>
    <row r="5756" spans="9:12">
      <c r="I5756" s="41"/>
      <c r="J5756" s="41"/>
      <c r="K5756" s="41"/>
      <c r="L5756" s="41"/>
    </row>
    <row r="5757" spans="9:12">
      <c r="I5757" s="41"/>
      <c r="J5757" s="41"/>
      <c r="K5757" s="41"/>
      <c r="L5757" s="41"/>
    </row>
    <row r="5758" spans="9:12">
      <c r="I5758" s="41"/>
      <c r="J5758" s="41"/>
      <c r="K5758" s="41"/>
      <c r="L5758" s="41"/>
    </row>
    <row r="5759" spans="9:12">
      <c r="I5759" s="41"/>
      <c r="J5759" s="41"/>
      <c r="K5759" s="41"/>
      <c r="L5759" s="41"/>
    </row>
    <row r="5760" spans="9:12">
      <c r="I5760" s="41"/>
      <c r="J5760" s="41"/>
      <c r="K5760" s="41"/>
      <c r="L5760" s="41"/>
    </row>
    <row r="5761" spans="9:12">
      <c r="I5761" s="41"/>
      <c r="J5761" s="41"/>
      <c r="K5761" s="41"/>
      <c r="L5761" s="41"/>
    </row>
    <row r="5762" spans="9:12">
      <c r="I5762" s="41"/>
      <c r="J5762" s="41"/>
      <c r="K5762" s="41"/>
      <c r="L5762" s="41"/>
    </row>
    <row r="5763" spans="9:12">
      <c r="I5763" s="41"/>
      <c r="J5763" s="41"/>
      <c r="K5763" s="41"/>
      <c r="L5763" s="41"/>
    </row>
    <row r="5764" spans="9:12">
      <c r="I5764" s="41"/>
      <c r="J5764" s="41"/>
      <c r="K5764" s="41"/>
      <c r="L5764" s="41"/>
    </row>
    <row r="5765" spans="9:12">
      <c r="I5765" s="41"/>
      <c r="J5765" s="41"/>
      <c r="K5765" s="41"/>
      <c r="L5765" s="41"/>
    </row>
    <row r="5766" spans="9:12">
      <c r="I5766" s="41"/>
      <c r="J5766" s="41"/>
      <c r="K5766" s="41"/>
      <c r="L5766" s="41"/>
    </row>
    <row r="5767" spans="9:12">
      <c r="I5767" s="41"/>
      <c r="J5767" s="41"/>
      <c r="K5767" s="41"/>
      <c r="L5767" s="41"/>
    </row>
    <row r="5768" spans="9:12">
      <c r="I5768" s="41"/>
      <c r="J5768" s="41"/>
      <c r="K5768" s="41"/>
      <c r="L5768" s="41"/>
    </row>
    <row r="5769" spans="9:12">
      <c r="I5769" s="41"/>
      <c r="J5769" s="41"/>
      <c r="K5769" s="41"/>
      <c r="L5769" s="41"/>
    </row>
    <row r="5770" spans="9:12">
      <c r="I5770" s="41"/>
      <c r="J5770" s="41"/>
      <c r="K5770" s="41"/>
      <c r="L5770" s="41"/>
    </row>
    <row r="5771" spans="9:12">
      <c r="I5771" s="41"/>
      <c r="J5771" s="41"/>
      <c r="K5771" s="41"/>
      <c r="L5771" s="41"/>
    </row>
    <row r="5772" spans="9:12">
      <c r="I5772" s="41"/>
      <c r="J5772" s="41"/>
      <c r="K5772" s="41"/>
      <c r="L5772" s="41"/>
    </row>
    <row r="5773" spans="9:12">
      <c r="I5773" s="41"/>
      <c r="J5773" s="41"/>
      <c r="K5773" s="41"/>
      <c r="L5773" s="41"/>
    </row>
    <row r="5774" spans="9:12">
      <c r="I5774" s="41"/>
      <c r="J5774" s="41"/>
      <c r="K5774" s="41"/>
      <c r="L5774" s="41"/>
    </row>
    <row r="5775" spans="9:12">
      <c r="I5775" s="41"/>
      <c r="J5775" s="41"/>
      <c r="K5775" s="41"/>
      <c r="L5775" s="41"/>
    </row>
    <row r="5776" spans="9:12">
      <c r="I5776" s="41"/>
      <c r="J5776" s="41"/>
      <c r="K5776" s="41"/>
      <c r="L5776" s="41"/>
    </row>
    <row r="5777" spans="9:12">
      <c r="I5777" s="41"/>
      <c r="J5777" s="41"/>
      <c r="K5777" s="41"/>
      <c r="L5777" s="41"/>
    </row>
    <row r="5778" spans="9:12">
      <c r="I5778" s="41"/>
      <c r="J5778" s="41"/>
      <c r="K5778" s="41"/>
      <c r="L5778" s="41"/>
    </row>
    <row r="5779" spans="9:12">
      <c r="I5779" s="41"/>
      <c r="J5779" s="41"/>
      <c r="K5779" s="41"/>
      <c r="L5779" s="41"/>
    </row>
    <row r="5780" spans="9:12">
      <c r="I5780" s="41"/>
      <c r="J5780" s="41"/>
      <c r="K5780" s="41"/>
      <c r="L5780" s="41"/>
    </row>
    <row r="5781" spans="9:12">
      <c r="I5781" s="41"/>
      <c r="J5781" s="41"/>
      <c r="K5781" s="41"/>
      <c r="L5781" s="41"/>
    </row>
    <row r="5782" spans="9:12">
      <c r="I5782" s="41"/>
      <c r="J5782" s="41"/>
      <c r="K5782" s="41"/>
      <c r="L5782" s="41"/>
    </row>
    <row r="5783" spans="9:12">
      <c r="I5783" s="41"/>
      <c r="J5783" s="41"/>
      <c r="K5783" s="41"/>
      <c r="L5783" s="41"/>
    </row>
    <row r="5784" spans="9:12">
      <c r="I5784" s="41"/>
      <c r="J5784" s="41"/>
      <c r="K5784" s="41"/>
      <c r="L5784" s="41"/>
    </row>
    <row r="5785" spans="9:12">
      <c r="I5785" s="41"/>
      <c r="J5785" s="41"/>
      <c r="K5785" s="41"/>
      <c r="L5785" s="41"/>
    </row>
    <row r="5786" spans="9:12">
      <c r="I5786" s="41"/>
      <c r="J5786" s="41"/>
      <c r="K5786" s="41"/>
      <c r="L5786" s="41"/>
    </row>
    <row r="5787" spans="9:12">
      <c r="I5787" s="41"/>
      <c r="J5787" s="41"/>
      <c r="K5787" s="41"/>
      <c r="L5787" s="41"/>
    </row>
    <row r="5788" spans="9:12">
      <c r="I5788" s="41"/>
      <c r="J5788" s="41"/>
      <c r="K5788" s="41"/>
      <c r="L5788" s="41"/>
    </row>
    <row r="5789" spans="9:12">
      <c r="I5789" s="41"/>
      <c r="J5789" s="41"/>
      <c r="K5789" s="41"/>
      <c r="L5789" s="41"/>
    </row>
    <row r="5790" spans="9:12">
      <c r="I5790" s="41"/>
      <c r="J5790" s="41"/>
      <c r="K5790" s="41"/>
      <c r="L5790" s="41"/>
    </row>
    <row r="5791" spans="9:12">
      <c r="I5791" s="41"/>
      <c r="J5791" s="41"/>
      <c r="K5791" s="41"/>
      <c r="L5791" s="41"/>
    </row>
    <row r="5792" spans="9:12">
      <c r="I5792" s="41"/>
      <c r="J5792" s="41"/>
      <c r="K5792" s="41"/>
      <c r="L5792" s="41"/>
    </row>
    <row r="5793" spans="9:12">
      <c r="I5793" s="41"/>
      <c r="J5793" s="41"/>
      <c r="K5793" s="41"/>
      <c r="L5793" s="41"/>
    </row>
    <row r="5794" spans="9:12">
      <c r="I5794" s="41"/>
      <c r="J5794" s="41"/>
      <c r="K5794" s="41"/>
      <c r="L5794" s="41"/>
    </row>
    <row r="5795" spans="9:12">
      <c r="I5795" s="41"/>
      <c r="J5795" s="41"/>
      <c r="K5795" s="41"/>
      <c r="L5795" s="41"/>
    </row>
    <row r="5796" spans="9:12">
      <c r="I5796" s="41"/>
      <c r="J5796" s="41"/>
      <c r="K5796" s="41"/>
      <c r="L5796" s="41"/>
    </row>
    <row r="5797" spans="9:12">
      <c r="I5797" s="41"/>
      <c r="J5797" s="41"/>
      <c r="K5797" s="41"/>
      <c r="L5797" s="41"/>
    </row>
    <row r="5798" spans="9:12">
      <c r="I5798" s="41"/>
      <c r="J5798" s="41"/>
      <c r="K5798" s="41"/>
      <c r="L5798" s="41"/>
    </row>
    <row r="5799" spans="9:12">
      <c r="I5799" s="41"/>
      <c r="J5799" s="41"/>
      <c r="K5799" s="41"/>
      <c r="L5799" s="41"/>
    </row>
    <row r="5800" spans="9:12">
      <c r="I5800" s="41"/>
      <c r="J5800" s="41"/>
      <c r="K5800" s="41"/>
      <c r="L5800" s="41"/>
    </row>
    <row r="5801" spans="9:12">
      <c r="I5801" s="41"/>
      <c r="J5801" s="41"/>
      <c r="K5801" s="41"/>
      <c r="L5801" s="41"/>
    </row>
    <row r="5802" spans="9:12">
      <c r="I5802" s="41"/>
      <c r="J5802" s="41"/>
      <c r="K5802" s="41"/>
      <c r="L5802" s="41"/>
    </row>
    <row r="5803" spans="9:12">
      <c r="I5803" s="41"/>
      <c r="J5803" s="41"/>
      <c r="K5803" s="41"/>
      <c r="L5803" s="41"/>
    </row>
    <row r="5804" spans="9:12">
      <c r="I5804" s="41"/>
      <c r="J5804" s="41"/>
      <c r="K5804" s="41"/>
      <c r="L5804" s="41"/>
    </row>
    <row r="5805" spans="9:12">
      <c r="I5805" s="41"/>
      <c r="J5805" s="41"/>
      <c r="K5805" s="41"/>
      <c r="L5805" s="41"/>
    </row>
    <row r="5806" spans="9:12">
      <c r="I5806" s="41"/>
      <c r="J5806" s="41"/>
      <c r="K5806" s="41"/>
      <c r="L5806" s="41"/>
    </row>
    <row r="5807" spans="9:12">
      <c r="I5807" s="41"/>
      <c r="J5807" s="41"/>
      <c r="K5807" s="41"/>
      <c r="L5807" s="41"/>
    </row>
    <row r="5808" spans="9:12">
      <c r="I5808" s="41"/>
      <c r="J5808" s="41"/>
      <c r="K5808" s="41"/>
      <c r="L5808" s="41"/>
    </row>
    <row r="5809" spans="9:12">
      <c r="I5809" s="41"/>
      <c r="J5809" s="41"/>
      <c r="K5809" s="41"/>
      <c r="L5809" s="41"/>
    </row>
    <row r="5810" spans="9:12">
      <c r="I5810" s="41"/>
      <c r="J5810" s="41"/>
      <c r="K5810" s="41"/>
      <c r="L5810" s="41"/>
    </row>
    <row r="5811" spans="9:12">
      <c r="I5811" s="41"/>
      <c r="J5811" s="41"/>
      <c r="K5811" s="41"/>
      <c r="L5811" s="41"/>
    </row>
    <row r="5812" spans="9:12">
      <c r="I5812" s="41"/>
      <c r="J5812" s="41"/>
      <c r="K5812" s="41"/>
      <c r="L5812" s="41"/>
    </row>
    <row r="5813" spans="9:12">
      <c r="I5813" s="41"/>
      <c r="J5813" s="41"/>
      <c r="K5813" s="41"/>
      <c r="L5813" s="41"/>
    </row>
    <row r="5814" spans="9:12">
      <c r="I5814" s="41"/>
      <c r="J5814" s="41"/>
      <c r="K5814" s="41"/>
      <c r="L5814" s="41"/>
    </row>
    <row r="5815" spans="9:12">
      <c r="I5815" s="41"/>
      <c r="J5815" s="41"/>
      <c r="K5815" s="41"/>
      <c r="L5815" s="41"/>
    </row>
    <row r="5816" spans="9:12">
      <c r="I5816" s="41"/>
      <c r="J5816" s="41"/>
      <c r="K5816" s="41"/>
      <c r="L5816" s="41"/>
    </row>
    <row r="5817" spans="9:12">
      <c r="I5817" s="41"/>
      <c r="J5817" s="41"/>
      <c r="K5817" s="41"/>
      <c r="L5817" s="41"/>
    </row>
    <row r="5818" spans="9:12">
      <c r="I5818" s="41"/>
      <c r="J5818" s="41"/>
      <c r="K5818" s="41"/>
      <c r="L5818" s="41"/>
    </row>
    <row r="5819" spans="9:12">
      <c r="I5819" s="41"/>
      <c r="J5819" s="41"/>
      <c r="K5819" s="41"/>
      <c r="L5819" s="41"/>
    </row>
    <row r="5820" spans="9:12">
      <c r="I5820" s="41"/>
      <c r="J5820" s="41"/>
      <c r="K5820" s="41"/>
      <c r="L5820" s="41"/>
    </row>
    <row r="5821" spans="9:12">
      <c r="I5821" s="41"/>
      <c r="J5821" s="41"/>
      <c r="K5821" s="41"/>
      <c r="L5821" s="41"/>
    </row>
    <row r="5822" spans="9:12">
      <c r="I5822" s="41"/>
      <c r="J5822" s="41"/>
      <c r="K5822" s="41"/>
      <c r="L5822" s="41"/>
    </row>
    <row r="5823" spans="9:12">
      <c r="I5823" s="41"/>
      <c r="J5823" s="41"/>
      <c r="K5823" s="41"/>
      <c r="L5823" s="41"/>
    </row>
    <row r="5824" spans="9:12">
      <c r="I5824" s="41"/>
      <c r="J5824" s="41"/>
      <c r="K5824" s="41"/>
      <c r="L5824" s="41"/>
    </row>
    <row r="5825" spans="9:12">
      <c r="I5825" s="41"/>
      <c r="J5825" s="41"/>
      <c r="K5825" s="41"/>
      <c r="L5825" s="41"/>
    </row>
    <row r="5826" spans="9:12">
      <c r="I5826" s="41"/>
      <c r="J5826" s="41"/>
      <c r="K5826" s="41"/>
      <c r="L5826" s="41"/>
    </row>
    <row r="5827" spans="9:12">
      <c r="I5827" s="41"/>
      <c r="J5827" s="41"/>
      <c r="K5827" s="41"/>
      <c r="L5827" s="41"/>
    </row>
    <row r="5828" spans="9:12">
      <c r="I5828" s="41"/>
      <c r="J5828" s="41"/>
      <c r="K5828" s="41"/>
      <c r="L5828" s="41"/>
    </row>
    <row r="5829" spans="9:12">
      <c r="I5829" s="41"/>
      <c r="J5829" s="41"/>
      <c r="K5829" s="41"/>
      <c r="L5829" s="41"/>
    </row>
    <row r="5830" spans="9:12">
      <c r="I5830" s="41"/>
      <c r="J5830" s="41"/>
      <c r="K5830" s="41"/>
      <c r="L5830" s="41"/>
    </row>
    <row r="5831" spans="9:12">
      <c r="I5831" s="41"/>
      <c r="J5831" s="41"/>
      <c r="K5831" s="41"/>
      <c r="L5831" s="41"/>
    </row>
    <row r="5832" spans="9:12">
      <c r="I5832" s="41"/>
      <c r="J5832" s="41"/>
      <c r="K5832" s="41"/>
      <c r="L5832" s="41"/>
    </row>
    <row r="5833" spans="9:12">
      <c r="I5833" s="41"/>
      <c r="J5833" s="41"/>
      <c r="K5833" s="41"/>
      <c r="L5833" s="41"/>
    </row>
    <row r="5834" spans="9:12">
      <c r="I5834" s="41"/>
      <c r="J5834" s="41"/>
      <c r="K5834" s="41"/>
      <c r="L5834" s="41"/>
    </row>
    <row r="5835" spans="9:12">
      <c r="I5835" s="41"/>
      <c r="J5835" s="41"/>
      <c r="K5835" s="41"/>
      <c r="L5835" s="41"/>
    </row>
    <row r="5836" spans="9:12">
      <c r="I5836" s="41"/>
      <c r="J5836" s="41"/>
      <c r="K5836" s="41"/>
      <c r="L5836" s="41"/>
    </row>
    <row r="5837" spans="9:12">
      <c r="I5837" s="41"/>
      <c r="J5837" s="41"/>
      <c r="K5837" s="41"/>
      <c r="L5837" s="41"/>
    </row>
    <row r="5838" spans="9:12">
      <c r="I5838" s="41"/>
      <c r="J5838" s="41"/>
      <c r="K5838" s="41"/>
      <c r="L5838" s="41"/>
    </row>
    <row r="5839" spans="9:12">
      <c r="I5839" s="41"/>
      <c r="J5839" s="41"/>
      <c r="K5839" s="41"/>
      <c r="L5839" s="41"/>
    </row>
    <row r="5840" spans="9:12">
      <c r="I5840" s="41"/>
      <c r="J5840" s="41"/>
      <c r="K5840" s="41"/>
      <c r="L5840" s="41"/>
    </row>
    <row r="5841" spans="9:12">
      <c r="I5841" s="41"/>
      <c r="J5841" s="41"/>
      <c r="K5841" s="41"/>
      <c r="L5841" s="41"/>
    </row>
    <row r="5842" spans="9:12">
      <c r="I5842" s="41"/>
      <c r="J5842" s="41"/>
      <c r="K5842" s="41"/>
      <c r="L5842" s="41"/>
    </row>
    <row r="5843" spans="9:12">
      <c r="I5843" s="41"/>
      <c r="J5843" s="41"/>
      <c r="K5843" s="41"/>
      <c r="L5843" s="41"/>
    </row>
    <row r="5844" spans="9:12">
      <c r="I5844" s="41"/>
      <c r="J5844" s="41"/>
      <c r="K5844" s="41"/>
      <c r="L5844" s="41"/>
    </row>
    <row r="5845" spans="9:12">
      <c r="I5845" s="41"/>
      <c r="J5845" s="41"/>
      <c r="K5845" s="41"/>
      <c r="L5845" s="41"/>
    </row>
    <row r="5846" spans="9:12">
      <c r="I5846" s="41"/>
      <c r="J5846" s="41"/>
      <c r="K5846" s="41"/>
      <c r="L5846" s="41"/>
    </row>
    <row r="5847" spans="9:12">
      <c r="I5847" s="41"/>
      <c r="J5847" s="41"/>
      <c r="K5847" s="41"/>
      <c r="L5847" s="41"/>
    </row>
    <row r="5848" spans="9:12">
      <c r="I5848" s="41"/>
      <c r="J5848" s="41"/>
      <c r="K5848" s="41"/>
      <c r="L5848" s="41"/>
    </row>
    <row r="5849" spans="9:12">
      <c r="I5849" s="41"/>
      <c r="J5849" s="41"/>
      <c r="K5849" s="41"/>
      <c r="L5849" s="41"/>
    </row>
    <row r="5850" spans="9:12">
      <c r="I5850" s="41"/>
      <c r="J5850" s="41"/>
      <c r="K5850" s="41"/>
      <c r="L5850" s="41"/>
    </row>
    <row r="5851" spans="9:12">
      <c r="I5851" s="41"/>
      <c r="J5851" s="41"/>
      <c r="K5851" s="41"/>
      <c r="L5851" s="41"/>
    </row>
    <row r="5852" spans="9:12">
      <c r="I5852" s="41"/>
      <c r="J5852" s="41"/>
      <c r="K5852" s="41"/>
      <c r="L5852" s="41"/>
    </row>
    <row r="5853" spans="9:12">
      <c r="I5853" s="41"/>
      <c r="J5853" s="41"/>
      <c r="K5853" s="41"/>
      <c r="L5853" s="41"/>
    </row>
    <row r="5854" spans="9:12">
      <c r="I5854" s="41"/>
      <c r="J5854" s="41"/>
      <c r="K5854" s="41"/>
      <c r="L5854" s="41"/>
    </row>
    <row r="5855" spans="9:12">
      <c r="I5855" s="41"/>
      <c r="J5855" s="41"/>
      <c r="K5855" s="41"/>
      <c r="L5855" s="41"/>
    </row>
    <row r="5856" spans="9:12">
      <c r="I5856" s="41"/>
      <c r="J5856" s="41"/>
      <c r="K5856" s="41"/>
      <c r="L5856" s="41"/>
    </row>
    <row r="5857" spans="9:12">
      <c r="I5857" s="41"/>
      <c r="J5857" s="41"/>
      <c r="K5857" s="41"/>
      <c r="L5857" s="41"/>
    </row>
    <row r="5858" spans="9:12">
      <c r="I5858" s="41"/>
      <c r="J5858" s="41"/>
      <c r="K5858" s="41"/>
      <c r="L5858" s="41"/>
    </row>
    <row r="5859" spans="9:12">
      <c r="I5859" s="41"/>
      <c r="J5859" s="41"/>
      <c r="K5859" s="41"/>
      <c r="L5859" s="41"/>
    </row>
    <row r="5860" spans="9:12">
      <c r="I5860" s="41"/>
      <c r="J5860" s="41"/>
      <c r="K5860" s="41"/>
      <c r="L5860" s="41"/>
    </row>
    <row r="5861" spans="9:12">
      <c r="I5861" s="41"/>
      <c r="J5861" s="41"/>
      <c r="K5861" s="41"/>
      <c r="L5861" s="41"/>
    </row>
    <row r="5862" spans="9:12">
      <c r="I5862" s="41"/>
      <c r="J5862" s="41"/>
      <c r="K5862" s="41"/>
      <c r="L5862" s="41"/>
    </row>
    <row r="5863" spans="9:12">
      <c r="I5863" s="41"/>
      <c r="J5863" s="41"/>
      <c r="K5863" s="41"/>
      <c r="L5863" s="41"/>
    </row>
    <row r="5864" spans="9:12">
      <c r="I5864" s="41"/>
      <c r="J5864" s="41"/>
      <c r="K5864" s="41"/>
      <c r="L5864" s="41"/>
    </row>
    <row r="5865" spans="9:12">
      <c r="I5865" s="41"/>
      <c r="J5865" s="41"/>
      <c r="K5865" s="41"/>
      <c r="L5865" s="41"/>
    </row>
    <row r="5866" spans="9:12">
      <c r="I5866" s="41"/>
      <c r="J5866" s="41"/>
      <c r="K5866" s="41"/>
      <c r="L5866" s="41"/>
    </row>
    <row r="5867" spans="9:12">
      <c r="I5867" s="41"/>
      <c r="J5867" s="41"/>
      <c r="K5867" s="41"/>
      <c r="L5867" s="41"/>
    </row>
    <row r="5868" spans="9:12">
      <c r="I5868" s="41"/>
      <c r="J5868" s="41"/>
      <c r="K5868" s="41"/>
      <c r="L5868" s="41"/>
    </row>
    <row r="5869" spans="9:12">
      <c r="I5869" s="41"/>
      <c r="J5869" s="41"/>
      <c r="K5869" s="41"/>
      <c r="L5869" s="41"/>
    </row>
    <row r="5870" spans="9:12">
      <c r="I5870" s="41"/>
      <c r="J5870" s="41"/>
      <c r="K5870" s="41"/>
      <c r="L5870" s="41"/>
    </row>
    <row r="5871" spans="9:12">
      <c r="I5871" s="41"/>
      <c r="J5871" s="41"/>
      <c r="K5871" s="41"/>
      <c r="L5871" s="41"/>
    </row>
    <row r="5872" spans="9:12">
      <c r="I5872" s="41"/>
      <c r="J5872" s="41"/>
      <c r="K5872" s="41"/>
      <c r="L5872" s="41"/>
    </row>
    <row r="5873" spans="9:12">
      <c r="I5873" s="41"/>
      <c r="J5873" s="41"/>
      <c r="K5873" s="41"/>
      <c r="L5873" s="41"/>
    </row>
    <row r="5874" spans="9:12">
      <c r="I5874" s="41"/>
      <c r="J5874" s="41"/>
      <c r="K5874" s="41"/>
      <c r="L5874" s="41"/>
    </row>
    <row r="5875" spans="9:12">
      <c r="I5875" s="41"/>
      <c r="J5875" s="41"/>
      <c r="K5875" s="41"/>
      <c r="L5875" s="41"/>
    </row>
    <row r="5876" spans="9:12">
      <c r="I5876" s="41"/>
      <c r="J5876" s="41"/>
      <c r="K5876" s="41"/>
      <c r="L5876" s="41"/>
    </row>
    <row r="5877" spans="9:12">
      <c r="I5877" s="41"/>
      <c r="J5877" s="41"/>
      <c r="K5877" s="41"/>
      <c r="L5877" s="41"/>
    </row>
    <row r="5878" spans="9:12">
      <c r="I5878" s="41"/>
      <c r="J5878" s="41"/>
      <c r="K5878" s="41"/>
      <c r="L5878" s="41"/>
    </row>
    <row r="5879" spans="9:12">
      <c r="I5879" s="41"/>
      <c r="J5879" s="41"/>
      <c r="K5879" s="41"/>
      <c r="L5879" s="41"/>
    </row>
    <row r="5880" spans="9:12">
      <c r="I5880" s="41"/>
      <c r="J5880" s="41"/>
      <c r="K5880" s="41"/>
      <c r="L5880" s="41"/>
    </row>
    <row r="5881" spans="9:12">
      <c r="I5881" s="41"/>
      <c r="J5881" s="41"/>
      <c r="K5881" s="41"/>
      <c r="L5881" s="41"/>
    </row>
    <row r="5882" spans="9:12">
      <c r="I5882" s="41"/>
      <c r="J5882" s="41"/>
      <c r="K5882" s="41"/>
      <c r="L5882" s="41"/>
    </row>
    <row r="5883" spans="9:12">
      <c r="I5883" s="41"/>
      <c r="J5883" s="41"/>
      <c r="K5883" s="41"/>
      <c r="L5883" s="41"/>
    </row>
    <row r="5884" spans="9:12">
      <c r="I5884" s="41"/>
      <c r="J5884" s="41"/>
      <c r="K5884" s="41"/>
      <c r="L5884" s="41"/>
    </row>
    <row r="5885" spans="9:12">
      <c r="I5885" s="41"/>
      <c r="J5885" s="41"/>
      <c r="K5885" s="41"/>
      <c r="L5885" s="41"/>
    </row>
    <row r="5886" spans="9:12">
      <c r="I5886" s="41"/>
      <c r="J5886" s="41"/>
      <c r="K5886" s="41"/>
      <c r="L5886" s="41"/>
    </row>
    <row r="5887" spans="9:12">
      <c r="I5887" s="41"/>
      <c r="J5887" s="41"/>
      <c r="K5887" s="41"/>
      <c r="L5887" s="41"/>
    </row>
    <row r="5888" spans="9:12">
      <c r="I5888" s="41"/>
      <c r="J5888" s="41"/>
      <c r="K5888" s="41"/>
      <c r="L5888" s="41"/>
    </row>
    <row r="5889" spans="9:12">
      <c r="I5889" s="41"/>
      <c r="J5889" s="41"/>
      <c r="K5889" s="41"/>
      <c r="L5889" s="41"/>
    </row>
    <row r="5890" spans="9:12">
      <c r="I5890" s="41"/>
      <c r="J5890" s="41"/>
      <c r="K5890" s="41"/>
      <c r="L5890" s="41"/>
    </row>
    <row r="5891" spans="9:12">
      <c r="I5891" s="41"/>
      <c r="J5891" s="41"/>
      <c r="K5891" s="41"/>
      <c r="L5891" s="41"/>
    </row>
    <row r="5892" spans="9:12">
      <c r="I5892" s="41"/>
      <c r="J5892" s="41"/>
      <c r="K5892" s="41"/>
      <c r="L5892" s="41"/>
    </row>
    <row r="5893" spans="9:12">
      <c r="I5893" s="41"/>
      <c r="J5893" s="41"/>
      <c r="K5893" s="41"/>
      <c r="L5893" s="41"/>
    </row>
    <row r="5894" spans="9:12">
      <c r="I5894" s="41"/>
      <c r="J5894" s="41"/>
      <c r="K5894" s="41"/>
      <c r="L5894" s="41"/>
    </row>
    <row r="5895" spans="9:12">
      <c r="I5895" s="41"/>
      <c r="J5895" s="41"/>
      <c r="K5895" s="41"/>
      <c r="L5895" s="41"/>
    </row>
    <row r="5896" spans="9:12">
      <c r="I5896" s="41"/>
      <c r="J5896" s="41"/>
      <c r="K5896" s="41"/>
      <c r="L5896" s="41"/>
    </row>
    <row r="5897" spans="9:12">
      <c r="I5897" s="41"/>
      <c r="J5897" s="41"/>
      <c r="K5897" s="41"/>
      <c r="L5897" s="41"/>
    </row>
    <row r="5898" spans="9:12">
      <c r="I5898" s="41"/>
      <c r="J5898" s="41"/>
      <c r="K5898" s="41"/>
      <c r="L5898" s="41"/>
    </row>
    <row r="5899" spans="9:12">
      <c r="I5899" s="41"/>
      <c r="J5899" s="41"/>
      <c r="K5899" s="41"/>
      <c r="L5899" s="41"/>
    </row>
    <row r="5900" spans="9:12">
      <c r="I5900" s="41"/>
      <c r="J5900" s="41"/>
      <c r="K5900" s="41"/>
      <c r="L5900" s="41"/>
    </row>
    <row r="5901" spans="9:12">
      <c r="I5901" s="41"/>
      <c r="J5901" s="41"/>
      <c r="K5901" s="41"/>
      <c r="L5901" s="41"/>
    </row>
    <row r="5902" spans="9:12">
      <c r="I5902" s="41"/>
      <c r="J5902" s="41"/>
      <c r="K5902" s="41"/>
      <c r="L5902" s="41"/>
    </row>
    <row r="5903" spans="9:12">
      <c r="I5903" s="41"/>
      <c r="J5903" s="41"/>
      <c r="K5903" s="41"/>
      <c r="L5903" s="41"/>
    </row>
    <row r="5904" spans="9:12">
      <c r="I5904" s="41"/>
      <c r="J5904" s="41"/>
      <c r="K5904" s="41"/>
      <c r="L5904" s="41"/>
    </row>
    <row r="5905" spans="9:12">
      <c r="I5905" s="41"/>
      <c r="J5905" s="41"/>
      <c r="K5905" s="41"/>
      <c r="L5905" s="41"/>
    </row>
    <row r="5906" spans="9:12">
      <c r="I5906" s="41"/>
      <c r="J5906" s="41"/>
      <c r="K5906" s="41"/>
      <c r="L5906" s="41"/>
    </row>
    <row r="5907" spans="9:12">
      <c r="I5907" s="41"/>
      <c r="J5907" s="41"/>
      <c r="K5907" s="41"/>
      <c r="L5907" s="41"/>
    </row>
    <row r="5908" spans="9:12">
      <c r="I5908" s="41"/>
      <c r="J5908" s="41"/>
      <c r="K5908" s="41"/>
      <c r="L5908" s="41"/>
    </row>
    <row r="5909" spans="9:12">
      <c r="I5909" s="41"/>
      <c r="J5909" s="41"/>
      <c r="K5909" s="41"/>
      <c r="L5909" s="41"/>
    </row>
    <row r="5910" spans="9:12">
      <c r="I5910" s="41"/>
      <c r="J5910" s="41"/>
      <c r="K5910" s="41"/>
      <c r="L5910" s="41"/>
    </row>
    <row r="5911" spans="9:12">
      <c r="I5911" s="41"/>
      <c r="J5911" s="41"/>
      <c r="K5911" s="41"/>
      <c r="L5911" s="41"/>
    </row>
    <row r="5912" spans="9:12">
      <c r="I5912" s="41"/>
      <c r="J5912" s="41"/>
      <c r="K5912" s="41"/>
      <c r="L5912" s="41"/>
    </row>
    <row r="5913" spans="9:12">
      <c r="I5913" s="41"/>
      <c r="J5913" s="41"/>
      <c r="K5913" s="41"/>
      <c r="L5913" s="41"/>
    </row>
    <row r="5914" spans="9:12">
      <c r="I5914" s="41"/>
      <c r="J5914" s="41"/>
      <c r="K5914" s="41"/>
      <c r="L5914" s="41"/>
    </row>
    <row r="5915" spans="9:12">
      <c r="I5915" s="41"/>
      <c r="J5915" s="41"/>
      <c r="K5915" s="41"/>
      <c r="L5915" s="41"/>
    </row>
    <row r="5916" spans="9:12">
      <c r="I5916" s="41"/>
      <c r="J5916" s="41"/>
      <c r="K5916" s="41"/>
      <c r="L5916" s="41"/>
    </row>
    <row r="5917" spans="9:12">
      <c r="I5917" s="41"/>
      <c r="J5917" s="41"/>
      <c r="K5917" s="41"/>
      <c r="L5917" s="41"/>
    </row>
    <row r="5918" spans="9:12">
      <c r="I5918" s="41"/>
      <c r="J5918" s="41"/>
      <c r="K5918" s="41"/>
      <c r="L5918" s="41"/>
    </row>
    <row r="5919" spans="9:12">
      <c r="I5919" s="41"/>
      <c r="J5919" s="41"/>
      <c r="K5919" s="41"/>
      <c r="L5919" s="41"/>
    </row>
    <row r="5920" spans="9:12">
      <c r="I5920" s="41"/>
      <c r="J5920" s="41"/>
      <c r="K5920" s="41"/>
      <c r="L5920" s="41"/>
    </row>
    <row r="5921" spans="9:12">
      <c r="I5921" s="41"/>
      <c r="J5921" s="41"/>
      <c r="K5921" s="41"/>
      <c r="L5921" s="41"/>
    </row>
    <row r="5922" spans="9:12">
      <c r="I5922" s="41"/>
      <c r="J5922" s="41"/>
      <c r="K5922" s="41"/>
      <c r="L5922" s="41"/>
    </row>
    <row r="5923" spans="9:12">
      <c r="I5923" s="41"/>
      <c r="J5923" s="41"/>
      <c r="K5923" s="41"/>
      <c r="L5923" s="41"/>
    </row>
    <row r="5924" spans="9:12">
      <c r="I5924" s="41"/>
      <c r="J5924" s="41"/>
      <c r="K5924" s="41"/>
      <c r="L5924" s="41"/>
    </row>
    <row r="5925" spans="9:12">
      <c r="I5925" s="41"/>
      <c r="J5925" s="41"/>
      <c r="K5925" s="41"/>
      <c r="L5925" s="41"/>
    </row>
    <row r="5926" spans="9:12">
      <c r="I5926" s="41"/>
      <c r="J5926" s="41"/>
      <c r="K5926" s="41"/>
      <c r="L5926" s="41"/>
    </row>
    <row r="5927" spans="9:12">
      <c r="I5927" s="41"/>
      <c r="J5927" s="41"/>
      <c r="K5927" s="41"/>
      <c r="L5927" s="41"/>
    </row>
    <row r="5928" spans="9:12">
      <c r="I5928" s="41"/>
      <c r="J5928" s="41"/>
      <c r="K5928" s="41"/>
      <c r="L5928" s="41"/>
    </row>
    <row r="5929" spans="9:12">
      <c r="I5929" s="41"/>
      <c r="J5929" s="41"/>
      <c r="K5929" s="41"/>
      <c r="L5929" s="41"/>
    </row>
    <row r="5930" spans="9:12">
      <c r="I5930" s="41"/>
      <c r="J5930" s="41"/>
      <c r="K5930" s="41"/>
      <c r="L5930" s="41"/>
    </row>
    <row r="5931" spans="9:12">
      <c r="I5931" s="41"/>
      <c r="J5931" s="41"/>
      <c r="K5931" s="41"/>
      <c r="L5931" s="41"/>
    </row>
    <row r="5932" spans="9:12">
      <c r="I5932" s="41"/>
      <c r="J5932" s="41"/>
      <c r="K5932" s="41"/>
      <c r="L5932" s="41"/>
    </row>
    <row r="5933" spans="9:12">
      <c r="I5933" s="41"/>
      <c r="J5933" s="41"/>
      <c r="K5933" s="41"/>
      <c r="L5933" s="41"/>
    </row>
    <row r="5934" spans="9:12">
      <c r="I5934" s="41"/>
      <c r="J5934" s="41"/>
      <c r="K5934" s="41"/>
      <c r="L5934" s="41"/>
    </row>
    <row r="5935" spans="9:12">
      <c r="I5935" s="41"/>
      <c r="J5935" s="41"/>
      <c r="K5935" s="41"/>
      <c r="L5935" s="41"/>
    </row>
    <row r="5936" spans="9:12">
      <c r="I5936" s="41"/>
      <c r="J5936" s="41"/>
      <c r="K5936" s="41"/>
      <c r="L5936" s="41"/>
    </row>
    <row r="5937" spans="9:12">
      <c r="I5937" s="41"/>
      <c r="J5937" s="41"/>
      <c r="K5937" s="41"/>
      <c r="L5937" s="41"/>
    </row>
    <row r="5938" spans="9:12">
      <c r="I5938" s="41"/>
      <c r="J5938" s="41"/>
      <c r="K5938" s="41"/>
      <c r="L5938" s="41"/>
    </row>
    <row r="5939" spans="9:12">
      <c r="I5939" s="41"/>
      <c r="J5939" s="41"/>
      <c r="K5939" s="41"/>
      <c r="L5939" s="41"/>
    </row>
    <row r="5940" spans="9:12">
      <c r="I5940" s="41"/>
      <c r="J5940" s="41"/>
      <c r="K5940" s="41"/>
      <c r="L5940" s="41"/>
    </row>
    <row r="5941" spans="9:12">
      <c r="I5941" s="41"/>
      <c r="J5941" s="41"/>
      <c r="K5941" s="41"/>
      <c r="L5941" s="41"/>
    </row>
    <row r="5942" spans="9:12">
      <c r="I5942" s="41"/>
      <c r="J5942" s="41"/>
      <c r="K5942" s="41"/>
      <c r="L5942" s="41"/>
    </row>
    <row r="5943" spans="9:12">
      <c r="I5943" s="41"/>
      <c r="J5943" s="41"/>
      <c r="K5943" s="41"/>
      <c r="L5943" s="41"/>
    </row>
    <row r="5944" spans="9:12">
      <c r="I5944" s="41"/>
      <c r="J5944" s="41"/>
      <c r="K5944" s="41"/>
      <c r="L5944" s="41"/>
    </row>
    <row r="5945" spans="9:12">
      <c r="I5945" s="41"/>
      <c r="J5945" s="41"/>
      <c r="K5945" s="41"/>
      <c r="L5945" s="41"/>
    </row>
    <row r="5946" spans="9:12">
      <c r="I5946" s="41"/>
      <c r="J5946" s="41"/>
      <c r="K5946" s="41"/>
      <c r="L5946" s="41"/>
    </row>
    <row r="5947" spans="9:12">
      <c r="I5947" s="41"/>
      <c r="J5947" s="41"/>
      <c r="K5947" s="41"/>
      <c r="L5947" s="41"/>
    </row>
    <row r="5948" spans="9:12">
      <c r="I5948" s="41"/>
      <c r="J5948" s="41"/>
      <c r="K5948" s="41"/>
      <c r="L5948" s="41"/>
    </row>
    <row r="5949" spans="9:12">
      <c r="I5949" s="41"/>
      <c r="J5949" s="41"/>
      <c r="K5949" s="41"/>
      <c r="L5949" s="41"/>
    </row>
    <row r="5950" spans="9:12">
      <c r="I5950" s="41"/>
      <c r="J5950" s="41"/>
      <c r="K5950" s="41"/>
      <c r="L5950" s="41"/>
    </row>
    <row r="5951" spans="9:12">
      <c r="I5951" s="41"/>
      <c r="J5951" s="41"/>
      <c r="K5951" s="41"/>
      <c r="L5951" s="41"/>
    </row>
    <row r="5952" spans="9:12">
      <c r="I5952" s="41"/>
      <c r="J5952" s="41"/>
      <c r="K5952" s="41"/>
      <c r="L5952" s="41"/>
    </row>
    <row r="5953" spans="9:12">
      <c r="I5953" s="41"/>
      <c r="J5953" s="41"/>
      <c r="K5953" s="41"/>
      <c r="L5953" s="41"/>
    </row>
    <row r="5954" spans="9:12">
      <c r="I5954" s="41"/>
      <c r="J5954" s="41"/>
      <c r="K5954" s="41"/>
      <c r="L5954" s="41"/>
    </row>
    <row r="5955" spans="9:12">
      <c r="I5955" s="41"/>
      <c r="J5955" s="41"/>
      <c r="K5955" s="41"/>
      <c r="L5955" s="41"/>
    </row>
    <row r="5956" spans="9:12">
      <c r="I5956" s="41"/>
      <c r="J5956" s="41"/>
      <c r="K5956" s="41"/>
      <c r="L5956" s="41"/>
    </row>
    <row r="5957" spans="9:12">
      <c r="I5957" s="41"/>
      <c r="J5957" s="41"/>
      <c r="K5957" s="41"/>
      <c r="L5957" s="41"/>
    </row>
    <row r="5958" spans="9:12">
      <c r="I5958" s="41"/>
      <c r="J5958" s="41"/>
      <c r="K5958" s="41"/>
      <c r="L5958" s="41"/>
    </row>
    <row r="5959" spans="9:12">
      <c r="I5959" s="41"/>
      <c r="J5959" s="41"/>
      <c r="K5959" s="41"/>
      <c r="L5959" s="41"/>
    </row>
    <row r="5960" spans="9:12">
      <c r="I5960" s="41"/>
      <c r="J5960" s="41"/>
      <c r="K5960" s="41"/>
      <c r="L5960" s="41"/>
    </row>
    <row r="5961" spans="9:12">
      <c r="I5961" s="41"/>
      <c r="J5961" s="41"/>
      <c r="K5961" s="41"/>
      <c r="L5961" s="41"/>
    </row>
    <row r="5962" spans="9:12">
      <c r="I5962" s="41"/>
      <c r="J5962" s="41"/>
      <c r="K5962" s="41"/>
      <c r="L5962" s="41"/>
    </row>
    <row r="5963" spans="9:12">
      <c r="I5963" s="41"/>
      <c r="J5963" s="41"/>
      <c r="K5963" s="41"/>
      <c r="L5963" s="41"/>
    </row>
    <row r="5964" spans="9:12">
      <c r="I5964" s="41"/>
      <c r="J5964" s="41"/>
      <c r="K5964" s="41"/>
      <c r="L5964" s="41"/>
    </row>
    <row r="5965" spans="9:12">
      <c r="I5965" s="41"/>
      <c r="J5965" s="41"/>
      <c r="K5965" s="41"/>
      <c r="L5965" s="41"/>
    </row>
    <row r="5966" spans="9:12">
      <c r="I5966" s="41"/>
      <c r="J5966" s="41"/>
      <c r="K5966" s="41"/>
      <c r="L5966" s="41"/>
    </row>
    <row r="5967" spans="9:12">
      <c r="I5967" s="41"/>
      <c r="J5967" s="41"/>
      <c r="K5967" s="41"/>
      <c r="L5967" s="41"/>
    </row>
    <row r="5968" spans="9:12">
      <c r="I5968" s="41"/>
      <c r="J5968" s="41"/>
      <c r="K5968" s="41"/>
      <c r="L5968" s="41"/>
    </row>
    <row r="5969" spans="9:12">
      <c r="I5969" s="41"/>
      <c r="J5969" s="41"/>
      <c r="K5969" s="41"/>
      <c r="L5969" s="41"/>
    </row>
    <row r="5970" spans="9:12">
      <c r="I5970" s="41"/>
      <c r="J5970" s="41"/>
      <c r="K5970" s="41"/>
      <c r="L5970" s="41"/>
    </row>
    <row r="5971" spans="9:12">
      <c r="I5971" s="41"/>
      <c r="J5971" s="41"/>
      <c r="K5971" s="41"/>
      <c r="L5971" s="41"/>
    </row>
    <row r="5972" spans="9:12">
      <c r="I5972" s="41"/>
      <c r="J5972" s="41"/>
      <c r="K5972" s="41"/>
      <c r="L5972" s="41"/>
    </row>
    <row r="5973" spans="9:12">
      <c r="I5973" s="41"/>
      <c r="J5973" s="41"/>
      <c r="K5973" s="41"/>
      <c r="L5973" s="41"/>
    </row>
    <row r="5974" spans="9:12">
      <c r="I5974" s="41"/>
      <c r="J5974" s="41"/>
      <c r="K5974" s="41"/>
      <c r="L5974" s="41"/>
    </row>
    <row r="5975" spans="9:12">
      <c r="I5975" s="41"/>
      <c r="J5975" s="41"/>
      <c r="K5975" s="41"/>
      <c r="L5975" s="41"/>
    </row>
    <row r="5976" spans="9:12">
      <c r="I5976" s="41"/>
      <c r="J5976" s="41"/>
      <c r="K5976" s="41"/>
      <c r="L5976" s="41"/>
    </row>
    <row r="5977" spans="9:12">
      <c r="I5977" s="41"/>
      <c r="J5977" s="41"/>
      <c r="K5977" s="41"/>
      <c r="L5977" s="41"/>
    </row>
    <row r="5978" spans="9:12">
      <c r="I5978" s="41"/>
      <c r="J5978" s="41"/>
      <c r="K5978" s="41"/>
      <c r="L5978" s="41"/>
    </row>
    <row r="5979" spans="9:12">
      <c r="I5979" s="41"/>
      <c r="J5979" s="41"/>
      <c r="K5979" s="41"/>
      <c r="L5979" s="41"/>
    </row>
    <row r="5980" spans="9:12">
      <c r="I5980" s="41"/>
      <c r="J5980" s="41"/>
      <c r="K5980" s="41"/>
      <c r="L5980" s="41"/>
    </row>
    <row r="5981" spans="9:12">
      <c r="I5981" s="41"/>
      <c r="J5981" s="41"/>
      <c r="K5981" s="41"/>
      <c r="L5981" s="41"/>
    </row>
    <row r="5982" spans="9:12">
      <c r="I5982" s="41"/>
      <c r="J5982" s="41"/>
      <c r="K5982" s="41"/>
      <c r="L5982" s="41"/>
    </row>
    <row r="5983" spans="9:12">
      <c r="I5983" s="41"/>
      <c r="J5983" s="41"/>
      <c r="K5983" s="41"/>
      <c r="L5983" s="41"/>
    </row>
    <row r="5984" spans="9:12">
      <c r="I5984" s="41"/>
      <c r="J5984" s="41"/>
      <c r="K5984" s="41"/>
      <c r="L5984" s="41"/>
    </row>
    <row r="5985" spans="9:12">
      <c r="I5985" s="41"/>
      <c r="J5985" s="41"/>
      <c r="K5985" s="41"/>
      <c r="L5985" s="41"/>
    </row>
    <row r="5986" spans="9:12">
      <c r="I5986" s="41"/>
      <c r="J5986" s="41"/>
      <c r="K5986" s="41"/>
      <c r="L5986" s="41"/>
    </row>
    <row r="5987" spans="9:12">
      <c r="I5987" s="41"/>
      <c r="J5987" s="41"/>
      <c r="K5987" s="41"/>
      <c r="L5987" s="41"/>
    </row>
    <row r="5988" spans="9:12">
      <c r="I5988" s="41"/>
      <c r="J5988" s="41"/>
      <c r="K5988" s="41"/>
      <c r="L5988" s="41"/>
    </row>
    <row r="5989" spans="9:12">
      <c r="I5989" s="41"/>
      <c r="J5989" s="41"/>
      <c r="K5989" s="41"/>
      <c r="L5989" s="41"/>
    </row>
    <row r="5990" spans="9:12">
      <c r="I5990" s="41"/>
      <c r="J5990" s="41"/>
      <c r="K5990" s="41"/>
      <c r="L5990" s="41"/>
    </row>
    <row r="5991" spans="9:12">
      <c r="I5991" s="41"/>
      <c r="J5991" s="41"/>
      <c r="K5991" s="41"/>
      <c r="L5991" s="41"/>
    </row>
    <row r="5992" spans="9:12">
      <c r="I5992" s="41"/>
      <c r="J5992" s="41"/>
      <c r="K5992" s="41"/>
      <c r="L5992" s="41"/>
    </row>
    <row r="5993" spans="9:12">
      <c r="I5993" s="41"/>
      <c r="J5993" s="41"/>
      <c r="K5993" s="41"/>
      <c r="L5993" s="41"/>
    </row>
    <row r="5994" spans="9:12">
      <c r="I5994" s="41"/>
      <c r="J5994" s="41"/>
      <c r="K5994" s="41"/>
      <c r="L5994" s="41"/>
    </row>
    <row r="5995" spans="9:12">
      <c r="I5995" s="41"/>
      <c r="J5995" s="41"/>
      <c r="K5995" s="41"/>
      <c r="L5995" s="41"/>
    </row>
    <row r="5996" spans="9:12">
      <c r="I5996" s="41"/>
      <c r="J5996" s="41"/>
      <c r="K5996" s="41"/>
      <c r="L5996" s="41"/>
    </row>
    <row r="5997" spans="9:12">
      <c r="I5997" s="41"/>
      <c r="J5997" s="41"/>
      <c r="K5997" s="41"/>
      <c r="L5997" s="41"/>
    </row>
    <row r="5998" spans="9:12">
      <c r="I5998" s="41"/>
      <c r="J5998" s="41"/>
      <c r="K5998" s="41"/>
      <c r="L5998" s="41"/>
    </row>
    <row r="5999" spans="9:12">
      <c r="I5999" s="41"/>
      <c r="J5999" s="41"/>
      <c r="K5999" s="41"/>
      <c r="L5999" s="41"/>
    </row>
    <row r="6000" spans="9:12">
      <c r="I6000" s="41"/>
      <c r="J6000" s="41"/>
      <c r="K6000" s="41"/>
      <c r="L6000" s="41"/>
    </row>
    <row r="6001" spans="9:12">
      <c r="I6001" s="41"/>
      <c r="J6001" s="41"/>
      <c r="K6001" s="41"/>
      <c r="L6001" s="41"/>
    </row>
    <row r="6002" spans="9:12">
      <c r="I6002" s="41"/>
      <c r="J6002" s="41"/>
      <c r="K6002" s="41"/>
      <c r="L6002" s="41"/>
    </row>
    <row r="6003" spans="9:12">
      <c r="I6003" s="41"/>
      <c r="J6003" s="41"/>
      <c r="K6003" s="41"/>
      <c r="L6003" s="41"/>
    </row>
    <row r="6004" spans="9:12">
      <c r="I6004" s="41"/>
      <c r="J6004" s="41"/>
      <c r="K6004" s="41"/>
      <c r="L6004" s="41"/>
    </row>
    <row r="6005" spans="9:12">
      <c r="I6005" s="41"/>
      <c r="J6005" s="41"/>
      <c r="K6005" s="41"/>
      <c r="L6005" s="41"/>
    </row>
    <row r="6006" spans="9:12">
      <c r="I6006" s="41"/>
      <c r="J6006" s="41"/>
      <c r="K6006" s="41"/>
      <c r="L6006" s="41"/>
    </row>
    <row r="6007" spans="9:12">
      <c r="I6007" s="41"/>
      <c r="J6007" s="41"/>
      <c r="K6007" s="41"/>
      <c r="L6007" s="41"/>
    </row>
    <row r="6008" spans="9:12">
      <c r="I6008" s="41"/>
      <c r="J6008" s="41"/>
      <c r="K6008" s="41"/>
      <c r="L6008" s="41"/>
    </row>
    <row r="6009" spans="9:12">
      <c r="I6009" s="41"/>
      <c r="J6009" s="41"/>
      <c r="K6009" s="41"/>
      <c r="L6009" s="41"/>
    </row>
    <row r="6010" spans="9:12">
      <c r="I6010" s="41"/>
      <c r="J6010" s="41"/>
      <c r="K6010" s="41"/>
      <c r="L6010" s="41"/>
    </row>
    <row r="6011" spans="9:12">
      <c r="I6011" s="41"/>
      <c r="J6011" s="41"/>
      <c r="K6011" s="41"/>
      <c r="L6011" s="41"/>
    </row>
    <row r="6012" spans="9:12">
      <c r="I6012" s="41"/>
      <c r="J6012" s="41"/>
      <c r="K6012" s="41"/>
      <c r="L6012" s="41"/>
    </row>
    <row r="6013" spans="9:12">
      <c r="I6013" s="41"/>
      <c r="J6013" s="41"/>
      <c r="K6013" s="41"/>
      <c r="L6013" s="41"/>
    </row>
    <row r="6014" spans="9:12">
      <c r="I6014" s="41"/>
      <c r="J6014" s="41"/>
      <c r="K6014" s="41"/>
      <c r="L6014" s="41"/>
    </row>
    <row r="6015" spans="9:12">
      <c r="I6015" s="41"/>
      <c r="J6015" s="41"/>
      <c r="K6015" s="41"/>
      <c r="L6015" s="41"/>
    </row>
    <row r="6016" spans="9:12">
      <c r="I6016" s="41"/>
      <c r="J6016" s="41"/>
      <c r="K6016" s="41"/>
      <c r="L6016" s="41"/>
    </row>
    <row r="6017" spans="9:12">
      <c r="I6017" s="41"/>
      <c r="J6017" s="41"/>
      <c r="K6017" s="41"/>
      <c r="L6017" s="41"/>
    </row>
    <row r="6018" spans="9:12">
      <c r="I6018" s="41"/>
      <c r="J6018" s="41"/>
      <c r="K6018" s="41"/>
      <c r="L6018" s="41"/>
    </row>
    <row r="6019" spans="9:12">
      <c r="I6019" s="41"/>
      <c r="J6019" s="41"/>
      <c r="K6019" s="41"/>
      <c r="L6019" s="41"/>
    </row>
    <row r="6020" spans="9:12">
      <c r="I6020" s="41"/>
      <c r="J6020" s="41"/>
      <c r="K6020" s="41"/>
      <c r="L6020" s="41"/>
    </row>
    <row r="6021" spans="9:12">
      <c r="I6021" s="41"/>
      <c r="J6021" s="41"/>
      <c r="K6021" s="41"/>
      <c r="L6021" s="41"/>
    </row>
    <row r="6022" spans="9:12">
      <c r="I6022" s="41"/>
      <c r="J6022" s="41"/>
      <c r="K6022" s="41"/>
      <c r="L6022" s="41"/>
    </row>
    <row r="6023" spans="9:12">
      <c r="I6023" s="41"/>
      <c r="J6023" s="41"/>
      <c r="K6023" s="41"/>
      <c r="L6023" s="41"/>
    </row>
    <row r="6024" spans="9:12">
      <c r="I6024" s="41"/>
      <c r="J6024" s="41"/>
      <c r="K6024" s="41"/>
      <c r="L6024" s="41"/>
    </row>
    <row r="6025" spans="9:12">
      <c r="I6025" s="41"/>
      <c r="J6025" s="41"/>
      <c r="K6025" s="41"/>
      <c r="L6025" s="41"/>
    </row>
    <row r="6026" spans="9:12">
      <c r="I6026" s="41"/>
      <c r="J6026" s="41"/>
      <c r="K6026" s="41"/>
      <c r="L6026" s="41"/>
    </row>
    <row r="6027" spans="9:12">
      <c r="I6027" s="41"/>
      <c r="J6027" s="41"/>
      <c r="K6027" s="41"/>
      <c r="L6027" s="41"/>
    </row>
    <row r="6028" spans="9:12">
      <c r="I6028" s="41"/>
      <c r="J6028" s="41"/>
      <c r="K6028" s="41"/>
      <c r="L6028" s="41"/>
    </row>
    <row r="6029" spans="9:12">
      <c r="I6029" s="41"/>
      <c r="J6029" s="41"/>
      <c r="K6029" s="41"/>
      <c r="L6029" s="41"/>
    </row>
    <row r="6030" spans="9:12">
      <c r="I6030" s="41"/>
      <c r="J6030" s="41"/>
      <c r="K6030" s="41"/>
      <c r="L6030" s="41"/>
    </row>
    <row r="6031" spans="9:12">
      <c r="I6031" s="41"/>
      <c r="J6031" s="41"/>
      <c r="K6031" s="41"/>
      <c r="L6031" s="41"/>
    </row>
    <row r="6032" spans="9:12">
      <c r="I6032" s="41"/>
      <c r="J6032" s="41"/>
      <c r="K6032" s="41"/>
      <c r="L6032" s="41"/>
    </row>
    <row r="6033" spans="9:12">
      <c r="I6033" s="41"/>
      <c r="J6033" s="41"/>
      <c r="K6033" s="41"/>
      <c r="L6033" s="41"/>
    </row>
    <row r="6034" spans="9:12">
      <c r="I6034" s="41"/>
      <c r="J6034" s="41"/>
      <c r="K6034" s="41"/>
      <c r="L6034" s="41"/>
    </row>
    <row r="6035" spans="9:12">
      <c r="I6035" s="41"/>
      <c r="J6035" s="41"/>
      <c r="K6035" s="41"/>
      <c r="L6035" s="41"/>
    </row>
    <row r="6036" spans="9:12">
      <c r="I6036" s="41"/>
      <c r="J6036" s="41"/>
      <c r="K6036" s="41"/>
      <c r="L6036" s="41"/>
    </row>
    <row r="6037" spans="9:12">
      <c r="I6037" s="41"/>
      <c r="J6037" s="41"/>
      <c r="K6037" s="41"/>
      <c r="L6037" s="41"/>
    </row>
    <row r="6038" spans="9:12">
      <c r="I6038" s="41"/>
      <c r="J6038" s="41"/>
      <c r="K6038" s="41"/>
      <c r="L6038" s="41"/>
    </row>
    <row r="6039" spans="9:12">
      <c r="I6039" s="41"/>
      <c r="J6039" s="41"/>
      <c r="K6039" s="41"/>
      <c r="L6039" s="41"/>
    </row>
    <row r="6040" spans="9:12">
      <c r="I6040" s="41"/>
      <c r="J6040" s="41"/>
      <c r="K6040" s="41"/>
      <c r="L6040" s="41"/>
    </row>
    <row r="6041" spans="9:12">
      <c r="I6041" s="41"/>
      <c r="J6041" s="41"/>
      <c r="K6041" s="41"/>
      <c r="L6041" s="41"/>
    </row>
    <row r="6042" spans="9:12">
      <c r="I6042" s="41"/>
      <c r="J6042" s="41"/>
      <c r="K6042" s="41"/>
      <c r="L6042" s="41"/>
    </row>
    <row r="6043" spans="9:12">
      <c r="I6043" s="41"/>
      <c r="J6043" s="41"/>
      <c r="K6043" s="41"/>
      <c r="L6043" s="41"/>
    </row>
    <row r="6044" spans="9:12">
      <c r="I6044" s="41"/>
      <c r="J6044" s="41"/>
      <c r="K6044" s="41"/>
      <c r="L6044" s="41"/>
    </row>
    <row r="6045" spans="9:12">
      <c r="I6045" s="41"/>
      <c r="J6045" s="41"/>
      <c r="K6045" s="41"/>
      <c r="L6045" s="41"/>
    </row>
    <row r="6046" spans="9:12">
      <c r="I6046" s="41"/>
      <c r="J6046" s="41"/>
      <c r="K6046" s="41"/>
      <c r="L6046" s="41"/>
    </row>
    <row r="6047" spans="9:12">
      <c r="I6047" s="41"/>
      <c r="J6047" s="41"/>
      <c r="K6047" s="41"/>
      <c r="L6047" s="41"/>
    </row>
    <row r="6048" spans="9:12">
      <c r="I6048" s="41"/>
      <c r="J6048" s="41"/>
      <c r="K6048" s="41"/>
      <c r="L6048" s="41"/>
    </row>
    <row r="6049" spans="9:12">
      <c r="I6049" s="41"/>
      <c r="J6049" s="41"/>
      <c r="K6049" s="41"/>
      <c r="L6049" s="41"/>
    </row>
    <row r="6050" spans="9:12">
      <c r="I6050" s="41"/>
      <c r="J6050" s="41"/>
      <c r="K6050" s="41"/>
      <c r="L6050" s="41"/>
    </row>
    <row r="6051" spans="9:12">
      <c r="I6051" s="41"/>
      <c r="J6051" s="41"/>
      <c r="K6051" s="41"/>
      <c r="L6051" s="41"/>
    </row>
    <row r="6052" spans="9:12">
      <c r="I6052" s="41"/>
      <c r="J6052" s="41"/>
      <c r="K6052" s="41"/>
      <c r="L6052" s="41"/>
    </row>
    <row r="6053" spans="9:12">
      <c r="I6053" s="41"/>
      <c r="J6053" s="41"/>
      <c r="K6053" s="41"/>
      <c r="L6053" s="41"/>
    </row>
    <row r="6054" spans="9:12">
      <c r="I6054" s="41"/>
      <c r="J6054" s="41"/>
      <c r="K6054" s="41"/>
      <c r="L6054" s="41"/>
    </row>
    <row r="6055" spans="9:12">
      <c r="I6055" s="41"/>
      <c r="J6055" s="41"/>
      <c r="K6055" s="41"/>
      <c r="L6055" s="41"/>
    </row>
    <row r="6056" spans="9:12">
      <c r="I6056" s="41"/>
      <c r="J6056" s="41"/>
      <c r="K6056" s="41"/>
      <c r="L6056" s="41"/>
    </row>
    <row r="6057" spans="9:12">
      <c r="I6057" s="41"/>
      <c r="J6057" s="41"/>
      <c r="K6057" s="41"/>
      <c r="L6057" s="41"/>
    </row>
    <row r="6058" spans="9:12">
      <c r="I6058" s="41"/>
      <c r="J6058" s="41"/>
      <c r="K6058" s="41"/>
      <c r="L6058" s="41"/>
    </row>
    <row r="6059" spans="9:12">
      <c r="I6059" s="41"/>
      <c r="J6059" s="41"/>
      <c r="K6059" s="41"/>
      <c r="L6059" s="41"/>
    </row>
    <row r="6060" spans="9:12">
      <c r="I6060" s="41"/>
      <c r="J6060" s="41"/>
      <c r="K6060" s="41"/>
      <c r="L6060" s="41"/>
    </row>
    <row r="6061" spans="9:12">
      <c r="I6061" s="41"/>
      <c r="J6061" s="41"/>
      <c r="K6061" s="41"/>
      <c r="L6061" s="41"/>
    </row>
    <row r="6062" spans="9:12">
      <c r="I6062" s="41"/>
      <c r="J6062" s="41"/>
      <c r="K6062" s="41"/>
      <c r="L6062" s="41"/>
    </row>
    <row r="6063" spans="9:12">
      <c r="I6063" s="41"/>
      <c r="J6063" s="41"/>
      <c r="K6063" s="41"/>
      <c r="L6063" s="41"/>
    </row>
    <row r="6064" spans="9:12">
      <c r="I6064" s="41"/>
      <c r="J6064" s="41"/>
      <c r="K6064" s="41"/>
      <c r="L6064" s="41"/>
    </row>
    <row r="6065" spans="9:12">
      <c r="I6065" s="41"/>
      <c r="J6065" s="41"/>
      <c r="K6065" s="41"/>
      <c r="L6065" s="41"/>
    </row>
    <row r="6066" spans="9:12">
      <c r="I6066" s="41"/>
      <c r="J6066" s="41"/>
      <c r="K6066" s="41"/>
      <c r="L6066" s="41"/>
    </row>
    <row r="6067" spans="9:12">
      <c r="I6067" s="41"/>
      <c r="J6067" s="41"/>
      <c r="K6067" s="41"/>
      <c r="L6067" s="41"/>
    </row>
    <row r="6068" spans="9:12">
      <c r="I6068" s="41"/>
      <c r="J6068" s="41"/>
      <c r="K6068" s="41"/>
      <c r="L6068" s="41"/>
    </row>
    <row r="6069" spans="9:12">
      <c r="I6069" s="41"/>
      <c r="J6069" s="41"/>
      <c r="K6069" s="41"/>
      <c r="L6069" s="41"/>
    </row>
    <row r="6070" spans="9:12">
      <c r="I6070" s="41"/>
      <c r="J6070" s="41"/>
      <c r="K6070" s="41"/>
      <c r="L6070" s="41"/>
    </row>
    <row r="6071" spans="9:12">
      <c r="I6071" s="41"/>
      <c r="J6071" s="41"/>
      <c r="K6071" s="41"/>
      <c r="L6071" s="41"/>
    </row>
    <row r="6072" spans="9:12">
      <c r="I6072" s="41"/>
      <c r="J6072" s="41"/>
      <c r="K6072" s="41"/>
      <c r="L6072" s="41"/>
    </row>
    <row r="6073" spans="9:12">
      <c r="I6073" s="41"/>
      <c r="J6073" s="41"/>
      <c r="K6073" s="41"/>
      <c r="L6073" s="41"/>
    </row>
    <row r="6074" spans="9:12">
      <c r="I6074" s="41"/>
      <c r="J6074" s="41"/>
      <c r="K6074" s="41"/>
      <c r="L6074" s="41"/>
    </row>
    <row r="6075" spans="9:12">
      <c r="I6075" s="41"/>
      <c r="J6075" s="41"/>
      <c r="K6075" s="41"/>
      <c r="L6075" s="41"/>
    </row>
    <row r="6076" spans="9:12">
      <c r="I6076" s="41"/>
      <c r="J6076" s="41"/>
      <c r="K6076" s="41"/>
      <c r="L6076" s="41"/>
    </row>
    <row r="6077" spans="9:12">
      <c r="I6077" s="41"/>
      <c r="J6077" s="41"/>
      <c r="K6077" s="41"/>
      <c r="L6077" s="41"/>
    </row>
    <row r="6078" spans="9:12">
      <c r="I6078" s="41"/>
      <c r="J6078" s="41"/>
      <c r="K6078" s="41"/>
      <c r="L6078" s="41"/>
    </row>
    <row r="6079" spans="9:12">
      <c r="I6079" s="41"/>
      <c r="J6079" s="41"/>
      <c r="K6079" s="41"/>
      <c r="L6079" s="41"/>
    </row>
    <row r="6080" spans="9:12">
      <c r="I6080" s="41"/>
      <c r="J6080" s="41"/>
      <c r="K6080" s="41"/>
      <c r="L6080" s="41"/>
    </row>
    <row r="6081" spans="9:12">
      <c r="I6081" s="41"/>
      <c r="J6081" s="41"/>
      <c r="K6081" s="41"/>
      <c r="L6081" s="41"/>
    </row>
    <row r="6082" spans="9:12">
      <c r="I6082" s="41"/>
      <c r="J6082" s="41"/>
      <c r="K6082" s="41"/>
      <c r="L6082" s="41"/>
    </row>
    <row r="6083" spans="9:12">
      <c r="I6083" s="41"/>
      <c r="J6083" s="41"/>
      <c r="K6083" s="41"/>
      <c r="L6083" s="41"/>
    </row>
    <row r="6084" spans="9:12">
      <c r="I6084" s="41"/>
      <c r="J6084" s="41"/>
      <c r="K6084" s="41"/>
      <c r="L6084" s="41"/>
    </row>
    <row r="6085" spans="9:12">
      <c r="I6085" s="41"/>
      <c r="J6085" s="41"/>
      <c r="K6085" s="41"/>
      <c r="L6085" s="41"/>
    </row>
    <row r="6086" spans="9:12">
      <c r="I6086" s="41"/>
      <c r="J6086" s="41"/>
      <c r="K6086" s="41"/>
      <c r="L6086" s="41"/>
    </row>
    <row r="6087" spans="9:12">
      <c r="I6087" s="41"/>
      <c r="J6087" s="41"/>
      <c r="K6087" s="41"/>
      <c r="L6087" s="41"/>
    </row>
    <row r="6088" spans="9:12">
      <c r="I6088" s="41"/>
      <c r="J6088" s="41"/>
      <c r="K6088" s="41"/>
      <c r="L6088" s="41"/>
    </row>
    <row r="6089" spans="9:12">
      <c r="I6089" s="41"/>
      <c r="J6089" s="41"/>
      <c r="K6089" s="41"/>
      <c r="L6089" s="41"/>
    </row>
    <row r="6090" spans="9:12">
      <c r="I6090" s="41"/>
      <c r="J6090" s="41"/>
      <c r="K6090" s="41"/>
      <c r="L6090" s="41"/>
    </row>
    <row r="6091" spans="9:12">
      <c r="I6091" s="41"/>
      <c r="J6091" s="41"/>
      <c r="K6091" s="41"/>
      <c r="L6091" s="41"/>
    </row>
    <row r="6092" spans="9:12">
      <c r="I6092" s="41"/>
      <c r="J6092" s="41"/>
      <c r="K6092" s="41"/>
      <c r="L6092" s="41"/>
    </row>
    <row r="6093" spans="9:12">
      <c r="I6093" s="41"/>
      <c r="J6093" s="41"/>
      <c r="K6093" s="41"/>
      <c r="L6093" s="41"/>
    </row>
    <row r="6094" spans="9:12">
      <c r="I6094" s="41"/>
      <c r="J6094" s="41"/>
      <c r="K6094" s="41"/>
      <c r="L6094" s="41"/>
    </row>
    <row r="6095" spans="9:12">
      <c r="I6095" s="41"/>
      <c r="J6095" s="41"/>
      <c r="K6095" s="41"/>
      <c r="L6095" s="41"/>
    </row>
    <row r="6096" spans="9:12">
      <c r="I6096" s="41"/>
      <c r="J6096" s="41"/>
      <c r="K6096" s="41"/>
      <c r="L6096" s="41"/>
    </row>
    <row r="6097" spans="9:12">
      <c r="I6097" s="41"/>
      <c r="J6097" s="41"/>
      <c r="K6097" s="41"/>
      <c r="L6097" s="41"/>
    </row>
    <row r="6098" spans="9:12">
      <c r="I6098" s="41"/>
      <c r="J6098" s="41"/>
      <c r="K6098" s="41"/>
      <c r="L6098" s="41"/>
    </row>
    <row r="6099" spans="9:12">
      <c r="I6099" s="41"/>
      <c r="J6099" s="41"/>
      <c r="K6099" s="41"/>
      <c r="L6099" s="41"/>
    </row>
    <row r="6100" spans="9:12">
      <c r="I6100" s="41"/>
      <c r="J6100" s="41"/>
      <c r="K6100" s="41"/>
      <c r="L6100" s="41"/>
    </row>
    <row r="6101" spans="9:12">
      <c r="I6101" s="41"/>
      <c r="J6101" s="41"/>
      <c r="K6101" s="41"/>
      <c r="L6101" s="41"/>
    </row>
    <row r="6102" spans="9:12">
      <c r="I6102" s="41"/>
      <c r="J6102" s="41"/>
      <c r="K6102" s="41"/>
      <c r="L6102" s="41"/>
    </row>
    <row r="6103" spans="9:12">
      <c r="I6103" s="41"/>
      <c r="J6103" s="41"/>
      <c r="K6103" s="41"/>
      <c r="L6103" s="41"/>
    </row>
    <row r="6104" spans="9:12">
      <c r="I6104" s="41"/>
      <c r="J6104" s="41"/>
      <c r="K6104" s="41"/>
      <c r="L6104" s="41"/>
    </row>
    <row r="6105" spans="9:12">
      <c r="I6105" s="41"/>
      <c r="J6105" s="41"/>
      <c r="K6105" s="41"/>
      <c r="L6105" s="41"/>
    </row>
    <row r="6106" spans="9:12">
      <c r="I6106" s="41"/>
      <c r="J6106" s="41"/>
      <c r="K6106" s="41"/>
      <c r="L6106" s="41"/>
    </row>
    <row r="6107" spans="9:12">
      <c r="I6107" s="41"/>
      <c r="J6107" s="41"/>
      <c r="K6107" s="41"/>
      <c r="L6107" s="41"/>
    </row>
    <row r="6108" spans="9:12">
      <c r="I6108" s="41"/>
      <c r="J6108" s="41"/>
      <c r="K6108" s="41"/>
      <c r="L6108" s="41"/>
    </row>
    <row r="6109" spans="9:12">
      <c r="I6109" s="41"/>
      <c r="J6109" s="41"/>
      <c r="K6109" s="41"/>
      <c r="L6109" s="41"/>
    </row>
    <row r="6110" spans="9:12">
      <c r="I6110" s="41"/>
      <c r="J6110" s="41"/>
      <c r="K6110" s="41"/>
      <c r="L6110" s="41"/>
    </row>
    <row r="6111" spans="9:12">
      <c r="I6111" s="41"/>
      <c r="J6111" s="41"/>
      <c r="K6111" s="41"/>
      <c r="L6111" s="41"/>
    </row>
    <row r="6112" spans="9:12">
      <c r="I6112" s="41"/>
      <c r="J6112" s="41"/>
      <c r="K6112" s="41"/>
      <c r="L6112" s="41"/>
    </row>
    <row r="6113" spans="9:12">
      <c r="I6113" s="41"/>
      <c r="J6113" s="41"/>
      <c r="K6113" s="41"/>
      <c r="L6113" s="41"/>
    </row>
    <row r="6114" spans="9:12">
      <c r="I6114" s="41"/>
      <c r="J6114" s="41"/>
      <c r="K6114" s="41"/>
      <c r="L6114" s="41"/>
    </row>
    <row r="6115" spans="9:12">
      <c r="I6115" s="41"/>
      <c r="J6115" s="41"/>
      <c r="K6115" s="41"/>
      <c r="L6115" s="41"/>
    </row>
    <row r="6116" spans="9:12">
      <c r="I6116" s="41"/>
      <c r="J6116" s="41"/>
      <c r="K6116" s="41"/>
      <c r="L6116" s="41"/>
    </row>
    <row r="6117" spans="9:12">
      <c r="I6117" s="41"/>
      <c r="J6117" s="41"/>
      <c r="K6117" s="41"/>
      <c r="L6117" s="41"/>
    </row>
    <row r="6118" spans="9:12">
      <c r="I6118" s="41"/>
      <c r="J6118" s="41"/>
      <c r="K6118" s="41"/>
      <c r="L6118" s="41"/>
    </row>
    <row r="6119" spans="9:12">
      <c r="I6119" s="41"/>
      <c r="J6119" s="41"/>
      <c r="K6119" s="41"/>
      <c r="L6119" s="41"/>
    </row>
    <row r="6120" spans="9:12">
      <c r="I6120" s="41"/>
      <c r="J6120" s="41"/>
      <c r="K6120" s="41"/>
      <c r="L6120" s="41"/>
    </row>
    <row r="6121" spans="9:12">
      <c r="I6121" s="41"/>
      <c r="J6121" s="41"/>
      <c r="K6121" s="41"/>
      <c r="L6121" s="41"/>
    </row>
    <row r="6122" spans="9:12">
      <c r="I6122" s="41"/>
      <c r="J6122" s="41"/>
      <c r="K6122" s="41"/>
      <c r="L6122" s="41"/>
    </row>
    <row r="6123" spans="9:12">
      <c r="I6123" s="41"/>
      <c r="J6123" s="41"/>
      <c r="K6123" s="41"/>
      <c r="L6123" s="41"/>
    </row>
    <row r="6124" spans="9:12">
      <c r="I6124" s="41"/>
      <c r="J6124" s="41"/>
      <c r="K6124" s="41"/>
      <c r="L6124" s="41"/>
    </row>
    <row r="6125" spans="9:12">
      <c r="I6125" s="41"/>
      <c r="J6125" s="41"/>
      <c r="K6125" s="41"/>
      <c r="L6125" s="41"/>
    </row>
    <row r="6126" spans="9:12">
      <c r="I6126" s="41"/>
      <c r="J6126" s="41"/>
      <c r="K6126" s="41"/>
      <c r="L6126" s="41"/>
    </row>
    <row r="6127" spans="9:12">
      <c r="I6127" s="41"/>
      <c r="J6127" s="41"/>
      <c r="K6127" s="41"/>
      <c r="L6127" s="41"/>
    </row>
    <row r="6128" spans="9:12">
      <c r="I6128" s="41"/>
      <c r="J6128" s="41"/>
      <c r="K6128" s="41"/>
      <c r="L6128" s="41"/>
    </row>
    <row r="6129" spans="9:12">
      <c r="I6129" s="41"/>
      <c r="J6129" s="41"/>
      <c r="K6129" s="41"/>
      <c r="L6129" s="41"/>
    </row>
    <row r="6130" spans="9:12">
      <c r="I6130" s="41"/>
      <c r="J6130" s="41"/>
      <c r="K6130" s="41"/>
      <c r="L6130" s="41"/>
    </row>
    <row r="6131" spans="9:12">
      <c r="I6131" s="41"/>
      <c r="J6131" s="41"/>
      <c r="K6131" s="41"/>
      <c r="L6131" s="41"/>
    </row>
    <row r="6132" spans="9:12">
      <c r="I6132" s="41"/>
      <c r="J6132" s="41"/>
      <c r="K6132" s="41"/>
      <c r="L6132" s="41"/>
    </row>
    <row r="6133" spans="9:12">
      <c r="I6133" s="41"/>
      <c r="J6133" s="41"/>
      <c r="K6133" s="41"/>
      <c r="L6133" s="41"/>
    </row>
    <row r="6134" spans="9:12">
      <c r="I6134" s="41"/>
      <c r="J6134" s="41"/>
      <c r="K6134" s="41"/>
      <c r="L6134" s="41"/>
    </row>
    <row r="6135" spans="9:12">
      <c r="I6135" s="41"/>
      <c r="J6135" s="41"/>
      <c r="K6135" s="41"/>
      <c r="L6135" s="41"/>
    </row>
    <row r="6136" spans="9:12">
      <c r="I6136" s="41"/>
      <c r="J6136" s="41"/>
      <c r="K6136" s="41"/>
      <c r="L6136" s="41"/>
    </row>
    <row r="6137" spans="9:12">
      <c r="I6137" s="41"/>
      <c r="J6137" s="41"/>
      <c r="K6137" s="41"/>
      <c r="L6137" s="41"/>
    </row>
    <row r="6138" spans="9:12">
      <c r="I6138" s="41"/>
      <c r="J6138" s="41"/>
      <c r="K6138" s="41"/>
      <c r="L6138" s="41"/>
    </row>
    <row r="6139" spans="9:12">
      <c r="I6139" s="41"/>
      <c r="J6139" s="41"/>
      <c r="K6139" s="41"/>
      <c r="L6139" s="41"/>
    </row>
    <row r="6140" spans="9:12">
      <c r="I6140" s="41"/>
      <c r="J6140" s="41"/>
      <c r="K6140" s="41"/>
      <c r="L6140" s="41"/>
    </row>
    <row r="6141" spans="9:12">
      <c r="I6141" s="41"/>
      <c r="J6141" s="41"/>
      <c r="K6141" s="41"/>
      <c r="L6141" s="41"/>
    </row>
    <row r="6142" spans="9:12">
      <c r="I6142" s="41"/>
      <c r="J6142" s="41"/>
      <c r="K6142" s="41"/>
      <c r="L6142" s="41"/>
    </row>
    <row r="6143" spans="9:12">
      <c r="I6143" s="41"/>
      <c r="J6143" s="41"/>
      <c r="K6143" s="41"/>
      <c r="L6143" s="41"/>
    </row>
    <row r="6144" spans="9:12">
      <c r="I6144" s="41"/>
      <c r="J6144" s="41"/>
      <c r="K6144" s="41"/>
      <c r="L6144" s="41"/>
    </row>
    <row r="6145" spans="9:12">
      <c r="I6145" s="41"/>
      <c r="J6145" s="41"/>
      <c r="K6145" s="41"/>
      <c r="L6145" s="41"/>
    </row>
    <row r="6146" spans="9:12">
      <c r="I6146" s="41"/>
      <c r="J6146" s="41"/>
      <c r="K6146" s="41"/>
      <c r="L6146" s="41"/>
    </row>
    <row r="6147" spans="9:12">
      <c r="I6147" s="41"/>
      <c r="J6147" s="41"/>
      <c r="K6147" s="41"/>
      <c r="L6147" s="41"/>
    </row>
    <row r="6148" spans="9:12">
      <c r="I6148" s="41"/>
      <c r="J6148" s="41"/>
      <c r="K6148" s="41"/>
      <c r="L6148" s="41"/>
    </row>
    <row r="6149" spans="9:12">
      <c r="I6149" s="41"/>
      <c r="J6149" s="41"/>
      <c r="K6149" s="41"/>
      <c r="L6149" s="41"/>
    </row>
    <row r="6150" spans="9:12">
      <c r="I6150" s="41"/>
      <c r="J6150" s="41"/>
      <c r="K6150" s="41"/>
      <c r="L6150" s="41"/>
    </row>
    <row r="6151" spans="9:12">
      <c r="I6151" s="41"/>
      <c r="J6151" s="41"/>
      <c r="K6151" s="41"/>
      <c r="L6151" s="41"/>
    </row>
    <row r="6152" spans="9:12">
      <c r="I6152" s="41"/>
      <c r="J6152" s="41"/>
      <c r="K6152" s="41"/>
      <c r="L6152" s="41"/>
    </row>
    <row r="6153" spans="9:12">
      <c r="I6153" s="41"/>
      <c r="J6153" s="41"/>
      <c r="K6153" s="41"/>
      <c r="L6153" s="41"/>
    </row>
    <row r="6154" spans="9:12">
      <c r="I6154" s="41"/>
      <c r="J6154" s="41"/>
      <c r="K6154" s="41"/>
      <c r="L6154" s="41"/>
    </row>
    <row r="6155" spans="9:12">
      <c r="I6155" s="41"/>
      <c r="J6155" s="41"/>
      <c r="K6155" s="41"/>
      <c r="L6155" s="41"/>
    </row>
    <row r="6156" spans="9:12">
      <c r="I6156" s="41"/>
      <c r="J6156" s="41"/>
      <c r="K6156" s="41"/>
      <c r="L6156" s="41"/>
    </row>
    <row r="6157" spans="9:12">
      <c r="I6157" s="41"/>
      <c r="J6157" s="41"/>
      <c r="K6157" s="41"/>
      <c r="L6157" s="41"/>
    </row>
    <row r="6158" spans="9:12">
      <c r="I6158" s="41"/>
      <c r="J6158" s="41"/>
      <c r="K6158" s="41"/>
      <c r="L6158" s="41"/>
    </row>
    <row r="6159" spans="9:12">
      <c r="I6159" s="41"/>
      <c r="J6159" s="41"/>
      <c r="K6159" s="41"/>
      <c r="L6159" s="41"/>
    </row>
    <row r="6160" spans="9:12">
      <c r="I6160" s="41"/>
      <c r="J6160" s="41"/>
      <c r="K6160" s="41"/>
      <c r="L6160" s="41"/>
    </row>
    <row r="6161" spans="9:12">
      <c r="I6161" s="41"/>
      <c r="J6161" s="41"/>
      <c r="K6161" s="41"/>
      <c r="L6161" s="41"/>
    </row>
    <row r="6162" spans="9:12">
      <c r="I6162" s="41"/>
      <c r="J6162" s="41"/>
      <c r="K6162" s="41"/>
      <c r="L6162" s="41"/>
    </row>
    <row r="6163" spans="9:12">
      <c r="I6163" s="41"/>
      <c r="J6163" s="41"/>
      <c r="K6163" s="41"/>
      <c r="L6163" s="41"/>
    </row>
    <row r="6164" spans="9:12">
      <c r="I6164" s="41"/>
      <c r="J6164" s="41"/>
      <c r="K6164" s="41"/>
      <c r="L6164" s="41"/>
    </row>
    <row r="6165" spans="9:12">
      <c r="I6165" s="41"/>
      <c r="J6165" s="41"/>
      <c r="K6165" s="41"/>
      <c r="L6165" s="41"/>
    </row>
    <row r="6166" spans="9:12">
      <c r="I6166" s="41"/>
      <c r="J6166" s="41"/>
      <c r="K6166" s="41"/>
      <c r="L6166" s="41"/>
    </row>
    <row r="6167" spans="9:12">
      <c r="I6167" s="41"/>
      <c r="J6167" s="41"/>
      <c r="K6167" s="41"/>
      <c r="L6167" s="41"/>
    </row>
    <row r="6168" spans="9:12">
      <c r="I6168" s="41"/>
      <c r="J6168" s="41"/>
      <c r="K6168" s="41"/>
      <c r="L6168" s="41"/>
    </row>
    <row r="6169" spans="9:12">
      <c r="I6169" s="41"/>
      <c r="J6169" s="41"/>
      <c r="K6169" s="41"/>
      <c r="L6169" s="41"/>
    </row>
    <row r="6170" spans="9:12">
      <c r="I6170" s="41"/>
      <c r="J6170" s="41"/>
      <c r="K6170" s="41"/>
      <c r="L6170" s="41"/>
    </row>
    <row r="6171" spans="9:12">
      <c r="I6171" s="41"/>
      <c r="J6171" s="41"/>
      <c r="K6171" s="41"/>
      <c r="L6171" s="41"/>
    </row>
    <row r="6172" spans="9:12">
      <c r="I6172" s="41"/>
      <c r="J6172" s="41"/>
      <c r="K6172" s="41"/>
      <c r="L6172" s="41"/>
    </row>
    <row r="6173" spans="9:12">
      <c r="I6173" s="41"/>
      <c r="J6173" s="41"/>
      <c r="K6173" s="41"/>
      <c r="L6173" s="41"/>
    </row>
    <row r="6174" spans="9:12">
      <c r="I6174" s="41"/>
      <c r="J6174" s="41"/>
      <c r="K6174" s="41"/>
      <c r="L6174" s="41"/>
    </row>
    <row r="6175" spans="9:12">
      <c r="I6175" s="41"/>
      <c r="J6175" s="41"/>
      <c r="K6175" s="41"/>
      <c r="L6175" s="41"/>
    </row>
    <row r="6176" spans="9:12">
      <c r="I6176" s="41"/>
      <c r="J6176" s="41"/>
      <c r="K6176" s="41"/>
      <c r="L6176" s="41"/>
    </row>
    <row r="6177" spans="9:12">
      <c r="I6177" s="41"/>
      <c r="J6177" s="41"/>
      <c r="K6177" s="41"/>
      <c r="L6177" s="41"/>
    </row>
    <row r="6178" spans="9:12">
      <c r="I6178" s="41"/>
      <c r="J6178" s="41"/>
      <c r="K6178" s="41"/>
      <c r="L6178" s="41"/>
    </row>
    <row r="6179" spans="9:12">
      <c r="I6179" s="41"/>
      <c r="J6179" s="41"/>
      <c r="K6179" s="41"/>
      <c r="L6179" s="41"/>
    </row>
    <row r="6180" spans="9:12">
      <c r="I6180" s="41"/>
      <c r="J6180" s="41"/>
      <c r="K6180" s="41"/>
      <c r="L6180" s="41"/>
    </row>
    <row r="6181" spans="9:12">
      <c r="I6181" s="41"/>
      <c r="J6181" s="41"/>
      <c r="K6181" s="41"/>
      <c r="L6181" s="41"/>
    </row>
    <row r="6182" spans="9:12">
      <c r="I6182" s="41"/>
      <c r="J6182" s="41"/>
      <c r="K6182" s="41"/>
      <c r="L6182" s="41"/>
    </row>
    <row r="6183" spans="9:12">
      <c r="I6183" s="41"/>
      <c r="J6183" s="41"/>
      <c r="K6183" s="41"/>
      <c r="L6183" s="41"/>
    </row>
    <row r="6184" spans="9:12">
      <c r="I6184" s="41"/>
      <c r="J6184" s="41"/>
      <c r="K6184" s="41"/>
      <c r="L6184" s="41"/>
    </row>
    <row r="6185" spans="9:12">
      <c r="I6185" s="41"/>
      <c r="J6185" s="41"/>
      <c r="K6185" s="41"/>
      <c r="L6185" s="41"/>
    </row>
    <row r="6186" spans="9:12">
      <c r="I6186" s="41"/>
      <c r="J6186" s="41"/>
      <c r="K6186" s="41"/>
      <c r="L6186" s="41"/>
    </row>
    <row r="6187" spans="9:12">
      <c r="I6187" s="41"/>
      <c r="J6187" s="41"/>
      <c r="K6187" s="41"/>
      <c r="L6187" s="41"/>
    </row>
    <row r="6188" spans="9:12">
      <c r="I6188" s="41"/>
      <c r="J6188" s="41"/>
      <c r="K6188" s="41"/>
      <c r="L6188" s="41"/>
    </row>
    <row r="6189" spans="9:12">
      <c r="I6189" s="41"/>
      <c r="J6189" s="41"/>
      <c r="K6189" s="41"/>
      <c r="L6189" s="41"/>
    </row>
    <row r="6190" spans="9:12">
      <c r="I6190" s="41"/>
      <c r="J6190" s="41"/>
      <c r="K6190" s="41"/>
      <c r="L6190" s="41"/>
    </row>
    <row r="6191" spans="9:12">
      <c r="I6191" s="41"/>
      <c r="J6191" s="41"/>
      <c r="K6191" s="41"/>
      <c r="L6191" s="41"/>
    </row>
    <row r="6192" spans="9:12">
      <c r="I6192" s="41"/>
      <c r="J6192" s="41"/>
      <c r="K6192" s="41"/>
      <c r="L6192" s="41"/>
    </row>
    <row r="6193" spans="9:12">
      <c r="I6193" s="41"/>
      <c r="J6193" s="41"/>
      <c r="K6193" s="41"/>
      <c r="L6193" s="41"/>
    </row>
    <row r="6194" spans="9:12">
      <c r="I6194" s="41"/>
      <c r="J6194" s="41"/>
      <c r="K6194" s="41"/>
      <c r="L6194" s="41"/>
    </row>
    <row r="6195" spans="9:12">
      <c r="I6195" s="41"/>
      <c r="J6195" s="41"/>
      <c r="K6195" s="41"/>
      <c r="L6195" s="41"/>
    </row>
    <row r="6196" spans="9:12">
      <c r="I6196" s="41"/>
      <c r="J6196" s="41"/>
      <c r="K6196" s="41"/>
      <c r="L6196" s="41"/>
    </row>
    <row r="6197" spans="9:12">
      <c r="I6197" s="41"/>
      <c r="J6197" s="41"/>
      <c r="K6197" s="41"/>
      <c r="L6197" s="41"/>
    </row>
    <row r="6198" spans="9:12">
      <c r="I6198" s="41"/>
      <c r="J6198" s="41"/>
      <c r="K6198" s="41"/>
      <c r="L6198" s="41"/>
    </row>
    <row r="6199" spans="9:12">
      <c r="I6199" s="41"/>
      <c r="J6199" s="41"/>
      <c r="K6199" s="41"/>
      <c r="L6199" s="41"/>
    </row>
    <row r="6200" spans="9:12">
      <c r="I6200" s="41"/>
      <c r="J6200" s="41"/>
      <c r="K6200" s="41"/>
      <c r="L6200" s="41"/>
    </row>
    <row r="6201" spans="9:12">
      <c r="I6201" s="41"/>
      <c r="J6201" s="41"/>
      <c r="K6201" s="41"/>
      <c r="L6201" s="41"/>
    </row>
    <row r="6202" spans="9:12">
      <c r="I6202" s="41"/>
      <c r="J6202" s="41"/>
      <c r="K6202" s="41"/>
      <c r="L6202" s="41"/>
    </row>
    <row r="6203" spans="9:12">
      <c r="I6203" s="41"/>
      <c r="J6203" s="41"/>
      <c r="K6203" s="41"/>
      <c r="L6203" s="41"/>
    </row>
    <row r="6204" spans="9:12">
      <c r="I6204" s="41"/>
      <c r="J6204" s="41"/>
      <c r="K6204" s="41"/>
      <c r="L6204" s="41"/>
    </row>
    <row r="6205" spans="9:12">
      <c r="I6205" s="41"/>
      <c r="J6205" s="41"/>
      <c r="K6205" s="41"/>
      <c r="L6205" s="41"/>
    </row>
    <row r="6206" spans="9:12">
      <c r="I6206" s="41"/>
      <c r="J6206" s="41"/>
      <c r="K6206" s="41"/>
      <c r="L6206" s="41"/>
    </row>
    <row r="6207" spans="9:12">
      <c r="I6207" s="41"/>
      <c r="J6207" s="41"/>
      <c r="K6207" s="41"/>
      <c r="L6207" s="41"/>
    </row>
    <row r="6208" spans="9:12">
      <c r="I6208" s="41"/>
      <c r="J6208" s="41"/>
      <c r="K6208" s="41"/>
      <c r="L6208" s="41"/>
    </row>
    <row r="6209" spans="9:12">
      <c r="I6209" s="41"/>
      <c r="J6209" s="41"/>
      <c r="K6209" s="41"/>
      <c r="L6209" s="41"/>
    </row>
    <row r="6210" spans="9:12">
      <c r="I6210" s="41"/>
      <c r="J6210" s="41"/>
      <c r="K6210" s="41"/>
      <c r="L6210" s="41"/>
    </row>
    <row r="6211" spans="9:12">
      <c r="I6211" s="41"/>
      <c r="J6211" s="41"/>
      <c r="K6211" s="41"/>
      <c r="L6211" s="41"/>
    </row>
    <row r="6212" spans="9:12">
      <c r="I6212" s="41"/>
      <c r="J6212" s="41"/>
      <c r="K6212" s="41"/>
      <c r="L6212" s="41"/>
    </row>
    <row r="6213" spans="9:12">
      <c r="I6213" s="41"/>
      <c r="J6213" s="41"/>
      <c r="K6213" s="41"/>
      <c r="L6213" s="41"/>
    </row>
    <row r="6214" spans="9:12">
      <c r="I6214" s="41"/>
      <c r="J6214" s="41"/>
      <c r="K6214" s="41"/>
      <c r="L6214" s="41"/>
    </row>
    <row r="6215" spans="9:12">
      <c r="I6215" s="41"/>
      <c r="J6215" s="41"/>
      <c r="K6215" s="41"/>
      <c r="L6215" s="41"/>
    </row>
    <row r="6216" spans="9:12">
      <c r="I6216" s="41"/>
      <c r="J6216" s="41"/>
      <c r="K6216" s="41"/>
      <c r="L6216" s="41"/>
    </row>
    <row r="6217" spans="9:12">
      <c r="I6217" s="41"/>
      <c r="J6217" s="41"/>
      <c r="K6217" s="41"/>
      <c r="L6217" s="41"/>
    </row>
    <row r="6218" spans="9:12">
      <c r="I6218" s="41"/>
      <c r="J6218" s="41"/>
      <c r="K6218" s="41"/>
      <c r="L6218" s="41"/>
    </row>
    <row r="6219" spans="9:12">
      <c r="I6219" s="41"/>
      <c r="J6219" s="41"/>
      <c r="K6219" s="41"/>
      <c r="L6219" s="41"/>
    </row>
    <row r="6220" spans="9:12">
      <c r="I6220" s="41"/>
      <c r="J6220" s="41"/>
      <c r="K6220" s="41"/>
      <c r="L6220" s="41"/>
    </row>
    <row r="6221" spans="9:12">
      <c r="I6221" s="41"/>
      <c r="J6221" s="41"/>
      <c r="K6221" s="41"/>
      <c r="L6221" s="41"/>
    </row>
    <row r="6222" spans="9:12">
      <c r="I6222" s="41"/>
      <c r="J6222" s="41"/>
      <c r="K6222" s="41"/>
      <c r="L6222" s="41"/>
    </row>
    <row r="6223" spans="9:12">
      <c r="I6223" s="41"/>
      <c r="J6223" s="41"/>
      <c r="K6223" s="41"/>
      <c r="L6223" s="41"/>
    </row>
    <row r="6224" spans="9:12">
      <c r="I6224" s="41"/>
      <c r="J6224" s="41"/>
      <c r="K6224" s="41"/>
      <c r="L6224" s="41"/>
    </row>
    <row r="6225" spans="9:12">
      <c r="I6225" s="41"/>
      <c r="J6225" s="41"/>
      <c r="K6225" s="41"/>
      <c r="L6225" s="41"/>
    </row>
    <row r="6226" spans="9:12">
      <c r="I6226" s="41"/>
      <c r="J6226" s="41"/>
      <c r="K6226" s="41"/>
      <c r="L6226" s="41"/>
    </row>
    <row r="6227" spans="9:12">
      <c r="I6227" s="41"/>
      <c r="J6227" s="41"/>
      <c r="K6227" s="41"/>
      <c r="L6227" s="41"/>
    </row>
    <row r="6228" spans="9:12">
      <c r="I6228" s="41"/>
      <c r="J6228" s="41"/>
      <c r="K6228" s="41"/>
      <c r="L6228" s="41"/>
    </row>
    <row r="6229" spans="9:12">
      <c r="I6229" s="41"/>
      <c r="J6229" s="41"/>
      <c r="K6229" s="41"/>
      <c r="L6229" s="41"/>
    </row>
    <row r="6230" spans="9:12">
      <c r="I6230" s="41"/>
      <c r="J6230" s="41"/>
      <c r="K6230" s="41"/>
      <c r="L6230" s="41"/>
    </row>
    <row r="6231" spans="9:12">
      <c r="I6231" s="41"/>
      <c r="J6231" s="41"/>
      <c r="K6231" s="41"/>
      <c r="L6231" s="41"/>
    </row>
    <row r="6232" spans="9:12">
      <c r="I6232" s="41"/>
      <c r="J6232" s="41"/>
      <c r="K6232" s="41"/>
      <c r="L6232" s="41"/>
    </row>
    <row r="6233" spans="9:12">
      <c r="I6233" s="41"/>
      <c r="J6233" s="41"/>
      <c r="K6233" s="41"/>
      <c r="L6233" s="41"/>
    </row>
    <row r="6234" spans="9:12">
      <c r="I6234" s="41"/>
      <c r="J6234" s="41"/>
      <c r="K6234" s="41"/>
      <c r="L6234" s="41"/>
    </row>
    <row r="6235" spans="9:12">
      <c r="I6235" s="41"/>
      <c r="J6235" s="41"/>
      <c r="K6235" s="41"/>
      <c r="L6235" s="41"/>
    </row>
    <row r="6236" spans="9:12">
      <c r="I6236" s="41"/>
      <c r="J6236" s="41"/>
      <c r="K6236" s="41"/>
      <c r="L6236" s="41"/>
    </row>
    <row r="6237" spans="9:12">
      <c r="I6237" s="41"/>
      <c r="J6237" s="41"/>
      <c r="K6237" s="41"/>
      <c r="L6237" s="41"/>
    </row>
    <row r="6238" spans="9:12">
      <c r="I6238" s="41"/>
      <c r="J6238" s="41"/>
      <c r="K6238" s="41"/>
      <c r="L6238" s="41"/>
    </row>
    <row r="6239" spans="9:12">
      <c r="I6239" s="41"/>
      <c r="J6239" s="41"/>
      <c r="K6239" s="41"/>
      <c r="L6239" s="41"/>
    </row>
    <row r="6240" spans="9:12">
      <c r="I6240" s="41"/>
      <c r="J6240" s="41"/>
      <c r="K6240" s="41"/>
      <c r="L6240" s="41"/>
    </row>
    <row r="6241" spans="9:12">
      <c r="I6241" s="41"/>
      <c r="J6241" s="41"/>
      <c r="K6241" s="41"/>
      <c r="L6241" s="41"/>
    </row>
    <row r="6242" spans="9:12">
      <c r="I6242" s="41"/>
      <c r="J6242" s="41"/>
      <c r="K6242" s="41"/>
      <c r="L6242" s="41"/>
    </row>
    <row r="6243" spans="9:12">
      <c r="I6243" s="41"/>
      <c r="J6243" s="41"/>
      <c r="K6243" s="41"/>
      <c r="L6243" s="41"/>
    </row>
    <row r="6244" spans="9:12">
      <c r="I6244" s="41"/>
      <c r="J6244" s="41"/>
      <c r="K6244" s="41"/>
      <c r="L6244" s="41"/>
    </row>
    <row r="6245" spans="9:12">
      <c r="I6245" s="41"/>
      <c r="J6245" s="41"/>
      <c r="K6245" s="41"/>
      <c r="L6245" s="41"/>
    </row>
    <row r="6246" spans="9:12">
      <c r="I6246" s="41"/>
      <c r="J6246" s="41"/>
      <c r="K6246" s="41"/>
      <c r="L6246" s="41"/>
    </row>
    <row r="6247" spans="9:12">
      <c r="I6247" s="41"/>
      <c r="J6247" s="41"/>
      <c r="K6247" s="41"/>
      <c r="L6247" s="41"/>
    </row>
    <row r="6248" spans="9:12">
      <c r="I6248" s="41"/>
      <c r="J6248" s="41"/>
      <c r="K6248" s="41"/>
      <c r="L6248" s="41"/>
    </row>
    <row r="6249" spans="9:12">
      <c r="I6249" s="41"/>
      <c r="J6249" s="41"/>
      <c r="K6249" s="41"/>
      <c r="L6249" s="41"/>
    </row>
    <row r="6250" spans="9:12">
      <c r="I6250" s="41"/>
      <c r="J6250" s="41"/>
      <c r="K6250" s="41"/>
      <c r="L6250" s="41"/>
    </row>
    <row r="6251" spans="9:12">
      <c r="I6251" s="41"/>
      <c r="J6251" s="41"/>
      <c r="K6251" s="41"/>
      <c r="L6251" s="41"/>
    </row>
    <row r="6252" spans="9:12">
      <c r="I6252" s="41"/>
      <c r="J6252" s="41"/>
      <c r="K6252" s="41"/>
      <c r="L6252" s="41"/>
    </row>
    <row r="6253" spans="9:12">
      <c r="I6253" s="41"/>
      <c r="J6253" s="41"/>
      <c r="K6253" s="41"/>
      <c r="L6253" s="41"/>
    </row>
    <row r="6254" spans="9:12">
      <c r="I6254" s="41"/>
      <c r="J6254" s="41"/>
      <c r="K6254" s="41"/>
      <c r="L6254" s="41"/>
    </row>
    <row r="6255" spans="9:12">
      <c r="I6255" s="41"/>
      <c r="J6255" s="41"/>
      <c r="K6255" s="41"/>
      <c r="L6255" s="41"/>
    </row>
    <row r="6256" spans="9:12">
      <c r="I6256" s="41"/>
      <c r="J6256" s="41"/>
      <c r="K6256" s="41"/>
      <c r="L6256" s="41"/>
    </row>
    <row r="6257" spans="9:12">
      <c r="I6257" s="41"/>
      <c r="J6257" s="41"/>
      <c r="K6257" s="41"/>
      <c r="L6257" s="41"/>
    </row>
    <row r="6258" spans="9:12">
      <c r="I6258" s="41"/>
      <c r="J6258" s="41"/>
      <c r="K6258" s="41"/>
      <c r="L6258" s="41"/>
    </row>
    <row r="6259" spans="9:12">
      <c r="I6259" s="41"/>
      <c r="J6259" s="41"/>
      <c r="K6259" s="41"/>
      <c r="L6259" s="41"/>
    </row>
    <row r="6260" spans="9:12">
      <c r="I6260" s="41"/>
      <c r="J6260" s="41"/>
      <c r="K6260" s="41"/>
      <c r="L6260" s="41"/>
    </row>
    <row r="6261" spans="9:12">
      <c r="I6261" s="41"/>
      <c r="J6261" s="41"/>
      <c r="K6261" s="41"/>
      <c r="L6261" s="41"/>
    </row>
    <row r="6262" spans="9:12">
      <c r="I6262" s="41"/>
      <c r="J6262" s="41"/>
      <c r="K6262" s="41"/>
      <c r="L6262" s="41"/>
    </row>
    <row r="6263" spans="9:12">
      <c r="I6263" s="41"/>
      <c r="J6263" s="41"/>
      <c r="K6263" s="41"/>
      <c r="L6263" s="41"/>
    </row>
    <row r="6264" spans="9:12">
      <c r="I6264" s="41"/>
      <c r="J6264" s="41"/>
      <c r="K6264" s="41"/>
      <c r="L6264" s="41"/>
    </row>
    <row r="6265" spans="9:12">
      <c r="I6265" s="41"/>
      <c r="J6265" s="41"/>
      <c r="K6265" s="41"/>
      <c r="L6265" s="41"/>
    </row>
    <row r="6266" spans="9:12">
      <c r="I6266" s="41"/>
      <c r="J6266" s="41"/>
      <c r="K6266" s="41"/>
      <c r="L6266" s="41"/>
    </row>
    <row r="6267" spans="9:12">
      <c r="I6267" s="41"/>
      <c r="J6267" s="41"/>
      <c r="K6267" s="41"/>
      <c r="L6267" s="41"/>
    </row>
    <row r="6268" spans="9:12">
      <c r="I6268" s="41"/>
      <c r="J6268" s="41"/>
      <c r="K6268" s="41"/>
      <c r="L6268" s="41"/>
    </row>
    <row r="6269" spans="9:12">
      <c r="I6269" s="41"/>
      <c r="J6269" s="41"/>
      <c r="K6269" s="41"/>
      <c r="L6269" s="41"/>
    </row>
    <row r="6270" spans="9:12">
      <c r="I6270" s="41"/>
      <c r="J6270" s="41"/>
      <c r="K6270" s="41"/>
      <c r="L6270" s="41"/>
    </row>
    <row r="6271" spans="9:12">
      <c r="I6271" s="41"/>
      <c r="J6271" s="41"/>
      <c r="K6271" s="41"/>
      <c r="L6271" s="41"/>
    </row>
    <row r="6272" spans="9:12">
      <c r="I6272" s="41"/>
      <c r="J6272" s="41"/>
      <c r="K6272" s="41"/>
      <c r="L6272" s="41"/>
    </row>
    <row r="6273" spans="9:12">
      <c r="I6273" s="41"/>
      <c r="J6273" s="41"/>
      <c r="K6273" s="41"/>
      <c r="L6273" s="41"/>
    </row>
    <row r="6274" spans="9:12">
      <c r="I6274" s="41"/>
      <c r="J6274" s="41"/>
      <c r="K6274" s="41"/>
      <c r="L6274" s="41"/>
    </row>
    <row r="6275" spans="9:12">
      <c r="I6275" s="41"/>
      <c r="J6275" s="41"/>
      <c r="K6275" s="41"/>
      <c r="L6275" s="41"/>
    </row>
    <row r="6276" spans="9:12">
      <c r="I6276" s="41"/>
      <c r="J6276" s="41"/>
      <c r="K6276" s="41"/>
      <c r="L6276" s="41"/>
    </row>
    <row r="6277" spans="9:12">
      <c r="I6277" s="41"/>
      <c r="J6277" s="41"/>
      <c r="K6277" s="41"/>
      <c r="L6277" s="41"/>
    </row>
    <row r="6278" spans="9:12">
      <c r="I6278" s="41"/>
      <c r="J6278" s="41"/>
      <c r="K6278" s="41"/>
      <c r="L6278" s="41"/>
    </row>
    <row r="6279" spans="9:12">
      <c r="I6279" s="41"/>
      <c r="J6279" s="41"/>
      <c r="K6279" s="41"/>
      <c r="L6279" s="41"/>
    </row>
    <row r="6280" spans="9:12">
      <c r="I6280" s="41"/>
      <c r="J6280" s="41"/>
      <c r="K6280" s="41"/>
      <c r="L6280" s="41"/>
    </row>
    <row r="6281" spans="9:12">
      <c r="I6281" s="41"/>
      <c r="J6281" s="41"/>
      <c r="K6281" s="41"/>
      <c r="L6281" s="41"/>
    </row>
    <row r="6282" spans="9:12">
      <c r="I6282" s="41"/>
      <c r="J6282" s="41"/>
      <c r="K6282" s="41"/>
      <c r="L6282" s="41"/>
    </row>
    <row r="6283" spans="9:12">
      <c r="I6283" s="41"/>
      <c r="J6283" s="41"/>
      <c r="K6283" s="41"/>
      <c r="L6283" s="41"/>
    </row>
    <row r="6284" spans="9:12">
      <c r="I6284" s="41"/>
      <c r="J6284" s="41"/>
      <c r="K6284" s="41"/>
      <c r="L6284" s="41"/>
    </row>
    <row r="6285" spans="9:12">
      <c r="I6285" s="41"/>
      <c r="J6285" s="41"/>
      <c r="K6285" s="41"/>
      <c r="L6285" s="41"/>
    </row>
    <row r="6286" spans="9:12">
      <c r="I6286" s="41"/>
      <c r="J6286" s="41"/>
      <c r="K6286" s="41"/>
      <c r="L6286" s="41"/>
    </row>
    <row r="6287" spans="9:12">
      <c r="I6287" s="41"/>
      <c r="J6287" s="41"/>
      <c r="K6287" s="41"/>
      <c r="L6287" s="41"/>
    </row>
    <row r="6288" spans="9:12">
      <c r="I6288" s="41"/>
      <c r="J6288" s="41"/>
      <c r="K6288" s="41"/>
      <c r="L6288" s="41"/>
    </row>
    <row r="6289" spans="9:12">
      <c r="I6289" s="41"/>
      <c r="J6289" s="41"/>
      <c r="K6289" s="41"/>
      <c r="L6289" s="41"/>
    </row>
    <row r="6290" spans="9:12">
      <c r="I6290" s="41"/>
      <c r="J6290" s="41"/>
      <c r="K6290" s="41"/>
      <c r="L6290" s="41"/>
    </row>
    <row r="6291" spans="9:12">
      <c r="I6291" s="41"/>
      <c r="J6291" s="41"/>
      <c r="K6291" s="41"/>
      <c r="L6291" s="41"/>
    </row>
    <row r="6292" spans="9:12">
      <c r="I6292" s="41"/>
      <c r="J6292" s="41"/>
      <c r="K6292" s="41"/>
      <c r="L6292" s="41"/>
    </row>
    <row r="6293" spans="9:12">
      <c r="I6293" s="41"/>
      <c r="J6293" s="41"/>
      <c r="K6293" s="41"/>
      <c r="L6293" s="41"/>
    </row>
    <row r="6294" spans="9:12">
      <c r="I6294" s="41"/>
      <c r="J6294" s="41"/>
      <c r="K6294" s="41"/>
      <c r="L6294" s="41"/>
    </row>
    <row r="6295" spans="9:12">
      <c r="I6295" s="41"/>
      <c r="J6295" s="41"/>
      <c r="K6295" s="41"/>
      <c r="L6295" s="41"/>
    </row>
    <row r="6296" spans="9:12">
      <c r="I6296" s="41"/>
      <c r="J6296" s="41"/>
      <c r="K6296" s="41"/>
      <c r="L6296" s="41"/>
    </row>
    <row r="6297" spans="9:12">
      <c r="I6297" s="41"/>
      <c r="J6297" s="41"/>
      <c r="K6297" s="41"/>
      <c r="L6297" s="41"/>
    </row>
    <row r="6298" spans="9:12">
      <c r="I6298" s="41"/>
      <c r="J6298" s="41"/>
      <c r="K6298" s="41"/>
      <c r="L6298" s="41"/>
    </row>
    <row r="6299" spans="9:12">
      <c r="I6299" s="41"/>
      <c r="J6299" s="41"/>
      <c r="K6299" s="41"/>
      <c r="L6299" s="41"/>
    </row>
    <row r="6300" spans="9:12">
      <c r="I6300" s="41"/>
      <c r="J6300" s="41"/>
      <c r="K6300" s="41"/>
      <c r="L6300" s="41"/>
    </row>
    <row r="6301" spans="9:12">
      <c r="I6301" s="41"/>
      <c r="J6301" s="41"/>
      <c r="K6301" s="41"/>
      <c r="L6301" s="41"/>
    </row>
    <row r="6302" spans="9:12">
      <c r="I6302" s="41"/>
      <c r="J6302" s="41"/>
      <c r="K6302" s="41"/>
      <c r="L6302" s="41"/>
    </row>
    <row r="6303" spans="9:12">
      <c r="I6303" s="41"/>
      <c r="J6303" s="41"/>
      <c r="K6303" s="41"/>
      <c r="L6303" s="41"/>
    </row>
    <row r="6304" spans="9:12">
      <c r="I6304" s="41"/>
      <c r="J6304" s="41"/>
      <c r="K6304" s="41"/>
      <c r="L6304" s="41"/>
    </row>
    <row r="6305" spans="9:12">
      <c r="I6305" s="41"/>
      <c r="J6305" s="41"/>
      <c r="K6305" s="41"/>
      <c r="L6305" s="41"/>
    </row>
    <row r="6306" spans="9:12">
      <c r="I6306" s="41"/>
      <c r="J6306" s="41"/>
      <c r="K6306" s="41"/>
      <c r="L6306" s="41"/>
    </row>
    <row r="6307" spans="9:12">
      <c r="I6307" s="41"/>
      <c r="J6307" s="41"/>
      <c r="K6307" s="41"/>
      <c r="L6307" s="41"/>
    </row>
    <row r="6308" spans="9:12">
      <c r="I6308" s="41"/>
      <c r="J6308" s="41"/>
      <c r="K6308" s="41"/>
      <c r="L6308" s="41"/>
    </row>
    <row r="6309" spans="9:12">
      <c r="I6309" s="41"/>
      <c r="J6309" s="41"/>
      <c r="K6309" s="41"/>
      <c r="L6309" s="41"/>
    </row>
    <row r="6310" spans="9:12">
      <c r="I6310" s="41"/>
      <c r="J6310" s="41"/>
      <c r="K6310" s="41"/>
      <c r="L6310" s="41"/>
    </row>
    <row r="6311" spans="9:12">
      <c r="I6311" s="41"/>
      <c r="J6311" s="41"/>
      <c r="K6311" s="41"/>
      <c r="L6311" s="41"/>
    </row>
    <row r="6312" spans="9:12">
      <c r="I6312" s="41"/>
      <c r="J6312" s="41"/>
      <c r="K6312" s="41"/>
      <c r="L6312" s="41"/>
    </row>
    <row r="6313" spans="9:12">
      <c r="I6313" s="41"/>
      <c r="J6313" s="41"/>
      <c r="K6313" s="41"/>
      <c r="L6313" s="41"/>
    </row>
    <row r="6314" spans="9:12">
      <c r="I6314" s="41"/>
      <c r="J6314" s="41"/>
      <c r="K6314" s="41"/>
      <c r="L6314" s="41"/>
    </row>
    <row r="6315" spans="9:12">
      <c r="I6315" s="41"/>
      <c r="J6315" s="41"/>
      <c r="K6315" s="41"/>
      <c r="L6315" s="41"/>
    </row>
    <row r="6316" spans="9:12">
      <c r="I6316" s="41"/>
      <c r="J6316" s="41"/>
      <c r="K6316" s="41"/>
      <c r="L6316" s="41"/>
    </row>
    <row r="6317" spans="9:12">
      <c r="I6317" s="41"/>
      <c r="J6317" s="41"/>
      <c r="K6317" s="41"/>
      <c r="L6317" s="41"/>
    </row>
    <row r="6318" spans="9:12">
      <c r="I6318" s="41"/>
      <c r="J6318" s="41"/>
      <c r="K6318" s="41"/>
      <c r="L6318" s="41"/>
    </row>
    <row r="6319" spans="9:12">
      <c r="I6319" s="41"/>
      <c r="J6319" s="41"/>
      <c r="K6319" s="41"/>
      <c r="L6319" s="41"/>
    </row>
    <row r="6320" spans="9:12">
      <c r="I6320" s="41"/>
      <c r="J6320" s="41"/>
      <c r="K6320" s="41"/>
      <c r="L6320" s="41"/>
    </row>
    <row r="6321" spans="9:12">
      <c r="I6321" s="41"/>
      <c r="J6321" s="41"/>
      <c r="K6321" s="41"/>
      <c r="L6321" s="41"/>
    </row>
    <row r="6322" spans="9:12">
      <c r="I6322" s="41"/>
      <c r="J6322" s="41"/>
      <c r="K6322" s="41"/>
      <c r="L6322" s="41"/>
    </row>
    <row r="6323" spans="9:12">
      <c r="I6323" s="41"/>
      <c r="J6323" s="41"/>
      <c r="K6323" s="41"/>
      <c r="L6323" s="41"/>
    </row>
    <row r="6324" spans="9:12">
      <c r="I6324" s="41"/>
      <c r="J6324" s="41"/>
      <c r="K6324" s="41"/>
      <c r="L6324" s="41"/>
    </row>
    <row r="6325" spans="9:12">
      <c r="I6325" s="41"/>
      <c r="J6325" s="41"/>
      <c r="K6325" s="41"/>
      <c r="L6325" s="41"/>
    </row>
    <row r="6326" spans="9:12">
      <c r="I6326" s="41"/>
      <c r="J6326" s="41"/>
      <c r="K6326" s="41"/>
      <c r="L6326" s="41"/>
    </row>
    <row r="6327" spans="9:12">
      <c r="I6327" s="41"/>
      <c r="J6327" s="41"/>
      <c r="K6327" s="41"/>
      <c r="L6327" s="41"/>
    </row>
    <row r="6328" spans="9:12">
      <c r="I6328" s="41"/>
      <c r="J6328" s="41"/>
      <c r="K6328" s="41"/>
      <c r="L6328" s="41"/>
    </row>
    <row r="6329" spans="9:12">
      <c r="I6329" s="41"/>
      <c r="J6329" s="41"/>
      <c r="K6329" s="41"/>
      <c r="L6329" s="41"/>
    </row>
    <row r="6330" spans="9:12">
      <c r="I6330" s="41"/>
      <c r="J6330" s="41"/>
      <c r="K6330" s="41"/>
      <c r="L6330" s="41"/>
    </row>
    <row r="6331" spans="9:12">
      <c r="I6331" s="41"/>
      <c r="J6331" s="41"/>
      <c r="K6331" s="41"/>
      <c r="L6331" s="41"/>
    </row>
    <row r="6332" spans="9:12">
      <c r="I6332" s="41"/>
      <c r="J6332" s="41"/>
      <c r="K6332" s="41"/>
      <c r="L6332" s="41"/>
    </row>
    <row r="6333" spans="9:12">
      <c r="I6333" s="41"/>
      <c r="J6333" s="41"/>
      <c r="K6333" s="41"/>
      <c r="L6333" s="41"/>
    </row>
    <row r="6334" spans="9:12">
      <c r="I6334" s="41"/>
      <c r="J6334" s="41"/>
      <c r="K6334" s="41"/>
      <c r="L6334" s="41"/>
    </row>
    <row r="6335" spans="9:12">
      <c r="I6335" s="41"/>
      <c r="J6335" s="41"/>
      <c r="K6335" s="41"/>
      <c r="L6335" s="41"/>
    </row>
    <row r="6336" spans="9:12">
      <c r="I6336" s="41"/>
      <c r="J6336" s="41"/>
      <c r="K6336" s="41"/>
      <c r="L6336" s="41"/>
    </row>
    <row r="6337" spans="9:12">
      <c r="I6337" s="41"/>
      <c r="J6337" s="41"/>
      <c r="K6337" s="41"/>
      <c r="L6337" s="41"/>
    </row>
    <row r="6338" spans="9:12">
      <c r="I6338" s="41"/>
      <c r="J6338" s="41"/>
      <c r="K6338" s="41"/>
      <c r="L6338" s="41"/>
    </row>
    <row r="6339" spans="9:12">
      <c r="I6339" s="41"/>
      <c r="J6339" s="41"/>
      <c r="K6339" s="41"/>
      <c r="L6339" s="41"/>
    </row>
    <row r="6340" spans="9:12">
      <c r="I6340" s="41"/>
      <c r="J6340" s="41"/>
      <c r="K6340" s="41"/>
      <c r="L6340" s="41"/>
    </row>
    <row r="6341" spans="9:12">
      <c r="I6341" s="41"/>
      <c r="J6341" s="41"/>
      <c r="K6341" s="41"/>
      <c r="L6341" s="41"/>
    </row>
    <row r="6342" spans="9:12">
      <c r="I6342" s="41"/>
      <c r="J6342" s="41"/>
      <c r="K6342" s="41"/>
      <c r="L6342" s="41"/>
    </row>
    <row r="6343" spans="9:12">
      <c r="I6343" s="41"/>
      <c r="J6343" s="41"/>
      <c r="K6343" s="41"/>
      <c r="L6343" s="41"/>
    </row>
    <row r="6344" spans="9:12">
      <c r="I6344" s="41"/>
      <c r="J6344" s="41"/>
      <c r="K6344" s="41"/>
      <c r="L6344" s="41"/>
    </row>
    <row r="6345" spans="9:12">
      <c r="I6345" s="41"/>
      <c r="J6345" s="41"/>
      <c r="K6345" s="41"/>
      <c r="L6345" s="41"/>
    </row>
    <row r="6346" spans="9:12">
      <c r="I6346" s="41"/>
      <c r="J6346" s="41"/>
      <c r="K6346" s="41"/>
      <c r="L6346" s="41"/>
    </row>
    <row r="6347" spans="9:12">
      <c r="I6347" s="41"/>
      <c r="J6347" s="41"/>
      <c r="K6347" s="41"/>
      <c r="L6347" s="41"/>
    </row>
    <row r="6348" spans="9:12">
      <c r="I6348" s="41"/>
      <c r="J6348" s="41"/>
      <c r="K6348" s="41"/>
      <c r="L6348" s="41"/>
    </row>
    <row r="6349" spans="9:12">
      <c r="I6349" s="41"/>
      <c r="J6349" s="41"/>
      <c r="K6349" s="41"/>
      <c r="L6349" s="41"/>
    </row>
    <row r="6350" spans="9:12">
      <c r="I6350" s="41"/>
      <c r="J6350" s="41"/>
      <c r="K6350" s="41"/>
      <c r="L6350" s="41"/>
    </row>
    <row r="6351" spans="9:12">
      <c r="I6351" s="41"/>
      <c r="J6351" s="41"/>
      <c r="K6351" s="41"/>
      <c r="L6351" s="41"/>
    </row>
    <row r="6352" spans="9:12">
      <c r="I6352" s="41"/>
      <c r="J6352" s="41"/>
      <c r="K6352" s="41"/>
      <c r="L6352" s="41"/>
    </row>
    <row r="6353" spans="9:12">
      <c r="I6353" s="41"/>
      <c r="J6353" s="41"/>
      <c r="K6353" s="41"/>
      <c r="L6353" s="41"/>
    </row>
    <row r="6354" spans="9:12">
      <c r="I6354" s="41"/>
      <c r="J6354" s="41"/>
      <c r="K6354" s="41"/>
      <c r="L6354" s="41"/>
    </row>
    <row r="6355" spans="9:12">
      <c r="I6355" s="41"/>
      <c r="J6355" s="41"/>
      <c r="K6355" s="41"/>
      <c r="L6355" s="41"/>
    </row>
    <row r="6356" spans="9:12">
      <c r="I6356" s="41"/>
      <c r="J6356" s="41"/>
      <c r="K6356" s="41"/>
      <c r="L6356" s="41"/>
    </row>
    <row r="6357" spans="9:12">
      <c r="I6357" s="41"/>
      <c r="J6357" s="41"/>
      <c r="K6357" s="41"/>
      <c r="L6357" s="41"/>
    </row>
    <row r="6358" spans="9:12">
      <c r="I6358" s="41"/>
      <c r="J6358" s="41"/>
      <c r="K6358" s="41"/>
      <c r="L6358" s="41"/>
    </row>
    <row r="6359" spans="9:12">
      <c r="I6359" s="41"/>
      <c r="J6359" s="41"/>
      <c r="K6359" s="41"/>
      <c r="L6359" s="41"/>
    </row>
    <row r="6360" spans="9:12">
      <c r="I6360" s="41"/>
      <c r="J6360" s="41"/>
      <c r="K6360" s="41"/>
      <c r="L6360" s="41"/>
    </row>
    <row r="6361" spans="9:12">
      <c r="I6361" s="41"/>
      <c r="J6361" s="41"/>
      <c r="K6361" s="41"/>
      <c r="L6361" s="41"/>
    </row>
    <row r="6362" spans="9:12">
      <c r="I6362" s="41"/>
      <c r="J6362" s="41"/>
      <c r="K6362" s="41"/>
      <c r="L6362" s="41"/>
    </row>
    <row r="6363" spans="9:12">
      <c r="I6363" s="41"/>
      <c r="J6363" s="41"/>
      <c r="K6363" s="41"/>
      <c r="L6363" s="41"/>
    </row>
    <row r="6364" spans="9:12">
      <c r="I6364" s="41"/>
      <c r="J6364" s="41"/>
      <c r="K6364" s="41"/>
      <c r="L6364" s="41"/>
    </row>
    <row r="6365" spans="9:12">
      <c r="I6365" s="41"/>
      <c r="J6365" s="41"/>
      <c r="K6365" s="41"/>
      <c r="L6365" s="41"/>
    </row>
    <row r="6366" spans="9:12">
      <c r="I6366" s="41"/>
      <c r="J6366" s="41"/>
      <c r="K6366" s="41"/>
      <c r="L6366" s="41"/>
    </row>
    <row r="6367" spans="9:12">
      <c r="I6367" s="41"/>
      <c r="J6367" s="41"/>
      <c r="K6367" s="41"/>
      <c r="L6367" s="41"/>
    </row>
    <row r="6368" spans="9:12">
      <c r="I6368" s="41"/>
      <c r="J6368" s="41"/>
      <c r="K6368" s="41"/>
      <c r="L6368" s="41"/>
    </row>
    <row r="6369" spans="9:12">
      <c r="I6369" s="41"/>
      <c r="J6369" s="41"/>
      <c r="K6369" s="41"/>
      <c r="L6369" s="41"/>
    </row>
    <row r="6370" spans="9:12">
      <c r="I6370" s="41"/>
      <c r="J6370" s="41"/>
      <c r="K6370" s="41"/>
      <c r="L6370" s="41"/>
    </row>
    <row r="6371" spans="9:12">
      <c r="I6371" s="41"/>
      <c r="J6371" s="41"/>
      <c r="K6371" s="41"/>
      <c r="L6371" s="41"/>
    </row>
    <row r="6372" spans="9:12">
      <c r="I6372" s="41"/>
      <c r="J6372" s="41"/>
      <c r="K6372" s="41"/>
      <c r="L6372" s="41"/>
    </row>
    <row r="6373" spans="9:12">
      <c r="I6373" s="41"/>
      <c r="J6373" s="41"/>
      <c r="K6373" s="41"/>
      <c r="L6373" s="41"/>
    </row>
    <row r="6374" spans="9:12">
      <c r="I6374" s="41"/>
      <c r="J6374" s="41"/>
      <c r="K6374" s="41"/>
      <c r="L6374" s="41"/>
    </row>
    <row r="6375" spans="9:12">
      <c r="I6375" s="41"/>
      <c r="J6375" s="41"/>
      <c r="K6375" s="41"/>
      <c r="L6375" s="41"/>
    </row>
    <row r="6376" spans="9:12">
      <c r="I6376" s="41"/>
      <c r="J6376" s="41"/>
      <c r="K6376" s="41"/>
      <c r="L6376" s="41"/>
    </row>
    <row r="6377" spans="9:12">
      <c r="I6377" s="41"/>
      <c r="J6377" s="41"/>
      <c r="K6377" s="41"/>
      <c r="L6377" s="41"/>
    </row>
    <row r="6378" spans="9:12">
      <c r="I6378" s="41"/>
      <c r="J6378" s="41"/>
      <c r="K6378" s="41"/>
      <c r="L6378" s="41"/>
    </row>
    <row r="6379" spans="9:12">
      <c r="I6379" s="41"/>
      <c r="J6379" s="41"/>
      <c r="K6379" s="41"/>
      <c r="L6379" s="41"/>
    </row>
    <row r="6380" spans="9:12">
      <c r="I6380" s="41"/>
      <c r="J6380" s="41"/>
      <c r="K6380" s="41"/>
      <c r="L6380" s="41"/>
    </row>
    <row r="6381" spans="9:12">
      <c r="I6381" s="41"/>
      <c r="J6381" s="41"/>
      <c r="K6381" s="41"/>
      <c r="L6381" s="41"/>
    </row>
    <row r="6382" spans="9:12">
      <c r="I6382" s="41"/>
      <c r="J6382" s="41"/>
      <c r="K6382" s="41"/>
      <c r="L6382" s="41"/>
    </row>
    <row r="6383" spans="9:12">
      <c r="I6383" s="41"/>
      <c r="J6383" s="41"/>
      <c r="K6383" s="41"/>
      <c r="L6383" s="41"/>
    </row>
    <row r="6384" spans="9:12">
      <c r="I6384" s="41"/>
      <c r="J6384" s="41"/>
      <c r="K6384" s="41"/>
      <c r="L6384" s="41"/>
    </row>
    <row r="6385" spans="9:12">
      <c r="I6385" s="41"/>
      <c r="J6385" s="41"/>
      <c r="K6385" s="41"/>
      <c r="L6385" s="41"/>
    </row>
    <row r="6386" spans="9:12">
      <c r="I6386" s="41"/>
      <c r="J6386" s="41"/>
      <c r="K6386" s="41"/>
      <c r="L6386" s="41"/>
    </row>
    <row r="6387" spans="9:12">
      <c r="I6387" s="41"/>
      <c r="J6387" s="41"/>
      <c r="K6387" s="41"/>
      <c r="L6387" s="41"/>
    </row>
    <row r="6388" spans="9:12">
      <c r="I6388" s="41"/>
      <c r="J6388" s="41"/>
      <c r="K6388" s="41"/>
      <c r="L6388" s="41"/>
    </row>
    <row r="6389" spans="9:12">
      <c r="I6389" s="41"/>
      <c r="J6389" s="41"/>
      <c r="K6389" s="41"/>
      <c r="L6389" s="41"/>
    </row>
    <row r="6390" spans="9:12">
      <c r="I6390" s="41"/>
      <c r="J6390" s="41"/>
      <c r="K6390" s="41"/>
      <c r="L6390" s="41"/>
    </row>
    <row r="6391" spans="9:12">
      <c r="I6391" s="41"/>
      <c r="J6391" s="41"/>
      <c r="K6391" s="41"/>
      <c r="L6391" s="41"/>
    </row>
    <row r="6392" spans="9:12">
      <c r="I6392" s="41"/>
      <c r="J6392" s="41"/>
      <c r="K6392" s="41"/>
      <c r="L6392" s="41"/>
    </row>
    <row r="6393" spans="9:12">
      <c r="I6393" s="41"/>
      <c r="J6393" s="41"/>
      <c r="K6393" s="41"/>
      <c r="L6393" s="41"/>
    </row>
    <row r="6394" spans="9:12">
      <c r="I6394" s="41"/>
      <c r="J6394" s="41"/>
      <c r="K6394" s="41"/>
      <c r="L6394" s="41"/>
    </row>
    <row r="6395" spans="9:12">
      <c r="I6395" s="41"/>
      <c r="J6395" s="41"/>
      <c r="K6395" s="41"/>
      <c r="L6395" s="41"/>
    </row>
    <row r="6396" spans="9:12">
      <c r="I6396" s="41"/>
      <c r="J6396" s="41"/>
      <c r="K6396" s="41"/>
      <c r="L6396" s="41"/>
    </row>
    <row r="6397" spans="9:12">
      <c r="I6397" s="41"/>
      <c r="J6397" s="41"/>
      <c r="K6397" s="41"/>
      <c r="L6397" s="41"/>
    </row>
    <row r="6398" spans="9:12">
      <c r="I6398" s="41"/>
      <c r="J6398" s="41"/>
      <c r="K6398" s="41"/>
      <c r="L6398" s="41"/>
    </row>
    <row r="6399" spans="9:12">
      <c r="I6399" s="41"/>
      <c r="J6399" s="41"/>
      <c r="K6399" s="41"/>
      <c r="L6399" s="41"/>
    </row>
    <row r="6400" spans="9:12">
      <c r="I6400" s="41"/>
      <c r="J6400" s="41"/>
      <c r="K6400" s="41"/>
      <c r="L6400" s="41"/>
    </row>
    <row r="6401" spans="9:12">
      <c r="I6401" s="41"/>
      <c r="J6401" s="41"/>
      <c r="K6401" s="41"/>
      <c r="L6401" s="41"/>
    </row>
    <row r="6402" spans="9:12">
      <c r="I6402" s="41"/>
      <c r="J6402" s="41"/>
      <c r="K6402" s="41"/>
      <c r="L6402" s="41"/>
    </row>
    <row r="6403" spans="9:12">
      <c r="I6403" s="41"/>
      <c r="J6403" s="41"/>
      <c r="K6403" s="41"/>
      <c r="L6403" s="41"/>
    </row>
    <row r="6404" spans="9:12">
      <c r="I6404" s="41"/>
      <c r="J6404" s="41"/>
      <c r="K6404" s="41"/>
      <c r="L6404" s="41"/>
    </row>
    <row r="6405" spans="9:12">
      <c r="I6405" s="41"/>
      <c r="J6405" s="41"/>
      <c r="K6405" s="41"/>
      <c r="L6405" s="41"/>
    </row>
    <row r="6406" spans="9:12">
      <c r="I6406" s="41"/>
      <c r="J6406" s="41"/>
      <c r="K6406" s="41"/>
      <c r="L6406" s="41"/>
    </row>
    <row r="6407" spans="9:12">
      <c r="I6407" s="41"/>
      <c r="J6407" s="41"/>
      <c r="K6407" s="41"/>
      <c r="L6407" s="41"/>
    </row>
    <row r="6408" spans="9:12">
      <c r="I6408" s="41"/>
      <c r="J6408" s="41"/>
      <c r="K6408" s="41"/>
      <c r="L6408" s="41"/>
    </row>
    <row r="6409" spans="9:12">
      <c r="I6409" s="41"/>
      <c r="J6409" s="41"/>
      <c r="K6409" s="41"/>
      <c r="L6409" s="41"/>
    </row>
    <row r="6410" spans="9:12">
      <c r="I6410" s="41"/>
      <c r="J6410" s="41"/>
      <c r="K6410" s="41"/>
      <c r="L6410" s="41"/>
    </row>
    <row r="6411" spans="9:12">
      <c r="I6411" s="41"/>
      <c r="J6411" s="41"/>
      <c r="K6411" s="41"/>
      <c r="L6411" s="41"/>
    </row>
    <row r="6412" spans="9:12">
      <c r="I6412" s="41"/>
      <c r="J6412" s="41"/>
      <c r="K6412" s="41"/>
      <c r="L6412" s="41"/>
    </row>
    <row r="6413" spans="9:12">
      <c r="I6413" s="41"/>
      <c r="J6413" s="41"/>
      <c r="K6413" s="41"/>
      <c r="L6413" s="41"/>
    </row>
    <row r="6414" spans="9:12">
      <c r="I6414" s="41"/>
      <c r="J6414" s="41"/>
      <c r="K6414" s="41"/>
      <c r="L6414" s="41"/>
    </row>
    <row r="6415" spans="9:12">
      <c r="I6415" s="41"/>
      <c r="J6415" s="41"/>
      <c r="K6415" s="41"/>
      <c r="L6415" s="41"/>
    </row>
    <row r="6416" spans="9:12">
      <c r="I6416" s="41"/>
      <c r="J6416" s="41"/>
      <c r="K6416" s="41"/>
      <c r="L6416" s="41"/>
    </row>
    <row r="6417" spans="9:12">
      <c r="I6417" s="41"/>
      <c r="J6417" s="41"/>
      <c r="K6417" s="41"/>
      <c r="L6417" s="41"/>
    </row>
    <row r="6418" spans="9:12">
      <c r="I6418" s="41"/>
      <c r="J6418" s="41"/>
      <c r="K6418" s="41"/>
      <c r="L6418" s="41"/>
    </row>
    <row r="6419" spans="9:12">
      <c r="I6419" s="41"/>
      <c r="J6419" s="41"/>
      <c r="K6419" s="41"/>
      <c r="L6419" s="41"/>
    </row>
    <row r="6420" spans="9:12">
      <c r="I6420" s="41"/>
      <c r="J6420" s="41"/>
      <c r="K6420" s="41"/>
      <c r="L6420" s="41"/>
    </row>
    <row r="6421" spans="9:12">
      <c r="I6421" s="41"/>
      <c r="J6421" s="41"/>
      <c r="K6421" s="41"/>
      <c r="L6421" s="41"/>
    </row>
    <row r="6422" spans="9:12">
      <c r="I6422" s="41"/>
      <c r="J6422" s="41"/>
      <c r="K6422" s="41"/>
      <c r="L6422" s="41"/>
    </row>
    <row r="6423" spans="9:12">
      <c r="I6423" s="41"/>
      <c r="J6423" s="41"/>
      <c r="K6423" s="41"/>
      <c r="L6423" s="41"/>
    </row>
    <row r="6424" spans="9:12">
      <c r="I6424" s="41"/>
      <c r="J6424" s="41"/>
      <c r="K6424" s="41"/>
      <c r="L6424" s="41"/>
    </row>
    <row r="6425" spans="9:12">
      <c r="I6425" s="41"/>
      <c r="J6425" s="41"/>
      <c r="K6425" s="41"/>
      <c r="L6425" s="41"/>
    </row>
    <row r="6426" spans="9:12">
      <c r="I6426" s="41"/>
      <c r="J6426" s="41"/>
      <c r="K6426" s="41"/>
      <c r="L6426" s="41"/>
    </row>
    <row r="6427" spans="9:12">
      <c r="I6427" s="41"/>
      <c r="J6427" s="41"/>
      <c r="K6427" s="41"/>
      <c r="L6427" s="41"/>
    </row>
    <row r="6428" spans="9:12">
      <c r="I6428" s="41"/>
      <c r="J6428" s="41"/>
      <c r="K6428" s="41"/>
      <c r="L6428" s="41"/>
    </row>
    <row r="6429" spans="9:12">
      <c r="I6429" s="41"/>
      <c r="J6429" s="41"/>
      <c r="K6429" s="41"/>
      <c r="L6429" s="41"/>
    </row>
    <row r="6430" spans="9:12">
      <c r="I6430" s="41"/>
      <c r="J6430" s="41"/>
      <c r="K6430" s="41"/>
      <c r="L6430" s="41"/>
    </row>
    <row r="6431" spans="9:12">
      <c r="I6431" s="41"/>
      <c r="J6431" s="41"/>
      <c r="K6431" s="41"/>
      <c r="L6431" s="41"/>
    </row>
    <row r="6432" spans="9:12">
      <c r="I6432" s="41"/>
      <c r="J6432" s="41"/>
      <c r="K6432" s="41"/>
      <c r="L6432" s="41"/>
    </row>
    <row r="6433" spans="9:12">
      <c r="I6433" s="41"/>
      <c r="J6433" s="41"/>
      <c r="K6433" s="41"/>
      <c r="L6433" s="41"/>
    </row>
    <row r="6434" spans="9:12">
      <c r="I6434" s="41"/>
      <c r="J6434" s="41"/>
      <c r="K6434" s="41"/>
      <c r="L6434" s="41"/>
    </row>
    <row r="6435" spans="9:12">
      <c r="I6435" s="41"/>
      <c r="J6435" s="41"/>
      <c r="K6435" s="41"/>
      <c r="L6435" s="41"/>
    </row>
    <row r="6436" spans="9:12">
      <c r="I6436" s="41"/>
      <c r="J6436" s="41"/>
      <c r="K6436" s="41"/>
      <c r="L6436" s="41"/>
    </row>
    <row r="6437" spans="9:12">
      <c r="I6437" s="41"/>
      <c r="J6437" s="41"/>
      <c r="K6437" s="41"/>
      <c r="L6437" s="41"/>
    </row>
    <row r="6438" spans="9:12">
      <c r="I6438" s="41"/>
      <c r="J6438" s="41"/>
      <c r="K6438" s="41"/>
      <c r="L6438" s="41"/>
    </row>
    <row r="6439" spans="9:12">
      <c r="I6439" s="41"/>
      <c r="J6439" s="41"/>
      <c r="K6439" s="41"/>
      <c r="L6439" s="41"/>
    </row>
    <row r="6440" spans="9:12">
      <c r="I6440" s="41"/>
      <c r="J6440" s="41"/>
      <c r="K6440" s="41"/>
      <c r="L6440" s="41"/>
    </row>
    <row r="6441" spans="9:12">
      <c r="I6441" s="41"/>
      <c r="J6441" s="41"/>
      <c r="K6441" s="41"/>
      <c r="L6441" s="41"/>
    </row>
    <row r="6442" spans="9:12">
      <c r="I6442" s="41"/>
      <c r="J6442" s="41"/>
      <c r="K6442" s="41"/>
      <c r="L6442" s="41"/>
    </row>
    <row r="6443" spans="9:12">
      <c r="I6443" s="41"/>
      <c r="J6443" s="41"/>
      <c r="K6443" s="41"/>
      <c r="L6443" s="41"/>
    </row>
    <row r="6444" spans="9:12">
      <c r="I6444" s="41"/>
      <c r="J6444" s="41"/>
      <c r="K6444" s="41"/>
      <c r="L6444" s="41"/>
    </row>
    <row r="6445" spans="9:12">
      <c r="I6445" s="41"/>
      <c r="J6445" s="41"/>
      <c r="K6445" s="41"/>
      <c r="L6445" s="41"/>
    </row>
    <row r="6446" spans="9:12">
      <c r="I6446" s="41"/>
      <c r="J6446" s="41"/>
      <c r="K6446" s="41"/>
      <c r="L6446" s="41"/>
    </row>
    <row r="6447" spans="9:12">
      <c r="I6447" s="41"/>
      <c r="J6447" s="41"/>
      <c r="K6447" s="41"/>
      <c r="L6447" s="41"/>
    </row>
    <row r="6448" spans="9:12">
      <c r="I6448" s="41"/>
      <c r="J6448" s="41"/>
      <c r="K6448" s="41"/>
      <c r="L6448" s="41"/>
    </row>
    <row r="6449" spans="9:12">
      <c r="I6449" s="41"/>
      <c r="J6449" s="41"/>
      <c r="K6449" s="41"/>
      <c r="L6449" s="41"/>
    </row>
    <row r="6450" spans="9:12">
      <c r="I6450" s="41"/>
      <c r="J6450" s="41"/>
      <c r="K6450" s="41"/>
      <c r="L6450" s="41"/>
    </row>
    <row r="6451" spans="9:12">
      <c r="I6451" s="41"/>
      <c r="J6451" s="41"/>
      <c r="K6451" s="41"/>
      <c r="L6451" s="41"/>
    </row>
    <row r="6452" spans="9:12">
      <c r="I6452" s="41"/>
      <c r="J6452" s="41"/>
      <c r="K6452" s="41"/>
      <c r="L6452" s="41"/>
    </row>
    <row r="6453" spans="9:12">
      <c r="I6453" s="41"/>
      <c r="J6453" s="41"/>
      <c r="K6453" s="41"/>
      <c r="L6453" s="41"/>
    </row>
    <row r="6454" spans="9:12">
      <c r="I6454" s="41"/>
      <c r="J6454" s="41"/>
      <c r="K6454" s="41"/>
      <c r="L6454" s="41"/>
    </row>
    <row r="6455" spans="9:12">
      <c r="I6455" s="41"/>
      <c r="J6455" s="41"/>
      <c r="K6455" s="41"/>
      <c r="L6455" s="41"/>
    </row>
    <row r="6456" spans="9:12">
      <c r="I6456" s="41"/>
      <c r="J6456" s="41"/>
      <c r="K6456" s="41"/>
      <c r="L6456" s="41"/>
    </row>
    <row r="6457" spans="9:12">
      <c r="I6457" s="41"/>
      <c r="J6457" s="41"/>
      <c r="K6457" s="41"/>
      <c r="L6457" s="41"/>
    </row>
    <row r="6458" spans="9:12">
      <c r="I6458" s="41"/>
      <c r="J6458" s="41"/>
      <c r="K6458" s="41"/>
      <c r="L6458" s="41"/>
    </row>
    <row r="6459" spans="9:12">
      <c r="I6459" s="41"/>
      <c r="J6459" s="41"/>
      <c r="K6459" s="41"/>
      <c r="L6459" s="41"/>
    </row>
    <row r="6460" spans="9:12">
      <c r="I6460" s="41"/>
      <c r="J6460" s="41"/>
      <c r="K6460" s="41"/>
      <c r="L6460" s="41"/>
    </row>
    <row r="6461" spans="9:12">
      <c r="I6461" s="41"/>
      <c r="J6461" s="41"/>
      <c r="K6461" s="41"/>
      <c r="L6461" s="41"/>
    </row>
    <row r="6462" spans="9:12">
      <c r="I6462" s="41"/>
      <c r="J6462" s="41"/>
      <c r="K6462" s="41"/>
      <c r="L6462" s="41"/>
    </row>
    <row r="6463" spans="9:12">
      <c r="I6463" s="41"/>
      <c r="J6463" s="41"/>
      <c r="K6463" s="41"/>
      <c r="L6463" s="41"/>
    </row>
    <row r="6464" spans="9:12">
      <c r="I6464" s="41"/>
      <c r="J6464" s="41"/>
      <c r="K6464" s="41"/>
      <c r="L6464" s="41"/>
    </row>
    <row r="6465" spans="9:12">
      <c r="I6465" s="41"/>
      <c r="J6465" s="41"/>
      <c r="K6465" s="41"/>
      <c r="L6465" s="41"/>
    </row>
    <row r="6466" spans="9:12">
      <c r="I6466" s="41"/>
      <c r="J6466" s="41"/>
      <c r="K6466" s="41"/>
      <c r="L6466" s="41"/>
    </row>
    <row r="6467" spans="9:12">
      <c r="I6467" s="41"/>
      <c r="J6467" s="41"/>
      <c r="K6467" s="41"/>
      <c r="L6467" s="41"/>
    </row>
    <row r="6468" spans="9:12">
      <c r="I6468" s="41"/>
      <c r="J6468" s="41"/>
      <c r="K6468" s="41"/>
      <c r="L6468" s="41"/>
    </row>
    <row r="6469" spans="9:12">
      <c r="I6469" s="41"/>
      <c r="J6469" s="41"/>
      <c r="K6469" s="41"/>
      <c r="L6469" s="41"/>
    </row>
    <row r="6470" spans="9:12">
      <c r="I6470" s="41"/>
      <c r="J6470" s="41"/>
      <c r="K6470" s="41"/>
      <c r="L6470" s="41"/>
    </row>
    <row r="6471" spans="9:12">
      <c r="I6471" s="41"/>
      <c r="J6471" s="41"/>
      <c r="K6471" s="41"/>
      <c r="L6471" s="41"/>
    </row>
    <row r="6472" spans="9:12">
      <c r="I6472" s="41"/>
      <c r="J6472" s="41"/>
      <c r="K6472" s="41"/>
      <c r="L6472" s="41"/>
    </row>
    <row r="6473" spans="9:12">
      <c r="I6473" s="41"/>
      <c r="J6473" s="41"/>
      <c r="K6473" s="41"/>
      <c r="L6473" s="41"/>
    </row>
    <row r="6474" spans="9:12">
      <c r="I6474" s="41"/>
      <c r="J6474" s="41"/>
      <c r="K6474" s="41"/>
      <c r="L6474" s="41"/>
    </row>
    <row r="6475" spans="9:12">
      <c r="I6475" s="41"/>
      <c r="J6475" s="41"/>
      <c r="K6475" s="41"/>
      <c r="L6475" s="41"/>
    </row>
    <row r="6476" spans="9:12">
      <c r="I6476" s="41"/>
      <c r="J6476" s="41"/>
      <c r="K6476" s="41"/>
      <c r="L6476" s="41"/>
    </row>
    <row r="6477" spans="9:12">
      <c r="I6477" s="41"/>
      <c r="J6477" s="41"/>
      <c r="K6477" s="41"/>
      <c r="L6477" s="41"/>
    </row>
    <row r="6478" spans="9:12">
      <c r="I6478" s="41"/>
      <c r="J6478" s="41"/>
      <c r="K6478" s="41"/>
      <c r="L6478" s="41"/>
    </row>
    <row r="6479" spans="9:12">
      <c r="I6479" s="41"/>
      <c r="J6479" s="41"/>
      <c r="K6479" s="41"/>
      <c r="L6479" s="41"/>
    </row>
    <row r="6480" spans="9:12">
      <c r="I6480" s="41"/>
      <c r="J6480" s="41"/>
      <c r="K6480" s="41"/>
      <c r="L6480" s="41"/>
    </row>
    <row r="6481" spans="9:12">
      <c r="I6481" s="41"/>
      <c r="J6481" s="41"/>
      <c r="K6481" s="41"/>
      <c r="L6481" s="41"/>
    </row>
    <row r="6482" spans="9:12">
      <c r="I6482" s="41"/>
      <c r="J6482" s="41"/>
      <c r="K6482" s="41"/>
      <c r="L6482" s="41"/>
    </row>
    <row r="6483" spans="9:12">
      <c r="I6483" s="41"/>
      <c r="J6483" s="41"/>
      <c r="K6483" s="41"/>
      <c r="L6483" s="41"/>
    </row>
    <row r="6484" spans="9:12">
      <c r="I6484" s="41"/>
      <c r="J6484" s="41"/>
      <c r="K6484" s="41"/>
      <c r="L6484" s="41"/>
    </row>
    <row r="6485" spans="9:12">
      <c r="I6485" s="41"/>
      <c r="J6485" s="41"/>
      <c r="K6485" s="41"/>
      <c r="L6485" s="41"/>
    </row>
    <row r="6486" spans="9:12">
      <c r="I6486" s="41"/>
      <c r="J6486" s="41"/>
      <c r="K6486" s="41"/>
      <c r="L6486" s="41"/>
    </row>
    <row r="6487" spans="9:12">
      <c r="I6487" s="41"/>
      <c r="J6487" s="41"/>
      <c r="K6487" s="41"/>
      <c r="L6487" s="41"/>
    </row>
    <row r="6488" spans="9:12">
      <c r="I6488" s="41"/>
      <c r="J6488" s="41"/>
      <c r="K6488" s="41"/>
      <c r="L6488" s="41"/>
    </row>
    <row r="6489" spans="9:12">
      <c r="I6489" s="41"/>
      <c r="J6489" s="41"/>
      <c r="K6489" s="41"/>
      <c r="L6489" s="41"/>
    </row>
    <row r="6490" spans="9:12">
      <c r="I6490" s="41"/>
      <c r="J6490" s="41"/>
      <c r="K6490" s="41"/>
      <c r="L6490" s="41"/>
    </row>
    <row r="6491" spans="9:12">
      <c r="I6491" s="41"/>
      <c r="J6491" s="41"/>
      <c r="K6491" s="41"/>
      <c r="L6491" s="41"/>
    </row>
    <row r="6492" spans="9:12">
      <c r="I6492" s="41"/>
      <c r="J6492" s="41"/>
      <c r="K6492" s="41"/>
      <c r="L6492" s="41"/>
    </row>
    <row r="6493" spans="9:12">
      <c r="I6493" s="41"/>
      <c r="J6493" s="41"/>
      <c r="K6493" s="41"/>
      <c r="L6493" s="41"/>
    </row>
    <row r="6494" spans="9:12">
      <c r="I6494" s="41"/>
      <c r="J6494" s="41"/>
      <c r="K6494" s="41"/>
      <c r="L6494" s="41"/>
    </row>
    <row r="6495" spans="9:12">
      <c r="I6495" s="41"/>
      <c r="J6495" s="41"/>
      <c r="K6495" s="41"/>
      <c r="L6495" s="41"/>
    </row>
    <row r="6496" spans="9:12">
      <c r="I6496" s="41"/>
      <c r="J6496" s="41"/>
      <c r="K6496" s="41"/>
      <c r="L6496" s="41"/>
    </row>
    <row r="6497" spans="9:12">
      <c r="I6497" s="41"/>
      <c r="J6497" s="41"/>
      <c r="K6497" s="41"/>
      <c r="L6497" s="41"/>
    </row>
    <row r="6498" spans="9:12">
      <c r="I6498" s="41"/>
      <c r="J6498" s="41"/>
      <c r="K6498" s="41"/>
      <c r="L6498" s="41"/>
    </row>
    <row r="6499" spans="9:12">
      <c r="I6499" s="41"/>
      <c r="J6499" s="41"/>
      <c r="K6499" s="41"/>
      <c r="L6499" s="41"/>
    </row>
    <row r="6500" spans="9:12">
      <c r="I6500" s="41"/>
      <c r="J6500" s="41"/>
      <c r="K6500" s="41"/>
      <c r="L6500" s="41"/>
    </row>
    <row r="6501" spans="9:12">
      <c r="I6501" s="41"/>
      <c r="J6501" s="41"/>
      <c r="K6501" s="41"/>
      <c r="L6501" s="41"/>
    </row>
    <row r="6502" spans="9:12">
      <c r="I6502" s="41"/>
      <c r="J6502" s="41"/>
      <c r="K6502" s="41"/>
      <c r="L6502" s="41"/>
    </row>
    <row r="6503" spans="9:12">
      <c r="I6503" s="41"/>
      <c r="J6503" s="41"/>
      <c r="K6503" s="41"/>
      <c r="L6503" s="41"/>
    </row>
    <row r="6504" spans="9:12">
      <c r="I6504" s="41"/>
      <c r="J6504" s="41"/>
      <c r="K6504" s="41"/>
      <c r="L6504" s="41"/>
    </row>
    <row r="6505" spans="9:12">
      <c r="I6505" s="41"/>
      <c r="J6505" s="41"/>
      <c r="K6505" s="41"/>
      <c r="L6505" s="41"/>
    </row>
    <row r="6506" spans="9:12">
      <c r="I6506" s="41"/>
      <c r="J6506" s="41"/>
      <c r="K6506" s="41"/>
      <c r="L6506" s="41"/>
    </row>
    <row r="6507" spans="9:12">
      <c r="I6507" s="41"/>
      <c r="J6507" s="41"/>
      <c r="K6507" s="41"/>
      <c r="L6507" s="41"/>
    </row>
    <row r="6508" spans="9:12">
      <c r="I6508" s="41"/>
      <c r="J6508" s="41"/>
      <c r="K6508" s="41"/>
      <c r="L6508" s="41"/>
    </row>
    <row r="6509" spans="9:12">
      <c r="I6509" s="41"/>
      <c r="J6509" s="41"/>
      <c r="K6509" s="41"/>
      <c r="L6509" s="41"/>
    </row>
    <row r="6510" spans="9:12">
      <c r="I6510" s="41"/>
      <c r="J6510" s="41"/>
      <c r="K6510" s="41"/>
      <c r="L6510" s="41"/>
    </row>
    <row r="6511" spans="9:12">
      <c r="I6511" s="41"/>
      <c r="J6511" s="41"/>
      <c r="K6511" s="41"/>
      <c r="L6511" s="41"/>
    </row>
    <row r="6512" spans="9:12">
      <c r="I6512" s="41"/>
      <c r="J6512" s="41"/>
      <c r="K6512" s="41"/>
      <c r="L6512" s="41"/>
    </row>
    <row r="6513" spans="9:12">
      <c r="I6513" s="41"/>
      <c r="J6513" s="41"/>
      <c r="K6513" s="41"/>
      <c r="L6513" s="41"/>
    </row>
    <row r="6514" spans="9:12">
      <c r="I6514" s="41"/>
      <c r="J6514" s="41"/>
      <c r="K6514" s="41"/>
      <c r="L6514" s="41"/>
    </row>
    <row r="6515" spans="9:12">
      <c r="I6515" s="41"/>
      <c r="J6515" s="41"/>
      <c r="K6515" s="41"/>
      <c r="L6515" s="41"/>
    </row>
    <row r="6516" spans="9:12">
      <c r="I6516" s="41"/>
      <c r="J6516" s="41"/>
      <c r="K6516" s="41"/>
      <c r="L6516" s="41"/>
    </row>
    <row r="6517" spans="9:12">
      <c r="I6517" s="41"/>
      <c r="J6517" s="41"/>
      <c r="K6517" s="41"/>
      <c r="L6517" s="41"/>
    </row>
    <row r="6518" spans="9:12">
      <c r="I6518" s="41"/>
      <c r="J6518" s="41"/>
      <c r="K6518" s="41"/>
      <c r="L6518" s="41"/>
    </row>
    <row r="6519" spans="9:12">
      <c r="I6519" s="41"/>
      <c r="J6519" s="41"/>
      <c r="K6519" s="41"/>
      <c r="L6519" s="41"/>
    </row>
    <row r="6520" spans="9:12">
      <c r="I6520" s="41"/>
      <c r="J6520" s="41"/>
      <c r="K6520" s="41"/>
      <c r="L6520" s="41"/>
    </row>
    <row r="6521" spans="9:12">
      <c r="I6521" s="41"/>
      <c r="J6521" s="41"/>
      <c r="K6521" s="41"/>
      <c r="L6521" s="41"/>
    </row>
    <row r="6522" spans="9:12">
      <c r="I6522" s="41"/>
      <c r="J6522" s="41"/>
      <c r="K6522" s="41"/>
      <c r="L6522" s="41"/>
    </row>
    <row r="6523" spans="9:12">
      <c r="I6523" s="41"/>
      <c r="J6523" s="41"/>
      <c r="K6523" s="41"/>
      <c r="L6523" s="41"/>
    </row>
    <row r="6524" spans="9:12">
      <c r="I6524" s="41"/>
      <c r="J6524" s="41"/>
      <c r="K6524" s="41"/>
      <c r="L6524" s="41"/>
    </row>
    <row r="6525" spans="9:12">
      <c r="I6525" s="41"/>
      <c r="J6525" s="41"/>
      <c r="K6525" s="41"/>
      <c r="L6525" s="41"/>
    </row>
    <row r="6526" spans="9:12">
      <c r="I6526" s="41"/>
      <c r="J6526" s="41"/>
      <c r="K6526" s="41"/>
      <c r="L6526" s="41"/>
    </row>
    <row r="6527" spans="9:12">
      <c r="I6527" s="41"/>
      <c r="J6527" s="41"/>
      <c r="K6527" s="41"/>
      <c r="L6527" s="41"/>
    </row>
    <row r="6528" spans="9:12">
      <c r="I6528" s="41"/>
      <c r="J6528" s="41"/>
      <c r="K6528" s="41"/>
      <c r="L6528" s="41"/>
    </row>
    <row r="6529" spans="9:12">
      <c r="I6529" s="41"/>
      <c r="J6529" s="41"/>
      <c r="K6529" s="41"/>
      <c r="L6529" s="41"/>
    </row>
    <row r="6530" spans="9:12">
      <c r="I6530" s="41"/>
      <c r="J6530" s="41"/>
      <c r="K6530" s="41"/>
      <c r="L6530" s="41"/>
    </row>
    <row r="6531" spans="9:12">
      <c r="I6531" s="41"/>
      <c r="J6531" s="41"/>
      <c r="K6531" s="41"/>
      <c r="L6531" s="41"/>
    </row>
    <row r="6532" spans="9:12">
      <c r="I6532" s="41"/>
      <c r="J6532" s="41"/>
      <c r="K6532" s="41"/>
      <c r="L6532" s="41"/>
    </row>
    <row r="6533" spans="9:12">
      <c r="I6533" s="41"/>
      <c r="J6533" s="41"/>
      <c r="K6533" s="41"/>
      <c r="L6533" s="41"/>
    </row>
    <row r="6534" spans="9:12">
      <c r="I6534" s="41"/>
      <c r="J6534" s="41"/>
      <c r="K6534" s="41"/>
      <c r="L6534" s="41"/>
    </row>
    <row r="6535" spans="9:12">
      <c r="I6535" s="41"/>
      <c r="J6535" s="41"/>
      <c r="K6535" s="41"/>
      <c r="L6535" s="41"/>
    </row>
    <row r="6536" spans="9:12">
      <c r="I6536" s="41"/>
      <c r="J6536" s="41"/>
      <c r="K6536" s="41"/>
      <c r="L6536" s="41"/>
    </row>
    <row r="6537" spans="9:12">
      <c r="I6537" s="41"/>
      <c r="J6537" s="41"/>
      <c r="K6537" s="41"/>
      <c r="L6537" s="41"/>
    </row>
    <row r="6538" spans="9:12">
      <c r="I6538" s="41"/>
      <c r="J6538" s="41"/>
      <c r="K6538" s="41"/>
      <c r="L6538" s="41"/>
    </row>
    <row r="6539" spans="9:12">
      <c r="I6539" s="41"/>
      <c r="J6539" s="41"/>
      <c r="K6539" s="41"/>
      <c r="L6539" s="41"/>
    </row>
    <row r="6540" spans="9:12">
      <c r="I6540" s="41"/>
      <c r="J6540" s="41"/>
      <c r="K6540" s="41"/>
      <c r="L6540" s="41"/>
    </row>
    <row r="6541" spans="9:12">
      <c r="I6541" s="41"/>
      <c r="J6541" s="41"/>
      <c r="K6541" s="41"/>
      <c r="L6541" s="41"/>
    </row>
    <row r="6542" spans="9:12">
      <c r="I6542" s="41"/>
      <c r="J6542" s="41"/>
      <c r="K6542" s="41"/>
      <c r="L6542" s="41"/>
    </row>
    <row r="6543" spans="9:12">
      <c r="I6543" s="41"/>
      <c r="J6543" s="41"/>
      <c r="K6543" s="41"/>
      <c r="L6543" s="41"/>
    </row>
    <row r="6544" spans="9:12">
      <c r="I6544" s="41"/>
      <c r="J6544" s="41"/>
      <c r="K6544" s="41"/>
      <c r="L6544" s="41"/>
    </row>
    <row r="6545" spans="9:12">
      <c r="I6545" s="41"/>
      <c r="J6545" s="41"/>
      <c r="K6545" s="41"/>
      <c r="L6545" s="41"/>
    </row>
    <row r="6546" spans="9:12">
      <c r="I6546" s="41"/>
      <c r="J6546" s="41"/>
      <c r="K6546" s="41"/>
      <c r="L6546" s="41"/>
    </row>
    <row r="6547" spans="9:12">
      <c r="I6547" s="41"/>
      <c r="J6547" s="41"/>
      <c r="K6547" s="41"/>
      <c r="L6547" s="41"/>
    </row>
    <row r="6548" spans="9:12">
      <c r="I6548" s="41"/>
      <c r="J6548" s="41"/>
      <c r="K6548" s="41"/>
      <c r="L6548" s="41"/>
    </row>
    <row r="6549" spans="9:12">
      <c r="I6549" s="41"/>
      <c r="J6549" s="41"/>
      <c r="K6549" s="41"/>
      <c r="L6549" s="41"/>
    </row>
    <row r="6550" spans="9:12">
      <c r="I6550" s="41"/>
      <c r="J6550" s="41"/>
      <c r="K6550" s="41"/>
      <c r="L6550" s="41"/>
    </row>
    <row r="6551" spans="9:12">
      <c r="I6551" s="41"/>
      <c r="J6551" s="41"/>
      <c r="K6551" s="41"/>
      <c r="L6551" s="41"/>
    </row>
    <row r="6552" spans="9:12">
      <c r="I6552" s="41"/>
      <c r="J6552" s="41"/>
      <c r="K6552" s="41"/>
      <c r="L6552" s="41"/>
    </row>
    <row r="6553" spans="9:12">
      <c r="I6553" s="41"/>
      <c r="J6553" s="41"/>
      <c r="K6553" s="41"/>
      <c r="L6553" s="41"/>
    </row>
    <row r="6554" spans="9:12">
      <c r="I6554" s="41"/>
      <c r="J6554" s="41"/>
      <c r="K6554" s="41"/>
      <c r="L6554" s="41"/>
    </row>
    <row r="6555" spans="9:12">
      <c r="I6555" s="41"/>
      <c r="J6555" s="41"/>
      <c r="K6555" s="41"/>
      <c r="L6555" s="41"/>
    </row>
    <row r="6556" spans="9:12">
      <c r="I6556" s="41"/>
      <c r="J6556" s="41"/>
      <c r="K6556" s="41"/>
      <c r="L6556" s="41"/>
    </row>
    <row r="6557" spans="9:12">
      <c r="I6557" s="41"/>
      <c r="J6557" s="41"/>
      <c r="K6557" s="41"/>
      <c r="L6557" s="41"/>
    </row>
    <row r="6558" spans="9:12">
      <c r="I6558" s="41"/>
      <c r="J6558" s="41"/>
      <c r="K6558" s="41"/>
      <c r="L6558" s="41"/>
    </row>
    <row r="6559" spans="9:12">
      <c r="I6559" s="41"/>
      <c r="J6559" s="41"/>
      <c r="K6559" s="41"/>
      <c r="L6559" s="41"/>
    </row>
    <row r="6560" spans="9:12">
      <c r="I6560" s="41"/>
      <c r="J6560" s="41"/>
      <c r="K6560" s="41"/>
      <c r="L6560" s="41"/>
    </row>
    <row r="6561" spans="9:12">
      <c r="I6561" s="41"/>
      <c r="J6561" s="41"/>
      <c r="K6561" s="41"/>
      <c r="L6561" s="41"/>
    </row>
    <row r="6562" spans="9:12">
      <c r="I6562" s="41"/>
      <c r="J6562" s="41"/>
      <c r="K6562" s="41"/>
      <c r="L6562" s="41"/>
    </row>
    <row r="6563" spans="9:12">
      <c r="I6563" s="41"/>
      <c r="J6563" s="41"/>
      <c r="K6563" s="41"/>
      <c r="L6563" s="41"/>
    </row>
    <row r="6564" spans="9:12">
      <c r="I6564" s="41"/>
      <c r="J6564" s="41"/>
      <c r="K6564" s="41"/>
      <c r="L6564" s="41"/>
    </row>
    <row r="6565" spans="9:12">
      <c r="I6565" s="41"/>
      <c r="J6565" s="41"/>
      <c r="K6565" s="41"/>
      <c r="L6565" s="41"/>
    </row>
    <row r="6566" spans="9:12">
      <c r="I6566" s="41"/>
      <c r="J6566" s="41"/>
      <c r="K6566" s="41"/>
      <c r="L6566" s="41"/>
    </row>
    <row r="6567" spans="9:12">
      <c r="I6567" s="41"/>
      <c r="J6567" s="41"/>
      <c r="K6567" s="41"/>
      <c r="L6567" s="41"/>
    </row>
    <row r="6568" spans="9:12">
      <c r="I6568" s="41"/>
      <c r="J6568" s="41"/>
      <c r="K6568" s="41"/>
      <c r="L6568" s="41"/>
    </row>
    <row r="6569" spans="9:12">
      <c r="I6569" s="41"/>
      <c r="J6569" s="41"/>
      <c r="K6569" s="41"/>
      <c r="L6569" s="41"/>
    </row>
    <row r="6570" spans="9:12">
      <c r="I6570" s="41"/>
      <c r="J6570" s="41"/>
      <c r="K6570" s="41"/>
      <c r="L6570" s="41"/>
    </row>
    <row r="6571" spans="9:12">
      <c r="I6571" s="41"/>
      <c r="J6571" s="41"/>
      <c r="K6571" s="41"/>
      <c r="L6571" s="41"/>
    </row>
    <row r="6572" spans="9:12">
      <c r="I6572" s="41"/>
      <c r="J6572" s="41"/>
      <c r="K6572" s="41"/>
      <c r="L6572" s="41"/>
    </row>
    <row r="6573" spans="9:12">
      <c r="I6573" s="41"/>
      <c r="J6573" s="41"/>
      <c r="K6573" s="41"/>
      <c r="L6573" s="41"/>
    </row>
    <row r="6574" spans="9:12">
      <c r="I6574" s="41"/>
      <c r="J6574" s="41"/>
      <c r="K6574" s="41"/>
      <c r="L6574" s="41"/>
    </row>
    <row r="6575" spans="9:12">
      <c r="I6575" s="41"/>
      <c r="J6575" s="41"/>
      <c r="K6575" s="41"/>
      <c r="L6575" s="41"/>
    </row>
    <row r="6576" spans="9:12">
      <c r="I6576" s="41"/>
      <c r="J6576" s="41"/>
      <c r="K6576" s="41"/>
      <c r="L6576" s="41"/>
    </row>
    <row r="6577" spans="9:12">
      <c r="I6577" s="41"/>
      <c r="J6577" s="41"/>
      <c r="K6577" s="41"/>
      <c r="L6577" s="41"/>
    </row>
    <row r="6578" spans="9:12">
      <c r="I6578" s="41"/>
      <c r="J6578" s="41"/>
      <c r="K6578" s="41"/>
      <c r="L6578" s="41"/>
    </row>
    <row r="6579" spans="9:12">
      <c r="I6579" s="41"/>
      <c r="J6579" s="41"/>
      <c r="K6579" s="41"/>
      <c r="L6579" s="41"/>
    </row>
    <row r="6580" spans="9:12">
      <c r="I6580" s="41"/>
      <c r="J6580" s="41"/>
      <c r="K6580" s="41"/>
      <c r="L6580" s="41"/>
    </row>
    <row r="6581" spans="9:12">
      <c r="I6581" s="41"/>
      <c r="J6581" s="41"/>
      <c r="K6581" s="41"/>
      <c r="L6581" s="41"/>
    </row>
    <row r="6582" spans="9:12">
      <c r="I6582" s="41"/>
      <c r="J6582" s="41"/>
      <c r="K6582" s="41"/>
      <c r="L6582" s="41"/>
    </row>
    <row r="6583" spans="9:12">
      <c r="I6583" s="41"/>
      <c r="J6583" s="41"/>
      <c r="K6583" s="41"/>
      <c r="L6583" s="41"/>
    </row>
    <row r="6584" spans="9:12">
      <c r="I6584" s="41"/>
      <c r="J6584" s="41"/>
      <c r="K6584" s="41"/>
      <c r="L6584" s="41"/>
    </row>
    <row r="6585" spans="9:12">
      <c r="I6585" s="41"/>
      <c r="J6585" s="41"/>
      <c r="K6585" s="41"/>
      <c r="L6585" s="41"/>
    </row>
    <row r="6586" spans="9:12">
      <c r="I6586" s="41"/>
      <c r="J6586" s="41"/>
      <c r="K6586" s="41"/>
      <c r="L6586" s="41"/>
    </row>
    <row r="6587" spans="9:12">
      <c r="I6587" s="41"/>
      <c r="J6587" s="41"/>
      <c r="K6587" s="41"/>
      <c r="L6587" s="41"/>
    </row>
    <row r="6588" spans="9:12">
      <c r="I6588" s="41"/>
      <c r="J6588" s="41"/>
      <c r="K6588" s="41"/>
      <c r="L6588" s="41"/>
    </row>
    <row r="6589" spans="9:12">
      <c r="I6589" s="41"/>
      <c r="J6589" s="41"/>
      <c r="K6589" s="41"/>
      <c r="L6589" s="41"/>
    </row>
    <row r="6590" spans="9:12">
      <c r="I6590" s="41"/>
      <c r="J6590" s="41"/>
      <c r="K6590" s="41"/>
      <c r="L6590" s="41"/>
    </row>
    <row r="6591" spans="9:12">
      <c r="I6591" s="41"/>
      <c r="J6591" s="41"/>
      <c r="K6591" s="41"/>
      <c r="L6591" s="41"/>
    </row>
    <row r="6592" spans="9:12">
      <c r="I6592" s="41"/>
      <c r="J6592" s="41"/>
      <c r="K6592" s="41"/>
      <c r="L6592" s="41"/>
    </row>
    <row r="6593" spans="9:12">
      <c r="I6593" s="41"/>
      <c r="J6593" s="41"/>
      <c r="K6593" s="41"/>
      <c r="L6593" s="41"/>
    </row>
    <row r="6594" spans="9:12">
      <c r="I6594" s="41"/>
      <c r="J6594" s="41"/>
      <c r="K6594" s="41"/>
      <c r="L6594" s="41"/>
    </row>
    <row r="6595" spans="9:12">
      <c r="I6595" s="41"/>
      <c r="J6595" s="41"/>
      <c r="K6595" s="41"/>
      <c r="L6595" s="41"/>
    </row>
    <row r="6596" spans="9:12">
      <c r="I6596" s="41"/>
      <c r="J6596" s="41"/>
      <c r="K6596" s="41"/>
      <c r="L6596" s="41"/>
    </row>
    <row r="6597" spans="9:12">
      <c r="I6597" s="41"/>
      <c r="J6597" s="41"/>
      <c r="K6597" s="41"/>
      <c r="L6597" s="41"/>
    </row>
    <row r="6598" spans="9:12">
      <c r="I6598" s="41"/>
      <c r="J6598" s="41"/>
      <c r="K6598" s="41"/>
      <c r="L6598" s="41"/>
    </row>
    <row r="6599" spans="9:12">
      <c r="I6599" s="41"/>
      <c r="J6599" s="41"/>
      <c r="K6599" s="41"/>
      <c r="L6599" s="41"/>
    </row>
    <row r="6600" spans="9:12">
      <c r="I6600" s="41"/>
      <c r="J6600" s="41"/>
      <c r="K6600" s="41"/>
      <c r="L6600" s="41"/>
    </row>
    <row r="6601" spans="9:12">
      <c r="I6601" s="41"/>
      <c r="J6601" s="41"/>
      <c r="K6601" s="41"/>
      <c r="L6601" s="41"/>
    </row>
    <row r="6602" spans="9:12">
      <c r="I6602" s="41"/>
      <c r="J6602" s="41"/>
      <c r="K6602" s="41"/>
      <c r="L6602" s="41"/>
    </row>
    <row r="6603" spans="9:12">
      <c r="I6603" s="41"/>
      <c r="J6603" s="41"/>
      <c r="K6603" s="41"/>
      <c r="L6603" s="41"/>
    </row>
    <row r="6604" spans="9:12">
      <c r="I6604" s="41"/>
      <c r="J6604" s="41"/>
      <c r="K6604" s="41"/>
      <c r="L6604" s="41"/>
    </row>
    <row r="6605" spans="9:12">
      <c r="I6605" s="41"/>
      <c r="J6605" s="41"/>
      <c r="K6605" s="41"/>
      <c r="L6605" s="41"/>
    </row>
    <row r="6606" spans="9:12">
      <c r="I6606" s="41"/>
      <c r="J6606" s="41"/>
      <c r="K6606" s="41"/>
      <c r="L6606" s="41"/>
    </row>
    <row r="6607" spans="9:12">
      <c r="I6607" s="41"/>
      <c r="J6607" s="41"/>
      <c r="K6607" s="41"/>
      <c r="L6607" s="41"/>
    </row>
    <row r="6608" spans="9:12">
      <c r="I6608" s="41"/>
      <c r="J6608" s="41"/>
      <c r="K6608" s="41"/>
      <c r="L6608" s="41"/>
    </row>
    <row r="6609" spans="9:12">
      <c r="I6609" s="41"/>
      <c r="J6609" s="41"/>
      <c r="K6609" s="41"/>
      <c r="L6609" s="41"/>
    </row>
    <row r="6610" spans="9:12">
      <c r="I6610" s="41"/>
      <c r="J6610" s="41"/>
      <c r="K6610" s="41"/>
      <c r="L6610" s="41"/>
    </row>
    <row r="6611" spans="9:12">
      <c r="I6611" s="41"/>
      <c r="J6611" s="41"/>
      <c r="K6611" s="41"/>
      <c r="L6611" s="41"/>
    </row>
    <row r="6612" spans="9:12">
      <c r="I6612" s="41"/>
      <c r="J6612" s="41"/>
      <c r="K6612" s="41"/>
      <c r="L6612" s="41"/>
    </row>
    <row r="6613" spans="9:12">
      <c r="I6613" s="41"/>
      <c r="J6613" s="41"/>
      <c r="K6613" s="41"/>
      <c r="L6613" s="41"/>
    </row>
    <row r="6614" spans="9:12">
      <c r="I6614" s="41"/>
      <c r="J6614" s="41"/>
      <c r="K6614" s="41"/>
      <c r="L6614" s="41"/>
    </row>
    <row r="6615" spans="9:12">
      <c r="I6615" s="41"/>
      <c r="J6615" s="41"/>
      <c r="K6615" s="41"/>
      <c r="L6615" s="41"/>
    </row>
    <row r="6616" spans="9:12">
      <c r="I6616" s="41"/>
      <c r="J6616" s="41"/>
      <c r="K6616" s="41"/>
      <c r="L6616" s="41"/>
    </row>
    <row r="6617" spans="9:12">
      <c r="I6617" s="41"/>
      <c r="J6617" s="41"/>
      <c r="K6617" s="41"/>
      <c r="L6617" s="41"/>
    </row>
    <row r="6618" spans="9:12">
      <c r="I6618" s="41"/>
      <c r="J6618" s="41"/>
      <c r="K6618" s="41"/>
      <c r="L6618" s="41"/>
    </row>
    <row r="6619" spans="9:12">
      <c r="I6619" s="41"/>
      <c r="J6619" s="41"/>
      <c r="K6619" s="41"/>
      <c r="L6619" s="41"/>
    </row>
    <row r="6620" spans="9:12">
      <c r="I6620" s="41"/>
      <c r="J6620" s="41"/>
      <c r="K6620" s="41"/>
      <c r="L6620" s="41"/>
    </row>
    <row r="6621" spans="9:12">
      <c r="I6621" s="41"/>
      <c r="J6621" s="41"/>
      <c r="K6621" s="41"/>
      <c r="L6621" s="41"/>
    </row>
    <row r="6622" spans="9:12">
      <c r="I6622" s="41"/>
      <c r="J6622" s="41"/>
      <c r="K6622" s="41"/>
      <c r="L6622" s="41"/>
    </row>
    <row r="6623" spans="9:12">
      <c r="I6623" s="41"/>
      <c r="J6623" s="41"/>
      <c r="K6623" s="41"/>
      <c r="L6623" s="41"/>
    </row>
    <row r="6624" spans="9:12">
      <c r="I6624" s="41"/>
      <c r="J6624" s="41"/>
      <c r="K6624" s="41"/>
      <c r="L6624" s="41"/>
    </row>
    <row r="6625" spans="9:12">
      <c r="I6625" s="41"/>
      <c r="J6625" s="41"/>
      <c r="K6625" s="41"/>
      <c r="L6625" s="41"/>
    </row>
    <row r="6626" spans="9:12">
      <c r="I6626" s="41"/>
      <c r="J6626" s="41"/>
      <c r="K6626" s="41"/>
      <c r="L6626" s="41"/>
    </row>
    <row r="6627" spans="9:12">
      <c r="I6627" s="41"/>
      <c r="J6627" s="41"/>
      <c r="K6627" s="41"/>
      <c r="L6627" s="41"/>
    </row>
    <row r="6628" spans="9:12">
      <c r="I6628" s="41"/>
      <c r="J6628" s="41"/>
      <c r="K6628" s="41"/>
      <c r="L6628" s="41"/>
    </row>
    <row r="6629" spans="9:12">
      <c r="I6629" s="41"/>
      <c r="J6629" s="41"/>
      <c r="K6629" s="41"/>
      <c r="L6629" s="41"/>
    </row>
    <row r="6630" spans="9:12">
      <c r="I6630" s="41"/>
      <c r="J6630" s="41"/>
      <c r="K6630" s="41"/>
      <c r="L6630" s="41"/>
    </row>
    <row r="6631" spans="9:12">
      <c r="I6631" s="41"/>
      <c r="J6631" s="41"/>
      <c r="K6631" s="41"/>
      <c r="L6631" s="41"/>
    </row>
    <row r="6632" spans="9:12">
      <c r="I6632" s="41"/>
      <c r="J6632" s="41"/>
      <c r="K6632" s="41"/>
      <c r="L6632" s="41"/>
    </row>
    <row r="6633" spans="9:12">
      <c r="I6633" s="41"/>
      <c r="J6633" s="41"/>
      <c r="K6633" s="41"/>
      <c r="L6633" s="41"/>
    </row>
    <row r="6634" spans="9:12">
      <c r="I6634" s="41"/>
      <c r="J6634" s="41"/>
      <c r="K6634" s="41"/>
      <c r="L6634" s="41"/>
    </row>
    <row r="6635" spans="9:12">
      <c r="I6635" s="41"/>
      <c r="J6635" s="41"/>
      <c r="K6635" s="41"/>
      <c r="L6635" s="41"/>
    </row>
    <row r="6636" spans="9:12">
      <c r="I6636" s="41"/>
      <c r="J6636" s="41"/>
      <c r="K6636" s="41"/>
      <c r="L6636" s="41"/>
    </row>
    <row r="6637" spans="9:12">
      <c r="I6637" s="41"/>
      <c r="J6637" s="41"/>
      <c r="K6637" s="41"/>
      <c r="L6637" s="41"/>
    </row>
    <row r="6638" spans="9:12">
      <c r="I6638" s="41"/>
      <c r="J6638" s="41"/>
      <c r="K6638" s="41"/>
      <c r="L6638" s="41"/>
    </row>
    <row r="6639" spans="9:12">
      <c r="I6639" s="41"/>
      <c r="J6639" s="41"/>
      <c r="K6639" s="41"/>
      <c r="L6639" s="41"/>
    </row>
    <row r="6640" spans="9:12">
      <c r="I6640" s="41"/>
      <c r="J6640" s="41"/>
      <c r="K6640" s="41"/>
      <c r="L6640" s="41"/>
    </row>
    <row r="6641" spans="9:12">
      <c r="I6641" s="41"/>
      <c r="J6641" s="41"/>
      <c r="K6641" s="41"/>
      <c r="L6641" s="41"/>
    </row>
    <row r="6642" spans="9:12">
      <c r="I6642" s="41"/>
      <c r="J6642" s="41"/>
      <c r="K6642" s="41"/>
      <c r="L6642" s="41"/>
    </row>
    <row r="6643" spans="9:12">
      <c r="I6643" s="41"/>
      <c r="J6643" s="41"/>
      <c r="K6643" s="41"/>
      <c r="L6643" s="41"/>
    </row>
    <row r="6644" spans="9:12">
      <c r="I6644" s="41"/>
      <c r="J6644" s="41"/>
      <c r="K6644" s="41"/>
      <c r="L6644" s="41"/>
    </row>
    <row r="6645" spans="9:12">
      <c r="I6645" s="41"/>
      <c r="J6645" s="41"/>
      <c r="K6645" s="41"/>
      <c r="L6645" s="41"/>
    </row>
    <row r="6646" spans="9:12">
      <c r="I6646" s="41"/>
      <c r="J6646" s="41"/>
      <c r="K6646" s="41"/>
      <c r="L6646" s="41"/>
    </row>
    <row r="6647" spans="9:12">
      <c r="I6647" s="41"/>
      <c r="J6647" s="41"/>
      <c r="K6647" s="41"/>
      <c r="L6647" s="41"/>
    </row>
    <row r="6648" spans="9:12">
      <c r="I6648" s="41"/>
      <c r="J6648" s="41"/>
      <c r="K6648" s="41"/>
      <c r="L6648" s="41"/>
    </row>
    <row r="6649" spans="9:12">
      <c r="I6649" s="41"/>
      <c r="J6649" s="41"/>
      <c r="K6649" s="41"/>
      <c r="L6649" s="41"/>
    </row>
    <row r="6650" spans="9:12">
      <c r="I6650" s="41"/>
      <c r="J6650" s="41"/>
      <c r="K6650" s="41"/>
      <c r="L6650" s="41"/>
    </row>
    <row r="6651" spans="9:12">
      <c r="I6651" s="41"/>
      <c r="J6651" s="41"/>
      <c r="K6651" s="41"/>
      <c r="L6651" s="41"/>
    </row>
    <row r="6652" spans="9:12">
      <c r="I6652" s="41"/>
      <c r="J6652" s="41"/>
      <c r="K6652" s="41"/>
      <c r="L6652" s="41"/>
    </row>
    <row r="6653" spans="9:12">
      <c r="I6653" s="41"/>
      <c r="J6653" s="41"/>
      <c r="K6653" s="41"/>
      <c r="L6653" s="41"/>
    </row>
    <row r="6654" spans="9:12">
      <c r="I6654" s="41"/>
      <c r="J6654" s="41"/>
      <c r="K6654" s="41"/>
      <c r="L6654" s="41"/>
    </row>
    <row r="6655" spans="9:12">
      <c r="I6655" s="41"/>
      <c r="J6655" s="41"/>
      <c r="K6655" s="41"/>
      <c r="L6655" s="41"/>
    </row>
    <row r="6656" spans="9:12">
      <c r="I6656" s="41"/>
      <c r="J6656" s="41"/>
      <c r="K6656" s="41"/>
      <c r="L6656" s="41"/>
    </row>
    <row r="6657" spans="9:12">
      <c r="I6657" s="41"/>
      <c r="J6657" s="41"/>
      <c r="K6657" s="41"/>
      <c r="L6657" s="41"/>
    </row>
    <row r="6658" spans="9:12">
      <c r="I6658" s="41"/>
      <c r="J6658" s="41"/>
      <c r="K6658" s="41"/>
      <c r="L6658" s="41"/>
    </row>
    <row r="6659" spans="9:12">
      <c r="I6659" s="41"/>
      <c r="J6659" s="41"/>
      <c r="K6659" s="41"/>
      <c r="L6659" s="41"/>
    </row>
    <row r="6660" spans="9:12">
      <c r="I6660" s="41"/>
      <c r="J6660" s="41"/>
      <c r="K6660" s="41"/>
      <c r="L6660" s="41"/>
    </row>
    <row r="6661" spans="9:12">
      <c r="I6661" s="41"/>
      <c r="J6661" s="41"/>
      <c r="K6661" s="41"/>
      <c r="L6661" s="41"/>
    </row>
    <row r="6662" spans="9:12">
      <c r="I6662" s="41"/>
      <c r="J6662" s="41"/>
      <c r="K6662" s="41"/>
      <c r="L6662" s="41"/>
    </row>
    <row r="6663" spans="9:12">
      <c r="I6663" s="41"/>
      <c r="J6663" s="41"/>
      <c r="K6663" s="41"/>
      <c r="L6663" s="41"/>
    </row>
    <row r="6664" spans="9:12">
      <c r="I6664" s="41"/>
      <c r="J6664" s="41"/>
      <c r="K6664" s="41"/>
      <c r="L6664" s="41"/>
    </row>
    <row r="6665" spans="9:12">
      <c r="I6665" s="41"/>
      <c r="J6665" s="41"/>
      <c r="K6665" s="41"/>
      <c r="L6665" s="41"/>
    </row>
    <row r="6666" spans="9:12">
      <c r="I6666" s="41"/>
      <c r="J6666" s="41"/>
      <c r="K6666" s="41"/>
      <c r="L6666" s="41"/>
    </row>
    <row r="6667" spans="9:12">
      <c r="I6667" s="41"/>
      <c r="J6667" s="41"/>
      <c r="K6667" s="41"/>
      <c r="L6667" s="41"/>
    </row>
    <row r="6668" spans="9:12">
      <c r="I6668" s="41"/>
      <c r="J6668" s="41"/>
      <c r="K6668" s="41"/>
      <c r="L6668" s="41"/>
    </row>
    <row r="6669" spans="9:12">
      <c r="I6669" s="41"/>
      <c r="J6669" s="41"/>
      <c r="K6669" s="41"/>
      <c r="L6669" s="41"/>
    </row>
    <row r="6670" spans="9:12">
      <c r="I6670" s="41"/>
      <c r="J6670" s="41"/>
      <c r="K6670" s="41"/>
      <c r="L6670" s="41"/>
    </row>
    <row r="6671" spans="9:12">
      <c r="I6671" s="41"/>
      <c r="J6671" s="41"/>
      <c r="K6671" s="41"/>
      <c r="L6671" s="41"/>
    </row>
    <row r="6672" spans="9:12">
      <c r="I6672" s="41"/>
      <c r="J6672" s="41"/>
      <c r="K6672" s="41"/>
      <c r="L6672" s="41"/>
    </row>
    <row r="6673" spans="9:12">
      <c r="I6673" s="41"/>
      <c r="J6673" s="41"/>
      <c r="K6673" s="41"/>
      <c r="L6673" s="41"/>
    </row>
    <row r="6674" spans="9:12">
      <c r="I6674" s="41"/>
      <c r="J6674" s="41"/>
      <c r="K6674" s="41"/>
      <c r="L6674" s="41"/>
    </row>
    <row r="6675" spans="9:12">
      <c r="I6675" s="41"/>
      <c r="J6675" s="41"/>
      <c r="K6675" s="41"/>
      <c r="L6675" s="41"/>
    </row>
    <row r="6676" spans="9:12">
      <c r="I6676" s="41"/>
      <c r="J6676" s="41"/>
      <c r="K6676" s="41"/>
      <c r="L6676" s="41"/>
    </row>
    <row r="6677" spans="9:12">
      <c r="I6677" s="41"/>
      <c r="J6677" s="41"/>
      <c r="K6677" s="41"/>
      <c r="L6677" s="41"/>
    </row>
    <row r="6678" spans="9:12">
      <c r="I6678" s="41"/>
      <c r="J6678" s="41"/>
      <c r="K6678" s="41"/>
      <c r="L6678" s="41"/>
    </row>
    <row r="6679" spans="9:12">
      <c r="I6679" s="41"/>
      <c r="J6679" s="41"/>
      <c r="K6679" s="41"/>
      <c r="L6679" s="41"/>
    </row>
    <row r="6680" spans="9:12">
      <c r="I6680" s="41"/>
      <c r="J6680" s="41"/>
      <c r="K6680" s="41"/>
      <c r="L6680" s="41"/>
    </row>
    <row r="6681" spans="9:12">
      <c r="I6681" s="41"/>
      <c r="J6681" s="41"/>
      <c r="K6681" s="41"/>
      <c r="L6681" s="41"/>
    </row>
    <row r="6682" spans="9:12">
      <c r="I6682" s="41"/>
      <c r="J6682" s="41"/>
      <c r="K6682" s="41"/>
      <c r="L6682" s="41"/>
    </row>
    <row r="6683" spans="9:12">
      <c r="I6683" s="41"/>
      <c r="J6683" s="41"/>
      <c r="K6683" s="41"/>
      <c r="L6683" s="41"/>
    </row>
    <row r="6684" spans="9:12">
      <c r="I6684" s="41"/>
      <c r="J6684" s="41"/>
      <c r="K6684" s="41"/>
      <c r="L6684" s="41"/>
    </row>
    <row r="6685" spans="9:12">
      <c r="I6685" s="41"/>
      <c r="J6685" s="41"/>
      <c r="K6685" s="41"/>
      <c r="L6685" s="41"/>
    </row>
    <row r="6686" spans="9:12">
      <c r="I6686" s="41"/>
      <c r="J6686" s="41"/>
      <c r="K6686" s="41"/>
      <c r="L6686" s="41"/>
    </row>
    <row r="6687" spans="9:12">
      <c r="I6687" s="41"/>
      <c r="J6687" s="41"/>
      <c r="K6687" s="41"/>
      <c r="L6687" s="41"/>
    </row>
    <row r="6688" spans="9:12">
      <c r="I6688" s="41"/>
      <c r="J6688" s="41"/>
      <c r="K6688" s="41"/>
      <c r="L6688" s="41"/>
    </row>
    <row r="6689" spans="9:12">
      <c r="I6689" s="41"/>
      <c r="J6689" s="41"/>
      <c r="K6689" s="41"/>
      <c r="L6689" s="41"/>
    </row>
    <row r="6690" spans="9:12">
      <c r="I6690" s="41"/>
      <c r="J6690" s="41"/>
      <c r="K6690" s="41"/>
      <c r="L6690" s="41"/>
    </row>
    <row r="6691" spans="9:12">
      <c r="I6691" s="41"/>
      <c r="J6691" s="41"/>
      <c r="K6691" s="41"/>
      <c r="L6691" s="41"/>
    </row>
    <row r="6692" spans="9:12">
      <c r="I6692" s="41"/>
      <c r="J6692" s="41"/>
      <c r="K6692" s="41"/>
      <c r="L6692" s="41"/>
    </row>
    <row r="6693" spans="9:12">
      <c r="I6693" s="41"/>
      <c r="J6693" s="41"/>
      <c r="K6693" s="41"/>
      <c r="L6693" s="41"/>
    </row>
    <row r="6694" spans="9:12">
      <c r="I6694" s="41"/>
      <c r="J6694" s="41"/>
      <c r="K6694" s="41"/>
      <c r="L6694" s="41"/>
    </row>
    <row r="6695" spans="9:12">
      <c r="I6695" s="41"/>
      <c r="J6695" s="41"/>
      <c r="K6695" s="41"/>
      <c r="L6695" s="41"/>
    </row>
    <row r="6696" spans="9:12">
      <c r="I6696" s="41"/>
      <c r="J6696" s="41"/>
      <c r="K6696" s="41"/>
      <c r="L6696" s="41"/>
    </row>
    <row r="6697" spans="9:12">
      <c r="I6697" s="41"/>
      <c r="J6697" s="41"/>
      <c r="K6697" s="41"/>
      <c r="L6697" s="41"/>
    </row>
    <row r="6698" spans="9:12">
      <c r="I6698" s="41"/>
      <c r="J6698" s="41"/>
      <c r="K6698" s="41"/>
      <c r="L6698" s="41"/>
    </row>
    <row r="6699" spans="9:12">
      <c r="I6699" s="41"/>
      <c r="J6699" s="41"/>
      <c r="K6699" s="41"/>
      <c r="L6699" s="41"/>
    </row>
    <row r="6700" spans="9:12">
      <c r="I6700" s="41"/>
      <c r="J6700" s="41"/>
      <c r="K6700" s="41"/>
      <c r="L6700" s="41"/>
    </row>
    <row r="6701" spans="9:12">
      <c r="I6701" s="41"/>
      <c r="J6701" s="41"/>
      <c r="K6701" s="41"/>
      <c r="L6701" s="41"/>
    </row>
    <row r="6702" spans="9:12">
      <c r="I6702" s="41"/>
      <c r="J6702" s="41"/>
      <c r="K6702" s="41"/>
      <c r="L6702" s="41"/>
    </row>
    <row r="6703" spans="9:12">
      <c r="I6703" s="41"/>
      <c r="J6703" s="41"/>
      <c r="K6703" s="41"/>
      <c r="L6703" s="41"/>
    </row>
    <row r="6704" spans="9:12">
      <c r="I6704" s="41"/>
      <c r="J6704" s="41"/>
      <c r="K6704" s="41"/>
      <c r="L6704" s="41"/>
    </row>
    <row r="6705" spans="9:12">
      <c r="I6705" s="41"/>
      <c r="J6705" s="41"/>
      <c r="K6705" s="41"/>
      <c r="L6705" s="41"/>
    </row>
    <row r="6706" spans="9:12">
      <c r="I6706" s="41"/>
      <c r="J6706" s="41"/>
      <c r="K6706" s="41"/>
      <c r="L6706" s="41"/>
    </row>
    <row r="6707" spans="9:12">
      <c r="I6707" s="41"/>
      <c r="J6707" s="41"/>
      <c r="K6707" s="41"/>
      <c r="L6707" s="41"/>
    </row>
    <row r="6708" spans="9:12">
      <c r="I6708" s="41"/>
      <c r="J6708" s="41"/>
      <c r="K6708" s="41"/>
      <c r="L6708" s="41"/>
    </row>
    <row r="6709" spans="9:12">
      <c r="I6709" s="41"/>
      <c r="J6709" s="41"/>
      <c r="K6709" s="41"/>
      <c r="L6709" s="41"/>
    </row>
    <row r="6710" spans="9:12">
      <c r="I6710" s="41"/>
      <c r="J6710" s="41"/>
      <c r="K6710" s="41"/>
      <c r="L6710" s="41"/>
    </row>
    <row r="6711" spans="9:12">
      <c r="I6711" s="41"/>
      <c r="J6711" s="41"/>
      <c r="K6711" s="41"/>
      <c r="L6711" s="41"/>
    </row>
    <row r="6712" spans="9:12">
      <c r="I6712" s="41"/>
      <c r="J6712" s="41"/>
      <c r="K6712" s="41"/>
      <c r="L6712" s="41"/>
    </row>
    <row r="6713" spans="9:12">
      <c r="I6713" s="41"/>
      <c r="J6713" s="41"/>
      <c r="K6713" s="41"/>
      <c r="L6713" s="41"/>
    </row>
    <row r="6714" spans="9:12">
      <c r="I6714" s="41"/>
      <c r="J6714" s="41"/>
      <c r="K6714" s="41"/>
      <c r="L6714" s="41"/>
    </row>
    <row r="6715" spans="9:12">
      <c r="I6715" s="41"/>
      <c r="J6715" s="41"/>
      <c r="K6715" s="41"/>
      <c r="L6715" s="41"/>
    </row>
    <row r="6716" spans="9:12">
      <c r="I6716" s="41"/>
      <c r="J6716" s="41"/>
      <c r="K6716" s="41"/>
      <c r="L6716" s="41"/>
    </row>
    <row r="6717" spans="9:12">
      <c r="I6717" s="41"/>
      <c r="J6717" s="41"/>
      <c r="K6717" s="41"/>
      <c r="L6717" s="41"/>
    </row>
    <row r="6718" spans="9:12">
      <c r="I6718" s="41"/>
      <c r="J6718" s="41"/>
      <c r="K6718" s="41"/>
      <c r="L6718" s="41"/>
    </row>
    <row r="6719" spans="9:12">
      <c r="I6719" s="41"/>
      <c r="J6719" s="41"/>
      <c r="K6719" s="41"/>
      <c r="L6719" s="41"/>
    </row>
    <row r="6720" spans="9:12">
      <c r="I6720" s="41"/>
      <c r="J6720" s="41"/>
      <c r="K6720" s="41"/>
      <c r="L6720" s="41"/>
    </row>
    <row r="6721" spans="9:12">
      <c r="I6721" s="41"/>
      <c r="J6721" s="41"/>
      <c r="K6721" s="41"/>
      <c r="L6721" s="41"/>
    </row>
    <row r="6722" spans="9:12">
      <c r="I6722" s="41"/>
      <c r="J6722" s="41"/>
      <c r="K6722" s="41"/>
      <c r="L6722" s="41"/>
    </row>
    <row r="6723" spans="9:12">
      <c r="I6723" s="41"/>
      <c r="J6723" s="41"/>
      <c r="K6723" s="41"/>
      <c r="L6723" s="41"/>
    </row>
    <row r="6724" spans="9:12">
      <c r="I6724" s="41"/>
      <c r="J6724" s="41"/>
      <c r="K6724" s="41"/>
      <c r="L6724" s="41"/>
    </row>
    <row r="6725" spans="9:12">
      <c r="I6725" s="41"/>
      <c r="J6725" s="41"/>
      <c r="K6725" s="41"/>
      <c r="L6725" s="41"/>
    </row>
    <row r="6726" spans="9:12">
      <c r="I6726" s="41"/>
      <c r="J6726" s="41"/>
      <c r="K6726" s="41"/>
      <c r="L6726" s="41"/>
    </row>
    <row r="6727" spans="9:12">
      <c r="I6727" s="41"/>
      <c r="J6727" s="41"/>
      <c r="K6727" s="41"/>
      <c r="L6727" s="41"/>
    </row>
    <row r="6728" spans="9:12">
      <c r="I6728" s="41"/>
      <c r="J6728" s="41"/>
      <c r="K6728" s="41"/>
      <c r="L6728" s="41"/>
    </row>
    <row r="6729" spans="9:12">
      <c r="I6729" s="41"/>
      <c r="J6729" s="41"/>
      <c r="K6729" s="41"/>
      <c r="L6729" s="41"/>
    </row>
    <row r="6730" spans="9:12">
      <c r="I6730" s="41"/>
      <c r="J6730" s="41"/>
      <c r="K6730" s="41"/>
      <c r="L6730" s="41"/>
    </row>
    <row r="6731" spans="9:12">
      <c r="I6731" s="41"/>
      <c r="J6731" s="41"/>
      <c r="K6731" s="41"/>
      <c r="L6731" s="41"/>
    </row>
    <row r="6732" spans="9:12">
      <c r="I6732" s="41"/>
      <c r="J6732" s="41"/>
      <c r="K6732" s="41"/>
      <c r="L6732" s="41"/>
    </row>
    <row r="6733" spans="9:12">
      <c r="I6733" s="41"/>
      <c r="J6733" s="41"/>
      <c r="K6733" s="41"/>
      <c r="L6733" s="41"/>
    </row>
    <row r="6734" spans="9:12">
      <c r="I6734" s="41"/>
      <c r="J6734" s="41"/>
      <c r="K6734" s="41"/>
      <c r="L6734" s="41"/>
    </row>
    <row r="6735" spans="9:12">
      <c r="I6735" s="41"/>
      <c r="J6735" s="41"/>
      <c r="K6735" s="41"/>
      <c r="L6735" s="41"/>
    </row>
    <row r="6736" spans="9:12">
      <c r="I6736" s="41"/>
      <c r="J6736" s="41"/>
      <c r="K6736" s="41"/>
      <c r="L6736" s="41"/>
    </row>
    <row r="6737" spans="9:12">
      <c r="I6737" s="41"/>
      <c r="J6737" s="41"/>
      <c r="K6737" s="41"/>
      <c r="L6737" s="41"/>
    </row>
    <row r="6738" spans="9:12">
      <c r="I6738" s="41"/>
      <c r="J6738" s="41"/>
      <c r="K6738" s="41"/>
      <c r="L6738" s="41"/>
    </row>
    <row r="6739" spans="9:12">
      <c r="I6739" s="41"/>
      <c r="J6739" s="41"/>
      <c r="K6739" s="41"/>
      <c r="L6739" s="41"/>
    </row>
    <row r="6740" spans="9:12">
      <c r="I6740" s="41"/>
      <c r="J6740" s="41"/>
      <c r="K6740" s="41"/>
      <c r="L6740" s="41"/>
    </row>
    <row r="6741" spans="9:12">
      <c r="I6741" s="41"/>
      <c r="J6741" s="41"/>
      <c r="K6741" s="41"/>
      <c r="L6741" s="41"/>
    </row>
    <row r="6742" spans="9:12">
      <c r="I6742" s="41"/>
      <c r="J6742" s="41"/>
      <c r="K6742" s="41"/>
      <c r="L6742" s="41"/>
    </row>
    <row r="6743" spans="9:12">
      <c r="I6743" s="41"/>
      <c r="J6743" s="41"/>
      <c r="K6743" s="41"/>
      <c r="L6743" s="41"/>
    </row>
    <row r="6744" spans="9:12">
      <c r="I6744" s="41"/>
      <c r="J6744" s="41"/>
      <c r="K6744" s="41"/>
      <c r="L6744" s="41"/>
    </row>
    <row r="6745" spans="9:12">
      <c r="I6745" s="41"/>
      <c r="J6745" s="41"/>
      <c r="K6745" s="41"/>
      <c r="L6745" s="41"/>
    </row>
    <row r="6746" spans="9:12">
      <c r="I6746" s="41"/>
      <c r="J6746" s="41"/>
      <c r="K6746" s="41"/>
      <c r="L6746" s="41"/>
    </row>
    <row r="6747" spans="9:12">
      <c r="I6747" s="41"/>
      <c r="J6747" s="41"/>
      <c r="K6747" s="41"/>
      <c r="L6747" s="41"/>
    </row>
    <row r="6748" spans="9:12">
      <c r="I6748" s="41"/>
      <c r="J6748" s="41"/>
      <c r="K6748" s="41"/>
      <c r="L6748" s="41"/>
    </row>
    <row r="6749" spans="9:12">
      <c r="I6749" s="41"/>
      <c r="J6749" s="41"/>
      <c r="K6749" s="41"/>
      <c r="L6749" s="41"/>
    </row>
    <row r="6750" spans="9:12">
      <c r="I6750" s="41"/>
      <c r="J6750" s="41"/>
      <c r="K6750" s="41"/>
      <c r="L6750" s="41"/>
    </row>
    <row r="6751" spans="9:12">
      <c r="I6751" s="41"/>
      <c r="J6751" s="41"/>
      <c r="K6751" s="41"/>
      <c r="L6751" s="41"/>
    </row>
    <row r="6752" spans="9:12">
      <c r="I6752" s="41"/>
      <c r="J6752" s="41"/>
      <c r="K6752" s="41"/>
      <c r="L6752" s="41"/>
    </row>
    <row r="6753" spans="9:12">
      <c r="I6753" s="41"/>
      <c r="J6753" s="41"/>
      <c r="K6753" s="41"/>
      <c r="L6753" s="41"/>
    </row>
    <row r="6754" spans="9:12">
      <c r="I6754" s="41"/>
      <c r="J6754" s="41"/>
      <c r="K6754" s="41"/>
      <c r="L6754" s="41"/>
    </row>
    <row r="6755" spans="9:12">
      <c r="I6755" s="41"/>
      <c r="J6755" s="41"/>
      <c r="K6755" s="41"/>
      <c r="L6755" s="41"/>
    </row>
    <row r="6756" spans="9:12">
      <c r="I6756" s="41"/>
      <c r="J6756" s="41"/>
      <c r="K6756" s="41"/>
      <c r="L6756" s="41"/>
    </row>
    <row r="6757" spans="9:12">
      <c r="I6757" s="41"/>
      <c r="J6757" s="41"/>
      <c r="K6757" s="41"/>
      <c r="L6757" s="41"/>
    </row>
    <row r="6758" spans="9:12">
      <c r="I6758" s="41"/>
      <c r="J6758" s="41"/>
      <c r="K6758" s="41"/>
      <c r="L6758" s="41"/>
    </row>
    <row r="6759" spans="9:12">
      <c r="I6759" s="41"/>
      <c r="J6759" s="41"/>
      <c r="K6759" s="41"/>
      <c r="L6759" s="41"/>
    </row>
    <row r="6760" spans="9:12">
      <c r="I6760" s="41"/>
      <c r="J6760" s="41"/>
      <c r="K6760" s="41"/>
      <c r="L6760" s="41"/>
    </row>
    <row r="6761" spans="9:12">
      <c r="I6761" s="41"/>
      <c r="J6761" s="41"/>
      <c r="K6761" s="41"/>
      <c r="L6761" s="41"/>
    </row>
    <row r="6762" spans="9:12">
      <c r="I6762" s="41"/>
      <c r="J6762" s="41"/>
      <c r="K6762" s="41"/>
      <c r="L6762" s="41"/>
    </row>
    <row r="6763" spans="9:12">
      <c r="I6763" s="41"/>
      <c r="J6763" s="41"/>
      <c r="K6763" s="41"/>
      <c r="L6763" s="41"/>
    </row>
    <row r="6764" spans="9:12">
      <c r="I6764" s="41"/>
      <c r="J6764" s="41"/>
      <c r="K6764" s="41"/>
      <c r="L6764" s="41"/>
    </row>
    <row r="6765" spans="9:12">
      <c r="I6765" s="41"/>
      <c r="J6765" s="41"/>
      <c r="K6765" s="41"/>
      <c r="L6765" s="41"/>
    </row>
    <row r="6766" spans="9:12">
      <c r="I6766" s="41"/>
      <c r="J6766" s="41"/>
      <c r="K6766" s="41"/>
      <c r="L6766" s="41"/>
    </row>
    <row r="6767" spans="9:12">
      <c r="I6767" s="41"/>
      <c r="J6767" s="41"/>
      <c r="K6767" s="41"/>
      <c r="L6767" s="41"/>
    </row>
    <row r="6768" spans="9:12">
      <c r="I6768" s="41"/>
      <c r="J6768" s="41"/>
      <c r="K6768" s="41"/>
      <c r="L6768" s="41"/>
    </row>
    <row r="6769" spans="9:12">
      <c r="I6769" s="41"/>
      <c r="J6769" s="41"/>
      <c r="K6769" s="41"/>
      <c r="L6769" s="41"/>
    </row>
    <row r="6770" spans="9:12">
      <c r="I6770" s="41"/>
      <c r="J6770" s="41"/>
      <c r="K6770" s="41"/>
      <c r="L6770" s="41"/>
    </row>
    <row r="6771" spans="9:12">
      <c r="I6771" s="41"/>
      <c r="J6771" s="41"/>
      <c r="K6771" s="41"/>
      <c r="L6771" s="41"/>
    </row>
    <row r="6772" spans="9:12">
      <c r="I6772" s="41"/>
      <c r="J6772" s="41"/>
      <c r="K6772" s="41"/>
      <c r="L6772" s="41"/>
    </row>
    <row r="6773" spans="9:12">
      <c r="I6773" s="41"/>
      <c r="J6773" s="41"/>
      <c r="K6773" s="41"/>
      <c r="L6773" s="41"/>
    </row>
    <row r="6774" spans="9:12">
      <c r="I6774" s="41"/>
      <c r="J6774" s="41"/>
      <c r="K6774" s="41"/>
      <c r="L6774" s="41"/>
    </row>
    <row r="6775" spans="9:12">
      <c r="I6775" s="41"/>
      <c r="J6775" s="41"/>
      <c r="K6775" s="41"/>
      <c r="L6775" s="41"/>
    </row>
    <row r="6776" spans="9:12">
      <c r="I6776" s="41"/>
      <c r="J6776" s="41"/>
      <c r="K6776" s="41"/>
      <c r="L6776" s="41"/>
    </row>
    <row r="6777" spans="9:12">
      <c r="I6777" s="41"/>
      <c r="J6777" s="41"/>
      <c r="K6777" s="41"/>
      <c r="L6777" s="41"/>
    </row>
    <row r="6778" spans="9:12">
      <c r="I6778" s="41"/>
      <c r="J6778" s="41"/>
      <c r="K6778" s="41"/>
      <c r="L6778" s="41"/>
    </row>
    <row r="6779" spans="9:12">
      <c r="I6779" s="41"/>
      <c r="J6779" s="41"/>
      <c r="K6779" s="41"/>
      <c r="L6779" s="41"/>
    </row>
    <row r="6780" spans="9:12">
      <c r="I6780" s="41"/>
      <c r="J6780" s="41"/>
      <c r="K6780" s="41"/>
      <c r="L6780" s="41"/>
    </row>
    <row r="6781" spans="9:12">
      <c r="I6781" s="41"/>
      <c r="J6781" s="41"/>
      <c r="K6781" s="41"/>
      <c r="L6781" s="41"/>
    </row>
    <row r="6782" spans="9:12">
      <c r="I6782" s="41"/>
      <c r="J6782" s="41"/>
      <c r="K6782" s="41"/>
      <c r="L6782" s="41"/>
    </row>
    <row r="6783" spans="9:12">
      <c r="I6783" s="41"/>
      <c r="J6783" s="41"/>
      <c r="K6783" s="41"/>
      <c r="L6783" s="41"/>
    </row>
    <row r="6784" spans="9:12">
      <c r="I6784" s="41"/>
      <c r="J6784" s="41"/>
      <c r="K6784" s="41"/>
      <c r="L6784" s="41"/>
    </row>
    <row r="6785" spans="9:12">
      <c r="I6785" s="41"/>
      <c r="J6785" s="41"/>
      <c r="K6785" s="41"/>
      <c r="L6785" s="41"/>
    </row>
    <row r="6786" spans="9:12">
      <c r="I6786" s="41"/>
      <c r="J6786" s="41"/>
      <c r="K6786" s="41"/>
      <c r="L6786" s="41"/>
    </row>
    <row r="6787" spans="9:12">
      <c r="I6787" s="41"/>
      <c r="J6787" s="41"/>
      <c r="K6787" s="41"/>
      <c r="L6787" s="41"/>
    </row>
    <row r="6788" spans="9:12">
      <c r="I6788" s="41"/>
      <c r="J6788" s="41"/>
      <c r="K6788" s="41"/>
      <c r="L6788" s="41"/>
    </row>
    <row r="6789" spans="9:12">
      <c r="I6789" s="41"/>
      <c r="J6789" s="41"/>
      <c r="K6789" s="41"/>
      <c r="L6789" s="41"/>
    </row>
    <row r="6790" spans="9:12">
      <c r="I6790" s="41"/>
      <c r="J6790" s="41"/>
      <c r="K6790" s="41"/>
      <c r="L6790" s="41"/>
    </row>
    <row r="6791" spans="9:12">
      <c r="I6791" s="41"/>
      <c r="J6791" s="41"/>
      <c r="K6791" s="41"/>
      <c r="L6791" s="41"/>
    </row>
    <row r="6792" spans="9:12">
      <c r="I6792" s="41"/>
      <c r="J6792" s="41"/>
      <c r="K6792" s="41"/>
      <c r="L6792" s="41"/>
    </row>
    <row r="6793" spans="9:12">
      <c r="I6793" s="41"/>
      <c r="J6793" s="41"/>
      <c r="K6793" s="41"/>
      <c r="L6793" s="41"/>
    </row>
    <row r="6794" spans="9:12">
      <c r="I6794" s="41"/>
      <c r="J6794" s="41"/>
      <c r="K6794" s="41"/>
      <c r="L6794" s="41"/>
    </row>
    <row r="6795" spans="9:12">
      <c r="I6795" s="41"/>
      <c r="J6795" s="41"/>
      <c r="K6795" s="41"/>
      <c r="L6795" s="41"/>
    </row>
    <row r="6796" spans="9:12">
      <c r="I6796" s="41"/>
      <c r="J6796" s="41"/>
      <c r="K6796" s="41"/>
      <c r="L6796" s="41"/>
    </row>
    <row r="6797" spans="9:12">
      <c r="I6797" s="41"/>
      <c r="J6797" s="41"/>
      <c r="K6797" s="41"/>
      <c r="L6797" s="41"/>
    </row>
    <row r="6798" spans="9:12">
      <c r="I6798" s="41"/>
      <c r="J6798" s="41"/>
      <c r="K6798" s="41"/>
      <c r="L6798" s="41"/>
    </row>
    <row r="6799" spans="9:12">
      <c r="I6799" s="41"/>
      <c r="J6799" s="41"/>
      <c r="K6799" s="41"/>
      <c r="L6799" s="41"/>
    </row>
    <row r="6800" spans="9:12">
      <c r="I6800" s="41"/>
      <c r="J6800" s="41"/>
      <c r="K6800" s="41"/>
      <c r="L6800" s="41"/>
    </row>
    <row r="6801" spans="9:12">
      <c r="I6801" s="41"/>
      <c r="J6801" s="41"/>
      <c r="K6801" s="41"/>
      <c r="L6801" s="41"/>
    </row>
    <row r="6802" spans="9:12">
      <c r="I6802" s="41"/>
      <c r="J6802" s="41"/>
      <c r="K6802" s="41"/>
      <c r="L6802" s="41"/>
    </row>
    <row r="6803" spans="9:12">
      <c r="I6803" s="41"/>
      <c r="J6803" s="41"/>
      <c r="K6803" s="41"/>
      <c r="L6803" s="41"/>
    </row>
    <row r="6804" spans="9:12">
      <c r="I6804" s="41"/>
      <c r="J6804" s="41"/>
      <c r="K6804" s="41"/>
      <c r="L6804" s="41"/>
    </row>
    <row r="6805" spans="9:12">
      <c r="I6805" s="41"/>
      <c r="J6805" s="41"/>
      <c r="K6805" s="41"/>
      <c r="L6805" s="41"/>
    </row>
    <row r="6806" spans="9:12">
      <c r="I6806" s="41"/>
      <c r="J6806" s="41"/>
      <c r="K6806" s="41"/>
      <c r="L6806" s="41"/>
    </row>
    <row r="6807" spans="9:12">
      <c r="I6807" s="41"/>
      <c r="J6807" s="41"/>
      <c r="K6807" s="41"/>
      <c r="L6807" s="41"/>
    </row>
    <row r="6808" spans="9:12">
      <c r="I6808" s="41"/>
      <c r="J6808" s="41"/>
      <c r="K6808" s="41"/>
      <c r="L6808" s="41"/>
    </row>
    <row r="6809" spans="9:12">
      <c r="I6809" s="41"/>
      <c r="J6809" s="41"/>
      <c r="K6809" s="41"/>
      <c r="L6809" s="41"/>
    </row>
    <row r="6810" spans="9:12">
      <c r="I6810" s="41"/>
      <c r="J6810" s="41"/>
      <c r="K6810" s="41"/>
      <c r="L6810" s="41"/>
    </row>
    <row r="6811" spans="9:12">
      <c r="I6811" s="41"/>
      <c r="J6811" s="41"/>
      <c r="K6811" s="41"/>
      <c r="L6811" s="41"/>
    </row>
    <row r="6812" spans="9:12">
      <c r="I6812" s="41"/>
      <c r="J6812" s="41"/>
      <c r="K6812" s="41"/>
      <c r="L6812" s="41"/>
    </row>
    <row r="6813" spans="9:12">
      <c r="I6813" s="41"/>
      <c r="J6813" s="41"/>
      <c r="K6813" s="41"/>
      <c r="L6813" s="41"/>
    </row>
    <row r="6814" spans="9:12">
      <c r="I6814" s="41"/>
      <c r="J6814" s="41"/>
      <c r="K6814" s="41"/>
      <c r="L6814" s="41"/>
    </row>
    <row r="6815" spans="9:12">
      <c r="I6815" s="41"/>
      <c r="J6815" s="41"/>
      <c r="K6815" s="41"/>
      <c r="L6815" s="41"/>
    </row>
    <row r="6816" spans="9:12">
      <c r="I6816" s="41"/>
      <c r="J6816" s="41"/>
      <c r="K6816" s="41"/>
      <c r="L6816" s="41"/>
    </row>
    <row r="6817" spans="9:12">
      <c r="I6817" s="41"/>
      <c r="J6817" s="41"/>
      <c r="K6817" s="41"/>
      <c r="L6817" s="41"/>
    </row>
    <row r="6818" spans="9:12">
      <c r="I6818" s="41"/>
      <c r="J6818" s="41"/>
      <c r="K6818" s="41"/>
      <c r="L6818" s="41"/>
    </row>
    <row r="6819" spans="9:12">
      <c r="I6819" s="41"/>
      <c r="J6819" s="41"/>
      <c r="K6819" s="41"/>
      <c r="L6819" s="41"/>
    </row>
    <row r="6820" spans="9:12">
      <c r="I6820" s="41"/>
      <c r="J6820" s="41"/>
      <c r="K6820" s="41"/>
      <c r="L6820" s="41"/>
    </row>
    <row r="6821" spans="9:12">
      <c r="I6821" s="41"/>
      <c r="J6821" s="41"/>
      <c r="K6821" s="41"/>
      <c r="L6821" s="41"/>
    </row>
    <row r="6822" spans="9:12">
      <c r="I6822" s="41"/>
      <c r="J6822" s="41"/>
      <c r="K6822" s="41"/>
      <c r="L6822" s="41"/>
    </row>
    <row r="6823" spans="9:12">
      <c r="I6823" s="41"/>
      <c r="J6823" s="41"/>
      <c r="K6823" s="41"/>
      <c r="L6823" s="41"/>
    </row>
    <row r="6824" spans="9:12">
      <c r="I6824" s="41"/>
      <c r="J6824" s="41"/>
      <c r="K6824" s="41"/>
      <c r="L6824" s="41"/>
    </row>
    <row r="6825" spans="9:12">
      <c r="I6825" s="41"/>
      <c r="J6825" s="41"/>
      <c r="K6825" s="41"/>
      <c r="L6825" s="41"/>
    </row>
    <row r="6826" spans="9:12">
      <c r="I6826" s="41"/>
      <c r="J6826" s="41"/>
      <c r="K6826" s="41"/>
      <c r="L6826" s="41"/>
    </row>
    <row r="6827" spans="9:12">
      <c r="I6827" s="41"/>
      <c r="J6827" s="41"/>
      <c r="K6827" s="41"/>
      <c r="L6827" s="41"/>
    </row>
    <row r="6828" spans="9:12">
      <c r="I6828" s="41"/>
      <c r="J6828" s="41"/>
      <c r="K6828" s="41"/>
      <c r="L6828" s="41"/>
    </row>
    <row r="6829" spans="9:12">
      <c r="I6829" s="41"/>
      <c r="J6829" s="41"/>
      <c r="K6829" s="41"/>
      <c r="L6829" s="41"/>
    </row>
    <row r="6830" spans="9:12">
      <c r="I6830" s="41"/>
      <c r="J6830" s="41"/>
      <c r="K6830" s="41"/>
      <c r="L6830" s="41"/>
    </row>
    <row r="6831" spans="9:12">
      <c r="I6831" s="41"/>
      <c r="J6831" s="41"/>
      <c r="K6831" s="41"/>
      <c r="L6831" s="41"/>
    </row>
    <row r="6832" spans="9:12">
      <c r="I6832" s="41"/>
      <c r="J6832" s="41"/>
      <c r="K6832" s="41"/>
      <c r="L6832" s="41"/>
    </row>
    <row r="6833" spans="9:12">
      <c r="I6833" s="41"/>
      <c r="J6833" s="41"/>
      <c r="K6833" s="41"/>
      <c r="L6833" s="41"/>
    </row>
    <row r="6834" spans="9:12">
      <c r="I6834" s="41"/>
      <c r="J6834" s="41"/>
      <c r="K6834" s="41"/>
      <c r="L6834" s="41"/>
    </row>
    <row r="6835" spans="9:12">
      <c r="I6835" s="41"/>
      <c r="J6835" s="41"/>
      <c r="K6835" s="41"/>
      <c r="L6835" s="41"/>
    </row>
    <row r="6836" spans="9:12">
      <c r="I6836" s="41"/>
      <c r="J6836" s="41"/>
      <c r="K6836" s="41"/>
      <c r="L6836" s="41"/>
    </row>
    <row r="6837" spans="9:12">
      <c r="I6837" s="41"/>
      <c r="J6837" s="41"/>
      <c r="K6837" s="41"/>
      <c r="L6837" s="41"/>
    </row>
    <row r="6838" spans="9:12">
      <c r="I6838" s="41"/>
      <c r="J6838" s="41"/>
      <c r="K6838" s="41"/>
      <c r="L6838" s="41"/>
    </row>
    <row r="6839" spans="9:12">
      <c r="I6839" s="41"/>
      <c r="J6839" s="41"/>
      <c r="K6839" s="41"/>
      <c r="L6839" s="41"/>
    </row>
    <row r="6840" spans="9:12">
      <c r="I6840" s="41"/>
      <c r="J6840" s="41"/>
      <c r="K6840" s="41"/>
      <c r="L6840" s="41"/>
    </row>
    <row r="6841" spans="9:12">
      <c r="I6841" s="41"/>
      <c r="J6841" s="41"/>
      <c r="K6841" s="41"/>
      <c r="L6841" s="41"/>
    </row>
    <row r="6842" spans="9:12">
      <c r="I6842" s="41"/>
      <c r="J6842" s="41"/>
      <c r="K6842" s="41"/>
      <c r="L6842" s="41"/>
    </row>
    <row r="6843" spans="9:12">
      <c r="I6843" s="41"/>
      <c r="J6843" s="41"/>
      <c r="K6843" s="41"/>
      <c r="L6843" s="41"/>
    </row>
    <row r="6844" spans="9:12">
      <c r="I6844" s="41"/>
      <c r="J6844" s="41"/>
      <c r="K6844" s="41"/>
      <c r="L6844" s="41"/>
    </row>
    <row r="6845" spans="9:12">
      <c r="I6845" s="41"/>
      <c r="J6845" s="41"/>
      <c r="K6845" s="41"/>
      <c r="L6845" s="41"/>
    </row>
    <row r="6846" spans="9:12">
      <c r="I6846" s="41"/>
      <c r="J6846" s="41"/>
      <c r="K6846" s="41"/>
      <c r="L6846" s="41"/>
    </row>
    <row r="6847" spans="9:12">
      <c r="I6847" s="41"/>
      <c r="J6847" s="41"/>
      <c r="K6847" s="41"/>
      <c r="L6847" s="41"/>
    </row>
    <row r="6848" spans="9:12">
      <c r="I6848" s="41"/>
      <c r="J6848" s="41"/>
      <c r="K6848" s="41"/>
      <c r="L6848" s="41"/>
    </row>
    <row r="6849" spans="9:12">
      <c r="I6849" s="41"/>
      <c r="J6849" s="41"/>
      <c r="K6849" s="41"/>
      <c r="L6849" s="41"/>
    </row>
    <row r="6850" spans="9:12">
      <c r="I6850" s="41"/>
      <c r="J6850" s="41"/>
      <c r="K6850" s="41"/>
      <c r="L6850" s="41"/>
    </row>
    <row r="6851" spans="9:12">
      <c r="I6851" s="41"/>
      <c r="J6851" s="41"/>
      <c r="K6851" s="41"/>
      <c r="L6851" s="41"/>
    </row>
    <row r="6852" spans="9:12">
      <c r="I6852" s="41"/>
      <c r="J6852" s="41"/>
      <c r="K6852" s="41"/>
      <c r="L6852" s="41"/>
    </row>
    <row r="6853" spans="9:12">
      <c r="I6853" s="41"/>
      <c r="J6853" s="41"/>
      <c r="K6853" s="41"/>
      <c r="L6853" s="41"/>
    </row>
    <row r="6854" spans="9:12">
      <c r="I6854" s="41"/>
      <c r="J6854" s="41"/>
      <c r="K6854" s="41"/>
      <c r="L6854" s="41"/>
    </row>
    <row r="6855" spans="9:12">
      <c r="I6855" s="41"/>
      <c r="J6855" s="41"/>
      <c r="K6855" s="41"/>
      <c r="L6855" s="41"/>
    </row>
    <row r="6856" spans="9:12">
      <c r="I6856" s="41"/>
      <c r="J6856" s="41"/>
      <c r="K6856" s="41"/>
      <c r="L6856" s="41"/>
    </row>
    <row r="6857" spans="9:12">
      <c r="I6857" s="41"/>
      <c r="J6857" s="41"/>
      <c r="K6857" s="41"/>
      <c r="L6857" s="41"/>
    </row>
    <row r="6858" spans="9:12">
      <c r="I6858" s="41"/>
      <c r="J6858" s="41"/>
      <c r="K6858" s="41"/>
      <c r="L6858" s="41"/>
    </row>
    <row r="6859" spans="9:12">
      <c r="I6859" s="41"/>
      <c r="J6859" s="41"/>
      <c r="K6859" s="41"/>
      <c r="L6859" s="41"/>
    </row>
    <row r="6860" spans="9:12">
      <c r="I6860" s="41"/>
      <c r="J6860" s="41"/>
      <c r="K6860" s="41"/>
      <c r="L6860" s="41"/>
    </row>
    <row r="6861" spans="9:12">
      <c r="I6861" s="41"/>
      <c r="J6861" s="41"/>
      <c r="K6861" s="41"/>
      <c r="L6861" s="41"/>
    </row>
    <row r="6862" spans="9:12">
      <c r="I6862" s="41"/>
      <c r="J6862" s="41"/>
      <c r="K6862" s="41"/>
      <c r="L6862" s="41"/>
    </row>
    <row r="6863" spans="9:12">
      <c r="I6863" s="41"/>
      <c r="J6863" s="41"/>
      <c r="K6863" s="41"/>
      <c r="L6863" s="41"/>
    </row>
    <row r="6864" spans="9:12">
      <c r="I6864" s="41"/>
      <c r="J6864" s="41"/>
      <c r="K6864" s="41"/>
      <c r="L6864" s="41"/>
    </row>
    <row r="6865" spans="9:12">
      <c r="I6865" s="41"/>
      <c r="J6865" s="41"/>
      <c r="K6865" s="41"/>
      <c r="L6865" s="41"/>
    </row>
    <row r="6866" spans="9:12">
      <c r="I6866" s="41"/>
      <c r="J6866" s="41"/>
      <c r="K6866" s="41"/>
      <c r="L6866" s="41"/>
    </row>
    <row r="6867" spans="9:12">
      <c r="I6867" s="41"/>
      <c r="J6867" s="41"/>
      <c r="K6867" s="41"/>
      <c r="L6867" s="41"/>
    </row>
    <row r="6868" spans="9:12">
      <c r="I6868" s="41"/>
      <c r="J6868" s="41"/>
      <c r="K6868" s="41"/>
      <c r="L6868" s="41"/>
    </row>
    <row r="6869" spans="9:12">
      <c r="I6869" s="41"/>
      <c r="J6869" s="41"/>
      <c r="K6869" s="41"/>
      <c r="L6869" s="41"/>
    </row>
    <row r="6870" spans="9:12">
      <c r="I6870" s="41"/>
      <c r="J6870" s="41"/>
      <c r="K6870" s="41"/>
      <c r="L6870" s="41"/>
    </row>
    <row r="6871" spans="9:12">
      <c r="I6871" s="41"/>
      <c r="J6871" s="41"/>
      <c r="K6871" s="41"/>
      <c r="L6871" s="41"/>
    </row>
    <row r="6872" spans="9:12">
      <c r="I6872" s="41"/>
      <c r="J6872" s="41"/>
      <c r="K6872" s="41"/>
      <c r="L6872" s="41"/>
    </row>
    <row r="6873" spans="9:12">
      <c r="I6873" s="41"/>
      <c r="J6873" s="41"/>
      <c r="K6873" s="41"/>
      <c r="L6873" s="41"/>
    </row>
    <row r="6874" spans="9:12">
      <c r="I6874" s="41"/>
      <c r="J6874" s="41"/>
      <c r="K6874" s="41"/>
      <c r="L6874" s="41"/>
    </row>
    <row r="6875" spans="9:12">
      <c r="I6875" s="41"/>
      <c r="J6875" s="41"/>
      <c r="K6875" s="41"/>
      <c r="L6875" s="41"/>
    </row>
    <row r="6876" spans="9:12">
      <c r="I6876" s="41"/>
      <c r="J6876" s="41"/>
      <c r="K6876" s="41"/>
      <c r="L6876" s="41"/>
    </row>
    <row r="6877" spans="9:12">
      <c r="I6877" s="41"/>
      <c r="J6877" s="41"/>
      <c r="K6877" s="41"/>
      <c r="L6877" s="41"/>
    </row>
    <row r="6878" spans="9:12">
      <c r="I6878" s="41"/>
      <c r="J6878" s="41"/>
      <c r="K6878" s="41"/>
      <c r="L6878" s="41"/>
    </row>
    <row r="6879" spans="9:12">
      <c r="I6879" s="41"/>
      <c r="J6879" s="41"/>
      <c r="K6879" s="41"/>
      <c r="L6879" s="41"/>
    </row>
    <row r="6880" spans="9:12">
      <c r="I6880" s="41"/>
      <c r="J6880" s="41"/>
      <c r="K6880" s="41"/>
      <c r="L6880" s="41"/>
    </row>
    <row r="6881" spans="9:12">
      <c r="I6881" s="41"/>
      <c r="J6881" s="41"/>
      <c r="K6881" s="41"/>
      <c r="L6881" s="41"/>
    </row>
    <row r="6882" spans="9:12">
      <c r="I6882" s="41"/>
      <c r="J6882" s="41"/>
      <c r="K6882" s="41"/>
      <c r="L6882" s="41"/>
    </row>
    <row r="6883" spans="9:12">
      <c r="I6883" s="41"/>
      <c r="J6883" s="41"/>
      <c r="K6883" s="41"/>
      <c r="L6883" s="41"/>
    </row>
    <row r="6884" spans="9:12">
      <c r="I6884" s="41"/>
      <c r="J6884" s="41"/>
      <c r="K6884" s="41"/>
      <c r="L6884" s="41"/>
    </row>
    <row r="6885" spans="9:12">
      <c r="I6885" s="41"/>
      <c r="J6885" s="41"/>
      <c r="K6885" s="41"/>
      <c r="L6885" s="41"/>
    </row>
    <row r="6886" spans="9:12">
      <c r="I6886" s="41"/>
      <c r="J6886" s="41"/>
      <c r="K6886" s="41"/>
      <c r="L6886" s="41"/>
    </row>
    <row r="6887" spans="9:12">
      <c r="I6887" s="41"/>
      <c r="J6887" s="41"/>
      <c r="K6887" s="41"/>
      <c r="L6887" s="41"/>
    </row>
    <row r="6888" spans="9:12">
      <c r="I6888" s="41"/>
      <c r="J6888" s="41"/>
      <c r="K6888" s="41"/>
      <c r="L6888" s="41"/>
    </row>
    <row r="6889" spans="9:12">
      <c r="I6889" s="41"/>
      <c r="J6889" s="41"/>
      <c r="K6889" s="41"/>
      <c r="L6889" s="41"/>
    </row>
    <row r="6890" spans="9:12">
      <c r="I6890" s="41"/>
      <c r="J6890" s="41"/>
      <c r="K6890" s="41"/>
      <c r="L6890" s="41"/>
    </row>
    <row r="6891" spans="9:12">
      <c r="I6891" s="41"/>
      <c r="J6891" s="41"/>
      <c r="K6891" s="41"/>
      <c r="L6891" s="41"/>
    </row>
    <row r="6892" spans="9:12">
      <c r="I6892" s="41"/>
      <c r="J6892" s="41"/>
      <c r="K6892" s="41"/>
      <c r="L6892" s="41"/>
    </row>
    <row r="6893" spans="9:12">
      <c r="I6893" s="41"/>
      <c r="J6893" s="41"/>
      <c r="K6893" s="41"/>
      <c r="L6893" s="41"/>
    </row>
    <row r="6894" spans="9:12">
      <c r="I6894" s="41"/>
      <c r="J6894" s="41"/>
      <c r="K6894" s="41"/>
      <c r="L6894" s="41"/>
    </row>
    <row r="6895" spans="9:12">
      <c r="I6895" s="41"/>
      <c r="J6895" s="41"/>
      <c r="K6895" s="41"/>
      <c r="L6895" s="41"/>
    </row>
    <row r="6896" spans="9:12">
      <c r="I6896" s="41"/>
      <c r="J6896" s="41"/>
      <c r="K6896" s="41"/>
      <c r="L6896" s="41"/>
    </row>
    <row r="6897" spans="9:12">
      <c r="I6897" s="41"/>
      <c r="J6897" s="41"/>
      <c r="K6897" s="41"/>
      <c r="L6897" s="41"/>
    </row>
    <row r="6898" spans="9:12">
      <c r="I6898" s="41"/>
      <c r="J6898" s="41"/>
      <c r="K6898" s="41"/>
      <c r="L6898" s="41"/>
    </row>
    <row r="6899" spans="9:12">
      <c r="I6899" s="41"/>
      <c r="J6899" s="41"/>
      <c r="K6899" s="41"/>
      <c r="L6899" s="41"/>
    </row>
    <row r="6900" spans="9:12">
      <c r="I6900" s="41"/>
      <c r="J6900" s="41"/>
      <c r="K6900" s="41"/>
      <c r="L6900" s="41"/>
    </row>
    <row r="6901" spans="9:12">
      <c r="I6901" s="41"/>
      <c r="J6901" s="41"/>
      <c r="K6901" s="41"/>
      <c r="L6901" s="41"/>
    </row>
    <row r="6902" spans="9:12">
      <c r="I6902" s="41"/>
      <c r="J6902" s="41"/>
      <c r="K6902" s="41"/>
      <c r="L6902" s="41"/>
    </row>
    <row r="6903" spans="9:12">
      <c r="I6903" s="41"/>
      <c r="J6903" s="41"/>
      <c r="K6903" s="41"/>
      <c r="L6903" s="41"/>
    </row>
    <row r="6904" spans="9:12">
      <c r="I6904" s="41"/>
      <c r="J6904" s="41"/>
      <c r="K6904" s="41"/>
      <c r="L6904" s="41"/>
    </row>
    <row r="6905" spans="9:12">
      <c r="I6905" s="41"/>
      <c r="J6905" s="41"/>
      <c r="K6905" s="41"/>
      <c r="L6905" s="41"/>
    </row>
    <row r="6906" spans="9:12">
      <c r="I6906" s="41"/>
      <c r="J6906" s="41"/>
      <c r="K6906" s="41"/>
      <c r="L6906" s="41"/>
    </row>
    <row r="6907" spans="9:12">
      <c r="I6907" s="41"/>
      <c r="J6907" s="41"/>
      <c r="K6907" s="41"/>
      <c r="L6907" s="41"/>
    </row>
    <row r="6908" spans="9:12">
      <c r="I6908" s="41"/>
      <c r="J6908" s="41"/>
      <c r="K6908" s="41"/>
      <c r="L6908" s="41"/>
    </row>
    <row r="6909" spans="9:12">
      <c r="I6909" s="41"/>
      <c r="J6909" s="41"/>
      <c r="K6909" s="41"/>
      <c r="L6909" s="41"/>
    </row>
    <row r="6910" spans="9:12">
      <c r="I6910" s="41"/>
      <c r="J6910" s="41"/>
      <c r="K6910" s="41"/>
      <c r="L6910" s="41"/>
    </row>
    <row r="6911" spans="9:12">
      <c r="I6911" s="41"/>
      <c r="J6911" s="41"/>
      <c r="K6911" s="41"/>
      <c r="L6911" s="41"/>
    </row>
    <row r="6912" spans="9:12">
      <c r="I6912" s="41"/>
      <c r="J6912" s="41"/>
      <c r="K6912" s="41"/>
      <c r="L6912" s="41"/>
    </row>
    <row r="6913" spans="9:12">
      <c r="I6913" s="41"/>
      <c r="J6913" s="41"/>
      <c r="K6913" s="41"/>
      <c r="L6913" s="41"/>
    </row>
    <row r="6914" spans="9:12">
      <c r="I6914" s="41"/>
      <c r="J6914" s="41"/>
      <c r="K6914" s="41"/>
      <c r="L6914" s="41"/>
    </row>
    <row r="6915" spans="9:12">
      <c r="I6915" s="41"/>
      <c r="J6915" s="41"/>
      <c r="K6915" s="41"/>
      <c r="L6915" s="41"/>
    </row>
    <row r="6916" spans="9:12">
      <c r="I6916" s="41"/>
      <c r="J6916" s="41"/>
      <c r="K6916" s="41"/>
      <c r="L6916" s="41"/>
    </row>
    <row r="6917" spans="9:12">
      <c r="I6917" s="41"/>
      <c r="J6917" s="41"/>
      <c r="K6917" s="41"/>
      <c r="L6917" s="41"/>
    </row>
    <row r="6918" spans="9:12">
      <c r="I6918" s="41"/>
      <c r="J6918" s="41"/>
      <c r="K6918" s="41"/>
      <c r="L6918" s="41"/>
    </row>
    <row r="6919" spans="9:12">
      <c r="I6919" s="41"/>
      <c r="J6919" s="41"/>
      <c r="K6919" s="41"/>
      <c r="L6919" s="41"/>
    </row>
    <row r="6920" spans="9:12">
      <c r="I6920" s="41"/>
      <c r="J6920" s="41"/>
      <c r="K6920" s="41"/>
      <c r="L6920" s="41"/>
    </row>
    <row r="6921" spans="9:12">
      <c r="I6921" s="41"/>
      <c r="J6921" s="41"/>
      <c r="K6921" s="41"/>
      <c r="L6921" s="41"/>
    </row>
    <row r="6922" spans="9:12">
      <c r="I6922" s="41"/>
      <c r="J6922" s="41"/>
      <c r="K6922" s="41"/>
      <c r="L6922" s="41"/>
    </row>
    <row r="6923" spans="9:12">
      <c r="I6923" s="41"/>
      <c r="J6923" s="41"/>
      <c r="K6923" s="41"/>
      <c r="L6923" s="41"/>
    </row>
    <row r="6924" spans="9:12">
      <c r="I6924" s="41"/>
      <c r="J6924" s="41"/>
      <c r="K6924" s="41"/>
      <c r="L6924" s="41"/>
    </row>
    <row r="6925" spans="9:12">
      <c r="I6925" s="41"/>
      <c r="J6925" s="41"/>
      <c r="K6925" s="41"/>
      <c r="L6925" s="41"/>
    </row>
    <row r="6926" spans="9:12">
      <c r="I6926" s="41"/>
      <c r="J6926" s="41"/>
      <c r="K6926" s="41"/>
      <c r="L6926" s="41"/>
    </row>
    <row r="6927" spans="9:12">
      <c r="I6927" s="41"/>
      <c r="J6927" s="41"/>
      <c r="K6927" s="41"/>
      <c r="L6927" s="41"/>
    </row>
    <row r="6928" spans="9:12">
      <c r="I6928" s="41"/>
      <c r="J6928" s="41"/>
      <c r="K6928" s="41"/>
      <c r="L6928" s="41"/>
    </row>
    <row r="6929" spans="9:12">
      <c r="I6929" s="41"/>
      <c r="J6929" s="41"/>
      <c r="K6929" s="41"/>
      <c r="L6929" s="41"/>
    </row>
    <row r="6930" spans="9:12">
      <c r="I6930" s="41"/>
      <c r="J6930" s="41"/>
      <c r="K6930" s="41"/>
      <c r="L6930" s="41"/>
    </row>
    <row r="6931" spans="9:12">
      <c r="I6931" s="41"/>
      <c r="J6931" s="41"/>
      <c r="K6931" s="41"/>
      <c r="L6931" s="41"/>
    </row>
    <row r="6932" spans="9:12">
      <c r="I6932" s="41"/>
      <c r="J6932" s="41"/>
      <c r="K6932" s="41"/>
      <c r="L6932" s="41"/>
    </row>
    <row r="6933" spans="9:12">
      <c r="I6933" s="41"/>
      <c r="J6933" s="41"/>
      <c r="K6933" s="41"/>
      <c r="L6933" s="41"/>
    </row>
    <row r="6934" spans="9:12">
      <c r="I6934" s="41"/>
      <c r="J6934" s="41"/>
      <c r="K6934" s="41"/>
      <c r="L6934" s="41"/>
    </row>
    <row r="6935" spans="9:12">
      <c r="I6935" s="41"/>
      <c r="J6935" s="41"/>
      <c r="K6935" s="41"/>
      <c r="L6935" s="41"/>
    </row>
    <row r="6936" spans="9:12">
      <c r="I6936" s="41"/>
      <c r="J6936" s="41"/>
      <c r="K6936" s="41"/>
      <c r="L6936" s="41"/>
    </row>
    <row r="6937" spans="9:12">
      <c r="I6937" s="41"/>
      <c r="J6937" s="41"/>
      <c r="K6937" s="41"/>
      <c r="L6937" s="41"/>
    </row>
    <row r="6938" spans="9:12">
      <c r="I6938" s="41"/>
      <c r="J6938" s="41"/>
      <c r="K6938" s="41"/>
      <c r="L6938" s="41"/>
    </row>
    <row r="6939" spans="9:12">
      <c r="I6939" s="41"/>
      <c r="J6939" s="41"/>
      <c r="K6939" s="41"/>
      <c r="L6939" s="41"/>
    </row>
    <row r="6940" spans="9:12">
      <c r="I6940" s="41"/>
      <c r="J6940" s="41"/>
      <c r="K6940" s="41"/>
      <c r="L6940" s="41"/>
    </row>
    <row r="6941" spans="9:12">
      <c r="I6941" s="41"/>
      <c r="J6941" s="41"/>
      <c r="K6941" s="41"/>
      <c r="L6941" s="41"/>
    </row>
    <row r="6942" spans="9:12">
      <c r="I6942" s="41"/>
      <c r="J6942" s="41"/>
      <c r="K6942" s="41"/>
      <c r="L6942" s="41"/>
    </row>
    <row r="6943" spans="9:12">
      <c r="I6943" s="41"/>
      <c r="J6943" s="41"/>
      <c r="K6943" s="41"/>
      <c r="L6943" s="41"/>
    </row>
    <row r="6944" spans="9:12">
      <c r="I6944" s="41"/>
      <c r="J6944" s="41"/>
      <c r="K6944" s="41"/>
      <c r="L6944" s="41"/>
    </row>
    <row r="6945" spans="9:12">
      <c r="I6945" s="41"/>
      <c r="J6945" s="41"/>
      <c r="K6945" s="41"/>
      <c r="L6945" s="41"/>
    </row>
    <row r="6946" spans="9:12">
      <c r="I6946" s="41"/>
      <c r="J6946" s="41"/>
      <c r="K6946" s="41"/>
      <c r="L6946" s="41"/>
    </row>
    <row r="6947" spans="9:12">
      <c r="I6947" s="41"/>
      <c r="J6947" s="41"/>
      <c r="K6947" s="41"/>
      <c r="L6947" s="41"/>
    </row>
    <row r="6948" spans="9:12">
      <c r="I6948" s="41"/>
      <c r="J6948" s="41"/>
      <c r="K6948" s="41"/>
      <c r="L6948" s="41"/>
    </row>
    <row r="6949" spans="9:12">
      <c r="I6949" s="41"/>
      <c r="J6949" s="41"/>
      <c r="K6949" s="41"/>
      <c r="L6949" s="41"/>
    </row>
    <row r="6950" spans="9:12">
      <c r="I6950" s="41"/>
      <c r="J6950" s="41"/>
      <c r="K6950" s="41"/>
      <c r="L6950" s="41"/>
    </row>
    <row r="6951" spans="9:12">
      <c r="I6951" s="41"/>
      <c r="J6951" s="41"/>
      <c r="K6951" s="41"/>
      <c r="L6951" s="41"/>
    </row>
    <row r="6952" spans="9:12">
      <c r="I6952" s="41"/>
      <c r="J6952" s="41"/>
      <c r="K6952" s="41"/>
      <c r="L6952" s="41"/>
    </row>
    <row r="6953" spans="9:12">
      <c r="I6953" s="41"/>
      <c r="J6953" s="41"/>
      <c r="K6953" s="41"/>
      <c r="L6953" s="41"/>
    </row>
    <row r="6954" spans="9:12">
      <c r="I6954" s="41"/>
      <c r="J6954" s="41"/>
      <c r="K6954" s="41"/>
      <c r="L6954" s="41"/>
    </row>
    <row r="6955" spans="9:12">
      <c r="I6955" s="41"/>
      <c r="J6955" s="41"/>
      <c r="K6955" s="41"/>
      <c r="L6955" s="41"/>
    </row>
    <row r="6956" spans="9:12">
      <c r="I6956" s="41"/>
      <c r="J6956" s="41"/>
      <c r="K6956" s="41"/>
      <c r="L6956" s="41"/>
    </row>
    <row r="6957" spans="9:12">
      <c r="I6957" s="41"/>
      <c r="J6957" s="41"/>
      <c r="K6957" s="41"/>
      <c r="L6957" s="41"/>
    </row>
    <row r="6958" spans="9:12">
      <c r="I6958" s="41"/>
      <c r="J6958" s="41"/>
      <c r="K6958" s="41"/>
      <c r="L6958" s="41"/>
    </row>
    <row r="6959" spans="9:12">
      <c r="I6959" s="41"/>
      <c r="J6959" s="41"/>
      <c r="K6959" s="41"/>
      <c r="L6959" s="41"/>
    </row>
    <row r="6960" spans="9:12">
      <c r="I6960" s="41"/>
      <c r="J6960" s="41"/>
      <c r="K6960" s="41"/>
      <c r="L6960" s="41"/>
    </row>
    <row r="6961" spans="9:12">
      <c r="I6961" s="41"/>
      <c r="J6961" s="41"/>
      <c r="K6961" s="41"/>
      <c r="L6961" s="41"/>
    </row>
    <row r="6962" spans="9:12">
      <c r="I6962" s="41"/>
      <c r="J6962" s="41"/>
      <c r="K6962" s="41"/>
      <c r="L6962" s="41"/>
    </row>
    <row r="6963" spans="9:12">
      <c r="I6963" s="41"/>
      <c r="J6963" s="41"/>
      <c r="K6963" s="41"/>
      <c r="L6963" s="41"/>
    </row>
    <row r="6964" spans="9:12">
      <c r="I6964" s="41"/>
      <c r="J6964" s="41"/>
      <c r="K6964" s="41"/>
      <c r="L6964" s="41"/>
    </row>
    <row r="6965" spans="9:12">
      <c r="I6965" s="41"/>
      <c r="J6965" s="41"/>
      <c r="K6965" s="41"/>
      <c r="L6965" s="41"/>
    </row>
    <row r="6966" spans="9:12">
      <c r="I6966" s="41"/>
      <c r="J6966" s="41"/>
      <c r="K6966" s="41"/>
      <c r="L6966" s="41"/>
    </row>
    <row r="6967" spans="9:12">
      <c r="I6967" s="41"/>
      <c r="J6967" s="41"/>
      <c r="K6967" s="41"/>
      <c r="L6967" s="41"/>
    </row>
    <row r="6968" spans="9:12">
      <c r="I6968" s="41"/>
      <c r="J6968" s="41"/>
      <c r="K6968" s="41"/>
      <c r="L6968" s="41"/>
    </row>
    <row r="6969" spans="9:12">
      <c r="I6969" s="41"/>
      <c r="J6969" s="41"/>
      <c r="K6969" s="41"/>
      <c r="L6969" s="41"/>
    </row>
    <row r="6970" spans="9:12">
      <c r="I6970" s="41"/>
      <c r="J6970" s="41"/>
      <c r="K6970" s="41"/>
      <c r="L6970" s="41"/>
    </row>
    <row r="6971" spans="9:12">
      <c r="I6971" s="41"/>
      <c r="J6971" s="41"/>
      <c r="K6971" s="41"/>
      <c r="L6971" s="41"/>
    </row>
    <row r="6972" spans="9:12">
      <c r="I6972" s="41"/>
      <c r="J6972" s="41"/>
      <c r="K6972" s="41"/>
      <c r="L6972" s="41"/>
    </row>
    <row r="6973" spans="9:12">
      <c r="I6973" s="41"/>
      <c r="J6973" s="41"/>
      <c r="K6973" s="41"/>
      <c r="L6973" s="41"/>
    </row>
    <row r="6974" spans="9:12">
      <c r="I6974" s="41"/>
      <c r="J6974" s="41"/>
      <c r="K6974" s="41"/>
      <c r="L6974" s="41"/>
    </row>
    <row r="6975" spans="9:12">
      <c r="I6975" s="41"/>
      <c r="J6975" s="41"/>
      <c r="K6975" s="41"/>
      <c r="L6975" s="41"/>
    </row>
    <row r="6976" spans="9:12">
      <c r="I6976" s="41"/>
      <c r="J6976" s="41"/>
      <c r="K6976" s="41"/>
      <c r="L6976" s="41"/>
    </row>
    <row r="6977" spans="9:12">
      <c r="I6977" s="41"/>
      <c r="J6977" s="41"/>
      <c r="K6977" s="41"/>
      <c r="L6977" s="41"/>
    </row>
    <row r="6978" spans="9:12">
      <c r="I6978" s="41"/>
      <c r="J6978" s="41"/>
      <c r="K6978" s="41"/>
      <c r="L6978" s="41"/>
    </row>
    <row r="6979" spans="9:12">
      <c r="I6979" s="41"/>
      <c r="J6979" s="41"/>
      <c r="K6979" s="41"/>
      <c r="L6979" s="41"/>
    </row>
    <row r="6980" spans="9:12">
      <c r="I6980" s="41"/>
      <c r="J6980" s="41"/>
      <c r="K6980" s="41"/>
      <c r="L6980" s="41"/>
    </row>
    <row r="6981" spans="9:12">
      <c r="I6981" s="41"/>
      <c r="J6981" s="41"/>
      <c r="K6981" s="41"/>
      <c r="L6981" s="41"/>
    </row>
    <row r="6982" spans="9:12">
      <c r="I6982" s="41"/>
      <c r="J6982" s="41"/>
      <c r="K6982" s="41"/>
      <c r="L6982" s="41"/>
    </row>
    <row r="6983" spans="9:12">
      <c r="I6983" s="41"/>
      <c r="J6983" s="41"/>
      <c r="K6983" s="41"/>
      <c r="L6983" s="41"/>
    </row>
    <row r="6984" spans="9:12">
      <c r="I6984" s="41"/>
      <c r="J6984" s="41"/>
      <c r="K6984" s="41"/>
      <c r="L6984" s="41"/>
    </row>
    <row r="6985" spans="9:12">
      <c r="I6985" s="41"/>
      <c r="J6985" s="41"/>
      <c r="K6985" s="41"/>
      <c r="L6985" s="41"/>
    </row>
    <row r="6986" spans="9:12">
      <c r="I6986" s="41"/>
      <c r="J6986" s="41"/>
      <c r="K6986" s="41"/>
      <c r="L6986" s="41"/>
    </row>
    <row r="6987" spans="9:12">
      <c r="I6987" s="41"/>
      <c r="J6987" s="41"/>
      <c r="K6987" s="41"/>
      <c r="L6987" s="41"/>
    </row>
    <row r="6988" spans="9:12">
      <c r="I6988" s="41"/>
      <c r="J6988" s="41"/>
      <c r="K6988" s="41"/>
      <c r="L6988" s="41"/>
    </row>
    <row r="6989" spans="9:12">
      <c r="I6989" s="41"/>
      <c r="J6989" s="41"/>
      <c r="K6989" s="41"/>
      <c r="L6989" s="41"/>
    </row>
    <row r="6990" spans="9:12">
      <c r="I6990" s="41"/>
      <c r="J6990" s="41"/>
      <c r="K6990" s="41"/>
      <c r="L6990" s="41"/>
    </row>
    <row r="6991" spans="9:12">
      <c r="I6991" s="41"/>
      <c r="J6991" s="41"/>
      <c r="K6991" s="41"/>
      <c r="L6991" s="41"/>
    </row>
    <row r="6992" spans="9:12">
      <c r="I6992" s="41"/>
      <c r="J6992" s="41"/>
      <c r="K6992" s="41"/>
      <c r="L6992" s="41"/>
    </row>
    <row r="6993" spans="9:12">
      <c r="I6993" s="41"/>
      <c r="J6993" s="41"/>
      <c r="K6993" s="41"/>
      <c r="L6993" s="41"/>
    </row>
    <row r="6994" spans="9:12">
      <c r="I6994" s="41"/>
      <c r="J6994" s="41"/>
      <c r="K6994" s="41"/>
      <c r="L6994" s="41"/>
    </row>
    <row r="6995" spans="9:12">
      <c r="I6995" s="41"/>
      <c r="J6995" s="41"/>
      <c r="K6995" s="41"/>
      <c r="L6995" s="41"/>
    </row>
    <row r="6996" spans="9:12">
      <c r="I6996" s="41"/>
      <c r="J6996" s="41"/>
      <c r="K6996" s="41"/>
      <c r="L6996" s="41"/>
    </row>
    <row r="6997" spans="9:12">
      <c r="I6997" s="41"/>
      <c r="J6997" s="41"/>
      <c r="K6997" s="41"/>
      <c r="L6997" s="41"/>
    </row>
    <row r="6998" spans="9:12">
      <c r="I6998" s="41"/>
      <c r="J6998" s="41"/>
      <c r="K6998" s="41"/>
      <c r="L6998" s="41"/>
    </row>
    <row r="6999" spans="9:12">
      <c r="I6999" s="41"/>
      <c r="J6999" s="41"/>
      <c r="K6999" s="41"/>
      <c r="L6999" s="41"/>
    </row>
    <row r="7000" spans="9:12">
      <c r="I7000" s="41"/>
      <c r="J7000" s="41"/>
      <c r="K7000" s="41"/>
      <c r="L7000" s="41"/>
    </row>
    <row r="7001" spans="9:12">
      <c r="I7001" s="41"/>
      <c r="J7001" s="41"/>
      <c r="K7001" s="41"/>
      <c r="L7001" s="41"/>
    </row>
    <row r="7002" spans="9:12">
      <c r="I7002" s="41"/>
      <c r="J7002" s="41"/>
      <c r="K7002" s="41"/>
      <c r="L7002" s="41"/>
    </row>
    <row r="7003" spans="9:12">
      <c r="I7003" s="41"/>
      <c r="J7003" s="41"/>
      <c r="K7003" s="41"/>
      <c r="L7003" s="41"/>
    </row>
    <row r="7004" spans="9:12">
      <c r="I7004" s="41"/>
      <c r="J7004" s="41"/>
      <c r="K7004" s="41"/>
      <c r="L7004" s="41"/>
    </row>
    <row r="7005" spans="9:12">
      <c r="I7005" s="41"/>
      <c r="J7005" s="41"/>
      <c r="K7005" s="41"/>
      <c r="L7005" s="41"/>
    </row>
    <row r="7006" spans="9:12">
      <c r="I7006" s="41"/>
      <c r="J7006" s="41"/>
      <c r="K7006" s="41"/>
      <c r="L7006" s="41"/>
    </row>
    <row r="7007" spans="9:12">
      <c r="I7007" s="41"/>
      <c r="J7007" s="41"/>
      <c r="K7007" s="41"/>
      <c r="L7007" s="41"/>
    </row>
    <row r="7008" spans="9:12">
      <c r="I7008" s="41"/>
      <c r="J7008" s="41"/>
      <c r="K7008" s="41"/>
      <c r="L7008" s="41"/>
    </row>
    <row r="7009" spans="9:12">
      <c r="I7009" s="41"/>
      <c r="J7009" s="41"/>
      <c r="K7009" s="41"/>
      <c r="L7009" s="41"/>
    </row>
    <row r="7010" spans="9:12">
      <c r="I7010" s="41"/>
      <c r="J7010" s="41"/>
      <c r="K7010" s="41"/>
      <c r="L7010" s="41"/>
    </row>
    <row r="7011" spans="9:12">
      <c r="I7011" s="41"/>
      <c r="J7011" s="41"/>
      <c r="K7011" s="41"/>
      <c r="L7011" s="41"/>
    </row>
    <row r="7012" spans="9:12">
      <c r="I7012" s="41"/>
      <c r="J7012" s="41"/>
      <c r="K7012" s="41"/>
      <c r="L7012" s="41"/>
    </row>
    <row r="7013" spans="9:12">
      <c r="I7013" s="41"/>
      <c r="J7013" s="41"/>
      <c r="K7013" s="41"/>
      <c r="L7013" s="41"/>
    </row>
    <row r="7014" spans="9:12">
      <c r="I7014" s="41"/>
      <c r="J7014" s="41"/>
      <c r="K7014" s="41"/>
      <c r="L7014" s="41"/>
    </row>
    <row r="7015" spans="9:12">
      <c r="I7015" s="41"/>
      <c r="J7015" s="41"/>
      <c r="K7015" s="41"/>
      <c r="L7015" s="41"/>
    </row>
    <row r="7016" spans="9:12">
      <c r="I7016" s="41"/>
      <c r="J7016" s="41"/>
      <c r="K7016" s="41"/>
      <c r="L7016" s="41"/>
    </row>
    <row r="7017" spans="9:12">
      <c r="I7017" s="41"/>
      <c r="J7017" s="41"/>
      <c r="K7017" s="41"/>
      <c r="L7017" s="41"/>
    </row>
    <row r="7018" spans="9:12">
      <c r="I7018" s="41"/>
      <c r="J7018" s="41"/>
      <c r="K7018" s="41"/>
      <c r="L7018" s="41"/>
    </row>
    <row r="7019" spans="9:12">
      <c r="I7019" s="41"/>
      <c r="J7019" s="41"/>
      <c r="K7019" s="41"/>
      <c r="L7019" s="41"/>
    </row>
    <row r="7020" spans="9:12">
      <c r="I7020" s="41"/>
      <c r="J7020" s="41"/>
      <c r="K7020" s="41"/>
      <c r="L7020" s="41"/>
    </row>
    <row r="7021" spans="9:12">
      <c r="I7021" s="41"/>
      <c r="J7021" s="41"/>
      <c r="K7021" s="41"/>
      <c r="L7021" s="41"/>
    </row>
    <row r="7022" spans="9:12">
      <c r="I7022" s="41"/>
      <c r="J7022" s="41"/>
      <c r="K7022" s="41"/>
      <c r="L7022" s="41"/>
    </row>
    <row r="7023" spans="9:12">
      <c r="I7023" s="41"/>
      <c r="J7023" s="41"/>
      <c r="K7023" s="41"/>
      <c r="L7023" s="41"/>
    </row>
    <row r="7024" spans="9:12">
      <c r="I7024" s="41"/>
      <c r="J7024" s="41"/>
      <c r="K7024" s="41"/>
      <c r="L7024" s="41"/>
    </row>
    <row r="7025" spans="9:12">
      <c r="I7025" s="41"/>
      <c r="J7025" s="41"/>
      <c r="K7025" s="41"/>
      <c r="L7025" s="41"/>
    </row>
    <row r="7026" spans="9:12">
      <c r="I7026" s="41"/>
      <c r="J7026" s="41"/>
      <c r="K7026" s="41"/>
      <c r="L7026" s="41"/>
    </row>
    <row r="7027" spans="9:12">
      <c r="I7027" s="41"/>
      <c r="J7027" s="41"/>
      <c r="K7027" s="41"/>
      <c r="L7027" s="41"/>
    </row>
    <row r="7028" spans="9:12">
      <c r="I7028" s="41"/>
      <c r="J7028" s="41"/>
      <c r="K7028" s="41"/>
      <c r="L7028" s="41"/>
    </row>
    <row r="7029" spans="9:12">
      <c r="I7029" s="41"/>
      <c r="J7029" s="41"/>
      <c r="K7029" s="41"/>
      <c r="L7029" s="41"/>
    </row>
    <row r="7030" spans="9:12">
      <c r="I7030" s="41"/>
      <c r="J7030" s="41"/>
      <c r="K7030" s="41"/>
      <c r="L7030" s="41"/>
    </row>
    <row r="7031" spans="9:12">
      <c r="I7031" s="41"/>
      <c r="J7031" s="41"/>
      <c r="K7031" s="41"/>
      <c r="L7031" s="41"/>
    </row>
    <row r="7032" spans="9:12">
      <c r="I7032" s="41"/>
      <c r="J7032" s="41"/>
      <c r="K7032" s="41"/>
      <c r="L7032" s="41"/>
    </row>
    <row r="7033" spans="9:12">
      <c r="I7033" s="41"/>
      <c r="J7033" s="41"/>
      <c r="K7033" s="41"/>
      <c r="L7033" s="41"/>
    </row>
    <row r="7034" spans="9:12">
      <c r="I7034" s="41"/>
      <c r="J7034" s="41"/>
      <c r="K7034" s="41"/>
      <c r="L7034" s="41"/>
    </row>
    <row r="7035" spans="9:12">
      <c r="I7035" s="41"/>
      <c r="J7035" s="41"/>
      <c r="K7035" s="41"/>
      <c r="L7035" s="41"/>
    </row>
    <row r="7036" spans="9:12">
      <c r="I7036" s="41"/>
      <c r="J7036" s="41"/>
      <c r="K7036" s="41"/>
      <c r="L7036" s="41"/>
    </row>
    <row r="7037" spans="9:12">
      <c r="I7037" s="41"/>
      <c r="J7037" s="41"/>
      <c r="K7037" s="41"/>
      <c r="L7037" s="41"/>
    </row>
    <row r="7038" spans="9:12">
      <c r="I7038" s="41"/>
      <c r="J7038" s="41"/>
      <c r="K7038" s="41"/>
      <c r="L7038" s="41"/>
    </row>
    <row r="7039" spans="9:12">
      <c r="I7039" s="41"/>
      <c r="J7039" s="41"/>
      <c r="K7039" s="41"/>
      <c r="L7039" s="41"/>
    </row>
    <row r="7040" spans="9:12">
      <c r="I7040" s="41"/>
      <c r="J7040" s="41"/>
      <c r="K7040" s="41"/>
      <c r="L7040" s="41"/>
    </row>
    <row r="7041" spans="9:12">
      <c r="I7041" s="41"/>
      <c r="J7041" s="41"/>
      <c r="K7041" s="41"/>
      <c r="L7041" s="41"/>
    </row>
    <row r="7042" spans="9:12">
      <c r="I7042" s="41"/>
      <c r="J7042" s="41"/>
      <c r="K7042" s="41"/>
      <c r="L7042" s="41"/>
    </row>
    <row r="7043" spans="9:12">
      <c r="I7043" s="41"/>
      <c r="J7043" s="41"/>
      <c r="K7043" s="41"/>
      <c r="L7043" s="41"/>
    </row>
    <row r="7044" spans="9:12">
      <c r="I7044" s="41"/>
      <c r="J7044" s="41"/>
      <c r="K7044" s="41"/>
      <c r="L7044" s="41"/>
    </row>
    <row r="7045" spans="9:12">
      <c r="I7045" s="41"/>
      <c r="J7045" s="41"/>
      <c r="K7045" s="41"/>
      <c r="L7045" s="41"/>
    </row>
    <row r="7046" spans="9:12">
      <c r="I7046" s="41"/>
      <c r="J7046" s="41"/>
      <c r="K7046" s="41"/>
      <c r="L7046" s="41"/>
    </row>
    <row r="7047" spans="9:12">
      <c r="I7047" s="41"/>
      <c r="J7047" s="41"/>
      <c r="K7047" s="41"/>
      <c r="L7047" s="41"/>
    </row>
    <row r="7048" spans="9:12">
      <c r="I7048" s="41"/>
      <c r="J7048" s="41"/>
      <c r="K7048" s="41"/>
      <c r="L7048" s="41"/>
    </row>
    <row r="7049" spans="9:12">
      <c r="I7049" s="41"/>
      <c r="J7049" s="41"/>
      <c r="K7049" s="41"/>
      <c r="L7049" s="41"/>
    </row>
    <row r="7050" spans="9:12">
      <c r="I7050" s="41"/>
      <c r="J7050" s="41"/>
      <c r="K7050" s="41"/>
      <c r="L7050" s="41"/>
    </row>
    <row r="7051" spans="9:12">
      <c r="I7051" s="41"/>
      <c r="J7051" s="41"/>
      <c r="K7051" s="41"/>
      <c r="L7051" s="41"/>
    </row>
    <row r="7052" spans="9:12">
      <c r="I7052" s="41"/>
      <c r="J7052" s="41"/>
      <c r="K7052" s="41"/>
      <c r="L7052" s="41"/>
    </row>
    <row r="7053" spans="9:12">
      <c r="I7053" s="41"/>
      <c r="J7053" s="41"/>
      <c r="K7053" s="41"/>
      <c r="L7053" s="41"/>
    </row>
    <row r="7054" spans="9:12">
      <c r="I7054" s="41"/>
      <c r="J7054" s="41"/>
      <c r="K7054" s="41"/>
      <c r="L7054" s="41"/>
    </row>
    <row r="7055" spans="9:12">
      <c r="I7055" s="41"/>
      <c r="J7055" s="41"/>
      <c r="K7055" s="41"/>
      <c r="L7055" s="41"/>
    </row>
    <row r="7056" spans="9:12">
      <c r="I7056" s="41"/>
      <c r="J7056" s="41"/>
      <c r="K7056" s="41"/>
      <c r="L7056" s="41"/>
    </row>
    <row r="7057" spans="9:12">
      <c r="I7057" s="41"/>
      <c r="J7057" s="41"/>
      <c r="K7057" s="41"/>
      <c r="L7057" s="41"/>
    </row>
    <row r="7058" spans="9:12">
      <c r="I7058" s="41"/>
      <c r="J7058" s="41"/>
      <c r="K7058" s="41"/>
      <c r="L7058" s="41"/>
    </row>
    <row r="7059" spans="9:12">
      <c r="I7059" s="41"/>
      <c r="J7059" s="41"/>
      <c r="K7059" s="41"/>
      <c r="L7059" s="41"/>
    </row>
    <row r="7060" spans="9:12">
      <c r="I7060" s="41"/>
      <c r="J7060" s="41"/>
      <c r="K7060" s="41"/>
      <c r="L7060" s="41"/>
    </row>
    <row r="7061" spans="9:12">
      <c r="I7061" s="41"/>
      <c r="J7061" s="41"/>
      <c r="K7061" s="41"/>
      <c r="L7061" s="41"/>
    </row>
    <row r="7062" spans="9:12">
      <c r="I7062" s="41"/>
      <c r="J7062" s="41"/>
      <c r="K7062" s="41"/>
      <c r="L7062" s="41"/>
    </row>
    <row r="7063" spans="9:12">
      <c r="I7063" s="41"/>
      <c r="J7063" s="41"/>
      <c r="K7063" s="41"/>
      <c r="L7063" s="41"/>
    </row>
    <row r="7064" spans="9:12">
      <c r="I7064" s="41"/>
      <c r="J7064" s="41"/>
      <c r="K7064" s="41"/>
      <c r="L7064" s="41"/>
    </row>
    <row r="7065" spans="9:12">
      <c r="I7065" s="41"/>
      <c r="J7065" s="41"/>
      <c r="K7065" s="41"/>
      <c r="L7065" s="41"/>
    </row>
    <row r="7066" spans="9:12">
      <c r="I7066" s="41"/>
      <c r="J7066" s="41"/>
      <c r="K7066" s="41"/>
      <c r="L7066" s="41"/>
    </row>
    <row r="7067" spans="9:12">
      <c r="I7067" s="41"/>
      <c r="J7067" s="41"/>
      <c r="K7067" s="41"/>
      <c r="L7067" s="41"/>
    </row>
    <row r="7068" spans="9:12">
      <c r="I7068" s="41"/>
      <c r="J7068" s="41"/>
      <c r="K7068" s="41"/>
      <c r="L7068" s="41"/>
    </row>
    <row r="7069" spans="9:12">
      <c r="I7069" s="41"/>
      <c r="J7069" s="41"/>
      <c r="K7069" s="41"/>
      <c r="L7069" s="41"/>
    </row>
    <row r="7070" spans="9:12">
      <c r="I7070" s="41"/>
      <c r="J7070" s="41"/>
      <c r="K7070" s="41"/>
      <c r="L7070" s="41"/>
    </row>
    <row r="7071" spans="9:12">
      <c r="I7071" s="41"/>
      <c r="J7071" s="41"/>
      <c r="K7071" s="41"/>
      <c r="L7071" s="41"/>
    </row>
    <row r="7072" spans="9:12">
      <c r="I7072" s="41"/>
      <c r="J7072" s="41"/>
      <c r="K7072" s="41"/>
      <c r="L7072" s="41"/>
    </row>
    <row r="7073" spans="9:12">
      <c r="I7073" s="41"/>
      <c r="J7073" s="41"/>
      <c r="K7073" s="41"/>
      <c r="L7073" s="41"/>
    </row>
    <row r="7074" spans="9:12">
      <c r="I7074" s="41"/>
      <c r="J7074" s="41"/>
      <c r="K7074" s="41"/>
      <c r="L7074" s="41"/>
    </row>
    <row r="7075" spans="9:12">
      <c r="I7075" s="41"/>
      <c r="J7075" s="41"/>
      <c r="K7075" s="41"/>
      <c r="L7075" s="41"/>
    </row>
    <row r="7076" spans="9:12">
      <c r="I7076" s="41"/>
      <c r="J7076" s="41"/>
      <c r="K7076" s="41"/>
      <c r="L7076" s="41"/>
    </row>
    <row r="7077" spans="9:12">
      <c r="I7077" s="41"/>
      <c r="J7077" s="41"/>
      <c r="K7077" s="41"/>
      <c r="L7077" s="41"/>
    </row>
    <row r="7078" spans="9:12">
      <c r="I7078" s="41"/>
      <c r="J7078" s="41"/>
      <c r="K7078" s="41"/>
      <c r="L7078" s="41"/>
    </row>
    <row r="7079" spans="9:12">
      <c r="I7079" s="41"/>
      <c r="J7079" s="41"/>
      <c r="K7079" s="41"/>
      <c r="L7079" s="41"/>
    </row>
    <row r="7080" spans="9:12">
      <c r="I7080" s="41"/>
      <c r="J7080" s="41"/>
      <c r="K7080" s="41"/>
      <c r="L7080" s="41"/>
    </row>
    <row r="7081" spans="9:12">
      <c r="I7081" s="41"/>
      <c r="J7081" s="41"/>
      <c r="K7081" s="41"/>
      <c r="L7081" s="41"/>
    </row>
    <row r="7082" spans="9:12">
      <c r="I7082" s="41"/>
      <c r="J7082" s="41"/>
      <c r="K7082" s="41"/>
      <c r="L7082" s="41"/>
    </row>
    <row r="7083" spans="9:12">
      <c r="I7083" s="41"/>
      <c r="J7083" s="41"/>
      <c r="K7083" s="41"/>
      <c r="L7083" s="41"/>
    </row>
    <row r="7084" spans="9:12">
      <c r="I7084" s="41"/>
      <c r="J7084" s="41"/>
      <c r="K7084" s="41"/>
      <c r="L7084" s="41"/>
    </row>
    <row r="7085" spans="9:12">
      <c r="I7085" s="41"/>
      <c r="J7085" s="41"/>
      <c r="K7085" s="41"/>
      <c r="L7085" s="41"/>
    </row>
    <row r="7086" spans="9:12">
      <c r="I7086" s="41"/>
      <c r="J7086" s="41"/>
      <c r="K7086" s="41"/>
      <c r="L7086" s="41"/>
    </row>
    <row r="7087" spans="9:12">
      <c r="I7087" s="41"/>
      <c r="J7087" s="41"/>
      <c r="K7087" s="41"/>
      <c r="L7087" s="41"/>
    </row>
    <row r="7088" spans="9:12">
      <c r="I7088" s="41"/>
      <c r="J7088" s="41"/>
      <c r="K7088" s="41"/>
      <c r="L7088" s="41"/>
    </row>
    <row r="7089" spans="9:12">
      <c r="I7089" s="41"/>
      <c r="J7089" s="41"/>
      <c r="K7089" s="41"/>
      <c r="L7089" s="41"/>
    </row>
    <row r="7090" spans="9:12">
      <c r="I7090" s="41"/>
      <c r="J7090" s="41"/>
      <c r="K7090" s="41"/>
      <c r="L7090" s="41"/>
    </row>
    <row r="7091" spans="9:12">
      <c r="I7091" s="41"/>
      <c r="J7091" s="41"/>
      <c r="K7091" s="41"/>
      <c r="L7091" s="41"/>
    </row>
    <row r="7092" spans="9:12">
      <c r="I7092" s="41"/>
      <c r="J7092" s="41"/>
      <c r="K7092" s="41"/>
      <c r="L7092" s="41"/>
    </row>
    <row r="7093" spans="9:12">
      <c r="I7093" s="41"/>
      <c r="J7093" s="41"/>
      <c r="K7093" s="41"/>
      <c r="L7093" s="41"/>
    </row>
    <row r="7094" spans="9:12">
      <c r="I7094" s="41"/>
      <c r="J7094" s="41"/>
      <c r="K7094" s="41"/>
      <c r="L7094" s="41"/>
    </row>
    <row r="7095" spans="9:12">
      <c r="I7095" s="41"/>
      <c r="J7095" s="41"/>
      <c r="K7095" s="41"/>
      <c r="L7095" s="41"/>
    </row>
    <row r="7096" spans="9:12">
      <c r="I7096" s="41"/>
      <c r="J7096" s="41"/>
      <c r="K7096" s="41"/>
      <c r="L7096" s="41"/>
    </row>
    <row r="7097" spans="9:12">
      <c r="I7097" s="41"/>
      <c r="J7097" s="41"/>
      <c r="K7097" s="41"/>
      <c r="L7097" s="41"/>
    </row>
    <row r="7098" spans="9:12">
      <c r="I7098" s="41"/>
      <c r="J7098" s="41"/>
      <c r="K7098" s="41"/>
      <c r="L7098" s="41"/>
    </row>
    <row r="7099" spans="9:12">
      <c r="I7099" s="41"/>
      <c r="J7099" s="41"/>
      <c r="K7099" s="41"/>
      <c r="L7099" s="41"/>
    </row>
    <row r="7100" spans="9:12">
      <c r="I7100" s="41"/>
      <c r="J7100" s="41"/>
      <c r="K7100" s="41"/>
      <c r="L7100" s="41"/>
    </row>
    <row r="7101" spans="9:12">
      <c r="I7101" s="41"/>
      <c r="J7101" s="41"/>
      <c r="K7101" s="41"/>
      <c r="L7101" s="41"/>
    </row>
    <row r="7102" spans="9:12">
      <c r="I7102" s="41"/>
      <c r="J7102" s="41"/>
      <c r="K7102" s="41"/>
      <c r="L7102" s="41"/>
    </row>
    <row r="7103" spans="9:12">
      <c r="I7103" s="41"/>
      <c r="J7103" s="41"/>
      <c r="K7103" s="41"/>
      <c r="L7103" s="41"/>
    </row>
    <row r="7104" spans="9:12">
      <c r="I7104" s="41"/>
      <c r="J7104" s="41"/>
      <c r="K7104" s="41"/>
      <c r="L7104" s="41"/>
    </row>
    <row r="7105" spans="9:12">
      <c r="I7105" s="41"/>
      <c r="J7105" s="41"/>
      <c r="K7105" s="41"/>
      <c r="L7105" s="41"/>
    </row>
    <row r="7106" spans="9:12">
      <c r="I7106" s="41"/>
      <c r="J7106" s="41"/>
      <c r="K7106" s="41"/>
      <c r="L7106" s="41"/>
    </row>
    <row r="7107" spans="9:12">
      <c r="I7107" s="41"/>
      <c r="J7107" s="41"/>
      <c r="K7107" s="41"/>
      <c r="L7107" s="41"/>
    </row>
    <row r="7108" spans="9:12">
      <c r="I7108" s="41"/>
      <c r="J7108" s="41"/>
      <c r="K7108" s="41"/>
      <c r="L7108" s="41"/>
    </row>
    <row r="7109" spans="9:12">
      <c r="I7109" s="41"/>
      <c r="J7109" s="41"/>
      <c r="K7109" s="41"/>
      <c r="L7109" s="41"/>
    </row>
    <row r="7110" spans="9:12">
      <c r="I7110" s="41"/>
      <c r="J7110" s="41"/>
      <c r="K7110" s="41"/>
      <c r="L7110" s="41"/>
    </row>
    <row r="7111" spans="9:12">
      <c r="I7111" s="41"/>
      <c r="J7111" s="41"/>
      <c r="K7111" s="41"/>
      <c r="L7111" s="41"/>
    </row>
    <row r="7112" spans="9:12">
      <c r="I7112" s="41"/>
      <c r="J7112" s="41"/>
      <c r="K7112" s="41"/>
      <c r="L7112" s="41"/>
    </row>
    <row r="7113" spans="9:12">
      <c r="I7113" s="41"/>
      <c r="J7113" s="41"/>
      <c r="K7113" s="41"/>
      <c r="L7113" s="41"/>
    </row>
    <row r="7114" spans="9:12">
      <c r="I7114" s="41"/>
      <c r="J7114" s="41"/>
      <c r="K7114" s="41"/>
      <c r="L7114" s="41"/>
    </row>
    <row r="7115" spans="9:12">
      <c r="I7115" s="41"/>
      <c r="J7115" s="41"/>
      <c r="K7115" s="41"/>
      <c r="L7115" s="41"/>
    </row>
    <row r="7116" spans="9:12">
      <c r="I7116" s="41"/>
      <c r="J7116" s="41"/>
      <c r="K7116" s="41"/>
      <c r="L7116" s="41"/>
    </row>
    <row r="7117" spans="9:12">
      <c r="I7117" s="41"/>
      <c r="J7117" s="41"/>
      <c r="K7117" s="41"/>
      <c r="L7117" s="41"/>
    </row>
    <row r="7118" spans="9:12">
      <c r="I7118" s="41"/>
      <c r="J7118" s="41"/>
      <c r="K7118" s="41"/>
      <c r="L7118" s="41"/>
    </row>
    <row r="7119" spans="9:12">
      <c r="I7119" s="41"/>
      <c r="J7119" s="41"/>
      <c r="K7119" s="41"/>
      <c r="L7119" s="41"/>
    </row>
    <row r="7120" spans="9:12">
      <c r="I7120" s="41"/>
      <c r="J7120" s="41"/>
      <c r="K7120" s="41"/>
      <c r="L7120" s="41"/>
    </row>
    <row r="7121" spans="9:12">
      <c r="I7121" s="41"/>
      <c r="J7121" s="41"/>
      <c r="K7121" s="41"/>
      <c r="L7121" s="41"/>
    </row>
    <row r="7122" spans="9:12">
      <c r="I7122" s="41"/>
      <c r="J7122" s="41"/>
      <c r="K7122" s="41"/>
      <c r="L7122" s="41"/>
    </row>
    <row r="7123" spans="9:12">
      <c r="I7123" s="41"/>
      <c r="J7123" s="41"/>
      <c r="K7123" s="41"/>
      <c r="L7123" s="41"/>
    </row>
    <row r="7124" spans="9:12">
      <c r="I7124" s="41"/>
      <c r="J7124" s="41"/>
      <c r="K7124" s="41"/>
      <c r="L7124" s="41"/>
    </row>
    <row r="7125" spans="9:12">
      <c r="I7125" s="41"/>
      <c r="J7125" s="41"/>
      <c r="K7125" s="41"/>
      <c r="L7125" s="41"/>
    </row>
    <row r="7126" spans="9:12">
      <c r="I7126" s="41"/>
      <c r="J7126" s="41"/>
      <c r="K7126" s="41"/>
      <c r="L7126" s="41"/>
    </row>
    <row r="7127" spans="9:12">
      <c r="I7127" s="41"/>
      <c r="J7127" s="41"/>
      <c r="K7127" s="41"/>
      <c r="L7127" s="41"/>
    </row>
    <row r="7128" spans="9:12">
      <c r="I7128" s="41"/>
      <c r="J7128" s="41"/>
      <c r="K7128" s="41"/>
      <c r="L7128" s="41"/>
    </row>
    <row r="7129" spans="9:12">
      <c r="I7129" s="41"/>
      <c r="J7129" s="41"/>
      <c r="K7129" s="41"/>
      <c r="L7129" s="41"/>
    </row>
    <row r="7130" spans="9:12">
      <c r="I7130" s="41"/>
      <c r="J7130" s="41"/>
      <c r="K7130" s="41"/>
      <c r="L7130" s="41"/>
    </row>
    <row r="7131" spans="9:12">
      <c r="I7131" s="41"/>
      <c r="J7131" s="41"/>
      <c r="K7131" s="41"/>
      <c r="L7131" s="41"/>
    </row>
    <row r="7132" spans="9:12">
      <c r="I7132" s="41"/>
      <c r="J7132" s="41"/>
      <c r="K7132" s="41"/>
      <c r="L7132" s="41"/>
    </row>
    <row r="7133" spans="9:12">
      <c r="I7133" s="41"/>
      <c r="J7133" s="41"/>
      <c r="K7133" s="41"/>
      <c r="L7133" s="41"/>
    </row>
    <row r="7134" spans="9:12">
      <c r="I7134" s="41"/>
      <c r="J7134" s="41"/>
      <c r="K7134" s="41"/>
      <c r="L7134" s="41"/>
    </row>
    <row r="7135" spans="9:12">
      <c r="I7135" s="41"/>
      <c r="J7135" s="41"/>
      <c r="K7135" s="41"/>
      <c r="L7135" s="41"/>
    </row>
    <row r="7136" spans="9:12">
      <c r="I7136" s="41"/>
      <c r="J7136" s="41"/>
      <c r="K7136" s="41"/>
      <c r="L7136" s="41"/>
    </row>
    <row r="7137" spans="9:12">
      <c r="I7137" s="41"/>
      <c r="J7137" s="41"/>
      <c r="K7137" s="41"/>
      <c r="L7137" s="41"/>
    </row>
    <row r="7138" spans="9:12">
      <c r="I7138" s="41"/>
      <c r="J7138" s="41"/>
      <c r="K7138" s="41"/>
      <c r="L7138" s="41"/>
    </row>
    <row r="7139" spans="9:12">
      <c r="I7139" s="41"/>
      <c r="J7139" s="41"/>
      <c r="K7139" s="41"/>
      <c r="L7139" s="41"/>
    </row>
    <row r="7140" spans="9:12">
      <c r="I7140" s="41"/>
      <c r="J7140" s="41"/>
      <c r="K7140" s="41"/>
      <c r="L7140" s="41"/>
    </row>
    <row r="7141" spans="9:12">
      <c r="I7141" s="41"/>
      <c r="J7141" s="41"/>
      <c r="K7141" s="41"/>
      <c r="L7141" s="41"/>
    </row>
    <row r="7142" spans="9:12">
      <c r="I7142" s="41"/>
      <c r="J7142" s="41"/>
      <c r="K7142" s="41"/>
      <c r="L7142" s="41"/>
    </row>
    <row r="7143" spans="9:12">
      <c r="I7143" s="41"/>
      <c r="J7143" s="41"/>
      <c r="K7143" s="41"/>
      <c r="L7143" s="41"/>
    </row>
    <row r="7144" spans="9:12">
      <c r="I7144" s="41"/>
      <c r="J7144" s="41"/>
      <c r="K7144" s="41"/>
      <c r="L7144" s="41"/>
    </row>
    <row r="7145" spans="9:12">
      <c r="I7145" s="41"/>
      <c r="J7145" s="41"/>
      <c r="K7145" s="41"/>
      <c r="L7145" s="41"/>
    </row>
    <row r="7146" spans="9:12">
      <c r="I7146" s="41"/>
      <c r="J7146" s="41"/>
      <c r="K7146" s="41"/>
      <c r="L7146" s="41"/>
    </row>
    <row r="7147" spans="9:12">
      <c r="I7147" s="41"/>
      <c r="J7147" s="41"/>
      <c r="K7147" s="41"/>
      <c r="L7147" s="41"/>
    </row>
    <row r="7148" spans="9:12">
      <c r="I7148" s="41"/>
      <c r="J7148" s="41"/>
      <c r="K7148" s="41"/>
      <c r="L7148" s="41"/>
    </row>
    <row r="7149" spans="9:12">
      <c r="I7149" s="41"/>
      <c r="J7149" s="41"/>
      <c r="K7149" s="41"/>
      <c r="L7149" s="41"/>
    </row>
    <row r="7150" spans="9:12">
      <c r="I7150" s="41"/>
      <c r="J7150" s="41"/>
      <c r="K7150" s="41"/>
      <c r="L7150" s="41"/>
    </row>
    <row r="7151" spans="9:12">
      <c r="I7151" s="41"/>
      <c r="J7151" s="41"/>
      <c r="K7151" s="41"/>
      <c r="L7151" s="41"/>
    </row>
    <row r="7152" spans="9:12">
      <c r="I7152" s="41"/>
      <c r="J7152" s="41"/>
      <c r="K7152" s="41"/>
      <c r="L7152" s="41"/>
    </row>
    <row r="7153" spans="9:12">
      <c r="I7153" s="41"/>
      <c r="J7153" s="41"/>
      <c r="K7153" s="41"/>
      <c r="L7153" s="41"/>
    </row>
    <row r="7154" spans="9:12">
      <c r="I7154" s="41"/>
      <c r="J7154" s="41"/>
      <c r="K7154" s="41"/>
      <c r="L7154" s="41"/>
    </row>
    <row r="7155" spans="9:12">
      <c r="I7155" s="41"/>
      <c r="J7155" s="41"/>
      <c r="K7155" s="41"/>
      <c r="L7155" s="41"/>
    </row>
    <row r="7156" spans="9:12">
      <c r="I7156" s="41"/>
      <c r="J7156" s="41"/>
      <c r="K7156" s="41"/>
      <c r="L7156" s="41"/>
    </row>
    <row r="7157" spans="9:12">
      <c r="I7157" s="41"/>
      <c r="J7157" s="41"/>
      <c r="K7157" s="41"/>
      <c r="L7157" s="41"/>
    </row>
    <row r="7158" spans="9:12">
      <c r="I7158" s="41"/>
      <c r="J7158" s="41"/>
      <c r="K7158" s="41"/>
      <c r="L7158" s="41"/>
    </row>
    <row r="7159" spans="9:12">
      <c r="I7159" s="41"/>
      <c r="J7159" s="41"/>
      <c r="K7159" s="41"/>
      <c r="L7159" s="41"/>
    </row>
    <row r="7160" spans="9:12">
      <c r="I7160" s="41"/>
      <c r="J7160" s="41"/>
      <c r="K7160" s="41"/>
      <c r="L7160" s="41"/>
    </row>
    <row r="7161" spans="9:12">
      <c r="I7161" s="41"/>
      <c r="J7161" s="41"/>
      <c r="K7161" s="41"/>
      <c r="L7161" s="41"/>
    </row>
    <row r="7162" spans="9:12">
      <c r="I7162" s="41"/>
      <c r="J7162" s="41"/>
      <c r="K7162" s="41"/>
      <c r="L7162" s="41"/>
    </row>
    <row r="7163" spans="9:12">
      <c r="I7163" s="41"/>
      <c r="J7163" s="41"/>
      <c r="K7163" s="41"/>
      <c r="L7163" s="41"/>
    </row>
    <row r="7164" spans="9:12">
      <c r="I7164" s="41"/>
      <c r="J7164" s="41"/>
      <c r="K7164" s="41"/>
      <c r="L7164" s="41"/>
    </row>
    <row r="7165" spans="9:12">
      <c r="I7165" s="41"/>
      <c r="J7165" s="41"/>
      <c r="K7165" s="41"/>
      <c r="L7165" s="41"/>
    </row>
    <row r="7166" spans="9:12">
      <c r="I7166" s="41"/>
      <c r="J7166" s="41"/>
      <c r="K7166" s="41"/>
      <c r="L7166" s="41"/>
    </row>
    <row r="7167" spans="9:12">
      <c r="I7167" s="41"/>
      <c r="J7167" s="41"/>
      <c r="K7167" s="41"/>
      <c r="L7167" s="41"/>
    </row>
    <row r="7168" spans="9:12">
      <c r="I7168" s="41"/>
      <c r="J7168" s="41"/>
      <c r="K7168" s="41"/>
      <c r="L7168" s="41"/>
    </row>
    <row r="7169" spans="9:12">
      <c r="I7169" s="41"/>
      <c r="J7169" s="41"/>
      <c r="K7169" s="41"/>
      <c r="L7169" s="41"/>
    </row>
    <row r="7170" spans="9:12">
      <c r="I7170" s="41"/>
      <c r="J7170" s="41"/>
      <c r="K7170" s="41"/>
      <c r="L7170" s="41"/>
    </row>
    <row r="7171" spans="9:12">
      <c r="I7171" s="41"/>
      <c r="J7171" s="41"/>
      <c r="K7171" s="41"/>
      <c r="L7171" s="41"/>
    </row>
    <row r="7172" spans="9:12">
      <c r="I7172" s="41"/>
      <c r="J7172" s="41"/>
      <c r="K7172" s="41"/>
      <c r="L7172" s="41"/>
    </row>
    <row r="7173" spans="9:12">
      <c r="I7173" s="41"/>
      <c r="J7173" s="41"/>
      <c r="K7173" s="41"/>
      <c r="L7173" s="41"/>
    </row>
    <row r="7174" spans="9:12">
      <c r="I7174" s="41"/>
      <c r="J7174" s="41"/>
      <c r="K7174" s="41"/>
      <c r="L7174" s="41"/>
    </row>
    <row r="7175" spans="9:12">
      <c r="I7175" s="41"/>
      <c r="J7175" s="41"/>
      <c r="K7175" s="41"/>
      <c r="L7175" s="41"/>
    </row>
    <row r="7176" spans="9:12">
      <c r="I7176" s="41"/>
      <c r="J7176" s="41"/>
      <c r="K7176" s="41"/>
      <c r="L7176" s="41"/>
    </row>
    <row r="7177" spans="9:12">
      <c r="I7177" s="41"/>
      <c r="J7177" s="41"/>
      <c r="K7177" s="41"/>
      <c r="L7177" s="41"/>
    </row>
    <row r="7178" spans="9:12">
      <c r="I7178" s="41"/>
      <c r="J7178" s="41"/>
      <c r="K7178" s="41"/>
      <c r="L7178" s="41"/>
    </row>
    <row r="7179" spans="9:12">
      <c r="I7179" s="41"/>
      <c r="J7179" s="41"/>
      <c r="K7179" s="41"/>
      <c r="L7179" s="41"/>
    </row>
    <row r="7180" spans="9:12">
      <c r="I7180" s="41"/>
      <c r="J7180" s="41"/>
      <c r="K7180" s="41"/>
      <c r="L7180" s="41"/>
    </row>
    <row r="7181" spans="9:12">
      <c r="I7181" s="41"/>
      <c r="J7181" s="41"/>
      <c r="K7181" s="41"/>
      <c r="L7181" s="41"/>
    </row>
    <row r="7182" spans="9:12">
      <c r="I7182" s="41"/>
      <c r="J7182" s="41"/>
      <c r="K7182" s="41"/>
      <c r="L7182" s="41"/>
    </row>
    <row r="7183" spans="9:12">
      <c r="I7183" s="41"/>
      <c r="J7183" s="41"/>
      <c r="K7183" s="41"/>
      <c r="L7183" s="41"/>
    </row>
    <row r="7184" spans="9:12">
      <c r="I7184" s="41"/>
      <c r="J7184" s="41"/>
      <c r="K7184" s="41"/>
      <c r="L7184" s="41"/>
    </row>
    <row r="7185" spans="9:12">
      <c r="I7185" s="41"/>
      <c r="J7185" s="41"/>
      <c r="K7185" s="41"/>
      <c r="L7185" s="41"/>
    </row>
    <row r="7186" spans="9:12">
      <c r="I7186" s="41"/>
      <c r="J7186" s="41"/>
      <c r="K7186" s="41"/>
      <c r="L7186" s="41"/>
    </row>
    <row r="7187" spans="9:12">
      <c r="I7187" s="41"/>
      <c r="J7187" s="41"/>
      <c r="K7187" s="41"/>
      <c r="L7187" s="41"/>
    </row>
    <row r="7188" spans="9:12">
      <c r="I7188" s="41"/>
      <c r="J7188" s="41"/>
      <c r="K7188" s="41"/>
      <c r="L7188" s="41"/>
    </row>
    <row r="7189" spans="9:12">
      <c r="I7189" s="41"/>
      <c r="J7189" s="41"/>
      <c r="K7189" s="41"/>
      <c r="L7189" s="41"/>
    </row>
    <row r="7190" spans="9:12">
      <c r="I7190" s="41"/>
      <c r="J7190" s="41"/>
      <c r="K7190" s="41"/>
      <c r="L7190" s="41"/>
    </row>
    <row r="7191" spans="9:12">
      <c r="I7191" s="41"/>
      <c r="J7191" s="41"/>
      <c r="K7191" s="41"/>
      <c r="L7191" s="41"/>
    </row>
    <row r="7192" spans="9:12">
      <c r="I7192" s="41"/>
      <c r="J7192" s="41"/>
      <c r="K7192" s="41"/>
      <c r="L7192" s="41"/>
    </row>
    <row r="7193" spans="9:12">
      <c r="I7193" s="41"/>
      <c r="J7193" s="41"/>
      <c r="K7193" s="41"/>
      <c r="L7193" s="41"/>
    </row>
    <row r="7194" spans="9:12">
      <c r="I7194" s="41"/>
      <c r="J7194" s="41"/>
      <c r="K7194" s="41"/>
      <c r="L7194" s="41"/>
    </row>
    <row r="7195" spans="9:12">
      <c r="I7195" s="41"/>
      <c r="J7195" s="41"/>
      <c r="K7195" s="41"/>
      <c r="L7195" s="41"/>
    </row>
    <row r="7196" spans="9:12">
      <c r="I7196" s="41"/>
      <c r="J7196" s="41"/>
      <c r="K7196" s="41"/>
      <c r="L7196" s="41"/>
    </row>
    <row r="7197" spans="9:12">
      <c r="I7197" s="41"/>
      <c r="J7197" s="41"/>
      <c r="K7197" s="41"/>
      <c r="L7197" s="41"/>
    </row>
    <row r="7198" spans="9:12">
      <c r="I7198" s="41"/>
      <c r="J7198" s="41"/>
      <c r="K7198" s="41"/>
      <c r="L7198" s="41"/>
    </row>
    <row r="7199" spans="9:12">
      <c r="I7199" s="41"/>
      <c r="J7199" s="41"/>
      <c r="K7199" s="41"/>
      <c r="L7199" s="41"/>
    </row>
    <row r="7200" spans="9:12">
      <c r="I7200" s="41"/>
      <c r="J7200" s="41"/>
      <c r="K7200" s="41"/>
      <c r="L7200" s="41"/>
    </row>
    <row r="7201" spans="9:12">
      <c r="I7201" s="41"/>
      <c r="J7201" s="41"/>
      <c r="K7201" s="41"/>
      <c r="L7201" s="41"/>
    </row>
    <row r="7202" spans="9:12">
      <c r="I7202" s="41"/>
      <c r="J7202" s="41"/>
      <c r="K7202" s="41"/>
      <c r="L7202" s="41"/>
    </row>
    <row r="7203" spans="9:12">
      <c r="I7203" s="41"/>
      <c r="J7203" s="41"/>
      <c r="K7203" s="41"/>
      <c r="L7203" s="41"/>
    </row>
    <row r="7204" spans="9:12">
      <c r="I7204" s="41"/>
      <c r="J7204" s="41"/>
      <c r="K7204" s="41"/>
      <c r="L7204" s="41"/>
    </row>
    <row r="7205" spans="9:12">
      <c r="I7205" s="41"/>
      <c r="J7205" s="41"/>
      <c r="K7205" s="41"/>
      <c r="L7205" s="41"/>
    </row>
    <row r="7206" spans="9:12">
      <c r="I7206" s="41"/>
      <c r="J7206" s="41"/>
      <c r="K7206" s="41"/>
      <c r="L7206" s="41"/>
    </row>
    <row r="7207" spans="9:12">
      <c r="I7207" s="41"/>
      <c r="J7207" s="41"/>
      <c r="K7207" s="41"/>
      <c r="L7207" s="41"/>
    </row>
    <row r="7208" spans="9:12">
      <c r="I7208" s="41"/>
      <c r="J7208" s="41"/>
      <c r="K7208" s="41"/>
      <c r="L7208" s="41"/>
    </row>
    <row r="7209" spans="9:12">
      <c r="I7209" s="41"/>
      <c r="J7209" s="41"/>
      <c r="K7209" s="41"/>
      <c r="L7209" s="41"/>
    </row>
    <row r="7210" spans="9:12">
      <c r="I7210" s="41"/>
      <c r="J7210" s="41"/>
      <c r="K7210" s="41"/>
      <c r="L7210" s="41"/>
    </row>
    <row r="7211" spans="9:12">
      <c r="I7211" s="41"/>
      <c r="J7211" s="41"/>
      <c r="K7211" s="41"/>
      <c r="L7211" s="41"/>
    </row>
    <row r="7212" spans="9:12">
      <c r="I7212" s="41"/>
      <c r="J7212" s="41"/>
      <c r="K7212" s="41"/>
      <c r="L7212" s="41"/>
    </row>
    <row r="7213" spans="9:12">
      <c r="I7213" s="41"/>
      <c r="J7213" s="41"/>
      <c r="K7213" s="41"/>
      <c r="L7213" s="41"/>
    </row>
    <row r="7214" spans="9:12">
      <c r="I7214" s="41"/>
      <c r="J7214" s="41"/>
      <c r="K7214" s="41"/>
      <c r="L7214" s="41"/>
    </row>
    <row r="7215" spans="9:12">
      <c r="I7215" s="41"/>
      <c r="J7215" s="41"/>
      <c r="K7215" s="41"/>
      <c r="L7215" s="41"/>
    </row>
    <row r="7216" spans="9:12">
      <c r="I7216" s="41"/>
      <c r="J7216" s="41"/>
      <c r="K7216" s="41"/>
      <c r="L7216" s="41"/>
    </row>
    <row r="7217" spans="9:12">
      <c r="I7217" s="41"/>
      <c r="J7217" s="41"/>
      <c r="K7217" s="41"/>
      <c r="L7217" s="41"/>
    </row>
    <row r="7218" spans="9:12">
      <c r="I7218" s="41"/>
      <c r="J7218" s="41"/>
      <c r="K7218" s="41"/>
      <c r="L7218" s="41"/>
    </row>
    <row r="7219" spans="9:12">
      <c r="I7219" s="41"/>
      <c r="J7219" s="41"/>
      <c r="K7219" s="41"/>
      <c r="L7219" s="41"/>
    </row>
    <row r="7220" spans="9:12">
      <c r="I7220" s="41"/>
      <c r="J7220" s="41"/>
      <c r="K7220" s="41"/>
      <c r="L7220" s="41"/>
    </row>
    <row r="7221" spans="9:12">
      <c r="I7221" s="41"/>
      <c r="J7221" s="41"/>
      <c r="K7221" s="41"/>
      <c r="L7221" s="41"/>
    </row>
    <row r="7222" spans="9:12">
      <c r="I7222" s="41"/>
      <c r="J7222" s="41"/>
      <c r="K7222" s="41"/>
      <c r="L7222" s="41"/>
    </row>
    <row r="7223" spans="9:12">
      <c r="I7223" s="41"/>
      <c r="J7223" s="41"/>
      <c r="K7223" s="41"/>
      <c r="L7223" s="41"/>
    </row>
    <row r="7224" spans="9:12">
      <c r="I7224" s="41"/>
      <c r="J7224" s="41"/>
      <c r="K7224" s="41"/>
      <c r="L7224" s="41"/>
    </row>
    <row r="7225" spans="9:12">
      <c r="I7225" s="41"/>
      <c r="J7225" s="41"/>
      <c r="K7225" s="41"/>
      <c r="L7225" s="41"/>
    </row>
    <row r="7226" spans="9:12">
      <c r="I7226" s="41"/>
      <c r="J7226" s="41"/>
      <c r="K7226" s="41"/>
      <c r="L7226" s="41"/>
    </row>
    <row r="7227" spans="9:12">
      <c r="I7227" s="41"/>
      <c r="J7227" s="41"/>
      <c r="K7227" s="41"/>
      <c r="L7227" s="41"/>
    </row>
    <row r="7228" spans="9:12">
      <c r="I7228" s="41"/>
      <c r="J7228" s="41"/>
      <c r="K7228" s="41"/>
      <c r="L7228" s="41"/>
    </row>
    <row r="7229" spans="9:12">
      <c r="I7229" s="41"/>
      <c r="J7229" s="41"/>
      <c r="K7229" s="41"/>
      <c r="L7229" s="41"/>
    </row>
    <row r="7230" spans="9:12">
      <c r="I7230" s="41"/>
      <c r="J7230" s="41"/>
      <c r="K7230" s="41"/>
      <c r="L7230" s="41"/>
    </row>
    <row r="7231" spans="9:12">
      <c r="I7231" s="41"/>
      <c r="J7231" s="41"/>
      <c r="K7231" s="41"/>
      <c r="L7231" s="41"/>
    </row>
    <row r="7232" spans="9:12">
      <c r="I7232" s="41"/>
      <c r="J7232" s="41"/>
      <c r="K7232" s="41"/>
      <c r="L7232" s="41"/>
    </row>
    <row r="7233" spans="9:12">
      <c r="I7233" s="41"/>
      <c r="J7233" s="41"/>
      <c r="K7233" s="41"/>
      <c r="L7233" s="41"/>
    </row>
    <row r="7234" spans="9:12">
      <c r="I7234" s="41"/>
      <c r="J7234" s="41"/>
      <c r="K7234" s="41"/>
      <c r="L7234" s="41"/>
    </row>
    <row r="7235" spans="9:12">
      <c r="I7235" s="41"/>
      <c r="J7235" s="41"/>
      <c r="K7235" s="41"/>
      <c r="L7235" s="41"/>
    </row>
    <row r="7236" spans="9:12">
      <c r="I7236" s="41"/>
      <c r="J7236" s="41"/>
      <c r="K7236" s="41"/>
      <c r="L7236" s="41"/>
    </row>
    <row r="7237" spans="9:12">
      <c r="I7237" s="41"/>
      <c r="J7237" s="41"/>
      <c r="K7237" s="41"/>
      <c r="L7237" s="41"/>
    </row>
    <row r="7238" spans="9:12">
      <c r="I7238" s="41"/>
      <c r="J7238" s="41"/>
      <c r="K7238" s="41"/>
      <c r="L7238" s="41"/>
    </row>
    <row r="7239" spans="9:12">
      <c r="I7239" s="41"/>
      <c r="J7239" s="41"/>
      <c r="K7239" s="41"/>
      <c r="L7239" s="41"/>
    </row>
    <row r="7240" spans="9:12">
      <c r="I7240" s="41"/>
      <c r="J7240" s="41"/>
      <c r="K7240" s="41"/>
      <c r="L7240" s="41"/>
    </row>
    <row r="7241" spans="9:12">
      <c r="I7241" s="41"/>
      <c r="J7241" s="41"/>
      <c r="K7241" s="41"/>
      <c r="L7241" s="41"/>
    </row>
    <row r="7242" spans="9:12">
      <c r="I7242" s="41"/>
      <c r="J7242" s="41"/>
      <c r="K7242" s="41"/>
      <c r="L7242" s="41"/>
    </row>
    <row r="7243" spans="9:12">
      <c r="I7243" s="41"/>
      <c r="J7243" s="41"/>
      <c r="K7243" s="41"/>
      <c r="L7243" s="41"/>
    </row>
    <row r="7244" spans="9:12">
      <c r="I7244" s="41"/>
      <c r="J7244" s="41"/>
      <c r="K7244" s="41"/>
      <c r="L7244" s="41"/>
    </row>
    <row r="7245" spans="9:12">
      <c r="I7245" s="41"/>
      <c r="J7245" s="41"/>
      <c r="K7245" s="41"/>
      <c r="L7245" s="41"/>
    </row>
    <row r="7246" spans="9:12">
      <c r="I7246" s="41"/>
      <c r="J7246" s="41"/>
      <c r="K7246" s="41"/>
      <c r="L7246" s="41"/>
    </row>
    <row r="7247" spans="9:12">
      <c r="I7247" s="41"/>
      <c r="J7247" s="41"/>
      <c r="K7247" s="41"/>
      <c r="L7247" s="41"/>
    </row>
    <row r="7248" spans="9:12">
      <c r="I7248" s="41"/>
      <c r="J7248" s="41"/>
      <c r="K7248" s="41"/>
      <c r="L7248" s="41"/>
    </row>
    <row r="7249" spans="9:12">
      <c r="I7249" s="41"/>
      <c r="J7249" s="41"/>
      <c r="K7249" s="41"/>
      <c r="L7249" s="41"/>
    </row>
    <row r="7250" spans="9:12">
      <c r="I7250" s="41"/>
      <c r="J7250" s="41"/>
      <c r="K7250" s="41"/>
      <c r="L7250" s="41"/>
    </row>
    <row r="7251" spans="9:12">
      <c r="I7251" s="41"/>
      <c r="J7251" s="41"/>
      <c r="K7251" s="41"/>
      <c r="L7251" s="41"/>
    </row>
    <row r="7252" spans="9:12">
      <c r="I7252" s="41"/>
      <c r="J7252" s="41"/>
      <c r="K7252" s="41"/>
      <c r="L7252" s="41"/>
    </row>
    <row r="7253" spans="9:12">
      <c r="I7253" s="41"/>
      <c r="J7253" s="41"/>
      <c r="K7253" s="41"/>
      <c r="L7253" s="41"/>
    </row>
    <row r="7254" spans="9:12">
      <c r="I7254" s="41"/>
      <c r="J7254" s="41"/>
      <c r="K7254" s="41"/>
      <c r="L7254" s="41"/>
    </row>
    <row r="7255" spans="9:12">
      <c r="I7255" s="41"/>
      <c r="J7255" s="41"/>
      <c r="K7255" s="41"/>
      <c r="L7255" s="41"/>
    </row>
    <row r="7256" spans="9:12">
      <c r="I7256" s="41"/>
      <c r="J7256" s="41"/>
      <c r="K7256" s="41"/>
      <c r="L7256" s="41"/>
    </row>
    <row r="7257" spans="9:12">
      <c r="I7257" s="41"/>
      <c r="J7257" s="41"/>
      <c r="K7257" s="41"/>
      <c r="L7257" s="41"/>
    </row>
    <row r="7258" spans="9:12">
      <c r="I7258" s="41"/>
      <c r="J7258" s="41"/>
      <c r="K7258" s="41"/>
      <c r="L7258" s="41"/>
    </row>
    <row r="7259" spans="9:12">
      <c r="I7259" s="41"/>
      <c r="J7259" s="41"/>
      <c r="K7259" s="41"/>
      <c r="L7259" s="41"/>
    </row>
    <row r="7260" spans="9:12">
      <c r="I7260" s="41"/>
      <c r="J7260" s="41"/>
      <c r="K7260" s="41"/>
      <c r="L7260" s="41"/>
    </row>
    <row r="7261" spans="9:12">
      <c r="I7261" s="41"/>
      <c r="J7261" s="41"/>
      <c r="K7261" s="41"/>
      <c r="L7261" s="41"/>
    </row>
    <row r="7262" spans="9:12">
      <c r="I7262" s="41"/>
      <c r="J7262" s="41"/>
      <c r="K7262" s="41"/>
      <c r="L7262" s="41"/>
    </row>
    <row r="7263" spans="9:12">
      <c r="I7263" s="41"/>
      <c r="J7263" s="41"/>
      <c r="K7263" s="41"/>
      <c r="L7263" s="41"/>
    </row>
    <row r="7264" spans="9:12">
      <c r="I7264" s="41"/>
      <c r="J7264" s="41"/>
      <c r="K7264" s="41"/>
      <c r="L7264" s="41"/>
    </row>
    <row r="7265" spans="9:12">
      <c r="I7265" s="41"/>
      <c r="J7265" s="41"/>
      <c r="K7265" s="41"/>
      <c r="L7265" s="41"/>
    </row>
    <row r="7266" spans="9:12">
      <c r="I7266" s="41"/>
      <c r="J7266" s="41"/>
      <c r="K7266" s="41"/>
      <c r="L7266" s="41"/>
    </row>
    <row r="7267" spans="9:12">
      <c r="I7267" s="41"/>
      <c r="J7267" s="41"/>
      <c r="K7267" s="41"/>
      <c r="L7267" s="41"/>
    </row>
    <row r="7268" spans="9:12">
      <c r="I7268" s="41"/>
      <c r="J7268" s="41"/>
      <c r="K7268" s="41"/>
      <c r="L7268" s="41"/>
    </row>
    <row r="7269" spans="9:12">
      <c r="I7269" s="41"/>
      <c r="J7269" s="41"/>
      <c r="K7269" s="41"/>
      <c r="L7269" s="41"/>
    </row>
    <row r="7270" spans="9:12">
      <c r="I7270" s="41"/>
      <c r="J7270" s="41"/>
      <c r="K7270" s="41"/>
      <c r="L7270" s="41"/>
    </row>
    <row r="7271" spans="9:12">
      <c r="I7271" s="41"/>
      <c r="J7271" s="41"/>
      <c r="K7271" s="41"/>
      <c r="L7271" s="41"/>
    </row>
    <row r="7272" spans="9:12">
      <c r="I7272" s="41"/>
      <c r="J7272" s="41"/>
      <c r="K7272" s="41"/>
      <c r="L7272" s="41"/>
    </row>
    <row r="7273" spans="9:12">
      <c r="I7273" s="41"/>
      <c r="J7273" s="41"/>
      <c r="K7273" s="41"/>
      <c r="L7273" s="41"/>
    </row>
    <row r="7274" spans="9:12">
      <c r="I7274" s="41"/>
      <c r="J7274" s="41"/>
      <c r="K7274" s="41"/>
      <c r="L7274" s="41"/>
    </row>
    <row r="7275" spans="9:12">
      <c r="I7275" s="41"/>
      <c r="J7275" s="41"/>
      <c r="K7275" s="41"/>
      <c r="L7275" s="41"/>
    </row>
    <row r="7276" spans="9:12">
      <c r="I7276" s="41"/>
      <c r="J7276" s="41"/>
      <c r="K7276" s="41"/>
      <c r="L7276" s="41"/>
    </row>
    <row r="7277" spans="9:12">
      <c r="I7277" s="41"/>
      <c r="J7277" s="41"/>
      <c r="K7277" s="41"/>
      <c r="L7277" s="41"/>
    </row>
    <row r="7278" spans="9:12">
      <c r="I7278" s="41"/>
      <c r="J7278" s="41"/>
      <c r="K7278" s="41"/>
      <c r="L7278" s="41"/>
    </row>
    <row r="7279" spans="9:12">
      <c r="I7279" s="41"/>
      <c r="J7279" s="41"/>
      <c r="K7279" s="41"/>
      <c r="L7279" s="41"/>
    </row>
    <row r="7280" spans="9:12">
      <c r="I7280" s="41"/>
      <c r="J7280" s="41"/>
      <c r="K7280" s="41"/>
      <c r="L7280" s="41"/>
    </row>
    <row r="7281" spans="9:12">
      <c r="I7281" s="41"/>
      <c r="J7281" s="41"/>
      <c r="K7281" s="41"/>
      <c r="L7281" s="41"/>
    </row>
    <row r="7282" spans="9:12">
      <c r="I7282" s="41"/>
      <c r="J7282" s="41"/>
      <c r="K7282" s="41"/>
      <c r="L7282" s="41"/>
    </row>
    <row r="7283" spans="9:12">
      <c r="I7283" s="41"/>
      <c r="J7283" s="41"/>
      <c r="K7283" s="41"/>
      <c r="L7283" s="41"/>
    </row>
    <row r="7284" spans="9:12">
      <c r="I7284" s="41"/>
      <c r="J7284" s="41"/>
      <c r="K7284" s="41"/>
      <c r="L7284" s="41"/>
    </row>
    <row r="7285" spans="9:12">
      <c r="I7285" s="41"/>
      <c r="J7285" s="41"/>
      <c r="K7285" s="41"/>
      <c r="L7285" s="41"/>
    </row>
    <row r="7286" spans="9:12">
      <c r="I7286" s="41"/>
      <c r="J7286" s="41"/>
      <c r="K7286" s="41"/>
      <c r="L7286" s="41"/>
    </row>
    <row r="7287" spans="9:12">
      <c r="I7287" s="41"/>
      <c r="J7287" s="41"/>
      <c r="K7287" s="41"/>
      <c r="L7287" s="41"/>
    </row>
    <row r="7288" spans="9:12">
      <c r="I7288" s="41"/>
      <c r="J7288" s="41"/>
      <c r="K7288" s="41"/>
      <c r="L7288" s="41"/>
    </row>
    <row r="7289" spans="9:12">
      <c r="I7289" s="41"/>
      <c r="J7289" s="41"/>
      <c r="K7289" s="41"/>
      <c r="L7289" s="41"/>
    </row>
    <row r="7290" spans="9:12">
      <c r="I7290" s="41"/>
      <c r="J7290" s="41"/>
      <c r="K7290" s="41"/>
      <c r="L7290" s="41"/>
    </row>
    <row r="7291" spans="9:12">
      <c r="I7291" s="41"/>
      <c r="J7291" s="41"/>
      <c r="K7291" s="41"/>
      <c r="L7291" s="41"/>
    </row>
    <row r="7292" spans="9:12">
      <c r="I7292" s="41"/>
      <c r="J7292" s="41"/>
      <c r="K7292" s="41"/>
      <c r="L7292" s="41"/>
    </row>
    <row r="7293" spans="9:12">
      <c r="I7293" s="41"/>
      <c r="J7293" s="41"/>
      <c r="K7293" s="41"/>
      <c r="L7293" s="41"/>
    </row>
    <row r="7294" spans="9:12">
      <c r="I7294" s="41"/>
      <c r="J7294" s="41"/>
      <c r="K7294" s="41"/>
      <c r="L7294" s="41"/>
    </row>
    <row r="7295" spans="9:12">
      <c r="I7295" s="41"/>
      <c r="J7295" s="41"/>
      <c r="K7295" s="41"/>
      <c r="L7295" s="41"/>
    </row>
    <row r="7296" spans="9:12">
      <c r="I7296" s="41"/>
      <c r="J7296" s="41"/>
      <c r="K7296" s="41"/>
      <c r="L7296" s="41"/>
    </row>
    <row r="7297" spans="9:12">
      <c r="I7297" s="41"/>
      <c r="J7297" s="41"/>
      <c r="K7297" s="41"/>
      <c r="L7297" s="41"/>
    </row>
    <row r="7298" spans="9:12">
      <c r="I7298" s="41"/>
      <c r="J7298" s="41"/>
      <c r="K7298" s="41"/>
      <c r="L7298" s="41"/>
    </row>
    <row r="7299" spans="9:12">
      <c r="I7299" s="41"/>
      <c r="J7299" s="41"/>
      <c r="K7299" s="41"/>
      <c r="L7299" s="41"/>
    </row>
    <row r="7300" spans="9:12">
      <c r="I7300" s="41"/>
      <c r="J7300" s="41"/>
      <c r="K7300" s="41"/>
      <c r="L7300" s="41"/>
    </row>
    <row r="7301" spans="9:12">
      <c r="I7301" s="41"/>
      <c r="J7301" s="41"/>
      <c r="K7301" s="41"/>
      <c r="L7301" s="41"/>
    </row>
    <row r="7302" spans="9:12">
      <c r="I7302" s="41"/>
      <c r="J7302" s="41"/>
      <c r="K7302" s="41"/>
      <c r="L7302" s="41"/>
    </row>
    <row r="7303" spans="9:12">
      <c r="I7303" s="41"/>
      <c r="J7303" s="41"/>
      <c r="K7303" s="41"/>
      <c r="L7303" s="41"/>
    </row>
    <row r="7304" spans="9:12">
      <c r="I7304" s="41"/>
      <c r="J7304" s="41"/>
      <c r="K7304" s="41"/>
      <c r="L7304" s="41"/>
    </row>
    <row r="7305" spans="9:12">
      <c r="I7305" s="41"/>
      <c r="J7305" s="41"/>
      <c r="K7305" s="41"/>
      <c r="L7305" s="41"/>
    </row>
    <row r="7306" spans="9:12">
      <c r="I7306" s="41"/>
      <c r="J7306" s="41"/>
      <c r="K7306" s="41"/>
      <c r="L7306" s="41"/>
    </row>
    <row r="7307" spans="9:12">
      <c r="I7307" s="41"/>
      <c r="J7307" s="41"/>
      <c r="K7307" s="41"/>
      <c r="L7307" s="41"/>
    </row>
    <row r="7308" spans="9:12">
      <c r="I7308" s="41"/>
      <c r="J7308" s="41"/>
      <c r="K7308" s="41"/>
      <c r="L7308" s="41"/>
    </row>
    <row r="7309" spans="9:12">
      <c r="I7309" s="41"/>
      <c r="J7309" s="41"/>
      <c r="K7309" s="41"/>
      <c r="L7309" s="41"/>
    </row>
    <row r="7310" spans="9:12">
      <c r="I7310" s="41"/>
      <c r="J7310" s="41"/>
      <c r="K7310" s="41"/>
      <c r="L7310" s="41"/>
    </row>
    <row r="7311" spans="9:12">
      <c r="I7311" s="41"/>
      <c r="J7311" s="41"/>
      <c r="K7311" s="41"/>
      <c r="L7311" s="41"/>
    </row>
    <row r="7312" spans="9:12">
      <c r="I7312" s="41"/>
      <c r="J7312" s="41"/>
      <c r="K7312" s="41"/>
      <c r="L7312" s="41"/>
    </row>
    <row r="7313" spans="9:12">
      <c r="I7313" s="41"/>
      <c r="J7313" s="41"/>
      <c r="K7313" s="41"/>
      <c r="L7313" s="41"/>
    </row>
    <row r="7314" spans="9:12">
      <c r="I7314" s="41"/>
      <c r="J7314" s="41"/>
      <c r="K7314" s="41"/>
      <c r="L7314" s="41"/>
    </row>
    <row r="7315" spans="9:12">
      <c r="I7315" s="41"/>
      <c r="J7315" s="41"/>
      <c r="K7315" s="41"/>
      <c r="L7315" s="41"/>
    </row>
    <row r="7316" spans="9:12">
      <c r="I7316" s="41"/>
      <c r="J7316" s="41"/>
      <c r="K7316" s="41"/>
      <c r="L7316" s="41"/>
    </row>
    <row r="7317" spans="9:12">
      <c r="I7317" s="41"/>
      <c r="J7317" s="41"/>
      <c r="K7317" s="41"/>
      <c r="L7317" s="41"/>
    </row>
    <row r="7318" spans="9:12">
      <c r="I7318" s="41"/>
      <c r="J7318" s="41"/>
      <c r="K7318" s="41"/>
      <c r="L7318" s="41"/>
    </row>
    <row r="7319" spans="9:12">
      <c r="I7319" s="41"/>
      <c r="J7319" s="41"/>
      <c r="K7319" s="41"/>
      <c r="L7319" s="41"/>
    </row>
    <row r="7320" spans="9:12">
      <c r="I7320" s="41"/>
      <c r="J7320" s="41"/>
      <c r="K7320" s="41"/>
      <c r="L7320" s="41"/>
    </row>
    <row r="7321" spans="9:12">
      <c r="I7321" s="41"/>
      <c r="J7321" s="41"/>
      <c r="K7321" s="41"/>
      <c r="L7321" s="41"/>
    </row>
    <row r="7322" spans="9:12">
      <c r="I7322" s="41"/>
      <c r="J7322" s="41"/>
      <c r="K7322" s="41"/>
      <c r="L7322" s="41"/>
    </row>
    <row r="7323" spans="9:12">
      <c r="I7323" s="41"/>
      <c r="J7323" s="41"/>
      <c r="K7323" s="41"/>
      <c r="L7323" s="41"/>
    </row>
    <row r="7324" spans="9:12">
      <c r="I7324" s="41"/>
      <c r="J7324" s="41"/>
      <c r="K7324" s="41"/>
      <c r="L7324" s="41"/>
    </row>
    <row r="7325" spans="9:12">
      <c r="I7325" s="41"/>
      <c r="J7325" s="41"/>
      <c r="K7325" s="41"/>
      <c r="L7325" s="41"/>
    </row>
    <row r="7326" spans="9:12">
      <c r="I7326" s="41"/>
      <c r="J7326" s="41"/>
      <c r="K7326" s="41"/>
      <c r="L7326" s="41"/>
    </row>
    <row r="7327" spans="9:12">
      <c r="I7327" s="41"/>
      <c r="J7327" s="41"/>
      <c r="K7327" s="41"/>
      <c r="L7327" s="41"/>
    </row>
    <row r="7328" spans="9:12">
      <c r="I7328" s="41"/>
      <c r="J7328" s="41"/>
      <c r="K7328" s="41"/>
      <c r="L7328" s="41"/>
    </row>
    <row r="7329" spans="9:12">
      <c r="I7329" s="41"/>
      <c r="J7329" s="41"/>
      <c r="K7329" s="41"/>
      <c r="L7329" s="41"/>
    </row>
    <row r="7330" spans="9:12">
      <c r="I7330" s="41"/>
      <c r="J7330" s="41"/>
      <c r="K7330" s="41"/>
      <c r="L7330" s="41"/>
    </row>
    <row r="7331" spans="9:12">
      <c r="I7331" s="41"/>
      <c r="J7331" s="41"/>
      <c r="K7331" s="41"/>
      <c r="L7331" s="41"/>
    </row>
    <row r="7332" spans="9:12">
      <c r="I7332" s="41"/>
      <c r="J7332" s="41"/>
      <c r="K7332" s="41"/>
      <c r="L7332" s="41"/>
    </row>
    <row r="7333" spans="9:12">
      <c r="I7333" s="41"/>
      <c r="J7333" s="41"/>
      <c r="K7333" s="41"/>
      <c r="L7333" s="41"/>
    </row>
    <row r="7334" spans="9:12">
      <c r="I7334" s="41"/>
      <c r="J7334" s="41"/>
      <c r="K7334" s="41"/>
      <c r="L7334" s="41"/>
    </row>
    <row r="7335" spans="9:12">
      <c r="I7335" s="41"/>
      <c r="J7335" s="41"/>
      <c r="K7335" s="41"/>
      <c r="L7335" s="41"/>
    </row>
    <row r="7336" spans="9:12">
      <c r="I7336" s="41"/>
      <c r="J7336" s="41"/>
      <c r="K7336" s="41"/>
      <c r="L7336" s="41"/>
    </row>
    <row r="7337" spans="9:12">
      <c r="I7337" s="41"/>
      <c r="J7337" s="41"/>
      <c r="K7337" s="41"/>
      <c r="L7337" s="41"/>
    </row>
    <row r="7338" spans="9:12">
      <c r="I7338" s="41"/>
      <c r="J7338" s="41"/>
      <c r="K7338" s="41"/>
      <c r="L7338" s="41"/>
    </row>
    <row r="7339" spans="9:12">
      <c r="I7339" s="41"/>
      <c r="J7339" s="41"/>
      <c r="K7339" s="41"/>
      <c r="L7339" s="41"/>
    </row>
    <row r="7340" spans="9:12">
      <c r="I7340" s="41"/>
      <c r="J7340" s="41"/>
      <c r="K7340" s="41"/>
      <c r="L7340" s="41"/>
    </row>
    <row r="7341" spans="9:12">
      <c r="I7341" s="41"/>
      <c r="J7341" s="41"/>
      <c r="K7341" s="41"/>
      <c r="L7341" s="41"/>
    </row>
    <row r="7342" spans="9:12">
      <c r="I7342" s="41"/>
      <c r="J7342" s="41"/>
      <c r="K7342" s="41"/>
      <c r="L7342" s="41"/>
    </row>
    <row r="7343" spans="9:12">
      <c r="I7343" s="41"/>
      <c r="J7343" s="41"/>
      <c r="K7343" s="41"/>
      <c r="L7343" s="41"/>
    </row>
    <row r="7344" spans="9:12">
      <c r="I7344" s="41"/>
      <c r="J7344" s="41"/>
      <c r="K7344" s="41"/>
      <c r="L7344" s="41"/>
    </row>
    <row r="7345" spans="9:12">
      <c r="I7345" s="41"/>
      <c r="J7345" s="41"/>
      <c r="K7345" s="41"/>
      <c r="L7345" s="41"/>
    </row>
    <row r="7346" spans="9:12">
      <c r="I7346" s="41"/>
      <c r="J7346" s="41"/>
      <c r="K7346" s="41"/>
      <c r="L7346" s="41"/>
    </row>
    <row r="7347" spans="9:12">
      <c r="I7347" s="41"/>
      <c r="J7347" s="41"/>
      <c r="K7347" s="41"/>
      <c r="L7347" s="41"/>
    </row>
    <row r="7348" spans="9:12">
      <c r="I7348" s="41"/>
      <c r="J7348" s="41"/>
      <c r="K7348" s="41"/>
      <c r="L7348" s="41"/>
    </row>
    <row r="7349" spans="9:12">
      <c r="I7349" s="41"/>
      <c r="J7349" s="41"/>
      <c r="K7349" s="41"/>
      <c r="L7349" s="41"/>
    </row>
    <row r="7350" spans="9:12">
      <c r="I7350" s="41"/>
      <c r="J7350" s="41"/>
      <c r="K7350" s="41"/>
      <c r="L7350" s="41"/>
    </row>
    <row r="7351" spans="9:12">
      <c r="I7351" s="41"/>
      <c r="J7351" s="41"/>
      <c r="K7351" s="41"/>
      <c r="L7351" s="41"/>
    </row>
    <row r="7352" spans="9:12">
      <c r="I7352" s="41"/>
      <c r="J7352" s="41"/>
      <c r="K7352" s="41"/>
      <c r="L7352" s="41"/>
    </row>
    <row r="7353" spans="9:12">
      <c r="I7353" s="41"/>
      <c r="J7353" s="41"/>
      <c r="K7353" s="41"/>
      <c r="L7353" s="41"/>
    </row>
    <row r="7354" spans="9:12">
      <c r="I7354" s="41"/>
      <c r="J7354" s="41"/>
      <c r="K7354" s="41"/>
      <c r="L7354" s="41"/>
    </row>
    <row r="7355" spans="9:12">
      <c r="I7355" s="41"/>
      <c r="J7355" s="41"/>
      <c r="K7355" s="41"/>
      <c r="L7355" s="41"/>
    </row>
    <row r="7356" spans="9:12">
      <c r="I7356" s="41"/>
      <c r="J7356" s="41"/>
      <c r="K7356" s="41"/>
      <c r="L7356" s="41"/>
    </row>
    <row r="7357" spans="9:12">
      <c r="I7357" s="41"/>
      <c r="J7357" s="41"/>
      <c r="K7357" s="41"/>
      <c r="L7357" s="41"/>
    </row>
    <row r="7358" spans="9:12">
      <c r="I7358" s="41"/>
      <c r="J7358" s="41"/>
      <c r="K7358" s="41"/>
      <c r="L7358" s="41"/>
    </row>
    <row r="7359" spans="9:12">
      <c r="I7359" s="41"/>
      <c r="J7359" s="41"/>
      <c r="K7359" s="41"/>
      <c r="L7359" s="41"/>
    </row>
    <row r="7360" spans="9:12">
      <c r="I7360" s="41"/>
      <c r="J7360" s="41"/>
      <c r="K7360" s="41"/>
      <c r="L7360" s="41"/>
    </row>
    <row r="7361" spans="9:12">
      <c r="I7361" s="41"/>
      <c r="J7361" s="41"/>
      <c r="K7361" s="41"/>
      <c r="L7361" s="41"/>
    </row>
    <row r="7362" spans="9:12">
      <c r="I7362" s="41"/>
      <c r="J7362" s="41"/>
      <c r="K7362" s="41"/>
      <c r="L7362" s="41"/>
    </row>
    <row r="7363" spans="9:12">
      <c r="I7363" s="41"/>
      <c r="J7363" s="41"/>
      <c r="K7363" s="41"/>
      <c r="L7363" s="41"/>
    </row>
    <row r="7364" spans="9:12">
      <c r="I7364" s="41"/>
      <c r="J7364" s="41"/>
      <c r="K7364" s="41"/>
      <c r="L7364" s="41"/>
    </row>
    <row r="7365" spans="9:12">
      <c r="I7365" s="41"/>
      <c r="J7365" s="41"/>
      <c r="K7365" s="41"/>
      <c r="L7365" s="41"/>
    </row>
    <row r="7366" spans="9:12">
      <c r="I7366" s="41"/>
      <c r="J7366" s="41"/>
      <c r="K7366" s="41"/>
      <c r="L7366" s="41"/>
    </row>
    <row r="7367" spans="9:12">
      <c r="I7367" s="41"/>
      <c r="J7367" s="41"/>
      <c r="K7367" s="41"/>
      <c r="L7367" s="41"/>
    </row>
    <row r="7368" spans="9:12">
      <c r="I7368" s="41"/>
      <c r="J7368" s="41"/>
      <c r="K7368" s="41"/>
      <c r="L7368" s="41"/>
    </row>
    <row r="7369" spans="9:12">
      <c r="I7369" s="41"/>
      <c r="J7369" s="41"/>
      <c r="K7369" s="41"/>
      <c r="L7369" s="41"/>
    </row>
    <row r="7370" spans="9:12">
      <c r="I7370" s="41"/>
      <c r="J7370" s="41"/>
      <c r="K7370" s="41"/>
      <c r="L7370" s="41"/>
    </row>
    <row r="7371" spans="9:12">
      <c r="I7371" s="41"/>
      <c r="J7371" s="41"/>
      <c r="K7371" s="41"/>
      <c r="L7371" s="41"/>
    </row>
    <row r="7372" spans="9:12">
      <c r="I7372" s="41"/>
      <c r="J7372" s="41"/>
      <c r="K7372" s="41"/>
      <c r="L7372" s="41"/>
    </row>
    <row r="7373" spans="9:12">
      <c r="I7373" s="41"/>
      <c r="J7373" s="41"/>
      <c r="K7373" s="41"/>
      <c r="L7373" s="41"/>
    </row>
    <row r="7374" spans="9:12">
      <c r="I7374" s="41"/>
      <c r="J7374" s="41"/>
      <c r="K7374" s="41"/>
      <c r="L7374" s="41"/>
    </row>
    <row r="7375" spans="9:12">
      <c r="I7375" s="41"/>
      <c r="J7375" s="41"/>
      <c r="K7375" s="41"/>
      <c r="L7375" s="41"/>
    </row>
    <row r="7376" spans="9:12">
      <c r="I7376" s="41"/>
      <c r="J7376" s="41"/>
      <c r="K7376" s="41"/>
      <c r="L7376" s="41"/>
    </row>
    <row r="7377" spans="9:12">
      <c r="I7377" s="41"/>
      <c r="J7377" s="41"/>
      <c r="K7377" s="41"/>
      <c r="L7377" s="41"/>
    </row>
    <row r="7378" spans="9:12">
      <c r="I7378" s="41"/>
      <c r="J7378" s="41"/>
      <c r="K7378" s="41"/>
      <c r="L7378" s="41"/>
    </row>
    <row r="7379" spans="9:12">
      <c r="I7379" s="41"/>
      <c r="J7379" s="41"/>
      <c r="K7379" s="41"/>
      <c r="L7379" s="41"/>
    </row>
    <row r="7380" spans="9:12">
      <c r="I7380" s="41"/>
      <c r="J7380" s="41"/>
      <c r="K7380" s="41"/>
      <c r="L7380" s="41"/>
    </row>
    <row r="7381" spans="9:12">
      <c r="I7381" s="41"/>
      <c r="J7381" s="41"/>
      <c r="K7381" s="41"/>
      <c r="L7381" s="41"/>
    </row>
    <row r="7382" spans="9:12">
      <c r="I7382" s="41"/>
      <c r="J7382" s="41"/>
      <c r="K7382" s="41"/>
      <c r="L7382" s="41"/>
    </row>
    <row r="7383" spans="9:12">
      <c r="I7383" s="41"/>
      <c r="J7383" s="41"/>
      <c r="K7383" s="41"/>
      <c r="L7383" s="41"/>
    </row>
    <row r="7384" spans="9:12">
      <c r="I7384" s="41"/>
      <c r="J7384" s="41"/>
      <c r="K7384" s="41"/>
      <c r="L7384" s="41"/>
    </row>
    <row r="7385" spans="9:12">
      <c r="I7385" s="41"/>
      <c r="J7385" s="41"/>
      <c r="K7385" s="41"/>
      <c r="L7385" s="41"/>
    </row>
    <row r="7386" spans="9:12">
      <c r="I7386" s="41"/>
      <c r="J7386" s="41"/>
      <c r="K7386" s="41"/>
      <c r="L7386" s="41"/>
    </row>
    <row r="7387" spans="9:12">
      <c r="I7387" s="41"/>
      <c r="J7387" s="41"/>
      <c r="K7387" s="41"/>
      <c r="L7387" s="41"/>
    </row>
    <row r="7388" spans="9:12">
      <c r="I7388" s="41"/>
      <c r="J7388" s="41"/>
      <c r="K7388" s="41"/>
      <c r="L7388" s="41"/>
    </row>
    <row r="7389" spans="9:12">
      <c r="I7389" s="41"/>
      <c r="J7389" s="41"/>
      <c r="K7389" s="41"/>
      <c r="L7389" s="41"/>
    </row>
    <row r="7390" spans="9:12">
      <c r="I7390" s="41"/>
      <c r="J7390" s="41"/>
      <c r="K7390" s="41"/>
      <c r="L7390" s="41"/>
    </row>
    <row r="7391" spans="9:12">
      <c r="I7391" s="41"/>
      <c r="J7391" s="41"/>
      <c r="K7391" s="41"/>
      <c r="L7391" s="41"/>
    </row>
    <row r="7392" spans="9:12">
      <c r="I7392" s="41"/>
      <c r="J7392" s="41"/>
      <c r="K7392" s="41"/>
      <c r="L7392" s="41"/>
    </row>
    <row r="7393" spans="8:13">
      <c r="I7393" s="41"/>
      <c r="J7393" s="41"/>
      <c r="K7393" s="41"/>
      <c r="L7393" s="41"/>
    </row>
    <row r="7394" spans="8:13">
      <c r="I7394" s="41"/>
      <c r="J7394" s="41"/>
      <c r="K7394" s="41"/>
      <c r="L7394" s="41"/>
    </row>
    <row r="7395" spans="8:13">
      <c r="I7395" s="41"/>
      <c r="J7395" s="41"/>
      <c r="K7395" s="41"/>
      <c r="L7395" s="41"/>
    </row>
    <row r="7396" spans="8:13">
      <c r="I7396" s="41"/>
      <c r="J7396" s="41"/>
      <c r="K7396" s="41"/>
      <c r="L7396" s="41"/>
    </row>
    <row r="7397" spans="8:13">
      <c r="I7397" s="41"/>
      <c r="J7397" s="41"/>
      <c r="K7397" s="41"/>
      <c r="L7397" s="41"/>
    </row>
    <row r="7398" spans="8:13">
      <c r="I7398" s="41"/>
      <c r="J7398" s="41"/>
      <c r="K7398" s="41"/>
      <c r="L7398" s="41"/>
    </row>
    <row r="7399" spans="8:13">
      <c r="I7399" s="41"/>
      <c r="J7399" s="41"/>
      <c r="K7399" s="41"/>
      <c r="L7399" s="41"/>
    </row>
    <row r="7400" spans="8:13">
      <c r="H7400" s="549"/>
      <c r="I7400" s="549"/>
      <c r="J7400" s="549"/>
      <c r="K7400" s="549"/>
      <c r="L7400" s="549"/>
      <c r="M7400" s="549"/>
    </row>
  </sheetData>
  <customSheetViews>
    <customSheetView guid="{BE5D3C84-7B1B-488E-B85A-B98892622CEC}">
      <selection activeCell="I7" sqref="I7:I8"/>
      <pageMargins left="0.7" right="0.7" top="0.75" bottom="0.75" header="0.3" footer="0.3"/>
      <pageSetup paperSize="9" orientation="portrait" verticalDpi="0" r:id="rId1"/>
    </customSheetView>
    <customSheetView guid="{BBFF48D1-B90B-47AD-AE67-40600C5DE1EF}" topLeftCell="A7">
      <selection activeCell="H17" sqref="H17"/>
      <pageMargins left="0.7" right="0.7" top="0.75" bottom="0.75" header="0.3" footer="0.3"/>
      <pageSetup paperSize="9" orientation="portrait" verticalDpi="0" r:id="rId2"/>
    </customSheetView>
    <customSheetView guid="{89A683D1-BE0C-487E-AFC6-140E2DB9A9CC}">
      <selection activeCell="F38" sqref="F37:F38"/>
      <pageMargins left="0.7" right="0.7" top="0.75" bottom="0.75" header="0.3" footer="0.3"/>
      <pageSetup paperSize="9" orientation="portrait" verticalDpi="0" r:id="rId3"/>
    </customSheetView>
    <customSheetView guid="{200990DE-F91C-4F6F-8AC5-BC7AC2B55E55}">
      <selection activeCell="I7" sqref="I7:I8"/>
      <pageMargins left="0.7" right="0.7" top="0.75" bottom="0.75" header="0.3" footer="0.3"/>
      <pageSetup paperSize="9" orientation="portrait" verticalDpi="0" r:id="rId4"/>
    </customSheetView>
    <customSheetView guid="{ACF58398-C075-4602-B0CE-9C82FEC29CE0}">
      <selection activeCell="I7" sqref="I7:I8"/>
      <pageMargins left="0.7" right="0.7" top="0.75" bottom="0.75" header="0.3" footer="0.3"/>
      <pageSetup paperSize="9" orientation="portrait" verticalDpi="0" r:id="rId5"/>
    </customSheetView>
    <customSheetView guid="{DD59A88E-4574-4C3B-B30A-DDDDD2FFED0E}">
      <selection activeCell="D19" sqref="D19"/>
      <pageMargins left="0.7" right="0.7" top="0.75" bottom="0.75" header="0.3" footer="0.3"/>
      <pageSetup paperSize="9" orientation="portrait" verticalDpi="0" r:id="rId6"/>
    </customSheetView>
    <customSheetView guid="{A086F4C9-D1AD-48B6-9F97-3B74E42882F1}" topLeftCell="A4">
      <selection activeCell="I7" sqref="I7:I8"/>
      <pageMargins left="0.7" right="0.7" top="0.75" bottom="0.75" header="0.3" footer="0.3"/>
      <pageSetup paperSize="9" orientation="portrait" verticalDpi="0" r:id="rId7"/>
    </customSheetView>
    <customSheetView guid="{34262D87-1818-4F55-B902-D8FFF16E90B7}">
      <selection activeCell="I7" sqref="I7:I8"/>
      <pageMargins left="0.7" right="0.7" top="0.75" bottom="0.75" header="0.3" footer="0.3"/>
      <pageSetup paperSize="9" orientation="portrait" verticalDpi="0" r:id="rId8"/>
    </customSheetView>
    <customSheetView guid="{24790AB1-98EB-4800-B428-5A838E38231B}">
      <selection activeCell="D19" sqref="D19"/>
      <pageMargins left="0.7" right="0.7" top="0.75" bottom="0.75" header="0.3" footer="0.3"/>
      <pageSetup paperSize="9" orientation="portrait" verticalDpi="0" r:id="rId9"/>
    </customSheetView>
    <customSheetView guid="{6E85911E-0987-42F9-B553-303B8CD2208E}">
      <selection activeCell="I7" sqref="I7:I8"/>
      <pageMargins left="0.7" right="0.7" top="0.75" bottom="0.75" header="0.3" footer="0.3"/>
      <pageSetup paperSize="9" orientation="portrait" verticalDpi="0" r:id="rId10"/>
    </customSheetView>
    <customSheetView guid="{8FD38D9F-F0C7-4BB6-A144-266DA3EF64B6}">
      <selection activeCell="D19" sqref="D19"/>
      <pageMargins left="0.7" right="0.7" top="0.75" bottom="0.75" header="0.3" footer="0.3"/>
      <pageSetup paperSize="9" orientation="portrait" verticalDpi="0" r:id="rId11"/>
    </customSheetView>
    <customSheetView guid="{D914DED7-0F3C-4F85-94A0-524810AD27D5}">
      <selection activeCell="I7" sqref="I7:I8"/>
      <pageMargins left="0.7" right="0.7" top="0.75" bottom="0.75" header="0.3" footer="0.3"/>
      <pageSetup paperSize="9" orientation="portrait" verticalDpi="0" r:id="rId12"/>
    </customSheetView>
    <customSheetView guid="{68B9E451-05A6-448A-8186-789990A76B48}">
      <selection activeCell="H17" sqref="H17"/>
      <pageMargins left="0.7" right="0.7" top="0.75" bottom="0.75" header="0.3" footer="0.3"/>
      <pageSetup paperSize="9" orientation="portrait" verticalDpi="0" r:id="rId13"/>
    </customSheetView>
    <customSheetView guid="{131A4E78-F540-4372-9AD2-17315FEFA13D}">
      <selection activeCell="D19" sqref="D19"/>
      <pageMargins left="0.7" right="0.7" top="0.75" bottom="0.75" header="0.3" footer="0.3"/>
      <pageSetup paperSize="9" orientation="portrait" verticalDpi="0" r:id="rId14"/>
    </customSheetView>
    <customSheetView guid="{BDA7B104-3192-4E30-A3E7-2627EFB5CD51}">
      <selection activeCell="F38" sqref="F37:F38"/>
      <pageMargins left="0.7" right="0.7" top="0.75" bottom="0.75" header="0.3" footer="0.3"/>
      <pageSetup paperSize="9" orientation="portrait" verticalDpi="0" r:id="rId15"/>
    </customSheetView>
    <customSheetView guid="{E88C18B0-6499-41C6-90F3-D1E8EFA66A0A}">
      <selection activeCell="I7" sqref="I7:I8"/>
      <pageMargins left="0.7" right="0.7" top="0.75" bottom="0.75" header="0.3" footer="0.3"/>
      <pageSetup paperSize="9" orientation="portrait" verticalDpi="0" r:id="rId16"/>
    </customSheetView>
    <customSheetView guid="{BE08DB79-9877-4F77-AA00-E74D5D7BF025}">
      <selection activeCell="F38" sqref="F37:F38"/>
      <pageMargins left="0.7" right="0.7" top="0.75" bottom="0.75" header="0.3" footer="0.3"/>
      <pageSetup paperSize="9" orientation="portrait" verticalDpi="0" r:id="rId17"/>
    </customSheetView>
  </customSheetViews>
  <mergeCells count="9">
    <mergeCell ref="A5:L5"/>
    <mergeCell ref="H7400:M7400"/>
    <mergeCell ref="A9:I9"/>
    <mergeCell ref="A7:A8"/>
    <mergeCell ref="B7:C7"/>
    <mergeCell ref="D7:G7"/>
    <mergeCell ref="H7:H8"/>
    <mergeCell ref="I7:I8"/>
    <mergeCell ref="J7:M7"/>
  </mergeCells>
  <pageMargins left="0.7" right="0.7" top="0.75" bottom="0.75" header="0.3" footer="0.3"/>
  <pageSetup paperSize="9" orientation="portrait" verticalDpi="0" r:id="rId1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opLeftCell="A83" zoomScaleNormal="100" workbookViewId="0">
      <selection activeCell="B86" sqref="B86"/>
    </sheetView>
  </sheetViews>
  <sheetFormatPr defaultColWidth="9.140625" defaultRowHeight="16.5"/>
  <cols>
    <col min="1" max="1" width="14" style="493" customWidth="1"/>
    <col min="2" max="2" width="9.5703125" style="494" customWidth="1"/>
    <col min="3" max="3" width="18.7109375" style="494" customWidth="1"/>
    <col min="4" max="4" width="24.140625" style="295" customWidth="1"/>
    <col min="5" max="5" width="24.85546875" style="295" customWidth="1"/>
    <col min="6" max="6" width="30.42578125" style="295" customWidth="1"/>
    <col min="7" max="7" width="21.85546875" style="295" customWidth="1"/>
    <col min="8" max="8" width="17.5703125" style="295" customWidth="1"/>
    <col min="9" max="9" width="18.42578125" style="295" customWidth="1"/>
    <col min="10" max="10" width="15.85546875" style="295" customWidth="1"/>
    <col min="11" max="16384" width="9.140625" style="485"/>
  </cols>
  <sheetData>
    <row r="1" spans="1:10" s="294" customFormat="1" ht="18.75" customHeight="1">
      <c r="A1" s="480"/>
      <c r="B1" s="481"/>
      <c r="C1" s="481"/>
      <c r="J1" s="482" t="s">
        <v>280</v>
      </c>
    </row>
    <row r="2" spans="1:10" s="7" customFormat="1" ht="13.5">
      <c r="A2" s="111"/>
      <c r="D2" s="68"/>
    </row>
    <row r="3" spans="1:10" s="7" customFormat="1" ht="13.5">
      <c r="A3" s="111"/>
      <c r="D3" s="68"/>
    </row>
    <row r="4" spans="1:10" s="294" customFormat="1">
      <c r="A4" s="480"/>
      <c r="B4" s="481"/>
      <c r="C4" s="481"/>
    </row>
    <row r="5" spans="1:10" s="294" customFormat="1" ht="9.75" customHeight="1">
      <c r="A5" s="480"/>
      <c r="B5" s="481"/>
      <c r="C5" s="481"/>
      <c r="J5" s="52"/>
    </row>
    <row r="6" spans="1:10" s="294" customFormat="1" ht="50.25" customHeight="1">
      <c r="A6" s="480"/>
      <c r="B6" s="557" t="s">
        <v>405</v>
      </c>
      <c r="C6" s="557"/>
      <c r="D6" s="557"/>
      <c r="E6" s="557"/>
      <c r="F6" s="557"/>
      <c r="G6" s="557"/>
      <c r="H6" s="557"/>
      <c r="I6" s="557"/>
      <c r="J6" s="557"/>
    </row>
    <row r="7" spans="1:10" s="294" customFormat="1" ht="24" customHeight="1">
      <c r="A7" s="480"/>
      <c r="B7" s="481"/>
      <c r="C7" s="481"/>
      <c r="J7" s="483" t="s">
        <v>234</v>
      </c>
    </row>
    <row r="8" spans="1:10" s="295" customFormat="1" ht="54" customHeight="1">
      <c r="A8" s="561" t="s">
        <v>9</v>
      </c>
      <c r="B8" s="562" t="s">
        <v>10</v>
      </c>
      <c r="C8" s="562"/>
      <c r="D8" s="562" t="s">
        <v>11</v>
      </c>
      <c r="E8" s="562" t="s">
        <v>14</v>
      </c>
      <c r="F8" s="562" t="s">
        <v>12</v>
      </c>
      <c r="G8" s="558" t="s">
        <v>627</v>
      </c>
      <c r="H8" s="559"/>
      <c r="I8" s="559"/>
      <c r="J8" s="560"/>
    </row>
    <row r="9" spans="1:10" s="295" customFormat="1" ht="47.25" customHeight="1">
      <c r="A9" s="561"/>
      <c r="B9" s="53" t="s">
        <v>13</v>
      </c>
      <c r="C9" s="53" t="s">
        <v>29</v>
      </c>
      <c r="D9" s="562"/>
      <c r="E9" s="562"/>
      <c r="F9" s="562"/>
      <c r="G9" s="53" t="s">
        <v>7</v>
      </c>
      <c r="H9" s="53" t="s">
        <v>2</v>
      </c>
      <c r="I9" s="53" t="s">
        <v>19</v>
      </c>
      <c r="J9" s="54" t="s">
        <v>3</v>
      </c>
    </row>
    <row r="10" spans="1:10">
      <c r="A10" s="484" t="s">
        <v>15</v>
      </c>
      <c r="B10" s="484"/>
      <c r="C10" s="484"/>
      <c r="D10" s="484"/>
      <c r="E10" s="484"/>
      <c r="F10" s="484"/>
      <c r="G10" s="240">
        <f>+G11+G14+G32+G36+G40+G44+G83+G88+G95+G99+G104+G108</f>
        <v>8857443.5999999996</v>
      </c>
      <c r="H10" s="240">
        <f t="shared" ref="H10:J10" si="0">+H11+H14+H32+H36+H40+H44+H83+H88+H95+H99+H104+H108</f>
        <v>10484882</v>
      </c>
      <c r="I10" s="240">
        <f t="shared" si="0"/>
        <v>10722643</v>
      </c>
      <c r="J10" s="240">
        <f t="shared" si="0"/>
        <v>11015853.700099999</v>
      </c>
    </row>
    <row r="11" spans="1:10" s="487" customFormat="1">
      <c r="A11" s="486" t="s">
        <v>434</v>
      </c>
      <c r="B11" s="486"/>
      <c r="C11" s="486"/>
      <c r="D11" s="486"/>
      <c r="E11" s="486"/>
      <c r="F11" s="486"/>
      <c r="G11" s="240">
        <v>16356.6</v>
      </c>
      <c r="H11" s="240">
        <v>16356.6</v>
      </c>
      <c r="I11" s="240">
        <v>16356.6</v>
      </c>
      <c r="J11" s="240">
        <v>16356.6</v>
      </c>
    </row>
    <row r="12" spans="1:10" s="487" customFormat="1" ht="70.5" customHeight="1">
      <c r="A12" s="488"/>
      <c r="B12" s="489" t="s">
        <v>435</v>
      </c>
      <c r="C12" s="488"/>
      <c r="D12" s="490" t="s">
        <v>436</v>
      </c>
      <c r="E12" s="490" t="s">
        <v>437</v>
      </c>
      <c r="F12" s="490" t="s">
        <v>438</v>
      </c>
      <c r="G12" s="240">
        <v>16356.6</v>
      </c>
      <c r="H12" s="240">
        <v>16356.6</v>
      </c>
      <c r="I12" s="240">
        <v>16356.6</v>
      </c>
      <c r="J12" s="240">
        <v>16356.6</v>
      </c>
    </row>
    <row r="13" spans="1:10" s="487" customFormat="1" ht="94.5">
      <c r="A13" s="488"/>
      <c r="B13" s="488"/>
      <c r="C13" s="491" t="s">
        <v>439</v>
      </c>
      <c r="D13" s="492" t="s">
        <v>440</v>
      </c>
      <c r="E13" s="492" t="s">
        <v>441</v>
      </c>
      <c r="F13" s="492" t="s">
        <v>30</v>
      </c>
      <c r="G13" s="198">
        <v>16356.6</v>
      </c>
      <c r="H13" s="198">
        <v>16356.6</v>
      </c>
      <c r="I13" s="198">
        <v>16356.6</v>
      </c>
      <c r="J13" s="198">
        <v>16356.6</v>
      </c>
    </row>
    <row r="14" spans="1:10" s="487" customFormat="1">
      <c r="A14" s="486" t="s">
        <v>8</v>
      </c>
      <c r="B14" s="486"/>
      <c r="C14" s="486"/>
      <c r="D14" s="486"/>
      <c r="E14" s="486"/>
      <c r="F14" s="486"/>
      <c r="G14" s="240">
        <v>2010433.6</v>
      </c>
      <c r="H14" s="240">
        <v>2655415.2000000002</v>
      </c>
      <c r="I14" s="240">
        <v>2655415.2000000002</v>
      </c>
      <c r="J14" s="240">
        <v>2911873.6</v>
      </c>
    </row>
    <row r="15" spans="1:10" s="487" customFormat="1" ht="67.5">
      <c r="A15" s="486"/>
      <c r="B15" s="486" t="s">
        <v>31</v>
      </c>
      <c r="C15" s="491"/>
      <c r="D15" s="492" t="s">
        <v>32</v>
      </c>
      <c r="E15" s="492" t="s">
        <v>33</v>
      </c>
      <c r="F15" s="492" t="s">
        <v>34</v>
      </c>
      <c r="G15" s="240">
        <v>35218.1</v>
      </c>
      <c r="H15" s="240">
        <v>270766.90000000002</v>
      </c>
      <c r="I15" s="240">
        <v>270766.90000000002</v>
      </c>
      <c r="J15" s="240">
        <v>270766.90000000002</v>
      </c>
    </row>
    <row r="16" spans="1:10" s="487" customFormat="1" ht="54">
      <c r="A16" s="486"/>
      <c r="B16" s="486"/>
      <c r="C16" s="491" t="s">
        <v>35</v>
      </c>
      <c r="D16" s="492" t="s">
        <v>36</v>
      </c>
      <c r="E16" s="492" t="s">
        <v>36</v>
      </c>
      <c r="F16" s="492" t="s">
        <v>30</v>
      </c>
      <c r="G16" s="198">
        <v>0</v>
      </c>
      <c r="H16" s="198">
        <v>235548.79999999999</v>
      </c>
      <c r="I16" s="198">
        <v>235548.79999999999</v>
      </c>
      <c r="J16" s="198">
        <v>235548.79999999999</v>
      </c>
    </row>
    <row r="17" spans="1:10" s="487" customFormat="1" ht="94.5">
      <c r="A17" s="486"/>
      <c r="B17" s="486"/>
      <c r="C17" s="491" t="s">
        <v>442</v>
      </c>
      <c r="D17" s="492" t="s">
        <v>443</v>
      </c>
      <c r="E17" s="492" t="s">
        <v>444</v>
      </c>
      <c r="F17" s="492" t="s">
        <v>30</v>
      </c>
      <c r="G17" s="198">
        <v>35218.1</v>
      </c>
      <c r="H17" s="198">
        <v>35218.1</v>
      </c>
      <c r="I17" s="198">
        <v>35218.1</v>
      </c>
      <c r="J17" s="198">
        <v>35218.1</v>
      </c>
    </row>
    <row r="18" spans="1:10" s="487" customFormat="1" ht="81">
      <c r="A18" s="486"/>
      <c r="B18" s="486" t="s">
        <v>37</v>
      </c>
      <c r="C18" s="491"/>
      <c r="D18" s="492" t="s">
        <v>38</v>
      </c>
      <c r="E18" s="492" t="s">
        <v>39</v>
      </c>
      <c r="F18" s="492" t="s">
        <v>40</v>
      </c>
      <c r="G18" s="240">
        <v>1539321.9</v>
      </c>
      <c r="H18" s="240">
        <v>1539321.9</v>
      </c>
      <c r="I18" s="240">
        <v>1539321.9</v>
      </c>
      <c r="J18" s="240">
        <v>1539321.9</v>
      </c>
    </row>
    <row r="19" spans="1:10" s="487" customFormat="1" ht="94.5">
      <c r="A19" s="486"/>
      <c r="B19" s="486"/>
      <c r="C19" s="491" t="s">
        <v>41</v>
      </c>
      <c r="D19" s="492" t="s">
        <v>42</v>
      </c>
      <c r="E19" s="492" t="s">
        <v>43</v>
      </c>
      <c r="F19" s="492" t="s">
        <v>44</v>
      </c>
      <c r="G19" s="198">
        <v>1481736</v>
      </c>
      <c r="H19" s="198">
        <v>1481736</v>
      </c>
      <c r="I19" s="198">
        <v>1481736</v>
      </c>
      <c r="J19" s="198">
        <v>1481736</v>
      </c>
    </row>
    <row r="20" spans="1:10" s="487" customFormat="1" ht="54">
      <c r="A20" s="486"/>
      <c r="B20" s="486"/>
      <c r="C20" s="491" t="s">
        <v>45</v>
      </c>
      <c r="D20" s="492" t="s">
        <v>46</v>
      </c>
      <c r="E20" s="492" t="s">
        <v>47</v>
      </c>
      <c r="F20" s="492" t="s">
        <v>44</v>
      </c>
      <c r="G20" s="198">
        <v>57585.9</v>
      </c>
      <c r="H20" s="198">
        <v>57585.9</v>
      </c>
      <c r="I20" s="198">
        <v>57585.9</v>
      </c>
      <c r="J20" s="198">
        <v>57585.9</v>
      </c>
    </row>
    <row r="21" spans="1:10" s="487" customFormat="1" ht="67.5">
      <c r="A21" s="486"/>
      <c r="B21" s="486" t="s">
        <v>48</v>
      </c>
      <c r="C21" s="491"/>
      <c r="D21" s="492" t="s">
        <v>49</v>
      </c>
      <c r="E21" s="492" t="s">
        <v>50</v>
      </c>
      <c r="F21" s="492" t="s">
        <v>51</v>
      </c>
      <c r="G21" s="240">
        <v>40852.1</v>
      </c>
      <c r="H21" s="240">
        <v>450284.9</v>
      </c>
      <c r="I21" s="240">
        <v>450284.9</v>
      </c>
      <c r="J21" s="240">
        <v>706743.3</v>
      </c>
    </row>
    <row r="22" spans="1:10" s="487" customFormat="1" ht="94.5">
      <c r="A22" s="486"/>
      <c r="B22" s="486"/>
      <c r="C22" s="491" t="s">
        <v>445</v>
      </c>
      <c r="D22" s="492" t="s">
        <v>446</v>
      </c>
      <c r="E22" s="492" t="s">
        <v>447</v>
      </c>
      <c r="F22" s="492" t="s">
        <v>30</v>
      </c>
      <c r="G22" s="198">
        <v>0</v>
      </c>
      <c r="H22" s="198">
        <v>409432.8</v>
      </c>
      <c r="I22" s="198">
        <v>409432.8</v>
      </c>
      <c r="J22" s="198">
        <v>409432.8</v>
      </c>
    </row>
    <row r="23" spans="1:10" s="487" customFormat="1" ht="94.5">
      <c r="A23" s="486"/>
      <c r="B23" s="486"/>
      <c r="C23" s="491" t="s">
        <v>448</v>
      </c>
      <c r="D23" s="492" t="s">
        <v>449</v>
      </c>
      <c r="E23" s="492" t="s">
        <v>450</v>
      </c>
      <c r="F23" s="492" t="s">
        <v>30</v>
      </c>
      <c r="G23" s="198">
        <v>40852.1</v>
      </c>
      <c r="H23" s="198">
        <v>40852.1</v>
      </c>
      <c r="I23" s="198">
        <v>40852.1</v>
      </c>
      <c r="J23" s="198">
        <v>297310.5</v>
      </c>
    </row>
    <row r="24" spans="1:10" s="487" customFormat="1" ht="40.5">
      <c r="A24" s="486"/>
      <c r="B24" s="486" t="s">
        <v>52</v>
      </c>
      <c r="C24" s="491"/>
      <c r="D24" s="492" t="s">
        <v>53</v>
      </c>
      <c r="E24" s="492" t="s">
        <v>54</v>
      </c>
      <c r="F24" s="492" t="s">
        <v>55</v>
      </c>
      <c r="G24" s="240">
        <v>6591.5</v>
      </c>
      <c r="H24" s="240">
        <v>6591.5</v>
      </c>
      <c r="I24" s="240">
        <v>6591.5</v>
      </c>
      <c r="J24" s="240">
        <v>6591.5</v>
      </c>
    </row>
    <row r="25" spans="1:10" s="487" customFormat="1" ht="121.5">
      <c r="A25" s="486"/>
      <c r="B25" s="486"/>
      <c r="C25" s="491" t="s">
        <v>323</v>
      </c>
      <c r="D25" s="492" t="s">
        <v>324</v>
      </c>
      <c r="E25" s="492" t="s">
        <v>325</v>
      </c>
      <c r="F25" s="492" t="s">
        <v>30</v>
      </c>
      <c r="G25" s="198">
        <v>6591.5</v>
      </c>
      <c r="H25" s="198">
        <v>6591.5</v>
      </c>
      <c r="I25" s="198">
        <v>6591.5</v>
      </c>
      <c r="J25" s="198">
        <v>6591.5</v>
      </c>
    </row>
    <row r="26" spans="1:10" s="487" customFormat="1" ht="40.5">
      <c r="A26" s="486"/>
      <c r="B26" s="486" t="s">
        <v>56</v>
      </c>
      <c r="C26" s="491"/>
      <c r="D26" s="492" t="s">
        <v>57</v>
      </c>
      <c r="E26" s="492" t="s">
        <v>58</v>
      </c>
      <c r="F26" s="492" t="s">
        <v>59</v>
      </c>
      <c r="G26" s="240">
        <v>310243.7</v>
      </c>
      <c r="H26" s="240">
        <v>310243.7</v>
      </c>
      <c r="I26" s="240">
        <v>310243.7</v>
      </c>
      <c r="J26" s="240">
        <v>310243.7</v>
      </c>
    </row>
    <row r="27" spans="1:10" s="487" customFormat="1" ht="54">
      <c r="A27" s="486"/>
      <c r="B27" s="486"/>
      <c r="C27" s="491" t="s">
        <v>451</v>
      </c>
      <c r="D27" s="492" t="s">
        <v>452</v>
      </c>
      <c r="E27" s="492" t="s">
        <v>452</v>
      </c>
      <c r="F27" s="492" t="s">
        <v>44</v>
      </c>
      <c r="G27" s="198">
        <v>310243.7</v>
      </c>
      <c r="H27" s="198">
        <v>310243.7</v>
      </c>
      <c r="I27" s="198">
        <v>310243.7</v>
      </c>
      <c r="J27" s="198">
        <v>310243.7</v>
      </c>
    </row>
    <row r="28" spans="1:10" s="487" customFormat="1" ht="54">
      <c r="A28" s="486"/>
      <c r="B28" s="486" t="s">
        <v>60</v>
      </c>
      <c r="C28" s="491"/>
      <c r="D28" s="492" t="s">
        <v>61</v>
      </c>
      <c r="E28" s="492" t="s">
        <v>62</v>
      </c>
      <c r="F28" s="492" t="s">
        <v>63</v>
      </c>
      <c r="G28" s="240">
        <v>78206.3</v>
      </c>
      <c r="H28" s="240">
        <v>78206.3</v>
      </c>
      <c r="I28" s="240">
        <v>78206.3</v>
      </c>
      <c r="J28" s="240">
        <v>78206.3</v>
      </c>
    </row>
    <row r="29" spans="1:10" s="487" customFormat="1" ht="108">
      <c r="A29" s="486"/>
      <c r="B29" s="486"/>
      <c r="C29" s="491" t="s">
        <v>64</v>
      </c>
      <c r="D29" s="492" t="s">
        <v>65</v>
      </c>
      <c r="E29" s="492" t="s">
        <v>66</v>
      </c>
      <c r="F29" s="492" t="s">
        <v>67</v>
      </c>
      <c r="G29" s="198">
        <v>1280</v>
      </c>
      <c r="H29" s="198">
        <v>1280</v>
      </c>
      <c r="I29" s="198">
        <v>1280</v>
      </c>
      <c r="J29" s="198">
        <v>1280</v>
      </c>
    </row>
    <row r="30" spans="1:10" s="487" customFormat="1" ht="121.5">
      <c r="A30" s="486"/>
      <c r="B30" s="486"/>
      <c r="C30" s="491" t="s">
        <v>453</v>
      </c>
      <c r="D30" s="492" t="s">
        <v>454</v>
      </c>
      <c r="E30" s="492" t="s">
        <v>455</v>
      </c>
      <c r="F30" s="492" t="s">
        <v>44</v>
      </c>
      <c r="G30" s="198">
        <v>480</v>
      </c>
      <c r="H30" s="198">
        <v>480</v>
      </c>
      <c r="I30" s="198">
        <v>480</v>
      </c>
      <c r="J30" s="198">
        <v>480</v>
      </c>
    </row>
    <row r="31" spans="1:10" s="487" customFormat="1" ht="148.5">
      <c r="A31" s="486"/>
      <c r="B31" s="486"/>
      <c r="C31" s="491" t="s">
        <v>349</v>
      </c>
      <c r="D31" s="492" t="s">
        <v>347</v>
      </c>
      <c r="E31" s="492" t="s">
        <v>350</v>
      </c>
      <c r="F31" s="492" t="s">
        <v>85</v>
      </c>
      <c r="G31" s="198">
        <v>76446.3</v>
      </c>
      <c r="H31" s="198">
        <v>76446.3</v>
      </c>
      <c r="I31" s="198">
        <v>76446.3</v>
      </c>
      <c r="J31" s="198">
        <v>76446.3</v>
      </c>
    </row>
    <row r="32" spans="1:10" s="487" customFormat="1">
      <c r="A32" s="486" t="s">
        <v>68</v>
      </c>
      <c r="B32" s="486"/>
      <c r="C32" s="491"/>
      <c r="D32" s="492"/>
      <c r="E32" s="492"/>
      <c r="F32" s="492"/>
      <c r="G32" s="240">
        <v>1444236</v>
      </c>
      <c r="H32" s="240">
        <v>1444236</v>
      </c>
      <c r="I32" s="240">
        <v>1444236</v>
      </c>
      <c r="J32" s="240">
        <v>1444236</v>
      </c>
    </row>
    <row r="33" spans="1:10" s="487" customFormat="1" ht="121.5">
      <c r="A33" s="486"/>
      <c r="B33" s="486" t="s">
        <v>69</v>
      </c>
      <c r="C33" s="491"/>
      <c r="D33" s="492" t="s">
        <v>70</v>
      </c>
      <c r="E33" s="492" t="s">
        <v>71</v>
      </c>
      <c r="F33" s="492" t="s">
        <v>72</v>
      </c>
      <c r="G33" s="240">
        <v>1444236</v>
      </c>
      <c r="H33" s="240">
        <v>1444236</v>
      </c>
      <c r="I33" s="240">
        <v>1444236</v>
      </c>
      <c r="J33" s="240">
        <v>1444236</v>
      </c>
    </row>
    <row r="34" spans="1:10" s="487" customFormat="1" ht="135">
      <c r="A34" s="486"/>
      <c r="B34" s="486"/>
      <c r="C34" s="491" t="s">
        <v>456</v>
      </c>
      <c r="D34" s="492" t="s">
        <v>457</v>
      </c>
      <c r="E34" s="492" t="s">
        <v>458</v>
      </c>
      <c r="F34" s="492" t="s">
        <v>30</v>
      </c>
      <c r="G34" s="198">
        <v>105214.8</v>
      </c>
      <c r="H34" s="198">
        <v>105214.8</v>
      </c>
      <c r="I34" s="198">
        <v>105214.8</v>
      </c>
      <c r="J34" s="198">
        <v>105214.8</v>
      </c>
    </row>
    <row r="35" spans="1:10" s="487" customFormat="1" ht="108">
      <c r="A35" s="486"/>
      <c r="B35" s="486"/>
      <c r="C35" s="491" t="s">
        <v>73</v>
      </c>
      <c r="D35" s="492" t="s">
        <v>74</v>
      </c>
      <c r="E35" s="492" t="s">
        <v>75</v>
      </c>
      <c r="F35" s="492" t="s">
        <v>30</v>
      </c>
      <c r="G35" s="198">
        <v>1339021.2</v>
      </c>
      <c r="H35" s="198">
        <v>1339021.2</v>
      </c>
      <c r="I35" s="198">
        <v>1339021.2</v>
      </c>
      <c r="J35" s="198">
        <v>1339021.2</v>
      </c>
    </row>
    <row r="36" spans="1:10" s="487" customFormat="1">
      <c r="A36" s="486" t="s">
        <v>76</v>
      </c>
      <c r="B36" s="486"/>
      <c r="C36" s="491"/>
      <c r="D36" s="492"/>
      <c r="E36" s="492"/>
      <c r="F36" s="492"/>
      <c r="G36" s="240">
        <v>29570</v>
      </c>
      <c r="H36" s="240">
        <v>29570</v>
      </c>
      <c r="I36" s="240">
        <v>29570</v>
      </c>
      <c r="J36" s="240">
        <v>29570</v>
      </c>
    </row>
    <row r="37" spans="1:10" s="487" customFormat="1" ht="67.5">
      <c r="A37" s="486"/>
      <c r="B37" s="486" t="s">
        <v>77</v>
      </c>
      <c r="C37" s="491"/>
      <c r="D37" s="492" t="s">
        <v>78</v>
      </c>
      <c r="E37" s="492" t="s">
        <v>79</v>
      </c>
      <c r="F37" s="492" t="s">
        <v>80</v>
      </c>
      <c r="G37" s="240">
        <v>29570</v>
      </c>
      <c r="H37" s="240">
        <v>29570</v>
      </c>
      <c r="I37" s="240">
        <v>29570</v>
      </c>
      <c r="J37" s="240">
        <v>29570</v>
      </c>
    </row>
    <row r="38" spans="1:10" s="487" customFormat="1" ht="121.5">
      <c r="A38" s="486"/>
      <c r="B38" s="486"/>
      <c r="C38" s="491" t="s">
        <v>459</v>
      </c>
      <c r="D38" s="492" t="s">
        <v>460</v>
      </c>
      <c r="E38" s="492" t="s">
        <v>461</v>
      </c>
      <c r="F38" s="492" t="s">
        <v>30</v>
      </c>
      <c r="G38" s="198">
        <v>27120</v>
      </c>
      <c r="H38" s="198">
        <v>27120</v>
      </c>
      <c r="I38" s="198">
        <v>27120</v>
      </c>
      <c r="J38" s="198">
        <v>27120</v>
      </c>
    </row>
    <row r="39" spans="1:10" s="487" customFormat="1" ht="94.5">
      <c r="A39" s="486"/>
      <c r="B39" s="486"/>
      <c r="C39" s="491" t="s">
        <v>81</v>
      </c>
      <c r="D39" s="492" t="s">
        <v>82</v>
      </c>
      <c r="E39" s="492" t="s">
        <v>83</v>
      </c>
      <c r="F39" s="492" t="s">
        <v>30</v>
      </c>
      <c r="G39" s="198">
        <v>2450</v>
      </c>
      <c r="H39" s="198">
        <v>2450</v>
      </c>
      <c r="I39" s="198">
        <v>2450</v>
      </c>
      <c r="J39" s="198">
        <v>2450</v>
      </c>
    </row>
    <row r="40" spans="1:10" s="487" customFormat="1">
      <c r="A40" s="486" t="s">
        <v>84</v>
      </c>
      <c r="B40" s="486"/>
      <c r="C40" s="491"/>
      <c r="D40" s="492"/>
      <c r="E40" s="492"/>
      <c r="F40" s="492"/>
      <c r="G40" s="240">
        <v>907246.8</v>
      </c>
      <c r="H40" s="240">
        <v>907246.8</v>
      </c>
      <c r="I40" s="240">
        <v>907246.8</v>
      </c>
      <c r="J40" s="240">
        <v>907246.8</v>
      </c>
    </row>
    <row r="41" spans="1:10" s="487" customFormat="1" ht="27">
      <c r="A41" s="486"/>
      <c r="B41" s="486" t="s">
        <v>462</v>
      </c>
      <c r="C41" s="491"/>
      <c r="D41" s="492" t="s">
        <v>463</v>
      </c>
      <c r="E41" s="492" t="s">
        <v>464</v>
      </c>
      <c r="F41" s="492" t="s">
        <v>465</v>
      </c>
      <c r="G41" s="240">
        <v>907246.8</v>
      </c>
      <c r="H41" s="240">
        <v>907246.8</v>
      </c>
      <c r="I41" s="240">
        <v>907246.8</v>
      </c>
      <c r="J41" s="240">
        <v>907246.8</v>
      </c>
    </row>
    <row r="42" spans="1:10" s="487" customFormat="1" ht="67.5">
      <c r="A42" s="486"/>
      <c r="B42" s="486"/>
      <c r="C42" s="491" t="s">
        <v>466</v>
      </c>
      <c r="D42" s="492" t="s">
        <v>467</v>
      </c>
      <c r="E42" s="492" t="s">
        <v>468</v>
      </c>
      <c r="F42" s="492" t="s">
        <v>30</v>
      </c>
      <c r="G42" s="198">
        <v>14157</v>
      </c>
      <c r="H42" s="198">
        <v>14157</v>
      </c>
      <c r="I42" s="198">
        <v>14157</v>
      </c>
      <c r="J42" s="198">
        <v>14157</v>
      </c>
    </row>
    <row r="43" spans="1:10" s="487" customFormat="1" ht="67.5">
      <c r="A43" s="486"/>
      <c r="B43" s="486"/>
      <c r="C43" s="491" t="s">
        <v>469</v>
      </c>
      <c r="D43" s="492" t="s">
        <v>470</v>
      </c>
      <c r="E43" s="492" t="s">
        <v>471</v>
      </c>
      <c r="F43" s="492" t="s">
        <v>30</v>
      </c>
      <c r="G43" s="198">
        <v>893089.8</v>
      </c>
      <c r="H43" s="198">
        <v>893089.8</v>
      </c>
      <c r="I43" s="198">
        <v>893089.8</v>
      </c>
      <c r="J43" s="198">
        <v>893089.8</v>
      </c>
    </row>
    <row r="44" spans="1:10" s="487" customFormat="1">
      <c r="A44" s="486" t="s">
        <v>86</v>
      </c>
      <c r="B44" s="486"/>
      <c r="C44" s="491"/>
      <c r="D44" s="492"/>
      <c r="E44" s="492"/>
      <c r="F44" s="492"/>
      <c r="G44" s="240">
        <f>+G45+G47+G50+G52+G54+G56+G58+G60+G62+G67+G70+G74+G76</f>
        <v>1875147.1</v>
      </c>
      <c r="H44" s="240">
        <f t="shared" ref="H44:J44" si="1">+H45+H47+H50+H52+H54+H56+H58+H60+H62+H67+H70+H74+H76</f>
        <v>2765919.2</v>
      </c>
      <c r="I44" s="240">
        <f t="shared" si="1"/>
        <v>2864175.5</v>
      </c>
      <c r="J44" s="240">
        <f t="shared" si="1"/>
        <v>2864175.5</v>
      </c>
    </row>
    <row r="45" spans="1:10" s="487" customFormat="1" ht="94.5">
      <c r="A45" s="486"/>
      <c r="B45" s="486" t="s">
        <v>472</v>
      </c>
      <c r="C45" s="491"/>
      <c r="D45" s="492" t="s">
        <v>473</v>
      </c>
      <c r="E45" s="492" t="s">
        <v>474</v>
      </c>
      <c r="F45" s="492" t="s">
        <v>475</v>
      </c>
      <c r="G45" s="240">
        <v>10806.8</v>
      </c>
      <c r="H45" s="240">
        <v>10806.8</v>
      </c>
      <c r="I45" s="240">
        <v>10806.8</v>
      </c>
      <c r="J45" s="240">
        <v>10806.8</v>
      </c>
    </row>
    <row r="46" spans="1:10" s="487" customFormat="1" ht="135">
      <c r="A46" s="486"/>
      <c r="B46" s="486"/>
      <c r="C46" s="491" t="s">
        <v>476</v>
      </c>
      <c r="D46" s="492" t="s">
        <v>477</v>
      </c>
      <c r="E46" s="492" t="s">
        <v>478</v>
      </c>
      <c r="F46" s="492" t="s">
        <v>85</v>
      </c>
      <c r="G46" s="198">
        <v>10806.8</v>
      </c>
      <c r="H46" s="198">
        <v>10806.8</v>
      </c>
      <c r="I46" s="198">
        <v>10806.8</v>
      </c>
      <c r="J46" s="198">
        <v>10806.8</v>
      </c>
    </row>
    <row r="47" spans="1:10" s="487" customFormat="1" ht="135">
      <c r="A47" s="486"/>
      <c r="B47" s="486" t="s">
        <v>87</v>
      </c>
      <c r="C47" s="491"/>
      <c r="D47" s="492" t="s">
        <v>88</v>
      </c>
      <c r="E47" s="492" t="s">
        <v>89</v>
      </c>
      <c r="F47" s="492" t="s">
        <v>90</v>
      </c>
      <c r="G47" s="240">
        <v>35079.199999999997</v>
      </c>
      <c r="H47" s="240">
        <v>35079.199999999997</v>
      </c>
      <c r="I47" s="240">
        <v>35079.199999999997</v>
      </c>
      <c r="J47" s="240">
        <v>35079.199999999997</v>
      </c>
    </row>
    <row r="48" spans="1:10" ht="175.5">
      <c r="A48" s="486"/>
      <c r="B48" s="486"/>
      <c r="C48" s="491" t="s">
        <v>91</v>
      </c>
      <c r="D48" s="492" t="s">
        <v>92</v>
      </c>
      <c r="E48" s="492" t="s">
        <v>93</v>
      </c>
      <c r="F48" s="492" t="s">
        <v>85</v>
      </c>
      <c r="G48" s="198">
        <v>2179.8000000000002</v>
      </c>
      <c r="H48" s="198">
        <v>2179.8000000000002</v>
      </c>
      <c r="I48" s="198">
        <v>2179.8000000000002</v>
      </c>
      <c r="J48" s="198">
        <v>2179.8000000000002</v>
      </c>
    </row>
    <row r="49" spans="1:10" ht="94.5">
      <c r="A49" s="486"/>
      <c r="B49" s="486"/>
      <c r="C49" s="491" t="s">
        <v>479</v>
      </c>
      <c r="D49" s="492" t="s">
        <v>480</v>
      </c>
      <c r="E49" s="492" t="s">
        <v>481</v>
      </c>
      <c r="F49" s="492" t="s">
        <v>85</v>
      </c>
      <c r="G49" s="198">
        <v>32899.4</v>
      </c>
      <c r="H49" s="198">
        <v>32899.4</v>
      </c>
      <c r="I49" s="198">
        <v>32899.4</v>
      </c>
      <c r="J49" s="198">
        <v>32899.4</v>
      </c>
    </row>
    <row r="50" spans="1:10" ht="67.5">
      <c r="A50" s="486"/>
      <c r="B50" s="486" t="s">
        <v>94</v>
      </c>
      <c r="C50" s="491"/>
      <c r="D50" s="492" t="s">
        <v>95</v>
      </c>
      <c r="E50" s="492" t="s">
        <v>96</v>
      </c>
      <c r="F50" s="492" t="s">
        <v>97</v>
      </c>
      <c r="G50" s="240">
        <v>47846.8</v>
      </c>
      <c r="H50" s="240">
        <v>47846.8</v>
      </c>
      <c r="I50" s="240">
        <v>47846.8</v>
      </c>
      <c r="J50" s="240">
        <v>47846.8</v>
      </c>
    </row>
    <row r="51" spans="1:10" ht="148.5">
      <c r="A51" s="486"/>
      <c r="B51" s="486"/>
      <c r="C51" s="491" t="s">
        <v>98</v>
      </c>
      <c r="D51" s="492" t="s">
        <v>99</v>
      </c>
      <c r="E51" s="492" t="s">
        <v>100</v>
      </c>
      <c r="F51" s="492" t="s">
        <v>44</v>
      </c>
      <c r="G51" s="198">
        <v>47846.8</v>
      </c>
      <c r="H51" s="198">
        <v>47846.8</v>
      </c>
      <c r="I51" s="198">
        <v>47846.8</v>
      </c>
      <c r="J51" s="198">
        <v>47846.8</v>
      </c>
    </row>
    <row r="52" spans="1:10" ht="108">
      <c r="A52" s="486"/>
      <c r="B52" s="486" t="s">
        <v>482</v>
      </c>
      <c r="C52" s="491"/>
      <c r="D52" s="492" t="s">
        <v>483</v>
      </c>
      <c r="E52" s="492" t="s">
        <v>484</v>
      </c>
      <c r="F52" s="492" t="s">
        <v>485</v>
      </c>
      <c r="G52" s="240">
        <v>3265.8</v>
      </c>
      <c r="H52" s="240">
        <v>3265.8</v>
      </c>
      <c r="I52" s="240">
        <v>3265.8</v>
      </c>
      <c r="J52" s="240">
        <v>3265.8</v>
      </c>
    </row>
    <row r="53" spans="1:10" ht="94.5">
      <c r="A53" s="486"/>
      <c r="B53" s="486"/>
      <c r="C53" s="491" t="s">
        <v>486</v>
      </c>
      <c r="D53" s="492" t="s">
        <v>487</v>
      </c>
      <c r="E53" s="492" t="s">
        <v>488</v>
      </c>
      <c r="F53" s="492" t="s">
        <v>85</v>
      </c>
      <c r="G53" s="198">
        <v>3265.8</v>
      </c>
      <c r="H53" s="198">
        <v>3265.8</v>
      </c>
      <c r="I53" s="198">
        <v>3265.8</v>
      </c>
      <c r="J53" s="198">
        <v>3265.8</v>
      </c>
    </row>
    <row r="54" spans="1:10" ht="67.5">
      <c r="A54" s="486"/>
      <c r="B54" s="486" t="s">
        <v>489</v>
      </c>
      <c r="C54" s="491"/>
      <c r="D54" s="492" t="s">
        <v>490</v>
      </c>
      <c r="E54" s="492" t="s">
        <v>491</v>
      </c>
      <c r="F54" s="492" t="s">
        <v>492</v>
      </c>
      <c r="G54" s="240">
        <v>1039.2</v>
      </c>
      <c r="H54" s="240">
        <v>1039.2</v>
      </c>
      <c r="I54" s="240">
        <v>1039.2</v>
      </c>
      <c r="J54" s="240">
        <v>1039.2</v>
      </c>
    </row>
    <row r="55" spans="1:10" ht="67.5">
      <c r="A55" s="486"/>
      <c r="B55" s="486"/>
      <c r="C55" s="491" t="s">
        <v>493</v>
      </c>
      <c r="D55" s="492" t="s">
        <v>494</v>
      </c>
      <c r="E55" s="492" t="s">
        <v>494</v>
      </c>
      <c r="F55" s="492" t="s">
        <v>85</v>
      </c>
      <c r="G55" s="198">
        <v>1039.2</v>
      </c>
      <c r="H55" s="198">
        <v>1039.2</v>
      </c>
      <c r="I55" s="198">
        <v>1039.2</v>
      </c>
      <c r="J55" s="198">
        <v>1039.2</v>
      </c>
    </row>
    <row r="56" spans="1:10" ht="135">
      <c r="A56" s="486"/>
      <c r="B56" s="486" t="s">
        <v>495</v>
      </c>
      <c r="C56" s="491"/>
      <c r="D56" s="492" t="s">
        <v>496</v>
      </c>
      <c r="E56" s="492" t="s">
        <v>497</v>
      </c>
      <c r="F56" s="492" t="s">
        <v>498</v>
      </c>
      <c r="G56" s="240">
        <v>4462.8999999999996</v>
      </c>
      <c r="H56" s="240">
        <v>4462.8999999999996</v>
      </c>
      <c r="I56" s="240">
        <v>4462.8999999999996</v>
      </c>
      <c r="J56" s="240">
        <v>4462.8999999999996</v>
      </c>
    </row>
    <row r="57" spans="1:10" ht="108">
      <c r="A57" s="486"/>
      <c r="B57" s="486"/>
      <c r="C57" s="491" t="s">
        <v>499</v>
      </c>
      <c r="D57" s="492" t="s">
        <v>500</v>
      </c>
      <c r="E57" s="492" t="s">
        <v>501</v>
      </c>
      <c r="F57" s="492" t="s">
        <v>30</v>
      </c>
      <c r="G57" s="198">
        <v>4462.8999999999996</v>
      </c>
      <c r="H57" s="198">
        <v>4462.8999999999996</v>
      </c>
      <c r="I57" s="198">
        <v>4462.8999999999996</v>
      </c>
      <c r="J57" s="198">
        <v>4462.8999999999996</v>
      </c>
    </row>
    <row r="58" spans="1:10" ht="135">
      <c r="A58" s="486"/>
      <c r="B58" s="486" t="s">
        <v>502</v>
      </c>
      <c r="C58" s="491"/>
      <c r="D58" s="492" t="s">
        <v>503</v>
      </c>
      <c r="E58" s="492" t="s">
        <v>504</v>
      </c>
      <c r="F58" s="492" t="s">
        <v>505</v>
      </c>
      <c r="G58" s="240">
        <v>7708.5</v>
      </c>
      <c r="H58" s="240">
        <v>7708.5</v>
      </c>
      <c r="I58" s="240">
        <v>7708.5</v>
      </c>
      <c r="J58" s="240">
        <v>7708.5</v>
      </c>
    </row>
    <row r="59" spans="1:10" ht="81">
      <c r="A59" s="486"/>
      <c r="B59" s="486"/>
      <c r="C59" s="491" t="s">
        <v>506</v>
      </c>
      <c r="D59" s="492" t="s">
        <v>507</v>
      </c>
      <c r="E59" s="492" t="s">
        <v>508</v>
      </c>
      <c r="F59" s="492" t="s">
        <v>85</v>
      </c>
      <c r="G59" s="198">
        <v>7708.5</v>
      </c>
      <c r="H59" s="198">
        <v>7708.5</v>
      </c>
      <c r="I59" s="198">
        <v>7708.5</v>
      </c>
      <c r="J59" s="198">
        <v>7708.5</v>
      </c>
    </row>
    <row r="60" spans="1:10" ht="202.5">
      <c r="A60" s="486"/>
      <c r="B60" s="486" t="s">
        <v>509</v>
      </c>
      <c r="C60" s="491"/>
      <c r="D60" s="492" t="s">
        <v>510</v>
      </c>
      <c r="E60" s="492" t="s">
        <v>511</v>
      </c>
      <c r="F60" s="492" t="s">
        <v>512</v>
      </c>
      <c r="G60" s="240">
        <v>52985.5</v>
      </c>
      <c r="H60" s="240">
        <v>52985.5</v>
      </c>
      <c r="I60" s="240">
        <v>52985.5</v>
      </c>
      <c r="J60" s="240">
        <v>52985.5</v>
      </c>
    </row>
    <row r="61" spans="1:10" ht="94.5">
      <c r="A61" s="486"/>
      <c r="B61" s="486"/>
      <c r="C61" s="491" t="s">
        <v>513</v>
      </c>
      <c r="D61" s="492" t="s">
        <v>514</v>
      </c>
      <c r="E61" s="492" t="s">
        <v>515</v>
      </c>
      <c r="F61" s="492" t="s">
        <v>85</v>
      </c>
      <c r="G61" s="198">
        <v>52985.5</v>
      </c>
      <c r="H61" s="198">
        <v>52985.5</v>
      </c>
      <c r="I61" s="198">
        <v>52985.5</v>
      </c>
      <c r="J61" s="198">
        <v>52985.5</v>
      </c>
    </row>
    <row r="62" spans="1:10" ht="108">
      <c r="A62" s="486"/>
      <c r="B62" s="486" t="s">
        <v>516</v>
      </c>
      <c r="C62" s="491"/>
      <c r="D62" s="492" t="s">
        <v>517</v>
      </c>
      <c r="E62" s="492" t="s">
        <v>518</v>
      </c>
      <c r="F62" s="492" t="s">
        <v>519</v>
      </c>
      <c r="G62" s="240">
        <v>483321.3</v>
      </c>
      <c r="H62" s="240">
        <v>759104.3</v>
      </c>
      <c r="I62" s="240">
        <v>784104.3</v>
      </c>
      <c r="J62" s="240">
        <v>784104.3</v>
      </c>
    </row>
    <row r="63" spans="1:10" ht="81">
      <c r="A63" s="486"/>
      <c r="B63" s="486"/>
      <c r="C63" s="491" t="s">
        <v>520</v>
      </c>
      <c r="D63" s="492" t="s">
        <v>521</v>
      </c>
      <c r="E63" s="492" t="s">
        <v>522</v>
      </c>
      <c r="F63" s="492" t="s">
        <v>67</v>
      </c>
      <c r="G63" s="198">
        <v>265441</v>
      </c>
      <c r="H63" s="198">
        <v>516224</v>
      </c>
      <c r="I63" s="198">
        <v>516224</v>
      </c>
      <c r="J63" s="198">
        <v>516224</v>
      </c>
    </row>
    <row r="64" spans="1:10" ht="135">
      <c r="A64" s="486"/>
      <c r="B64" s="486"/>
      <c r="C64" s="491" t="s">
        <v>523</v>
      </c>
      <c r="D64" s="492" t="s">
        <v>524</v>
      </c>
      <c r="E64" s="492" t="s">
        <v>525</v>
      </c>
      <c r="F64" s="492" t="s">
        <v>85</v>
      </c>
      <c r="G64" s="198">
        <v>123408.3</v>
      </c>
      <c r="H64" s="198">
        <v>148408.29999999999</v>
      </c>
      <c r="I64" s="198">
        <v>173408.3</v>
      </c>
      <c r="J64" s="198">
        <v>173408.3</v>
      </c>
    </row>
    <row r="65" spans="1:10" ht="135">
      <c r="A65" s="486"/>
      <c r="B65" s="486"/>
      <c r="C65" s="491" t="s">
        <v>526</v>
      </c>
      <c r="D65" s="492" t="s">
        <v>527</v>
      </c>
      <c r="E65" s="492" t="s">
        <v>528</v>
      </c>
      <c r="F65" s="492" t="s">
        <v>85</v>
      </c>
      <c r="G65" s="198">
        <v>50411.1</v>
      </c>
      <c r="H65" s="198">
        <v>50411.1</v>
      </c>
      <c r="I65" s="198">
        <v>50411.1</v>
      </c>
      <c r="J65" s="198">
        <v>50411.1</v>
      </c>
    </row>
    <row r="66" spans="1:10" ht="81">
      <c r="A66" s="486"/>
      <c r="B66" s="486"/>
      <c r="C66" s="491" t="s">
        <v>529</v>
      </c>
      <c r="D66" s="492" t="s">
        <v>530</v>
      </c>
      <c r="E66" s="492" t="s">
        <v>531</v>
      </c>
      <c r="F66" s="492" t="s">
        <v>85</v>
      </c>
      <c r="G66" s="198">
        <v>44060.9</v>
      </c>
      <c r="H66" s="198">
        <v>44060.9</v>
      </c>
      <c r="I66" s="198">
        <v>44060.9</v>
      </c>
      <c r="J66" s="198">
        <v>44060.9</v>
      </c>
    </row>
    <row r="67" spans="1:10" ht="108">
      <c r="A67" s="486"/>
      <c r="B67" s="486" t="s">
        <v>101</v>
      </c>
      <c r="C67" s="491"/>
      <c r="D67" s="492" t="s">
        <v>102</v>
      </c>
      <c r="E67" s="492" t="s">
        <v>103</v>
      </c>
      <c r="F67" s="492" t="s">
        <v>104</v>
      </c>
      <c r="G67" s="240">
        <v>131710.79999999999</v>
      </c>
      <c r="H67" s="240">
        <v>131710.79999999999</v>
      </c>
      <c r="I67" s="240">
        <v>131710.79999999999</v>
      </c>
      <c r="J67" s="240">
        <v>131710.79999999999</v>
      </c>
    </row>
    <row r="68" spans="1:10" ht="162">
      <c r="A68" s="486"/>
      <c r="B68" s="486"/>
      <c r="C68" s="491" t="s">
        <v>532</v>
      </c>
      <c r="D68" s="492" t="s">
        <v>533</v>
      </c>
      <c r="E68" s="492" t="s">
        <v>534</v>
      </c>
      <c r="F68" s="492" t="s">
        <v>85</v>
      </c>
      <c r="G68" s="198">
        <v>2547</v>
      </c>
      <c r="H68" s="198">
        <v>2547</v>
      </c>
      <c r="I68" s="198">
        <v>2547</v>
      </c>
      <c r="J68" s="198">
        <v>2547</v>
      </c>
    </row>
    <row r="69" spans="1:10" ht="81">
      <c r="A69" s="486"/>
      <c r="B69" s="486"/>
      <c r="C69" s="491" t="s">
        <v>105</v>
      </c>
      <c r="D69" s="492" t="s">
        <v>106</v>
      </c>
      <c r="E69" s="492" t="s">
        <v>107</v>
      </c>
      <c r="F69" s="492" t="s">
        <v>85</v>
      </c>
      <c r="G69" s="198">
        <v>129163.8</v>
      </c>
      <c r="H69" s="198">
        <v>129163.8</v>
      </c>
      <c r="I69" s="198">
        <v>129163.8</v>
      </c>
      <c r="J69" s="198">
        <v>129163.8</v>
      </c>
    </row>
    <row r="70" spans="1:10" ht="175.5">
      <c r="A70" s="486"/>
      <c r="B70" s="486" t="s">
        <v>535</v>
      </c>
      <c r="C70" s="491"/>
      <c r="D70" s="492" t="s">
        <v>536</v>
      </c>
      <c r="E70" s="492" t="s">
        <v>537</v>
      </c>
      <c r="F70" s="492" t="s">
        <v>538</v>
      </c>
      <c r="G70" s="240">
        <v>72676.800000000003</v>
      </c>
      <c r="H70" s="240">
        <v>72676.800000000003</v>
      </c>
      <c r="I70" s="240">
        <v>72676.800000000003</v>
      </c>
      <c r="J70" s="240">
        <v>72676.800000000003</v>
      </c>
    </row>
    <row r="71" spans="1:10" ht="135">
      <c r="A71" s="486"/>
      <c r="B71" s="486"/>
      <c r="C71" s="491" t="s">
        <v>539</v>
      </c>
      <c r="D71" s="492" t="s">
        <v>540</v>
      </c>
      <c r="E71" s="492" t="s">
        <v>541</v>
      </c>
      <c r="F71" s="492" t="s">
        <v>85</v>
      </c>
      <c r="G71" s="198">
        <v>33857.4</v>
      </c>
      <c r="H71" s="198">
        <v>33857.4</v>
      </c>
      <c r="I71" s="198">
        <v>33857.4</v>
      </c>
      <c r="J71" s="198">
        <v>33857.4</v>
      </c>
    </row>
    <row r="72" spans="1:10" ht="108">
      <c r="A72" s="486"/>
      <c r="B72" s="486"/>
      <c r="C72" s="491" t="s">
        <v>542</v>
      </c>
      <c r="D72" s="492" t="s">
        <v>543</v>
      </c>
      <c r="E72" s="492" t="s">
        <v>544</v>
      </c>
      <c r="F72" s="492" t="s">
        <v>85</v>
      </c>
      <c r="G72" s="198">
        <v>37379.4</v>
      </c>
      <c r="H72" s="198">
        <v>37379.4</v>
      </c>
      <c r="I72" s="198">
        <v>37379.4</v>
      </c>
      <c r="J72" s="198">
        <v>37379.4</v>
      </c>
    </row>
    <row r="73" spans="1:10" ht="108">
      <c r="A73" s="486"/>
      <c r="B73" s="486"/>
      <c r="C73" s="491" t="s">
        <v>545</v>
      </c>
      <c r="D73" s="492" t="s">
        <v>546</v>
      </c>
      <c r="E73" s="492" t="s">
        <v>547</v>
      </c>
      <c r="F73" s="492" t="s">
        <v>85</v>
      </c>
      <c r="G73" s="198">
        <v>1440</v>
      </c>
      <c r="H73" s="198">
        <v>1440</v>
      </c>
      <c r="I73" s="198">
        <v>1440</v>
      </c>
      <c r="J73" s="198">
        <v>1440</v>
      </c>
    </row>
    <row r="74" spans="1:10" ht="54">
      <c r="A74" s="486"/>
      <c r="B74" s="486" t="s">
        <v>548</v>
      </c>
      <c r="C74" s="491"/>
      <c r="D74" s="492" t="s">
        <v>549</v>
      </c>
      <c r="E74" s="492" t="s">
        <v>550</v>
      </c>
      <c r="F74" s="492" t="s">
        <v>551</v>
      </c>
      <c r="G74" s="240">
        <v>18157.599999999999</v>
      </c>
      <c r="H74" s="240">
        <v>18157.599999999999</v>
      </c>
      <c r="I74" s="240">
        <v>18157.599999999999</v>
      </c>
      <c r="J74" s="240">
        <v>18157.599999999999</v>
      </c>
    </row>
    <row r="75" spans="1:10" ht="121.5">
      <c r="A75" s="486"/>
      <c r="B75" s="486"/>
      <c r="C75" s="491" t="s">
        <v>552</v>
      </c>
      <c r="D75" s="492" t="s">
        <v>553</v>
      </c>
      <c r="E75" s="492" t="s">
        <v>554</v>
      </c>
      <c r="F75" s="492" t="s">
        <v>67</v>
      </c>
      <c r="G75" s="198">
        <v>18157.599999999999</v>
      </c>
      <c r="H75" s="198">
        <v>18157.599999999999</v>
      </c>
      <c r="I75" s="198">
        <v>18157.599999999999</v>
      </c>
      <c r="J75" s="198">
        <v>18157.599999999999</v>
      </c>
    </row>
    <row r="76" spans="1:10" ht="108">
      <c r="A76" s="486"/>
      <c r="B76" s="486" t="s">
        <v>555</v>
      </c>
      <c r="C76" s="491"/>
      <c r="D76" s="492" t="s">
        <v>556</v>
      </c>
      <c r="E76" s="492" t="s">
        <v>557</v>
      </c>
      <c r="F76" s="492" t="s">
        <v>558</v>
      </c>
      <c r="G76" s="240">
        <f>+G77+G78+G79+G80+G81+G82</f>
        <v>1006085.8999999999</v>
      </c>
      <c r="H76" s="240">
        <f t="shared" ref="H76:J76" si="2">+H77+H78+H79+H80+H81+H82</f>
        <v>1621075</v>
      </c>
      <c r="I76" s="240">
        <f t="shared" si="2"/>
        <v>1694331.3</v>
      </c>
      <c r="J76" s="240">
        <f t="shared" si="2"/>
        <v>1694331.3</v>
      </c>
    </row>
    <row r="77" spans="1:10" ht="229.5">
      <c r="A77" s="486"/>
      <c r="B77" s="486"/>
      <c r="C77" s="491" t="s">
        <v>559</v>
      </c>
      <c r="D77" s="492" t="s">
        <v>560</v>
      </c>
      <c r="E77" s="492" t="s">
        <v>561</v>
      </c>
      <c r="F77" s="492" t="s">
        <v>30</v>
      </c>
      <c r="G77" s="198">
        <v>13848</v>
      </c>
      <c r="H77" s="198">
        <v>13848</v>
      </c>
      <c r="I77" s="198">
        <v>13848</v>
      </c>
      <c r="J77" s="198">
        <v>13848</v>
      </c>
    </row>
    <row r="78" spans="1:10" ht="135">
      <c r="A78" s="486"/>
      <c r="B78" s="486"/>
      <c r="C78" s="491" t="s">
        <v>562</v>
      </c>
      <c r="D78" s="492" t="s">
        <v>563</v>
      </c>
      <c r="E78" s="492" t="s">
        <v>564</v>
      </c>
      <c r="F78" s="492" t="s">
        <v>85</v>
      </c>
      <c r="G78" s="198">
        <v>913538.2</v>
      </c>
      <c r="H78" s="198">
        <v>1325836.3</v>
      </c>
      <c r="I78" s="198">
        <v>1399092.6</v>
      </c>
      <c r="J78" s="198">
        <v>1399092.6</v>
      </c>
    </row>
    <row r="79" spans="1:10" ht="121.5">
      <c r="A79" s="486"/>
      <c r="B79" s="486"/>
      <c r="C79" s="491" t="s">
        <v>565</v>
      </c>
      <c r="D79" s="492" t="s">
        <v>566</v>
      </c>
      <c r="E79" s="492" t="s">
        <v>567</v>
      </c>
      <c r="F79" s="492" t="s">
        <v>85</v>
      </c>
      <c r="G79" s="198">
        <v>46935.7</v>
      </c>
      <c r="H79" s="198">
        <v>46935.7</v>
      </c>
      <c r="I79" s="198">
        <v>46935.7</v>
      </c>
      <c r="J79" s="198">
        <v>46935.7</v>
      </c>
    </row>
    <row r="80" spans="1:10" ht="162">
      <c r="A80" s="486"/>
      <c r="B80" s="486"/>
      <c r="C80" s="491" t="s">
        <v>568</v>
      </c>
      <c r="D80" s="492" t="s">
        <v>569</v>
      </c>
      <c r="E80" s="492" t="s">
        <v>570</v>
      </c>
      <c r="F80" s="492" t="s">
        <v>85</v>
      </c>
      <c r="G80" s="198">
        <v>23804</v>
      </c>
      <c r="H80" s="198">
        <v>23804</v>
      </c>
      <c r="I80" s="198">
        <v>23804</v>
      </c>
      <c r="J80" s="198">
        <v>23804</v>
      </c>
    </row>
    <row r="81" spans="1:10" ht="135">
      <c r="A81" s="486"/>
      <c r="B81" s="486"/>
      <c r="C81" s="491" t="s">
        <v>571</v>
      </c>
      <c r="D81" s="492" t="s">
        <v>572</v>
      </c>
      <c r="E81" s="492" t="s">
        <v>573</v>
      </c>
      <c r="F81" s="492" t="s">
        <v>85</v>
      </c>
      <c r="G81" s="198">
        <v>960</v>
      </c>
      <c r="H81" s="198">
        <v>203651</v>
      </c>
      <c r="I81" s="198">
        <v>203651</v>
      </c>
      <c r="J81" s="198">
        <v>203651</v>
      </c>
    </row>
    <row r="82" spans="1:10" ht="162">
      <c r="A82" s="486"/>
      <c r="B82" s="486"/>
      <c r="C82" s="491" t="s">
        <v>574</v>
      </c>
      <c r="D82" s="492" t="s">
        <v>575</v>
      </c>
      <c r="E82" s="492" t="s">
        <v>570</v>
      </c>
      <c r="F82" s="492" t="s">
        <v>85</v>
      </c>
      <c r="G82" s="198">
        <v>7000</v>
      </c>
      <c r="H82" s="198">
        <f>1135011.2-1128011.2</f>
        <v>7000</v>
      </c>
      <c r="I82" s="198">
        <f>1618444.5-1611444.5</f>
        <v>7000</v>
      </c>
      <c r="J82" s="198">
        <f>1618444.5-1611444.5</f>
        <v>7000</v>
      </c>
    </row>
    <row r="83" spans="1:10">
      <c r="A83" s="486" t="s">
        <v>108</v>
      </c>
      <c r="B83" s="486"/>
      <c r="C83" s="491"/>
      <c r="D83" s="492"/>
      <c r="E83" s="492"/>
      <c r="F83" s="492"/>
      <c r="G83" s="240">
        <v>140432.79999999999</v>
      </c>
      <c r="H83" s="240">
        <v>140432.79999999999</v>
      </c>
      <c r="I83" s="240">
        <v>140432.79999999999</v>
      </c>
      <c r="J83" s="240">
        <v>140432.79999999999</v>
      </c>
    </row>
    <row r="84" spans="1:10" ht="81">
      <c r="A84" s="486"/>
      <c r="B84" s="486" t="s">
        <v>109</v>
      </c>
      <c r="C84" s="491"/>
      <c r="D84" s="492" t="s">
        <v>110</v>
      </c>
      <c r="E84" s="492" t="s">
        <v>111</v>
      </c>
      <c r="F84" s="492" t="s">
        <v>112</v>
      </c>
      <c r="G84" s="240">
        <v>255.1</v>
      </c>
      <c r="H84" s="240">
        <v>255.1</v>
      </c>
      <c r="I84" s="240">
        <v>255.1</v>
      </c>
      <c r="J84" s="240">
        <v>255.1</v>
      </c>
    </row>
    <row r="85" spans="1:10" ht="121.5">
      <c r="A85" s="486"/>
      <c r="B85" s="486"/>
      <c r="C85" s="491" t="s">
        <v>113</v>
      </c>
      <c r="D85" s="492" t="s">
        <v>114</v>
      </c>
      <c r="E85" s="492" t="s">
        <v>115</v>
      </c>
      <c r="F85" s="492" t="s">
        <v>44</v>
      </c>
      <c r="G85" s="198">
        <v>255.1</v>
      </c>
      <c r="H85" s="198">
        <v>255.1</v>
      </c>
      <c r="I85" s="198">
        <v>255.1</v>
      </c>
      <c r="J85" s="198">
        <v>255.1</v>
      </c>
    </row>
    <row r="86" spans="1:10" ht="108">
      <c r="A86" s="486"/>
      <c r="B86" s="486" t="s">
        <v>576</v>
      </c>
      <c r="C86" s="491"/>
      <c r="D86" s="492" t="s">
        <v>577</v>
      </c>
      <c r="E86" s="492" t="s">
        <v>578</v>
      </c>
      <c r="F86" s="492" t="s">
        <v>579</v>
      </c>
      <c r="G86" s="240">
        <v>140177.70000000001</v>
      </c>
      <c r="H86" s="240">
        <v>140177.70000000001</v>
      </c>
      <c r="I86" s="240">
        <v>140177.70000000001</v>
      </c>
      <c r="J86" s="240">
        <v>140177.70000000001</v>
      </c>
    </row>
    <row r="87" spans="1:10" ht="202.5">
      <c r="A87" s="486"/>
      <c r="B87" s="486"/>
      <c r="C87" s="491" t="s">
        <v>580</v>
      </c>
      <c r="D87" s="492" t="s">
        <v>581</v>
      </c>
      <c r="E87" s="492" t="s">
        <v>582</v>
      </c>
      <c r="F87" s="492" t="s">
        <v>85</v>
      </c>
      <c r="G87" s="198">
        <v>140177.70000000001</v>
      </c>
      <c r="H87" s="198">
        <v>140177.70000000001</v>
      </c>
      <c r="I87" s="198">
        <v>140177.70000000001</v>
      </c>
      <c r="J87" s="198">
        <v>140177.70000000001</v>
      </c>
    </row>
    <row r="88" spans="1:10">
      <c r="A88" s="486" t="s">
        <v>116</v>
      </c>
      <c r="B88" s="486"/>
      <c r="C88" s="491"/>
      <c r="D88" s="492"/>
      <c r="E88" s="492"/>
      <c r="F88" s="492"/>
      <c r="G88" s="240">
        <v>1067399.2</v>
      </c>
      <c r="H88" s="240">
        <v>1085579.2</v>
      </c>
      <c r="I88" s="240">
        <v>1151579.2</v>
      </c>
      <c r="J88" s="240">
        <v>1151579.2</v>
      </c>
    </row>
    <row r="89" spans="1:10" ht="54">
      <c r="A89" s="486"/>
      <c r="B89" s="486" t="s">
        <v>117</v>
      </c>
      <c r="C89" s="491"/>
      <c r="D89" s="492" t="s">
        <v>118</v>
      </c>
      <c r="E89" s="492" t="s">
        <v>119</v>
      </c>
      <c r="F89" s="492" t="s">
        <v>120</v>
      </c>
      <c r="G89" s="240">
        <v>1189.2</v>
      </c>
      <c r="H89" s="240">
        <v>1189.2</v>
      </c>
      <c r="I89" s="240">
        <v>1189.2</v>
      </c>
      <c r="J89" s="240">
        <v>1189.2</v>
      </c>
    </row>
    <row r="90" spans="1:10" ht="175.5">
      <c r="A90" s="486"/>
      <c r="B90" s="486"/>
      <c r="C90" s="491" t="s">
        <v>121</v>
      </c>
      <c r="D90" s="492" t="s">
        <v>122</v>
      </c>
      <c r="E90" s="492" t="s">
        <v>123</v>
      </c>
      <c r="F90" s="492" t="s">
        <v>44</v>
      </c>
      <c r="G90" s="198">
        <v>1189.2</v>
      </c>
      <c r="H90" s="198">
        <v>1189.2</v>
      </c>
      <c r="I90" s="198">
        <v>1189.2</v>
      </c>
      <c r="J90" s="198">
        <v>1189.2</v>
      </c>
    </row>
    <row r="91" spans="1:10" ht="94.5">
      <c r="A91" s="486"/>
      <c r="B91" s="486" t="s">
        <v>583</v>
      </c>
      <c r="C91" s="491"/>
      <c r="D91" s="492" t="s">
        <v>584</v>
      </c>
      <c r="E91" s="492" t="s">
        <v>585</v>
      </c>
      <c r="F91" s="492" t="s">
        <v>586</v>
      </c>
      <c r="G91" s="240">
        <v>1660</v>
      </c>
      <c r="H91" s="240">
        <v>1660</v>
      </c>
      <c r="I91" s="240">
        <v>1660</v>
      </c>
      <c r="J91" s="240">
        <v>1660</v>
      </c>
    </row>
    <row r="92" spans="1:10" ht="121.5">
      <c r="A92" s="486"/>
      <c r="B92" s="486"/>
      <c r="C92" s="491" t="s">
        <v>587</v>
      </c>
      <c r="D92" s="492" t="s">
        <v>588</v>
      </c>
      <c r="E92" s="492" t="s">
        <v>589</v>
      </c>
      <c r="F92" s="492" t="s">
        <v>30</v>
      </c>
      <c r="G92" s="198">
        <v>1660</v>
      </c>
      <c r="H92" s="198">
        <v>1660</v>
      </c>
      <c r="I92" s="198">
        <v>1660</v>
      </c>
      <c r="J92" s="198">
        <v>1660</v>
      </c>
    </row>
    <row r="93" spans="1:10" ht="67.5">
      <c r="A93" s="486"/>
      <c r="B93" s="486" t="s">
        <v>124</v>
      </c>
      <c r="C93" s="491"/>
      <c r="D93" s="492" t="s">
        <v>125</v>
      </c>
      <c r="E93" s="492" t="s">
        <v>126</v>
      </c>
      <c r="F93" s="492" t="s">
        <v>127</v>
      </c>
      <c r="G93" s="240">
        <v>1064550</v>
      </c>
      <c r="H93" s="240">
        <v>1082730</v>
      </c>
      <c r="I93" s="240">
        <v>1148730</v>
      </c>
      <c r="J93" s="240">
        <v>1148730</v>
      </c>
    </row>
    <row r="94" spans="1:10" ht="81">
      <c r="A94" s="486"/>
      <c r="B94" s="486"/>
      <c r="C94" s="491" t="s">
        <v>128</v>
      </c>
      <c r="D94" s="492" t="s">
        <v>129</v>
      </c>
      <c r="E94" s="492" t="s">
        <v>130</v>
      </c>
      <c r="F94" s="492" t="s">
        <v>30</v>
      </c>
      <c r="G94" s="198">
        <v>1064550</v>
      </c>
      <c r="H94" s="198">
        <v>1082730</v>
      </c>
      <c r="I94" s="198">
        <v>1148730</v>
      </c>
      <c r="J94" s="198">
        <v>1148730</v>
      </c>
    </row>
    <row r="95" spans="1:10">
      <c r="A95" s="486" t="s">
        <v>364</v>
      </c>
      <c r="B95" s="486"/>
      <c r="C95" s="491"/>
      <c r="D95" s="492"/>
      <c r="E95" s="492"/>
      <c r="F95" s="492"/>
      <c r="G95" s="240">
        <v>0</v>
      </c>
      <c r="H95" s="240">
        <v>0</v>
      </c>
      <c r="I95" s="240">
        <v>0</v>
      </c>
      <c r="J95" s="240">
        <v>0</v>
      </c>
    </row>
    <row r="96" spans="1:10" ht="94.5">
      <c r="A96" s="486"/>
      <c r="B96" s="486" t="s">
        <v>590</v>
      </c>
      <c r="C96" s="491"/>
      <c r="D96" s="492" t="s">
        <v>591</v>
      </c>
      <c r="E96" s="492" t="s">
        <v>592</v>
      </c>
      <c r="F96" s="492" t="s">
        <v>593</v>
      </c>
      <c r="G96" s="240">
        <v>0</v>
      </c>
      <c r="H96" s="240">
        <v>0</v>
      </c>
      <c r="I96" s="240">
        <v>0</v>
      </c>
      <c r="J96" s="240">
        <v>0</v>
      </c>
    </row>
    <row r="97" spans="1:10" ht="108">
      <c r="A97" s="486"/>
      <c r="B97" s="486"/>
      <c r="C97" s="491" t="s">
        <v>594</v>
      </c>
      <c r="D97" s="492" t="s">
        <v>595</v>
      </c>
      <c r="E97" s="492" t="s">
        <v>596</v>
      </c>
      <c r="F97" s="492" t="s">
        <v>597</v>
      </c>
      <c r="G97" s="198">
        <v>-4693.8999999999996</v>
      </c>
      <c r="H97" s="198">
        <v>-4693.8999999999996</v>
      </c>
      <c r="I97" s="198">
        <v>-4693.8999999999996</v>
      </c>
      <c r="J97" s="198">
        <v>-4693.8999999999996</v>
      </c>
    </row>
    <row r="98" spans="1:10" ht="162">
      <c r="A98" s="486"/>
      <c r="B98" s="486"/>
      <c r="C98" s="491" t="s">
        <v>598</v>
      </c>
      <c r="D98" s="492" t="s">
        <v>599</v>
      </c>
      <c r="E98" s="492" t="s">
        <v>600</v>
      </c>
      <c r="F98" s="492" t="s">
        <v>30</v>
      </c>
      <c r="G98" s="198">
        <v>4693.8999999999996</v>
      </c>
      <c r="H98" s="198">
        <v>4693.8999999999996</v>
      </c>
      <c r="I98" s="198">
        <v>4693.8999999999996</v>
      </c>
      <c r="J98" s="198">
        <v>4693.8999999999996</v>
      </c>
    </row>
    <row r="99" spans="1:10">
      <c r="A99" s="486" t="s">
        <v>601</v>
      </c>
      <c r="B99" s="486"/>
      <c r="C99" s="491"/>
      <c r="D99" s="492"/>
      <c r="E99" s="492"/>
      <c r="F99" s="492"/>
      <c r="G99" s="240">
        <v>1027137.1</v>
      </c>
      <c r="H99" s="240">
        <v>1027137.1</v>
      </c>
      <c r="I99" s="240">
        <v>1027137.1</v>
      </c>
      <c r="J99" s="240">
        <v>1027137.1001</v>
      </c>
    </row>
    <row r="100" spans="1:10" ht="81">
      <c r="A100" s="486"/>
      <c r="B100" s="486" t="s">
        <v>602</v>
      </c>
      <c r="C100" s="491"/>
      <c r="D100" s="492" t="s">
        <v>603</v>
      </c>
      <c r="E100" s="492" t="s">
        <v>604</v>
      </c>
      <c r="F100" s="492" t="s">
        <v>605</v>
      </c>
      <c r="G100" s="240">
        <v>43920</v>
      </c>
      <c r="H100" s="240">
        <v>43920</v>
      </c>
      <c r="I100" s="240">
        <v>43920</v>
      </c>
      <c r="J100" s="240">
        <v>43920</v>
      </c>
    </row>
    <row r="101" spans="1:10" ht="54">
      <c r="A101" s="486"/>
      <c r="B101" s="486"/>
      <c r="C101" s="491" t="s">
        <v>606</v>
      </c>
      <c r="D101" s="492" t="s">
        <v>607</v>
      </c>
      <c r="E101" s="492" t="s">
        <v>608</v>
      </c>
      <c r="F101" s="492" t="s">
        <v>30</v>
      </c>
      <c r="G101" s="198">
        <v>43920</v>
      </c>
      <c r="H101" s="198">
        <v>43920</v>
      </c>
      <c r="I101" s="198">
        <v>43920</v>
      </c>
      <c r="J101" s="198">
        <v>43920</v>
      </c>
    </row>
    <row r="102" spans="1:10" ht="175.5">
      <c r="A102" s="486"/>
      <c r="B102" s="486" t="s">
        <v>609</v>
      </c>
      <c r="C102" s="491"/>
      <c r="D102" s="492" t="s">
        <v>610</v>
      </c>
      <c r="E102" s="492" t="s">
        <v>611</v>
      </c>
      <c r="F102" s="492" t="s">
        <v>612</v>
      </c>
      <c r="G102" s="240">
        <v>983217.1</v>
      </c>
      <c r="H102" s="240">
        <v>983217.1</v>
      </c>
      <c r="I102" s="240">
        <v>983217.1</v>
      </c>
      <c r="J102" s="240">
        <v>983217.10010000004</v>
      </c>
    </row>
    <row r="103" spans="1:10" ht="54">
      <c r="A103" s="486"/>
      <c r="B103" s="486"/>
      <c r="C103" s="491" t="s">
        <v>613</v>
      </c>
      <c r="D103" s="492" t="s">
        <v>614</v>
      </c>
      <c r="E103" s="492" t="s">
        <v>615</v>
      </c>
      <c r="F103" s="492" t="s">
        <v>30</v>
      </c>
      <c r="G103" s="198">
        <v>983217.1</v>
      </c>
      <c r="H103" s="198">
        <v>983217.1</v>
      </c>
      <c r="I103" s="198">
        <v>983217.1</v>
      </c>
      <c r="J103" s="198">
        <v>983217.10010000004</v>
      </c>
    </row>
    <row r="104" spans="1:10">
      <c r="A104" s="486" t="s">
        <v>131</v>
      </c>
      <c r="B104" s="486"/>
      <c r="C104" s="491"/>
      <c r="D104" s="492"/>
      <c r="E104" s="492"/>
      <c r="F104" s="492"/>
      <c r="G104" s="240">
        <v>190735.5</v>
      </c>
      <c r="H104" s="240">
        <v>190735.5</v>
      </c>
      <c r="I104" s="240">
        <v>190735.5</v>
      </c>
      <c r="J104" s="240">
        <v>190735.5</v>
      </c>
    </row>
    <row r="105" spans="1:10" ht="81">
      <c r="A105" s="486"/>
      <c r="B105" s="486" t="s">
        <v>132</v>
      </c>
      <c r="C105" s="491"/>
      <c r="D105" s="492" t="s">
        <v>133</v>
      </c>
      <c r="E105" s="492" t="s">
        <v>134</v>
      </c>
      <c r="F105" s="492" t="s">
        <v>135</v>
      </c>
      <c r="G105" s="240">
        <v>190735.5</v>
      </c>
      <c r="H105" s="240">
        <v>190735.5</v>
      </c>
      <c r="I105" s="240">
        <v>190735.5</v>
      </c>
      <c r="J105" s="240">
        <v>190735.5</v>
      </c>
    </row>
    <row r="106" spans="1:10" ht="81">
      <c r="A106" s="486"/>
      <c r="B106" s="486"/>
      <c r="C106" s="491" t="s">
        <v>616</v>
      </c>
      <c r="D106" s="492" t="s">
        <v>617</v>
      </c>
      <c r="E106" s="492" t="s">
        <v>618</v>
      </c>
      <c r="F106" s="492" t="s">
        <v>30</v>
      </c>
      <c r="G106" s="198">
        <v>17750</v>
      </c>
      <c r="H106" s="198">
        <v>17750</v>
      </c>
      <c r="I106" s="198">
        <v>17750</v>
      </c>
      <c r="J106" s="198">
        <v>17750</v>
      </c>
    </row>
    <row r="107" spans="1:10" ht="162">
      <c r="A107" s="486"/>
      <c r="B107" s="486"/>
      <c r="C107" s="491" t="s">
        <v>136</v>
      </c>
      <c r="D107" s="492" t="s">
        <v>137</v>
      </c>
      <c r="E107" s="492" t="s">
        <v>138</v>
      </c>
      <c r="F107" s="492" t="s">
        <v>30</v>
      </c>
      <c r="G107" s="198">
        <v>172985.5</v>
      </c>
      <c r="H107" s="198">
        <v>172985.5</v>
      </c>
      <c r="I107" s="198">
        <v>172985.5</v>
      </c>
      <c r="J107" s="198">
        <v>172985.5</v>
      </c>
    </row>
    <row r="108" spans="1:10">
      <c r="A108" s="486" t="s">
        <v>619</v>
      </c>
      <c r="B108" s="486"/>
      <c r="C108" s="491"/>
      <c r="D108" s="492"/>
      <c r="E108" s="492"/>
      <c r="F108" s="492"/>
      <c r="G108" s="240">
        <v>148748.9</v>
      </c>
      <c r="H108" s="240">
        <v>222253.6</v>
      </c>
      <c r="I108" s="240">
        <v>295758.3</v>
      </c>
      <c r="J108" s="240">
        <v>332510.59999999998</v>
      </c>
    </row>
    <row r="109" spans="1:10" ht="67.5">
      <c r="A109" s="488"/>
      <c r="B109" s="489" t="s">
        <v>620</v>
      </c>
      <c r="C109" s="491"/>
      <c r="D109" s="492" t="s">
        <v>621</v>
      </c>
      <c r="E109" s="492" t="s">
        <v>622</v>
      </c>
      <c r="F109" s="492" t="s">
        <v>623</v>
      </c>
      <c r="G109" s="240">
        <v>148748.9</v>
      </c>
      <c r="H109" s="240">
        <v>222253.6</v>
      </c>
      <c r="I109" s="240">
        <v>295758.3</v>
      </c>
      <c r="J109" s="240">
        <v>332510.59999999998</v>
      </c>
    </row>
    <row r="110" spans="1:10" ht="54">
      <c r="A110" s="488"/>
      <c r="B110" s="488"/>
      <c r="C110" s="491" t="s">
        <v>624</v>
      </c>
      <c r="D110" s="492" t="s">
        <v>625</v>
      </c>
      <c r="E110" s="492" t="s">
        <v>626</v>
      </c>
      <c r="F110" s="492" t="s">
        <v>30</v>
      </c>
      <c r="G110" s="198">
        <v>148748.9</v>
      </c>
      <c r="H110" s="198">
        <v>222253.6</v>
      </c>
      <c r="I110" s="198">
        <v>295758.3</v>
      </c>
      <c r="J110" s="198">
        <v>332510.59999999998</v>
      </c>
    </row>
  </sheetData>
  <customSheetViews>
    <customSheetView guid="{BE5D3C84-7B1B-488E-B85A-B98892622CEC}" fitToPage="1" showAutoFilter="1" topLeftCell="A42">
      <selection activeCell="L45" sqref="L45"/>
      <pageMargins left="0.25" right="0.25" top="0.75" bottom="0.75" header="0.3" footer="0.3"/>
      <pageSetup paperSize="9" scale="87" fitToHeight="0" orientation="landscape" r:id="rId1"/>
      <autoFilter ref="C1:C111"/>
    </customSheetView>
    <customSheetView guid="{BBFF48D1-B90B-47AD-AE67-40600C5DE1EF}" fitToPage="1" showAutoFilter="1" topLeftCell="A97">
      <selection activeCell="F98" sqref="F98"/>
      <pageMargins left="0.25" right="0.25" top="0.75" bottom="0.75" header="0.3" footer="0.3"/>
      <pageSetup paperSize="9" scale="87" fitToHeight="0" orientation="landscape" r:id="rId2"/>
      <autoFilter ref="C1:C111"/>
    </customSheetView>
    <customSheetView guid="{89A683D1-BE0C-487E-AFC6-140E2DB9A9CC}" fitToPage="1" showAutoFilter="1" topLeftCell="A37">
      <selection activeCell="F18" sqref="F18"/>
      <pageMargins left="0.25" right="0.25" top="0.75" bottom="0.75" header="0.3" footer="0.3"/>
      <pageSetup paperSize="9" scale="87" fitToHeight="0" orientation="landscape" r:id="rId3"/>
      <autoFilter ref="A1:A111"/>
    </customSheetView>
    <customSheetView guid="{200990DE-F91C-4F6F-8AC5-BC7AC2B55E55}" fitToPage="1" showAutoFilter="1" topLeftCell="C1">
      <selection activeCell="K12" sqref="K12"/>
      <pageMargins left="0.25" right="0.25" top="0.75" bottom="0.75" header="0.3" footer="0.3"/>
      <pageSetup paperSize="9" scale="87" fitToHeight="0" orientation="landscape" r:id="rId4"/>
      <autoFilter ref="C1:C111"/>
    </customSheetView>
    <customSheetView guid="{ACF58398-C075-4602-B0CE-9C82FEC29CE0}" fitToPage="1" showAutoFilter="1" topLeftCell="A13">
      <selection activeCell="J14" sqref="J14"/>
      <pageMargins left="0.25" right="0.25" top="0.75" bottom="0.75" header="0.3" footer="0.3"/>
      <pageSetup paperSize="9" scale="87" fitToHeight="0" orientation="landscape" r:id="rId5"/>
      <autoFilter ref="A1:A111"/>
    </customSheetView>
    <customSheetView guid="{DD59A88E-4574-4C3B-B30A-DDDDD2FFED0E}" fitToPage="1" showAutoFilter="1" topLeftCell="A104">
      <selection activeCell="G33" sqref="G33"/>
      <pageMargins left="0.25" right="0.25" top="0.75" bottom="0.75" header="0.3" footer="0.3"/>
      <pageSetup paperSize="9" scale="87" fitToHeight="0" orientation="landscape" r:id="rId6"/>
      <autoFilter ref="C1:C111"/>
    </customSheetView>
    <customSheetView guid="{A086F4C9-D1AD-48B6-9F97-3B74E42882F1}" fitToPage="1" showAutoFilter="1" topLeftCell="A22">
      <selection activeCell="B24" sqref="B1:B1048576"/>
      <pageMargins left="0.25" right="0.25" top="0.75" bottom="0.75" header="0.3" footer="0.3"/>
      <pageSetup paperSize="9" scale="87" fitToHeight="0" orientation="landscape" r:id="rId7"/>
      <autoFilter ref="C1:C111"/>
    </customSheetView>
    <customSheetView guid="{34262D87-1818-4F55-B902-D8FFF16E90B7}" fitToPage="1" showAutoFilter="1" topLeftCell="A108">
      <selection activeCell="A11" sqref="A11:XFD11"/>
      <pageMargins left="0.25" right="0.25" top="0.75" bottom="0.75" header="0.3" footer="0.3"/>
      <pageSetup paperSize="9" scale="87" fitToHeight="0" orientation="landscape" r:id="rId8"/>
      <autoFilter ref="C1:C111"/>
    </customSheetView>
    <customSheetView guid="{24790AB1-98EB-4800-B428-5A838E38231B}" fitToPage="1" showAutoFilter="1" topLeftCell="A14">
      <selection activeCell="G33" sqref="G33"/>
      <pageMargins left="0.25" right="0.25" top="0.75" bottom="0.75" header="0.3" footer="0.3"/>
      <pageSetup paperSize="9" scale="87" fitToHeight="0" orientation="landscape" r:id="rId9"/>
      <autoFilter ref="C1:C284"/>
    </customSheetView>
    <customSheetView guid="{6E85911E-0987-42F9-B553-303B8CD2208E}" fitToPage="1" showAutoFilter="1" topLeftCell="A4">
      <pane ySplit="6" topLeftCell="A10" activePane="bottomLeft" state="frozen"/>
      <selection pane="bottomLeft" activeCell="A10" sqref="A10:XFD10"/>
      <pageMargins left="0.25" right="0.25" top="0.75" bottom="0.75" header="0.3" footer="0.3"/>
      <pageSetup paperSize="9" scale="87" fitToHeight="0" orientation="landscape" r:id="rId10"/>
      <autoFilter ref="C1:C111"/>
    </customSheetView>
    <customSheetView guid="{8FD38D9F-F0C7-4BB6-A144-266DA3EF64B6}" fitToPage="1" showAutoFilter="1" topLeftCell="A92">
      <selection activeCell="G92" sqref="G92:J92"/>
      <pageMargins left="0.25" right="0.25" top="0.75" bottom="0.75" header="0.3" footer="0.3"/>
      <pageSetup paperSize="9" scale="87" fitToHeight="0" orientation="landscape" r:id="rId11"/>
      <autoFilter ref="C1:C111"/>
    </customSheetView>
    <customSheetView guid="{D914DED7-0F3C-4F85-94A0-524810AD27D5}" fitToPage="1" showAutoFilter="1" topLeftCell="A108">
      <selection activeCell="A11" sqref="A11:XFD11"/>
      <pageMargins left="0.25" right="0.25" top="0.75" bottom="0.75" header="0.3" footer="0.3"/>
      <pageSetup paperSize="9" scale="87" fitToHeight="0" orientation="landscape" r:id="rId12"/>
      <autoFilter ref="C1:C111"/>
    </customSheetView>
    <customSheetView guid="{68B9E451-05A6-448A-8186-789990A76B48}" fitToPage="1" showAutoFilter="1" topLeftCell="A88">
      <selection activeCell="F91" sqref="F91"/>
      <pageMargins left="0.25" right="0.25" top="0.75" bottom="0.75" header="0.3" footer="0.3"/>
      <pageSetup paperSize="9" scale="87" fitToHeight="0" orientation="landscape" r:id="rId13"/>
      <autoFilter ref="C1:C111"/>
    </customSheetView>
    <customSheetView guid="{131A4E78-F540-4372-9AD2-17315FEFA13D}" fitToPage="1" showAutoFilter="1">
      <selection activeCell="G33" sqref="G33"/>
      <pageMargins left="0.25" right="0.25" top="0.75" bottom="0.75" header="0.3" footer="0.3"/>
      <pageSetup paperSize="9" scale="87" fitToHeight="0" orientation="landscape" r:id="rId14"/>
      <autoFilter ref="C1:C111"/>
    </customSheetView>
    <customSheetView guid="{BDA7B104-3192-4E30-A3E7-2627EFB5CD51}" fitToPage="1" showAutoFilter="1" topLeftCell="A83">
      <selection activeCell="D86" sqref="D86"/>
      <pageMargins left="0.25" right="0.25" top="0.75" bottom="0.75" header="0.3" footer="0.3"/>
      <pageSetup paperSize="9" scale="87" fitToHeight="0" orientation="landscape" r:id="rId15"/>
      <autoFilter ref="A1:A111"/>
    </customSheetView>
    <customSheetView guid="{E88C18B0-6499-41C6-90F3-D1E8EFA66A0A}" fitToPage="1" showAutoFilter="1" topLeftCell="A42">
      <selection activeCell="G44" sqref="G44:J44"/>
      <pageMargins left="0.25" right="0.25" top="0.75" bottom="0.75" header="0.3" footer="0.3"/>
      <pageSetup paperSize="9" scale="87" fitToHeight="0" orientation="landscape" r:id="rId16"/>
      <autoFilter ref="C1:C111"/>
    </customSheetView>
    <customSheetView guid="{BE08DB79-9877-4F77-AA00-E74D5D7BF025}" fitToPage="1" showAutoFilter="1">
      <selection activeCell="G10" sqref="G10:J10"/>
      <pageMargins left="0.25" right="0.25" top="0.75" bottom="0.75" header="0.3" footer="0.3"/>
      <pageSetup paperSize="9" scale="87" fitToHeight="0" orientation="landscape" r:id="rId17"/>
      <autoFilter ref="A1:A111"/>
    </customSheetView>
  </customSheetViews>
  <mergeCells count="7">
    <mergeCell ref="B6:J6"/>
    <mergeCell ref="G8:J8"/>
    <mergeCell ref="A8:A9"/>
    <mergeCell ref="B8:C8"/>
    <mergeCell ref="D8:D9"/>
    <mergeCell ref="E8:E9"/>
    <mergeCell ref="F8:F9"/>
  </mergeCells>
  <pageMargins left="0.25" right="0.25" top="0.75" bottom="0.75" header="0.3" footer="0.3"/>
  <pageSetup paperSize="9" scale="87" fitToHeight="0" orientation="landscape" r:id="rId1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2"/>
  <sheetViews>
    <sheetView topLeftCell="A147" workbookViewId="0">
      <selection activeCell="G170" sqref="G170"/>
    </sheetView>
  </sheetViews>
  <sheetFormatPr defaultColWidth="9.140625" defaultRowHeight="13.5"/>
  <cols>
    <col min="1" max="2" width="9.5703125" style="29" customWidth="1"/>
    <col min="3" max="3" width="53.5703125" style="10" customWidth="1"/>
    <col min="4" max="4" width="15" style="10" customWidth="1"/>
    <col min="5" max="5" width="17.7109375" style="10" customWidth="1"/>
    <col min="6" max="6" width="21.42578125" style="10" customWidth="1"/>
    <col min="7" max="7" width="19" style="10" customWidth="1"/>
    <col min="8" max="8" width="21.5703125" style="10" customWidth="1"/>
    <col min="9" max="12" width="9.140625" style="10"/>
    <col min="13" max="13" width="9.85546875" style="10" bestFit="1" customWidth="1"/>
    <col min="14" max="16384" width="9.140625" style="10"/>
  </cols>
  <sheetData>
    <row r="1" spans="1:8" ht="23.25" customHeight="1">
      <c r="A1" s="563" t="s">
        <v>281</v>
      </c>
      <c r="B1" s="563"/>
      <c r="C1" s="563"/>
      <c r="D1" s="563"/>
      <c r="E1" s="563"/>
      <c r="F1" s="563"/>
      <c r="G1" s="563"/>
      <c r="H1" s="563"/>
    </row>
    <row r="2" spans="1:8" s="7" customFormat="1" ht="12.75" customHeight="1">
      <c r="A2" s="3"/>
      <c r="D2" s="68"/>
      <c r="H2" s="68" t="s">
        <v>746</v>
      </c>
    </row>
    <row r="3" spans="1:8" s="7" customFormat="1">
      <c r="A3" s="3"/>
      <c r="D3" s="68"/>
      <c r="H3" s="68" t="s">
        <v>747</v>
      </c>
    </row>
    <row r="4" spans="1:8" s="3" customFormat="1">
      <c r="B4" s="146"/>
      <c r="C4" s="146"/>
    </row>
    <row r="5" spans="1:8" ht="35.25" customHeight="1">
      <c r="A5" s="529" t="s">
        <v>406</v>
      </c>
      <c r="B5" s="529"/>
      <c r="C5" s="529"/>
      <c r="D5" s="529"/>
      <c r="E5" s="529"/>
      <c r="F5" s="529"/>
      <c r="G5" s="529"/>
      <c r="H5" s="529"/>
    </row>
    <row r="7" spans="1:8">
      <c r="A7" s="564" t="s">
        <v>234</v>
      </c>
      <c r="B7" s="564"/>
      <c r="C7" s="564"/>
      <c r="D7" s="564"/>
      <c r="E7" s="564"/>
      <c r="F7" s="564"/>
      <c r="G7" s="564"/>
      <c r="H7" s="564"/>
    </row>
    <row r="8" spans="1:8" ht="36.75" customHeight="1">
      <c r="A8" s="565" t="s">
        <v>235</v>
      </c>
      <c r="B8" s="565"/>
      <c r="C8" s="565" t="s">
        <v>236</v>
      </c>
      <c r="D8" s="565" t="s">
        <v>237</v>
      </c>
      <c r="E8" s="565" t="s">
        <v>698</v>
      </c>
      <c r="F8" s="565"/>
      <c r="G8" s="565"/>
      <c r="H8" s="565"/>
    </row>
    <row r="9" spans="1:8" ht="71.25">
      <c r="A9" s="151" t="s">
        <v>13</v>
      </c>
      <c r="B9" s="151" t="s">
        <v>238</v>
      </c>
      <c r="C9" s="565"/>
      <c r="D9" s="565"/>
      <c r="E9" s="151" t="s">
        <v>239</v>
      </c>
      <c r="F9" s="151" t="s">
        <v>240</v>
      </c>
      <c r="G9" s="151" t="s">
        <v>241</v>
      </c>
      <c r="H9" s="151" t="s">
        <v>242</v>
      </c>
    </row>
    <row r="10" spans="1:8" ht="14.25">
      <c r="A10" s="123"/>
      <c r="B10" s="123"/>
      <c r="C10" s="151" t="s">
        <v>0</v>
      </c>
      <c r="D10" s="199">
        <f>+D11+D14+D121+D167+D171+D175+D202+D206+D211+D215+D219</f>
        <v>11015853.699999997</v>
      </c>
      <c r="E10" s="199">
        <f>+E11+E14+E121+E167+E171+E175+E202+E206+E211+E215+E219</f>
        <v>4032357.6999999997</v>
      </c>
      <c r="F10" s="199">
        <f>+F11+F14+F121+F167+F171+F175+F202+F206+F211+F215+F219</f>
        <v>2979101.3</v>
      </c>
      <c r="G10" s="199">
        <f>+G11+G14+G121+G167+G171+G175+G202+G206+G211+G215+G219</f>
        <v>229440.3</v>
      </c>
      <c r="H10" s="199">
        <f>+H11+H14+H121+H167+H171+H175+H202+H206+H211+H215+H219</f>
        <v>3774954.4</v>
      </c>
    </row>
    <row r="11" spans="1:8" ht="14.25">
      <c r="A11" s="123"/>
      <c r="B11" s="123"/>
      <c r="C11" s="154" t="s">
        <v>628</v>
      </c>
      <c r="D11" s="200">
        <v>16356.6</v>
      </c>
      <c r="E11" s="200">
        <v>0</v>
      </c>
      <c r="F11" s="200">
        <v>0</v>
      </c>
      <c r="G11" s="200">
        <v>0</v>
      </c>
      <c r="H11" s="200">
        <v>16356.6</v>
      </c>
    </row>
    <row r="12" spans="1:8">
      <c r="A12" s="123"/>
      <c r="B12" s="123"/>
      <c r="C12" s="124" t="s">
        <v>243</v>
      </c>
      <c r="D12" s="201"/>
      <c r="E12" s="201"/>
      <c r="F12" s="201"/>
      <c r="G12" s="201"/>
      <c r="H12" s="201"/>
    </row>
    <row r="13" spans="1:8" ht="27">
      <c r="A13" s="124" t="s">
        <v>629</v>
      </c>
      <c r="B13" s="124" t="s">
        <v>145</v>
      </c>
      <c r="C13" s="123" t="s">
        <v>630</v>
      </c>
      <c r="D13" s="202">
        <v>16356.6</v>
      </c>
      <c r="E13" s="202">
        <v>0</v>
      </c>
      <c r="F13" s="202">
        <v>0</v>
      </c>
      <c r="G13" s="202">
        <v>0</v>
      </c>
      <c r="H13" s="202">
        <v>16356.6</v>
      </c>
    </row>
    <row r="14" spans="1:8" ht="28.5">
      <c r="A14" s="123"/>
      <c r="B14" s="123"/>
      <c r="C14" s="154" t="s">
        <v>146</v>
      </c>
      <c r="D14" s="203">
        <f>+D16+D23+D30+D73+D84+D98+D102+D103+D104+D108+D112</f>
        <v>2911873.5999999996</v>
      </c>
      <c r="E14" s="200">
        <f>+E16+E23+E30+E73+E84+E98+E102+E103+E104+E108+E112</f>
        <v>390569.6</v>
      </c>
      <c r="F14" s="200">
        <f>+F16+F23+F30+F73+F84+F98+F102+F103+F104+F108+F112</f>
        <v>2198991.9999999995</v>
      </c>
      <c r="G14" s="200">
        <f>+G16+G23+G30+G73+G84+G98+G102+G103+G104+G108+G112</f>
        <v>12068.3</v>
      </c>
      <c r="H14" s="200">
        <f>+H16+H23+H30+H73+H84+H98+H102+H103+H104+H108+H112</f>
        <v>310243.7</v>
      </c>
    </row>
    <row r="15" spans="1:8">
      <c r="A15" s="123"/>
      <c r="B15" s="123"/>
      <c r="C15" s="124" t="s">
        <v>243</v>
      </c>
      <c r="D15" s="201"/>
      <c r="E15" s="201"/>
      <c r="F15" s="201"/>
      <c r="G15" s="201"/>
      <c r="H15" s="201"/>
    </row>
    <row r="16" spans="1:8">
      <c r="A16" s="124" t="s">
        <v>185</v>
      </c>
      <c r="B16" s="124" t="s">
        <v>173</v>
      </c>
      <c r="C16" s="123" t="s">
        <v>186</v>
      </c>
      <c r="D16" s="202">
        <f>SUM(D18:D22)</f>
        <v>235548.79999999999</v>
      </c>
      <c r="E16" s="202">
        <f t="shared" ref="E16:H16" si="0">SUM(E18:E22)</f>
        <v>0</v>
      </c>
      <c r="F16" s="202">
        <f>SUM(F18:F22)</f>
        <v>235548.79999999999</v>
      </c>
      <c r="G16" s="202">
        <f t="shared" si="0"/>
        <v>0</v>
      </c>
      <c r="H16" s="202">
        <f t="shared" si="0"/>
        <v>0</v>
      </c>
    </row>
    <row r="17" spans="1:8">
      <c r="A17" s="124"/>
      <c r="B17" s="124"/>
      <c r="C17" s="161" t="s">
        <v>916</v>
      </c>
      <c r="D17" s="202"/>
      <c r="E17" s="202"/>
      <c r="F17" s="202"/>
      <c r="G17" s="202"/>
      <c r="H17" s="202"/>
    </row>
    <row r="18" spans="1:8" ht="27">
      <c r="A18" s="124"/>
      <c r="B18" s="124"/>
      <c r="C18" s="161" t="s">
        <v>917</v>
      </c>
      <c r="D18" s="202">
        <f t="shared" ref="D18:D21" si="1">SUM(E18:H18)</f>
        <v>67437.399999999965</v>
      </c>
      <c r="E18" s="202"/>
      <c r="F18" s="202">
        <v>67437.399999999965</v>
      </c>
      <c r="G18" s="202"/>
      <c r="H18" s="202"/>
    </row>
    <row r="19" spans="1:8" ht="19.5" customHeight="1">
      <c r="A19" s="124"/>
      <c r="B19" s="124"/>
      <c r="C19" s="161" t="s">
        <v>918</v>
      </c>
      <c r="D19" s="202">
        <f t="shared" si="1"/>
        <v>20869.300000000003</v>
      </c>
      <c r="E19" s="202"/>
      <c r="F19" s="202">
        <v>20869.300000000003</v>
      </c>
      <c r="G19" s="202"/>
      <c r="H19" s="202"/>
    </row>
    <row r="20" spans="1:8" ht="27">
      <c r="A20" s="124"/>
      <c r="B20" s="124"/>
      <c r="C20" s="161" t="s">
        <v>919</v>
      </c>
      <c r="D20" s="202">
        <f t="shared" si="1"/>
        <v>29911.900000000012</v>
      </c>
      <c r="E20" s="202"/>
      <c r="F20" s="202">
        <v>29911.900000000012</v>
      </c>
      <c r="G20" s="202"/>
      <c r="H20" s="202"/>
    </row>
    <row r="21" spans="1:8" ht="27">
      <c r="A21" s="124"/>
      <c r="B21" s="124"/>
      <c r="C21" s="161" t="s">
        <v>920</v>
      </c>
      <c r="D21" s="202">
        <f t="shared" si="1"/>
        <v>55435.4</v>
      </c>
      <c r="E21" s="202"/>
      <c r="F21" s="202">
        <v>55435.4</v>
      </c>
      <c r="G21" s="202"/>
      <c r="H21" s="202"/>
    </row>
    <row r="22" spans="1:8" ht="27">
      <c r="A22" s="124"/>
      <c r="B22" s="124"/>
      <c r="C22" s="161" t="s">
        <v>921</v>
      </c>
      <c r="D22" s="202">
        <f>SUM(E22:H22)</f>
        <v>61894.8</v>
      </c>
      <c r="E22" s="202"/>
      <c r="F22" s="202">
        <v>61894.8</v>
      </c>
      <c r="G22" s="202"/>
      <c r="H22" s="202"/>
    </row>
    <row r="23" spans="1:8" ht="27">
      <c r="A23" s="124" t="s">
        <v>185</v>
      </c>
      <c r="B23" s="124" t="s">
        <v>147</v>
      </c>
      <c r="C23" s="123" t="s">
        <v>631</v>
      </c>
      <c r="D23" s="202">
        <f>SUM(D25:D29)</f>
        <v>35218.100000000006</v>
      </c>
      <c r="E23" s="202">
        <f>SUM(E25:E29)</f>
        <v>35218.100000000006</v>
      </c>
      <c r="F23" s="202">
        <f t="shared" ref="F23:H23" si="2">SUM(F25:F29)</f>
        <v>0</v>
      </c>
      <c r="G23" s="202">
        <f t="shared" si="2"/>
        <v>0</v>
      </c>
      <c r="H23" s="202">
        <f t="shared" si="2"/>
        <v>0</v>
      </c>
    </row>
    <row r="24" spans="1:8">
      <c r="A24" s="124"/>
      <c r="B24" s="124"/>
      <c r="C24" s="123" t="s">
        <v>916</v>
      </c>
      <c r="D24" s="202"/>
      <c r="E24" s="202"/>
      <c r="F24" s="202"/>
      <c r="G24" s="202"/>
      <c r="H24" s="202"/>
    </row>
    <row r="25" spans="1:8" ht="40.5">
      <c r="A25" s="124"/>
      <c r="B25" s="124"/>
      <c r="C25" s="161" t="s">
        <v>922</v>
      </c>
      <c r="D25" s="202">
        <f t="shared" ref="D25:D28" si="3">SUM(E25:H25)</f>
        <v>716.40000000000009</v>
      </c>
      <c r="E25" s="202">
        <v>716.40000000000009</v>
      </c>
      <c r="F25" s="202"/>
      <c r="G25" s="202"/>
      <c r="H25" s="202"/>
    </row>
    <row r="26" spans="1:8" ht="27">
      <c r="A26" s="124"/>
      <c r="B26" s="124"/>
      <c r="C26" s="161" t="s">
        <v>923</v>
      </c>
      <c r="D26" s="202">
        <f t="shared" si="3"/>
        <v>2695.5</v>
      </c>
      <c r="E26" s="202">
        <v>2695.5</v>
      </c>
      <c r="F26" s="202"/>
      <c r="G26" s="202"/>
      <c r="H26" s="202"/>
    </row>
    <row r="27" spans="1:8" ht="31.5" customHeight="1">
      <c r="A27" s="124"/>
      <c r="B27" s="124"/>
      <c r="C27" s="161" t="s">
        <v>926</v>
      </c>
      <c r="D27" s="202">
        <f t="shared" si="3"/>
        <v>17023.900000000001</v>
      </c>
      <c r="E27" s="202">
        <v>17023.900000000001</v>
      </c>
      <c r="F27" s="202"/>
      <c r="G27" s="202"/>
      <c r="H27" s="202"/>
    </row>
    <row r="28" spans="1:8" ht="18.75" customHeight="1">
      <c r="A28" s="124"/>
      <c r="B28" s="124"/>
      <c r="C28" s="161" t="s">
        <v>924</v>
      </c>
      <c r="D28" s="202">
        <f t="shared" si="3"/>
        <v>2710.0000000000027</v>
      </c>
      <c r="E28" s="202">
        <v>2710.0000000000027</v>
      </c>
      <c r="F28" s="202"/>
      <c r="G28" s="202"/>
      <c r="H28" s="202"/>
    </row>
    <row r="29" spans="1:8" ht="18.75" customHeight="1">
      <c r="A29" s="124"/>
      <c r="B29" s="124"/>
      <c r="C29" s="161" t="s">
        <v>925</v>
      </c>
      <c r="D29" s="202">
        <f>SUM(E29:H29)</f>
        <v>12072.300000000003</v>
      </c>
      <c r="E29" s="202">
        <v>12072.300000000003</v>
      </c>
      <c r="F29" s="202"/>
      <c r="G29" s="202"/>
      <c r="H29" s="202"/>
    </row>
    <row r="30" spans="1:8" ht="30" customHeight="1">
      <c r="A30" s="124" t="s">
        <v>189</v>
      </c>
      <c r="B30" s="124" t="s">
        <v>162</v>
      </c>
      <c r="C30" s="123" t="s">
        <v>190</v>
      </c>
      <c r="D30" s="202">
        <f>+D31+D37+D42</f>
        <v>1481736</v>
      </c>
      <c r="E30" s="202">
        <f t="shared" ref="E30:H30" si="4">+E31+E37+E42</f>
        <v>0</v>
      </c>
      <c r="F30" s="202">
        <f t="shared" si="4"/>
        <v>1469892.7</v>
      </c>
      <c r="G30" s="202">
        <f t="shared" si="4"/>
        <v>11843.3</v>
      </c>
      <c r="H30" s="202">
        <f t="shared" si="4"/>
        <v>0</v>
      </c>
    </row>
    <row r="31" spans="1:8" ht="30" customHeight="1">
      <c r="A31" s="124"/>
      <c r="B31" s="124" t="s">
        <v>1108</v>
      </c>
      <c r="C31" s="123" t="s">
        <v>1109</v>
      </c>
      <c r="D31" s="202">
        <f>SUM(D32:D36)</f>
        <v>62829.799999999996</v>
      </c>
      <c r="E31" s="202">
        <f t="shared" ref="E31:H31" si="5">SUM(E32:E36)</f>
        <v>0</v>
      </c>
      <c r="F31" s="202">
        <f>SUM(F32:F36)</f>
        <v>52340.299999999996</v>
      </c>
      <c r="G31" s="202">
        <f t="shared" si="5"/>
        <v>10489.5</v>
      </c>
      <c r="H31" s="202">
        <f t="shared" si="5"/>
        <v>0</v>
      </c>
    </row>
    <row r="32" spans="1:8" ht="40.5">
      <c r="A32" s="124"/>
      <c r="B32" s="124"/>
      <c r="C32" s="123" t="s">
        <v>1110</v>
      </c>
      <c r="D32" s="202">
        <v>215</v>
      </c>
      <c r="E32" s="202"/>
      <c r="F32" s="202">
        <v>215</v>
      </c>
      <c r="G32" s="202"/>
      <c r="H32" s="202"/>
    </row>
    <row r="33" spans="1:13" ht="32.25" customHeight="1">
      <c r="A33" s="124"/>
      <c r="B33" s="124"/>
      <c r="C33" s="123" t="s">
        <v>1167</v>
      </c>
      <c r="D33" s="202">
        <v>409.5</v>
      </c>
      <c r="E33" s="202"/>
      <c r="F33" s="202"/>
      <c r="G33" s="202">
        <v>409.5</v>
      </c>
      <c r="H33" s="202"/>
    </row>
    <row r="34" spans="1:13" ht="40.5">
      <c r="A34" s="124"/>
      <c r="B34" s="124"/>
      <c r="C34" s="123" t="s">
        <v>1111</v>
      </c>
      <c r="D34" s="202">
        <v>10080</v>
      </c>
      <c r="E34" s="202"/>
      <c r="F34" s="202"/>
      <c r="G34" s="202">
        <v>10080</v>
      </c>
      <c r="H34" s="202"/>
    </row>
    <row r="35" spans="1:13" ht="40.5">
      <c r="A35" s="124"/>
      <c r="B35" s="124"/>
      <c r="C35" s="123" t="s">
        <v>1166</v>
      </c>
      <c r="D35" s="202">
        <v>259.10000000000002</v>
      </c>
      <c r="E35" s="202"/>
      <c r="F35" s="202">
        <v>259.10000000000002</v>
      </c>
      <c r="G35" s="202"/>
      <c r="H35" s="202"/>
    </row>
    <row r="36" spans="1:13" ht="42" customHeight="1">
      <c r="A36" s="124"/>
      <c r="B36" s="124"/>
      <c r="C36" s="123" t="s">
        <v>1112</v>
      </c>
      <c r="D36" s="202">
        <v>51866.2</v>
      </c>
      <c r="E36" s="202"/>
      <c r="F36" s="202">
        <v>51866.2</v>
      </c>
      <c r="G36" s="202"/>
      <c r="H36" s="202"/>
    </row>
    <row r="37" spans="1:13" ht="30" customHeight="1">
      <c r="A37" s="124"/>
      <c r="B37" s="124" t="s">
        <v>1113</v>
      </c>
      <c r="C37" s="123" t="s">
        <v>1114</v>
      </c>
      <c r="D37" s="202">
        <f>SUM(D38:D41)</f>
        <v>321852.59999999998</v>
      </c>
      <c r="E37" s="202">
        <f t="shared" ref="E37:H37" si="6">SUM(E38:E41)</f>
        <v>0</v>
      </c>
      <c r="F37" s="202">
        <f t="shared" si="6"/>
        <v>321420.59999999998</v>
      </c>
      <c r="G37" s="202">
        <f t="shared" si="6"/>
        <v>432</v>
      </c>
      <c r="H37" s="202">
        <f t="shared" si="6"/>
        <v>0</v>
      </c>
    </row>
    <row r="38" spans="1:13" ht="40.5">
      <c r="A38" s="124"/>
      <c r="B38" s="124"/>
      <c r="C38" s="123" t="s">
        <v>1115</v>
      </c>
      <c r="D38" s="202">
        <v>45257.1</v>
      </c>
      <c r="E38" s="202"/>
      <c r="F38" s="202">
        <v>45257.1</v>
      </c>
      <c r="G38" s="202"/>
      <c r="H38" s="202"/>
    </row>
    <row r="39" spans="1:13" ht="54">
      <c r="A39" s="124"/>
      <c r="B39" s="124"/>
      <c r="C39" s="123" t="s">
        <v>1116</v>
      </c>
      <c r="D39" s="202">
        <v>432</v>
      </c>
      <c r="E39" s="202"/>
      <c r="F39" s="202"/>
      <c r="G39" s="202">
        <v>432</v>
      </c>
      <c r="H39" s="202"/>
    </row>
    <row r="40" spans="1:13" ht="40.5">
      <c r="A40" s="124"/>
      <c r="B40" s="124"/>
      <c r="C40" s="123" t="s">
        <v>1117</v>
      </c>
      <c r="D40" s="202">
        <v>184034.5</v>
      </c>
      <c r="E40" s="202"/>
      <c r="F40" s="202">
        <v>184034.5</v>
      </c>
      <c r="G40" s="202"/>
      <c r="H40" s="202"/>
    </row>
    <row r="41" spans="1:13" ht="67.5">
      <c r="A41" s="124"/>
      <c r="B41" s="124"/>
      <c r="C41" s="123" t="s">
        <v>1118</v>
      </c>
      <c r="D41" s="202">
        <v>92129</v>
      </c>
      <c r="E41" s="202"/>
      <c r="F41" s="202">
        <v>92129</v>
      </c>
      <c r="G41" s="202"/>
      <c r="H41" s="202"/>
    </row>
    <row r="42" spans="1:13" ht="24" customHeight="1">
      <c r="A42" s="124"/>
      <c r="B42" s="201">
        <v>3</v>
      </c>
      <c r="C42" s="204" t="s">
        <v>1119</v>
      </c>
      <c r="D42" s="202">
        <f>SUM(D43:D72)</f>
        <v>1097053.6000000001</v>
      </c>
      <c r="E42" s="202">
        <f>SUM(E43:E72)</f>
        <v>0</v>
      </c>
      <c r="F42" s="202">
        <f>SUM(F43:F72)</f>
        <v>1096131.8</v>
      </c>
      <c r="G42" s="202">
        <f>SUM(G43:G72)</f>
        <v>921.8</v>
      </c>
      <c r="H42" s="202">
        <f>SUM(H43:H72)</f>
        <v>0</v>
      </c>
    </row>
    <row r="43" spans="1:13" ht="30" customHeight="1">
      <c r="A43" s="124"/>
      <c r="B43" s="124"/>
      <c r="C43" s="123" t="s">
        <v>1120</v>
      </c>
      <c r="D43" s="202">
        <v>8270.6</v>
      </c>
      <c r="E43" s="202"/>
      <c r="F43" s="202">
        <v>8270.6</v>
      </c>
      <c r="G43" s="202"/>
      <c r="H43" s="202"/>
    </row>
    <row r="44" spans="1:13" ht="30" customHeight="1">
      <c r="A44" s="124"/>
      <c r="B44" s="124"/>
      <c r="C44" s="123" t="s">
        <v>1121</v>
      </c>
      <c r="D44" s="202">
        <v>2760</v>
      </c>
      <c r="E44" s="202"/>
      <c r="F44" s="202">
        <v>2760</v>
      </c>
      <c r="G44" s="202"/>
      <c r="H44" s="202"/>
    </row>
    <row r="45" spans="1:13" ht="40.5">
      <c r="A45" s="124"/>
      <c r="B45" s="124"/>
      <c r="C45" s="123" t="s">
        <v>1148</v>
      </c>
      <c r="D45" s="202">
        <v>308.89999999999998</v>
      </c>
      <c r="E45" s="202"/>
      <c r="F45" s="202"/>
      <c r="G45" s="202">
        <v>308.89999999999998</v>
      </c>
      <c r="H45" s="202"/>
    </row>
    <row r="46" spans="1:13" ht="40.5">
      <c r="A46" s="124"/>
      <c r="B46" s="124"/>
      <c r="C46" s="123" t="s">
        <v>1158</v>
      </c>
      <c r="D46" s="202">
        <v>553.5</v>
      </c>
      <c r="E46" s="202"/>
      <c r="F46" s="202"/>
      <c r="G46" s="202">
        <v>553.5</v>
      </c>
      <c r="H46" s="202"/>
    </row>
    <row r="47" spans="1:13" ht="40.5">
      <c r="A47" s="124"/>
      <c r="B47" s="124"/>
      <c r="C47" s="123" t="s">
        <v>1122</v>
      </c>
      <c r="D47" s="202">
        <v>4141.5</v>
      </c>
      <c r="E47" s="202"/>
      <c r="F47" s="202">
        <v>4141.5</v>
      </c>
      <c r="G47" s="202"/>
      <c r="H47" s="202"/>
    </row>
    <row r="48" spans="1:13" ht="40.5">
      <c r="A48" s="124"/>
      <c r="B48" s="124"/>
      <c r="C48" s="123" t="s">
        <v>1123</v>
      </c>
      <c r="D48" s="202">
        <v>28734.9</v>
      </c>
      <c r="E48" s="202"/>
      <c r="F48" s="202">
        <v>28734.9</v>
      </c>
      <c r="G48" s="202"/>
      <c r="H48" s="202"/>
      <c r="M48" s="10">
        <f>1419300.7+50592</f>
        <v>1469892.7</v>
      </c>
    </row>
    <row r="49" spans="1:8" ht="40.5">
      <c r="A49" s="124"/>
      <c r="B49" s="124"/>
      <c r="C49" s="123" t="s">
        <v>1124</v>
      </c>
      <c r="D49" s="202">
        <v>21518.5</v>
      </c>
      <c r="E49" s="202"/>
      <c r="F49" s="202">
        <v>21518.5</v>
      </c>
      <c r="G49" s="202"/>
      <c r="H49" s="202"/>
    </row>
    <row r="50" spans="1:8" ht="30" customHeight="1">
      <c r="A50" s="124"/>
      <c r="B50" s="124"/>
      <c r="C50" s="123" t="s">
        <v>1125</v>
      </c>
      <c r="D50" s="202">
        <v>17687.2</v>
      </c>
      <c r="E50" s="202"/>
      <c r="F50" s="202">
        <v>17687.2</v>
      </c>
      <c r="G50" s="202"/>
      <c r="H50" s="202"/>
    </row>
    <row r="51" spans="1:8" ht="40.5">
      <c r="A51" s="124"/>
      <c r="B51" s="124"/>
      <c r="C51" s="123" t="s">
        <v>1126</v>
      </c>
      <c r="D51" s="202">
        <v>24002.9</v>
      </c>
      <c r="E51" s="202"/>
      <c r="F51" s="202">
        <v>24002.9</v>
      </c>
      <c r="G51" s="202"/>
      <c r="H51" s="202"/>
    </row>
    <row r="52" spans="1:8" ht="27">
      <c r="A52" s="124"/>
      <c r="B52" s="124"/>
      <c r="C52" s="123" t="s">
        <v>1127</v>
      </c>
      <c r="D52" s="202">
        <v>10339.200000000001</v>
      </c>
      <c r="E52" s="202"/>
      <c r="F52" s="202">
        <v>10339.200000000001</v>
      </c>
      <c r="G52" s="202"/>
      <c r="H52" s="202"/>
    </row>
    <row r="53" spans="1:8" ht="40.5">
      <c r="A53" s="124"/>
      <c r="B53" s="124"/>
      <c r="C53" s="123" t="s">
        <v>1128</v>
      </c>
      <c r="D53" s="202">
        <v>18753.5</v>
      </c>
      <c r="E53" s="202"/>
      <c r="F53" s="202">
        <v>18753.5</v>
      </c>
      <c r="G53" s="202"/>
      <c r="H53" s="202"/>
    </row>
    <row r="54" spans="1:8" ht="40.5">
      <c r="A54" s="124"/>
      <c r="B54" s="124"/>
      <c r="C54" s="123" t="s">
        <v>1129</v>
      </c>
      <c r="D54" s="202">
        <v>9615</v>
      </c>
      <c r="E54" s="202"/>
      <c r="F54" s="202">
        <v>9615</v>
      </c>
      <c r="G54" s="202"/>
      <c r="H54" s="202"/>
    </row>
    <row r="55" spans="1:8" ht="54">
      <c r="A55" s="124"/>
      <c r="B55" s="124"/>
      <c r="C55" s="123" t="s">
        <v>1130</v>
      </c>
      <c r="D55" s="202">
        <v>100110.3</v>
      </c>
      <c r="E55" s="202"/>
      <c r="F55" s="202">
        <v>100110.3</v>
      </c>
      <c r="G55" s="202"/>
      <c r="H55" s="202"/>
    </row>
    <row r="56" spans="1:8" ht="40.5">
      <c r="A56" s="124"/>
      <c r="B56" s="124"/>
      <c r="C56" s="123" t="s">
        <v>1131</v>
      </c>
      <c r="D56" s="202">
        <v>14291.9</v>
      </c>
      <c r="E56" s="202"/>
      <c r="F56" s="202">
        <v>14291.9</v>
      </c>
      <c r="G56" s="202"/>
      <c r="H56" s="202"/>
    </row>
    <row r="57" spans="1:8" ht="40.5">
      <c r="A57" s="124"/>
      <c r="B57" s="124"/>
      <c r="C57" s="123" t="s">
        <v>1132</v>
      </c>
      <c r="D57" s="202">
        <v>39105.800000000003</v>
      </c>
      <c r="E57" s="202"/>
      <c r="F57" s="202">
        <v>39105.800000000003</v>
      </c>
      <c r="G57" s="202"/>
      <c r="H57" s="202"/>
    </row>
    <row r="58" spans="1:8" ht="27">
      <c r="A58" s="124"/>
      <c r="B58" s="124"/>
      <c r="C58" s="123" t="s">
        <v>1133</v>
      </c>
      <c r="D58" s="202">
        <v>126181.7</v>
      </c>
      <c r="E58" s="202"/>
      <c r="F58" s="202">
        <v>126181.7</v>
      </c>
      <c r="G58" s="202"/>
      <c r="H58" s="202"/>
    </row>
    <row r="59" spans="1:8" ht="40.5">
      <c r="A59" s="124"/>
      <c r="B59" s="124"/>
      <c r="C59" s="123" t="s">
        <v>1134</v>
      </c>
      <c r="D59" s="202">
        <v>67380</v>
      </c>
      <c r="E59" s="202"/>
      <c r="F59" s="202">
        <v>67380</v>
      </c>
      <c r="G59" s="202"/>
      <c r="H59" s="202"/>
    </row>
    <row r="60" spans="1:8" ht="40.5">
      <c r="A60" s="124"/>
      <c r="B60" s="124"/>
      <c r="C60" s="123" t="s">
        <v>1135</v>
      </c>
      <c r="D60" s="202">
        <v>19455.2</v>
      </c>
      <c r="E60" s="202"/>
      <c r="F60" s="202">
        <v>19455.2</v>
      </c>
      <c r="G60" s="202"/>
      <c r="H60" s="202"/>
    </row>
    <row r="61" spans="1:8" ht="40.5">
      <c r="A61" s="124"/>
      <c r="B61" s="124"/>
      <c r="C61" s="123" t="s">
        <v>1136</v>
      </c>
      <c r="D61" s="202">
        <v>59.4</v>
      </c>
      <c r="E61" s="202"/>
      <c r="F61" s="202"/>
      <c r="G61" s="202">
        <v>59.4</v>
      </c>
      <c r="H61" s="202"/>
    </row>
    <row r="62" spans="1:8" ht="30" customHeight="1">
      <c r="A62" s="124"/>
      <c r="B62" s="124"/>
      <c r="C62" s="123" t="s">
        <v>1137</v>
      </c>
      <c r="D62" s="202">
        <v>71211.8</v>
      </c>
      <c r="E62" s="202"/>
      <c r="F62" s="202">
        <v>71211.8</v>
      </c>
      <c r="G62" s="202"/>
      <c r="H62" s="202"/>
    </row>
    <row r="63" spans="1:8" ht="40.5">
      <c r="A63" s="124"/>
      <c r="B63" s="124"/>
      <c r="C63" s="123" t="s">
        <v>1138</v>
      </c>
      <c r="D63" s="202">
        <v>11758</v>
      </c>
      <c r="E63" s="202"/>
      <c r="F63" s="202">
        <v>11758</v>
      </c>
      <c r="G63" s="202"/>
      <c r="H63" s="202"/>
    </row>
    <row r="64" spans="1:8" ht="30" customHeight="1">
      <c r="A64" s="124"/>
      <c r="B64" s="124"/>
      <c r="C64" s="123" t="s">
        <v>1139</v>
      </c>
      <c r="D64" s="202">
        <v>113156.6</v>
      </c>
      <c r="E64" s="202"/>
      <c r="F64" s="202">
        <v>113156.6</v>
      </c>
      <c r="G64" s="202"/>
      <c r="H64" s="202"/>
    </row>
    <row r="65" spans="1:8" ht="30" customHeight="1">
      <c r="A65" s="124"/>
      <c r="B65" s="124"/>
      <c r="C65" s="123" t="s">
        <v>1140</v>
      </c>
      <c r="D65" s="202">
        <v>35691.4</v>
      </c>
      <c r="E65" s="202"/>
      <c r="F65" s="202">
        <v>35691.4</v>
      </c>
      <c r="G65" s="202"/>
      <c r="H65" s="202"/>
    </row>
    <row r="66" spans="1:8" ht="30" customHeight="1">
      <c r="A66" s="124"/>
      <c r="B66" s="124"/>
      <c r="C66" s="123" t="s">
        <v>1141</v>
      </c>
      <c r="D66" s="202">
        <v>3656</v>
      </c>
      <c r="E66" s="202"/>
      <c r="F66" s="202">
        <v>3656</v>
      </c>
      <c r="G66" s="202"/>
      <c r="H66" s="202"/>
    </row>
    <row r="67" spans="1:8" ht="40.5">
      <c r="A67" s="124"/>
      <c r="B67" s="124"/>
      <c r="C67" s="123" t="s">
        <v>1142</v>
      </c>
      <c r="D67" s="202">
        <v>36794.300000000003</v>
      </c>
      <c r="E67" s="202"/>
      <c r="F67" s="202">
        <v>36794.300000000003</v>
      </c>
      <c r="G67" s="202"/>
      <c r="H67" s="202"/>
    </row>
    <row r="68" spans="1:8" ht="54">
      <c r="A68" s="124"/>
      <c r="B68" s="124"/>
      <c r="C68" s="123" t="s">
        <v>1143</v>
      </c>
      <c r="D68" s="202">
        <v>589</v>
      </c>
      <c r="E68" s="202"/>
      <c r="F68" s="202">
        <v>589</v>
      </c>
      <c r="G68" s="202"/>
      <c r="H68" s="202"/>
    </row>
    <row r="69" spans="1:8" ht="40.5">
      <c r="A69" s="124"/>
      <c r="B69" s="124"/>
      <c r="C69" s="123" t="s">
        <v>1144</v>
      </c>
      <c r="D69" s="202">
        <v>2134.6999999999998</v>
      </c>
      <c r="E69" s="202"/>
      <c r="F69" s="202">
        <v>2134.6999999999998</v>
      </c>
      <c r="G69" s="202"/>
      <c r="H69" s="202"/>
    </row>
    <row r="70" spans="1:8" ht="18" customHeight="1">
      <c r="A70" s="124"/>
      <c r="B70" s="124"/>
      <c r="C70" s="123" t="s">
        <v>1145</v>
      </c>
      <c r="D70" s="202">
        <v>258199.8</v>
      </c>
      <c r="E70" s="202"/>
      <c r="F70" s="202">
        <v>258199.8</v>
      </c>
      <c r="G70" s="202"/>
      <c r="H70" s="202"/>
    </row>
    <row r="71" spans="1:8" ht="45" customHeight="1">
      <c r="A71" s="124"/>
      <c r="B71" s="124"/>
      <c r="C71" s="123" t="s">
        <v>1146</v>
      </c>
      <c r="D71" s="202">
        <v>19512</v>
      </c>
      <c r="E71" s="202"/>
      <c r="F71" s="202">
        <v>19512</v>
      </c>
      <c r="G71" s="202"/>
      <c r="H71" s="202"/>
    </row>
    <row r="72" spans="1:8" ht="43.5" customHeight="1">
      <c r="A72" s="124"/>
      <c r="B72" s="124"/>
      <c r="C72" s="123" t="s">
        <v>1147</v>
      </c>
      <c r="D72" s="202">
        <v>31080</v>
      </c>
      <c r="E72" s="202"/>
      <c r="F72" s="202">
        <v>31080</v>
      </c>
      <c r="G72" s="202"/>
      <c r="H72" s="202"/>
    </row>
    <row r="73" spans="1:8" ht="22.5" customHeight="1">
      <c r="A73" s="124" t="s">
        <v>189</v>
      </c>
      <c r="B73" s="124" t="s">
        <v>191</v>
      </c>
      <c r="C73" s="123" t="s">
        <v>192</v>
      </c>
      <c r="D73" s="202">
        <v>57585.899999999994</v>
      </c>
      <c r="E73" s="202"/>
      <c r="F73" s="202">
        <v>57360.899999999994</v>
      </c>
      <c r="G73" s="202">
        <v>225</v>
      </c>
      <c r="H73" s="202">
        <v>0</v>
      </c>
    </row>
    <row r="74" spans="1:8" ht="21" customHeight="1">
      <c r="A74" s="124"/>
      <c r="B74" s="124"/>
      <c r="C74" s="123" t="s">
        <v>4</v>
      </c>
      <c r="D74" s="202"/>
      <c r="E74" s="202"/>
      <c r="F74" s="202"/>
      <c r="G74" s="202"/>
      <c r="H74" s="202"/>
    </row>
    <row r="75" spans="1:8" ht="46.5" customHeight="1">
      <c r="A75" s="124"/>
      <c r="B75" s="124"/>
      <c r="C75" s="123" t="s">
        <v>1149</v>
      </c>
      <c r="D75" s="202">
        <v>1602</v>
      </c>
      <c r="E75" s="202"/>
      <c r="F75" s="202">
        <v>1602</v>
      </c>
      <c r="G75" s="202"/>
      <c r="H75" s="202"/>
    </row>
    <row r="76" spans="1:8" ht="40.5">
      <c r="A76" s="124"/>
      <c r="B76" s="124"/>
      <c r="C76" s="123" t="s">
        <v>1150</v>
      </c>
      <c r="D76" s="202">
        <v>2707.7</v>
      </c>
      <c r="E76" s="202"/>
      <c r="F76" s="202">
        <v>2707.7</v>
      </c>
      <c r="G76" s="202"/>
      <c r="H76" s="202"/>
    </row>
    <row r="77" spans="1:8" ht="94.5">
      <c r="A77" s="124"/>
      <c r="B77" s="124"/>
      <c r="C77" s="123" t="s">
        <v>1151</v>
      </c>
      <c r="D77" s="202">
        <v>3895.5</v>
      </c>
      <c r="E77" s="202"/>
      <c r="F77" s="202">
        <v>3895.5</v>
      </c>
      <c r="G77" s="202"/>
      <c r="H77" s="202"/>
    </row>
    <row r="78" spans="1:8" ht="42" customHeight="1">
      <c r="A78" s="124"/>
      <c r="B78" s="124"/>
      <c r="C78" s="123" t="s">
        <v>1152</v>
      </c>
      <c r="D78" s="202">
        <v>4461.6000000000004</v>
      </c>
      <c r="E78" s="202"/>
      <c r="F78" s="202">
        <v>4461.6000000000004</v>
      </c>
      <c r="G78" s="202"/>
      <c r="H78" s="202"/>
    </row>
    <row r="79" spans="1:8" ht="54">
      <c r="A79" s="124"/>
      <c r="B79" s="124"/>
      <c r="C79" s="123" t="s">
        <v>1153</v>
      </c>
      <c r="D79" s="202">
        <v>3225</v>
      </c>
      <c r="E79" s="202"/>
      <c r="F79" s="202">
        <v>3000</v>
      </c>
      <c r="G79" s="202">
        <v>225</v>
      </c>
      <c r="H79" s="202"/>
    </row>
    <row r="80" spans="1:8" ht="40.5">
      <c r="A80" s="124"/>
      <c r="B80" s="124"/>
      <c r="C80" s="123" t="s">
        <v>1154</v>
      </c>
      <c r="D80" s="202">
        <v>9586.7999999999993</v>
      </c>
      <c r="E80" s="202"/>
      <c r="F80" s="202">
        <v>9586.7999999999993</v>
      </c>
      <c r="G80" s="202"/>
      <c r="H80" s="202"/>
    </row>
    <row r="81" spans="1:8" ht="40.5">
      <c r="A81" s="124"/>
      <c r="B81" s="124"/>
      <c r="C81" s="123" t="s">
        <v>1155</v>
      </c>
      <c r="D81" s="202">
        <v>20558.599999999999</v>
      </c>
      <c r="E81" s="202"/>
      <c r="F81" s="202">
        <v>20558.599999999999</v>
      </c>
      <c r="G81" s="202"/>
      <c r="H81" s="202"/>
    </row>
    <row r="82" spans="1:8" ht="54">
      <c r="A82" s="124"/>
      <c r="B82" s="124"/>
      <c r="C82" s="123" t="s">
        <v>1156</v>
      </c>
      <c r="D82" s="202">
        <v>3925.5</v>
      </c>
      <c r="E82" s="202"/>
      <c r="F82" s="202">
        <v>3925.5</v>
      </c>
      <c r="G82" s="202"/>
      <c r="H82" s="202"/>
    </row>
    <row r="83" spans="1:8" ht="27">
      <c r="A83" s="124"/>
      <c r="B83" s="124"/>
      <c r="C83" s="123" t="s">
        <v>1157</v>
      </c>
      <c r="D83" s="202">
        <v>7623.2</v>
      </c>
      <c r="E83" s="202"/>
      <c r="F83" s="202">
        <v>7623.2</v>
      </c>
      <c r="G83" s="202"/>
      <c r="H83" s="202"/>
    </row>
    <row r="84" spans="1:8" ht="42" customHeight="1">
      <c r="A84" s="124">
        <v>1072</v>
      </c>
      <c r="B84" s="124">
        <v>31008</v>
      </c>
      <c r="C84" s="123" t="s">
        <v>633</v>
      </c>
      <c r="D84" s="202">
        <f>SUM(D85:D97)</f>
        <v>409432.8</v>
      </c>
      <c r="E84" s="202">
        <f>SUM(E85:E97)</f>
        <v>0</v>
      </c>
      <c r="F84" s="202">
        <f>SUM(F85:F97)</f>
        <v>409432.8</v>
      </c>
      <c r="G84" s="202">
        <f>SUM(G85:G97)</f>
        <v>0</v>
      </c>
      <c r="H84" s="202">
        <f>SUM(H85:H97)</f>
        <v>0</v>
      </c>
    </row>
    <row r="85" spans="1:8" ht="31.5" customHeight="1">
      <c r="A85" s="124"/>
      <c r="B85" s="124"/>
      <c r="C85" s="161" t="s">
        <v>939</v>
      </c>
      <c r="D85" s="202">
        <f>SUM(E85:H85)</f>
        <v>30535</v>
      </c>
      <c r="E85" s="202"/>
      <c r="F85" s="202">
        <v>30535</v>
      </c>
      <c r="G85" s="202"/>
      <c r="H85" s="202"/>
    </row>
    <row r="86" spans="1:8" ht="31.5" customHeight="1">
      <c r="A86" s="124"/>
      <c r="B86" s="124"/>
      <c r="C86" s="161" t="s">
        <v>927</v>
      </c>
      <c r="D86" s="202">
        <f t="shared" ref="D86:D97" si="7">SUM(E86:H86)</f>
        <v>62569</v>
      </c>
      <c r="E86" s="202"/>
      <c r="F86" s="202">
        <v>62569</v>
      </c>
      <c r="G86" s="202"/>
      <c r="H86" s="202"/>
    </row>
    <row r="87" spans="1:8" ht="31.5" customHeight="1">
      <c r="A87" s="124"/>
      <c r="B87" s="124"/>
      <c r="C87" s="161" t="s">
        <v>928</v>
      </c>
      <c r="D87" s="202">
        <f t="shared" si="7"/>
        <v>73227</v>
      </c>
      <c r="E87" s="202"/>
      <c r="F87" s="202">
        <v>73227</v>
      </c>
      <c r="G87" s="202"/>
      <c r="H87" s="202"/>
    </row>
    <row r="88" spans="1:8" ht="31.5" customHeight="1">
      <c r="A88" s="124"/>
      <c r="B88" s="124"/>
      <c r="C88" s="161" t="s">
        <v>929</v>
      </c>
      <c r="D88" s="202">
        <f t="shared" si="7"/>
        <v>42263</v>
      </c>
      <c r="E88" s="202"/>
      <c r="F88" s="202">
        <v>42263</v>
      </c>
      <c r="G88" s="202"/>
      <c r="H88" s="202"/>
    </row>
    <row r="89" spans="1:8" ht="46.5" customHeight="1">
      <c r="A89" s="124"/>
      <c r="B89" s="124"/>
      <c r="C89" s="161" t="s">
        <v>930</v>
      </c>
      <c r="D89" s="202">
        <f t="shared" si="7"/>
        <v>27678</v>
      </c>
      <c r="E89" s="202"/>
      <c r="F89" s="202">
        <v>27678</v>
      </c>
      <c r="G89" s="202"/>
      <c r="H89" s="202"/>
    </row>
    <row r="90" spans="1:8" ht="48" customHeight="1">
      <c r="A90" s="124"/>
      <c r="B90" s="124"/>
      <c r="C90" s="161" t="s">
        <v>931</v>
      </c>
      <c r="D90" s="202">
        <f t="shared" si="7"/>
        <v>40604.199999999997</v>
      </c>
      <c r="E90" s="202"/>
      <c r="F90" s="202">
        <v>40604.199999999997</v>
      </c>
      <c r="G90" s="202"/>
      <c r="H90" s="202"/>
    </row>
    <row r="91" spans="1:8" ht="41.25" customHeight="1">
      <c r="A91" s="124"/>
      <c r="B91" s="124"/>
      <c r="C91" s="161" t="s">
        <v>932</v>
      </c>
      <c r="D91" s="202">
        <f t="shared" si="7"/>
        <v>30397</v>
      </c>
      <c r="E91" s="202"/>
      <c r="F91" s="202">
        <v>30397</v>
      </c>
      <c r="G91" s="202"/>
      <c r="H91" s="202"/>
    </row>
    <row r="92" spans="1:8" ht="35.25" customHeight="1">
      <c r="A92" s="124"/>
      <c r="B92" s="124"/>
      <c r="C92" s="161" t="s">
        <v>933</v>
      </c>
      <c r="D92" s="202">
        <f t="shared" si="7"/>
        <v>13580.8</v>
      </c>
      <c r="E92" s="202"/>
      <c r="F92" s="202">
        <v>13580.8</v>
      </c>
      <c r="G92" s="202"/>
      <c r="H92" s="202"/>
    </row>
    <row r="93" spans="1:8" ht="35.25" customHeight="1">
      <c r="A93" s="124"/>
      <c r="B93" s="124"/>
      <c r="C93" s="161" t="s">
        <v>934</v>
      </c>
      <c r="D93" s="202">
        <f t="shared" si="7"/>
        <v>19069</v>
      </c>
      <c r="E93" s="202"/>
      <c r="F93" s="202">
        <v>19069</v>
      </c>
      <c r="G93" s="202"/>
      <c r="H93" s="202"/>
    </row>
    <row r="94" spans="1:8" ht="35.25" customHeight="1">
      <c r="A94" s="124"/>
      <c r="B94" s="124"/>
      <c r="C94" s="161" t="s">
        <v>935</v>
      </c>
      <c r="D94" s="202">
        <f t="shared" si="7"/>
        <v>32661.600000000006</v>
      </c>
      <c r="E94" s="202"/>
      <c r="F94" s="202">
        <v>32661.600000000006</v>
      </c>
      <c r="G94" s="202"/>
      <c r="H94" s="202"/>
    </row>
    <row r="95" spans="1:8" ht="58.5" customHeight="1">
      <c r="A95" s="124"/>
      <c r="B95" s="124"/>
      <c r="C95" s="161" t="s">
        <v>936</v>
      </c>
      <c r="D95" s="202">
        <f t="shared" si="7"/>
        <v>6040</v>
      </c>
      <c r="E95" s="202"/>
      <c r="F95" s="202">
        <v>6040</v>
      </c>
      <c r="G95" s="202"/>
      <c r="H95" s="202"/>
    </row>
    <row r="96" spans="1:8" ht="29.25" customHeight="1">
      <c r="A96" s="124"/>
      <c r="B96" s="124"/>
      <c r="C96" s="161" t="s">
        <v>937</v>
      </c>
      <c r="D96" s="202">
        <f t="shared" si="7"/>
        <v>10211.200000000001</v>
      </c>
      <c r="E96" s="202"/>
      <c r="F96" s="202">
        <v>10211.200000000001</v>
      </c>
      <c r="G96" s="202"/>
      <c r="H96" s="202"/>
    </row>
    <row r="97" spans="1:8" ht="33" customHeight="1">
      <c r="A97" s="124"/>
      <c r="B97" s="124"/>
      <c r="C97" s="161" t="s">
        <v>938</v>
      </c>
      <c r="D97" s="202">
        <f t="shared" si="7"/>
        <v>20597</v>
      </c>
      <c r="E97" s="202"/>
      <c r="F97" s="202">
        <v>20597</v>
      </c>
      <c r="G97" s="202"/>
      <c r="H97" s="202"/>
    </row>
    <row r="98" spans="1:8" ht="27">
      <c r="A98" s="124" t="s">
        <v>202</v>
      </c>
      <c r="B98" s="124" t="s">
        <v>634</v>
      </c>
      <c r="C98" s="123" t="s">
        <v>635</v>
      </c>
      <c r="D98" s="202">
        <f>SUM(D100:D101)</f>
        <v>297310.5</v>
      </c>
      <c r="E98" s="202">
        <f>SUM(E100:E101)</f>
        <v>297310.5</v>
      </c>
      <c r="F98" s="202">
        <f t="shared" ref="F98:H98" si="8">SUM(F100:F101)</f>
        <v>0</v>
      </c>
      <c r="G98" s="202">
        <f t="shared" si="8"/>
        <v>0</v>
      </c>
      <c r="H98" s="202">
        <f t="shared" si="8"/>
        <v>0</v>
      </c>
    </row>
    <row r="99" spans="1:8">
      <c r="A99" s="124"/>
      <c r="B99" s="124"/>
      <c r="C99" s="161" t="s">
        <v>916</v>
      </c>
      <c r="D99" s="202"/>
      <c r="E99" s="202"/>
      <c r="F99" s="202"/>
      <c r="G99" s="202"/>
      <c r="H99" s="202"/>
    </row>
    <row r="100" spans="1:8" ht="43.5" customHeight="1">
      <c r="A100" s="124"/>
      <c r="B100" s="124"/>
      <c r="C100" s="161" t="s">
        <v>940</v>
      </c>
      <c r="D100" s="202">
        <f>SUM(E100:H100)</f>
        <v>256458.4</v>
      </c>
      <c r="E100" s="202">
        <v>256458.4</v>
      </c>
      <c r="F100" s="202"/>
      <c r="G100" s="202"/>
      <c r="H100" s="202"/>
    </row>
    <row r="101" spans="1:8" ht="29.25" customHeight="1">
      <c r="A101" s="124"/>
      <c r="B101" s="124"/>
      <c r="C101" s="165" t="s">
        <v>943</v>
      </c>
      <c r="D101" s="202">
        <f>SUM(E101:H101)</f>
        <v>40852.1</v>
      </c>
      <c r="E101" s="202">
        <v>40852.1</v>
      </c>
      <c r="F101" s="202"/>
      <c r="G101" s="202"/>
      <c r="H101" s="202"/>
    </row>
    <row r="102" spans="1:8" ht="27">
      <c r="A102" s="124" t="s">
        <v>158</v>
      </c>
      <c r="B102" s="124" t="s">
        <v>326</v>
      </c>
      <c r="C102" s="123" t="s">
        <v>327</v>
      </c>
      <c r="D102" s="202">
        <v>6591.5</v>
      </c>
      <c r="E102" s="202">
        <v>0</v>
      </c>
      <c r="F102" s="202">
        <v>6591.5</v>
      </c>
      <c r="G102" s="202">
        <v>0</v>
      </c>
      <c r="H102" s="202">
        <v>0</v>
      </c>
    </row>
    <row r="103" spans="1:8" ht="18.75" customHeight="1">
      <c r="A103" s="124" t="s">
        <v>211</v>
      </c>
      <c r="B103" s="124" t="s">
        <v>162</v>
      </c>
      <c r="C103" s="123" t="s">
        <v>636</v>
      </c>
      <c r="D103" s="202">
        <v>310243.7</v>
      </c>
      <c r="E103" s="202">
        <v>0</v>
      </c>
      <c r="F103" s="202">
        <v>0</v>
      </c>
      <c r="G103" s="202">
        <v>0</v>
      </c>
      <c r="H103" s="202">
        <v>310243.7</v>
      </c>
    </row>
    <row r="104" spans="1:8" ht="27">
      <c r="A104" s="124" t="s">
        <v>166</v>
      </c>
      <c r="B104" s="124" t="s">
        <v>167</v>
      </c>
      <c r="C104" s="123" t="s">
        <v>168</v>
      </c>
      <c r="D104" s="202">
        <f>+D107</f>
        <v>1280</v>
      </c>
      <c r="E104" s="202">
        <f t="shared" ref="E104:H104" si="9">+E107</f>
        <v>0</v>
      </c>
      <c r="F104" s="202">
        <f t="shared" si="9"/>
        <v>1280</v>
      </c>
      <c r="G104" s="202">
        <f t="shared" si="9"/>
        <v>0</v>
      </c>
      <c r="H104" s="202">
        <f t="shared" si="9"/>
        <v>0</v>
      </c>
    </row>
    <row r="105" spans="1:8">
      <c r="A105" s="124"/>
      <c r="B105" s="124"/>
      <c r="C105" s="161" t="s">
        <v>916</v>
      </c>
      <c r="D105" s="202"/>
      <c r="E105" s="202"/>
      <c r="F105" s="202"/>
      <c r="G105" s="202"/>
      <c r="H105" s="202"/>
    </row>
    <row r="106" spans="1:8">
      <c r="A106" s="124"/>
      <c r="B106" s="124"/>
      <c r="C106" s="161" t="s">
        <v>1161</v>
      </c>
      <c r="D106" s="202"/>
      <c r="E106" s="202"/>
      <c r="F106" s="202"/>
      <c r="G106" s="202"/>
      <c r="H106" s="202"/>
    </row>
    <row r="107" spans="1:8" ht="42" customHeight="1">
      <c r="A107" s="124"/>
      <c r="B107" s="124"/>
      <c r="C107" s="123" t="s">
        <v>1159</v>
      </c>
      <c r="D107" s="202">
        <v>1280</v>
      </c>
      <c r="E107" s="202">
        <v>0</v>
      </c>
      <c r="F107" s="202">
        <v>1280</v>
      </c>
      <c r="G107" s="202"/>
      <c r="H107" s="202"/>
    </row>
    <row r="108" spans="1:8" ht="27">
      <c r="A108" s="124" t="s">
        <v>166</v>
      </c>
      <c r="B108" s="124" t="s">
        <v>162</v>
      </c>
      <c r="C108" s="123" t="s">
        <v>637</v>
      </c>
      <c r="D108" s="202">
        <f>+D111</f>
        <v>480</v>
      </c>
      <c r="E108" s="202">
        <f t="shared" ref="E108:G108" si="10">+E111</f>
        <v>0</v>
      </c>
      <c r="F108" s="202">
        <f t="shared" si="10"/>
        <v>480</v>
      </c>
      <c r="G108" s="202">
        <f t="shared" si="10"/>
        <v>0</v>
      </c>
      <c r="H108" s="202">
        <v>0</v>
      </c>
    </row>
    <row r="109" spans="1:8">
      <c r="A109" s="124"/>
      <c r="B109" s="124"/>
      <c r="C109" s="161" t="s">
        <v>916</v>
      </c>
      <c r="D109" s="202"/>
      <c r="E109" s="202"/>
      <c r="F109" s="202"/>
      <c r="G109" s="202"/>
      <c r="H109" s="202"/>
    </row>
    <row r="110" spans="1:8">
      <c r="A110" s="124"/>
      <c r="B110" s="124"/>
      <c r="C110" s="161" t="s">
        <v>992</v>
      </c>
      <c r="D110" s="202"/>
      <c r="E110" s="202"/>
      <c r="F110" s="202"/>
      <c r="G110" s="202"/>
      <c r="H110" s="202"/>
    </row>
    <row r="111" spans="1:8" ht="42" customHeight="1">
      <c r="A111" s="124"/>
      <c r="B111" s="124"/>
      <c r="C111" s="123" t="s">
        <v>1160</v>
      </c>
      <c r="D111" s="202">
        <v>480</v>
      </c>
      <c r="E111" s="202"/>
      <c r="F111" s="202">
        <v>480</v>
      </c>
      <c r="G111" s="202"/>
      <c r="H111" s="202"/>
    </row>
    <row r="112" spans="1:8" ht="27">
      <c r="A112" s="124" t="s">
        <v>166</v>
      </c>
      <c r="B112" s="124" t="s">
        <v>227</v>
      </c>
      <c r="C112" s="123" t="s">
        <v>351</v>
      </c>
      <c r="D112" s="202">
        <f>SUM(D115:D120)</f>
        <v>76446.3</v>
      </c>
      <c r="E112" s="202">
        <f t="shared" ref="E112:H112" si="11">SUM(E115:E120)</f>
        <v>58041</v>
      </c>
      <c r="F112" s="202">
        <f t="shared" si="11"/>
        <v>18405.3</v>
      </c>
      <c r="G112" s="202">
        <f t="shared" si="11"/>
        <v>0</v>
      </c>
      <c r="H112" s="202">
        <f t="shared" si="11"/>
        <v>0</v>
      </c>
    </row>
    <row r="113" spans="1:8">
      <c r="A113" s="124"/>
      <c r="B113" s="124"/>
      <c r="C113" s="123" t="s">
        <v>916</v>
      </c>
      <c r="D113" s="202"/>
      <c r="E113" s="202"/>
      <c r="F113" s="202"/>
      <c r="G113" s="202"/>
      <c r="H113" s="202"/>
    </row>
    <row r="114" spans="1:8" ht="17.25" customHeight="1">
      <c r="A114" s="124"/>
      <c r="B114" s="124"/>
      <c r="C114" s="161" t="s">
        <v>1161</v>
      </c>
      <c r="D114" s="202"/>
      <c r="E114" s="202"/>
      <c r="F114" s="202"/>
      <c r="G114" s="202"/>
      <c r="H114" s="202"/>
    </row>
    <row r="115" spans="1:8" ht="27">
      <c r="A115" s="124"/>
      <c r="B115" s="124"/>
      <c r="C115" s="123" t="s">
        <v>1162</v>
      </c>
      <c r="D115" s="202">
        <v>1270.0999999999999</v>
      </c>
      <c r="E115" s="202">
        <v>1270.0999999999999</v>
      </c>
      <c r="F115" s="202"/>
      <c r="G115" s="202"/>
      <c r="H115" s="202"/>
    </row>
    <row r="116" spans="1:8" ht="16.5" customHeight="1">
      <c r="A116" s="124"/>
      <c r="B116" s="124"/>
      <c r="C116" s="161" t="s">
        <v>978</v>
      </c>
      <c r="D116" s="202"/>
      <c r="E116" s="202"/>
      <c r="F116" s="202"/>
      <c r="G116" s="202"/>
      <c r="H116" s="202"/>
    </row>
    <row r="117" spans="1:8" ht="40.5">
      <c r="A117" s="124"/>
      <c r="B117" s="124"/>
      <c r="C117" s="123" t="s">
        <v>1163</v>
      </c>
      <c r="D117" s="202">
        <v>56770.9</v>
      </c>
      <c r="E117" s="202">
        <v>56770.9</v>
      </c>
      <c r="F117" s="202"/>
      <c r="G117" s="202"/>
      <c r="H117" s="202"/>
    </row>
    <row r="118" spans="1:8" ht="16.5" customHeight="1">
      <c r="A118" s="124"/>
      <c r="B118" s="124"/>
      <c r="C118" s="161" t="s">
        <v>984</v>
      </c>
      <c r="D118" s="202"/>
      <c r="E118" s="202"/>
      <c r="F118" s="202"/>
      <c r="G118" s="202"/>
      <c r="H118" s="202"/>
    </row>
    <row r="119" spans="1:8" ht="54">
      <c r="A119" s="124"/>
      <c r="B119" s="124"/>
      <c r="C119" s="123" t="s">
        <v>1164</v>
      </c>
      <c r="D119" s="202">
        <v>14186.1</v>
      </c>
      <c r="E119" s="202"/>
      <c r="F119" s="202">
        <v>14186.1</v>
      </c>
      <c r="G119" s="202"/>
      <c r="H119" s="202"/>
    </row>
    <row r="120" spans="1:8" ht="40.5">
      <c r="A120" s="124"/>
      <c r="B120" s="124"/>
      <c r="C120" s="123" t="s">
        <v>1165</v>
      </c>
      <c r="D120" s="202">
        <v>4219.2</v>
      </c>
      <c r="E120" s="202"/>
      <c r="F120" s="202">
        <v>4219.2</v>
      </c>
      <c r="G120" s="202"/>
      <c r="H120" s="202"/>
    </row>
    <row r="121" spans="1:8" ht="14.25">
      <c r="A121" s="123"/>
      <c r="B121" s="123"/>
      <c r="C121" s="154" t="s">
        <v>207</v>
      </c>
      <c r="D121" s="200">
        <f>+D123+D127</f>
        <v>1444236</v>
      </c>
      <c r="E121" s="200">
        <f>+E123+E127</f>
        <v>1184042.0999999999</v>
      </c>
      <c r="F121" s="200">
        <f>+F123+F127</f>
        <v>100283.1</v>
      </c>
      <c r="G121" s="200">
        <f>+G123+G127</f>
        <v>54696</v>
      </c>
      <c r="H121" s="200">
        <f>+H123+H127</f>
        <v>105214.8</v>
      </c>
    </row>
    <row r="122" spans="1:8">
      <c r="A122" s="123"/>
      <c r="B122" s="123"/>
      <c r="C122" s="124" t="s">
        <v>243</v>
      </c>
      <c r="D122" s="201"/>
      <c r="E122" s="201"/>
      <c r="F122" s="201"/>
      <c r="G122" s="201"/>
      <c r="H122" s="201"/>
    </row>
    <row r="123" spans="1:8">
      <c r="A123" s="124" t="s">
        <v>206</v>
      </c>
      <c r="B123" s="124" t="s">
        <v>173</v>
      </c>
      <c r="C123" s="123" t="s">
        <v>638</v>
      </c>
      <c r="D123" s="202">
        <f>+D125</f>
        <v>105214.8</v>
      </c>
      <c r="E123" s="202">
        <f>+E125</f>
        <v>0</v>
      </c>
      <c r="F123" s="202">
        <f>+F125</f>
        <v>0</v>
      </c>
      <c r="G123" s="202">
        <f>+G125</f>
        <v>0</v>
      </c>
      <c r="H123" s="202">
        <f>+H125</f>
        <v>105214.8</v>
      </c>
    </row>
    <row r="124" spans="1:8">
      <c r="A124" s="205"/>
      <c r="B124" s="205"/>
      <c r="C124" s="206" t="s">
        <v>955</v>
      </c>
      <c r="D124" s="207"/>
      <c r="E124" s="207"/>
      <c r="F124" s="208"/>
      <c r="G124" s="207"/>
      <c r="H124" s="207"/>
    </row>
    <row r="125" spans="1:8" ht="14.25">
      <c r="A125" s="209"/>
      <c r="B125" s="210"/>
      <c r="C125" s="169" t="s">
        <v>956</v>
      </c>
      <c r="D125" s="211">
        <f>+D126</f>
        <v>105214.8</v>
      </c>
      <c r="E125" s="211">
        <f>+E126</f>
        <v>0</v>
      </c>
      <c r="F125" s="212">
        <f>+F126</f>
        <v>0</v>
      </c>
      <c r="G125" s="211">
        <f>+G126</f>
        <v>0</v>
      </c>
      <c r="H125" s="211">
        <f>+H126</f>
        <v>105214.8</v>
      </c>
    </row>
    <row r="126" spans="1:8" ht="27">
      <c r="A126" s="205"/>
      <c r="B126" s="210"/>
      <c r="C126" s="206" t="s">
        <v>957</v>
      </c>
      <c r="D126" s="213">
        <f>+E126+F126+G126+H126</f>
        <v>105214.8</v>
      </c>
      <c r="E126" s="207"/>
      <c r="F126" s="208"/>
      <c r="G126" s="207"/>
      <c r="H126" s="213">
        <v>105214.8</v>
      </c>
    </row>
    <row r="127" spans="1:8" ht="27">
      <c r="A127" s="124" t="s">
        <v>206</v>
      </c>
      <c r="B127" s="124" t="s">
        <v>150</v>
      </c>
      <c r="C127" s="123" t="s">
        <v>208</v>
      </c>
      <c r="D127" s="202">
        <f>+D129+D132+D134+D140+D147+D150+D152+D156+D159+D164+D162</f>
        <v>1339021.2</v>
      </c>
      <c r="E127" s="202">
        <f>+E129+E132+E134+E140+E147+E150+E152+E156+E159+E164+E162</f>
        <v>1184042.0999999999</v>
      </c>
      <c r="F127" s="202">
        <f>+F129+F132+F134+F140+F147+F150+F152+F156+F159+F164+F162</f>
        <v>100283.1</v>
      </c>
      <c r="G127" s="202">
        <f>+G129+G132+G134+G140+G147+G150+G152+G156+G159+G164+G162</f>
        <v>54696</v>
      </c>
      <c r="H127" s="202">
        <f>+H129+H132+H134+H140+H147+H150+H152+H156+H159+H164+H162</f>
        <v>0</v>
      </c>
    </row>
    <row r="128" spans="1:8" ht="14.25">
      <c r="A128" s="214"/>
      <c r="B128" s="214"/>
      <c r="C128" s="215" t="s">
        <v>955</v>
      </c>
      <c r="D128" s="216"/>
      <c r="E128" s="216"/>
      <c r="F128" s="217"/>
      <c r="G128" s="216"/>
      <c r="H128" s="216"/>
    </row>
    <row r="129" spans="1:8" ht="14.25">
      <c r="A129" s="218"/>
      <c r="B129" s="218"/>
      <c r="C129" s="219" t="s">
        <v>956</v>
      </c>
      <c r="D129" s="220">
        <v>125231.6</v>
      </c>
      <c r="E129" s="220">
        <v>0</v>
      </c>
      <c r="F129" s="220">
        <v>82031.600000000006</v>
      </c>
      <c r="G129" s="220">
        <v>43200</v>
      </c>
      <c r="H129" s="221">
        <v>0</v>
      </c>
    </row>
    <row r="130" spans="1:8" ht="14.25">
      <c r="A130" s="218"/>
      <c r="B130" s="218"/>
      <c r="C130" s="112" t="s">
        <v>958</v>
      </c>
      <c r="D130" s="222">
        <v>43200</v>
      </c>
      <c r="E130" s="222"/>
      <c r="F130" s="222"/>
      <c r="G130" s="222">
        <v>43200</v>
      </c>
      <c r="H130" s="222"/>
    </row>
    <row r="131" spans="1:8" ht="14.25">
      <c r="A131" s="218"/>
      <c r="B131" s="218"/>
      <c r="C131" s="112" t="s">
        <v>959</v>
      </c>
      <c r="D131" s="222">
        <v>82031.600000000006</v>
      </c>
      <c r="E131" s="222"/>
      <c r="F131" s="222">
        <v>82031.600000000006</v>
      </c>
      <c r="G131" s="222"/>
      <c r="H131" s="222"/>
    </row>
    <row r="132" spans="1:8" ht="14.25">
      <c r="A132" s="223"/>
      <c r="B132" s="223"/>
      <c r="C132" s="219" t="s">
        <v>960</v>
      </c>
      <c r="D132" s="220">
        <v>58422.3</v>
      </c>
      <c r="E132" s="220">
        <v>58422.3</v>
      </c>
      <c r="F132" s="220">
        <v>0</v>
      </c>
      <c r="G132" s="220">
        <v>0</v>
      </c>
      <c r="H132" s="220">
        <v>0</v>
      </c>
    </row>
    <row r="133" spans="1:8">
      <c r="A133" s="224"/>
      <c r="B133" s="225"/>
      <c r="C133" s="112" t="s">
        <v>961</v>
      </c>
      <c r="D133" s="222">
        <v>58422.3</v>
      </c>
      <c r="E133" s="222">
        <v>58422.3</v>
      </c>
      <c r="F133" s="222"/>
      <c r="G133" s="222"/>
      <c r="H133" s="222"/>
    </row>
    <row r="134" spans="1:8" ht="14.25">
      <c r="A134" s="224"/>
      <c r="B134" s="224"/>
      <c r="C134" s="219" t="s">
        <v>962</v>
      </c>
      <c r="D134" s="220">
        <v>190987.59999999998</v>
      </c>
      <c r="E134" s="220">
        <v>172736.09999999998</v>
      </c>
      <c r="F134" s="220">
        <v>18251.5</v>
      </c>
      <c r="G134" s="220">
        <v>0</v>
      </c>
      <c r="H134" s="220">
        <v>0</v>
      </c>
    </row>
    <row r="135" spans="1:8">
      <c r="A135" s="224"/>
      <c r="B135" s="224"/>
      <c r="C135" s="112" t="s">
        <v>963</v>
      </c>
      <c r="D135" s="222">
        <v>58328.4</v>
      </c>
      <c r="E135" s="222">
        <v>58328.4</v>
      </c>
      <c r="F135" s="222"/>
      <c r="G135" s="222"/>
      <c r="H135" s="222"/>
    </row>
    <row r="136" spans="1:8">
      <c r="A136" s="224"/>
      <c r="B136" s="224"/>
      <c r="C136" s="112" t="s">
        <v>964</v>
      </c>
      <c r="D136" s="222">
        <v>60134.9</v>
      </c>
      <c r="E136" s="222">
        <v>60134.9</v>
      </c>
      <c r="F136" s="222"/>
      <c r="G136" s="222"/>
      <c r="H136" s="222"/>
    </row>
    <row r="137" spans="1:8">
      <c r="A137" s="224"/>
      <c r="B137" s="224"/>
      <c r="C137" s="112" t="s">
        <v>965</v>
      </c>
      <c r="D137" s="222">
        <v>52859</v>
      </c>
      <c r="E137" s="222">
        <v>52859</v>
      </c>
      <c r="F137" s="222"/>
      <c r="G137" s="222"/>
      <c r="H137" s="222"/>
    </row>
    <row r="138" spans="1:8">
      <c r="A138" s="224"/>
      <c r="B138" s="224"/>
      <c r="C138" s="112" t="s">
        <v>966</v>
      </c>
      <c r="D138" s="222">
        <v>18251.5</v>
      </c>
      <c r="E138" s="222"/>
      <c r="F138" s="222">
        <v>18251.5</v>
      </c>
      <c r="G138" s="222"/>
      <c r="H138" s="222"/>
    </row>
    <row r="139" spans="1:8" ht="14.25">
      <c r="A139" s="218"/>
      <c r="B139" s="218"/>
      <c r="C139" s="112" t="s">
        <v>967</v>
      </c>
      <c r="D139" s="222">
        <v>1413.8</v>
      </c>
      <c r="E139" s="222">
        <v>1413.8</v>
      </c>
      <c r="F139" s="222"/>
      <c r="G139" s="222"/>
      <c r="H139" s="222"/>
    </row>
    <row r="140" spans="1:8" ht="14.25">
      <c r="A140" s="223"/>
      <c r="B140" s="223"/>
      <c r="C140" s="219" t="s">
        <v>968</v>
      </c>
      <c r="D140" s="220">
        <v>326038.2</v>
      </c>
      <c r="E140" s="220">
        <v>326038.2</v>
      </c>
      <c r="F140" s="220">
        <v>0</v>
      </c>
      <c r="G140" s="220">
        <v>0</v>
      </c>
      <c r="H140" s="220">
        <v>0</v>
      </c>
    </row>
    <row r="141" spans="1:8">
      <c r="A141" s="224"/>
      <c r="B141" s="224"/>
      <c r="C141" s="112" t="s">
        <v>969</v>
      </c>
      <c r="D141" s="222">
        <v>58374.6</v>
      </c>
      <c r="E141" s="222">
        <v>58374.6</v>
      </c>
      <c r="F141" s="222"/>
      <c r="G141" s="222"/>
      <c r="H141" s="222"/>
    </row>
    <row r="142" spans="1:8">
      <c r="A142" s="224"/>
      <c r="B142" s="224"/>
      <c r="C142" s="112" t="s">
        <v>970</v>
      </c>
      <c r="D142" s="222">
        <v>58374.6</v>
      </c>
      <c r="E142" s="222">
        <v>58374.6</v>
      </c>
      <c r="F142" s="222"/>
      <c r="G142" s="222"/>
      <c r="H142" s="222"/>
    </row>
    <row r="143" spans="1:8">
      <c r="A143" s="224"/>
      <c r="B143" s="224"/>
      <c r="C143" s="112" t="s">
        <v>971</v>
      </c>
      <c r="D143" s="222">
        <v>52680</v>
      </c>
      <c r="E143" s="222">
        <v>52680</v>
      </c>
      <c r="F143" s="222"/>
      <c r="G143" s="222"/>
      <c r="H143" s="222"/>
    </row>
    <row r="144" spans="1:8">
      <c r="A144" s="224"/>
      <c r="B144" s="224"/>
      <c r="C144" s="112" t="s">
        <v>972</v>
      </c>
      <c r="D144" s="222">
        <v>52680</v>
      </c>
      <c r="E144" s="222">
        <v>52680</v>
      </c>
      <c r="F144" s="222"/>
      <c r="G144" s="222"/>
      <c r="H144" s="222"/>
    </row>
    <row r="145" spans="1:8">
      <c r="A145" s="224"/>
      <c r="B145" s="224"/>
      <c r="C145" s="112" t="s">
        <v>973</v>
      </c>
      <c r="D145" s="222">
        <v>52680</v>
      </c>
      <c r="E145" s="222">
        <v>52680</v>
      </c>
      <c r="F145" s="222"/>
      <c r="G145" s="222"/>
      <c r="H145" s="222"/>
    </row>
    <row r="146" spans="1:8">
      <c r="A146" s="224"/>
      <c r="B146" s="224"/>
      <c r="C146" s="112" t="s">
        <v>974</v>
      </c>
      <c r="D146" s="222">
        <v>51249</v>
      </c>
      <c r="E146" s="222">
        <v>51249</v>
      </c>
      <c r="F146" s="222"/>
      <c r="G146" s="222"/>
      <c r="H146" s="222"/>
    </row>
    <row r="147" spans="1:8" ht="14.25">
      <c r="A147" s="223"/>
      <c r="B147" s="223"/>
      <c r="C147" s="219" t="s">
        <v>975</v>
      </c>
      <c r="D147" s="220">
        <v>66076.7</v>
      </c>
      <c r="E147" s="220">
        <v>56836.7</v>
      </c>
      <c r="F147" s="220">
        <v>0</v>
      </c>
      <c r="G147" s="220">
        <v>9240</v>
      </c>
      <c r="H147" s="220">
        <v>0</v>
      </c>
    </row>
    <row r="148" spans="1:8">
      <c r="A148" s="224"/>
      <c r="B148" s="224"/>
      <c r="C148" s="112" t="s">
        <v>976</v>
      </c>
      <c r="D148" s="222">
        <v>9240</v>
      </c>
      <c r="E148" s="222"/>
      <c r="F148" s="222"/>
      <c r="G148" s="222">
        <v>9240</v>
      </c>
      <c r="H148" s="222"/>
    </row>
    <row r="149" spans="1:8">
      <c r="A149" s="224"/>
      <c r="B149" s="224"/>
      <c r="C149" s="112" t="s">
        <v>977</v>
      </c>
      <c r="D149" s="222">
        <v>56836.7</v>
      </c>
      <c r="E149" s="222">
        <v>56836.7</v>
      </c>
      <c r="F149" s="222"/>
      <c r="G149" s="222"/>
      <c r="H149" s="222"/>
    </row>
    <row r="150" spans="1:8" ht="14.25">
      <c r="A150" s="224"/>
      <c r="B150" s="224"/>
      <c r="C150" s="219" t="s">
        <v>978</v>
      </c>
      <c r="D150" s="220">
        <v>47821.599999999999</v>
      </c>
      <c r="E150" s="220">
        <v>47821.599999999999</v>
      </c>
      <c r="F150" s="220">
        <v>0</v>
      </c>
      <c r="G150" s="220">
        <v>0</v>
      </c>
      <c r="H150" s="220">
        <v>0</v>
      </c>
    </row>
    <row r="151" spans="1:8">
      <c r="A151" s="224"/>
      <c r="B151" s="224"/>
      <c r="C151" s="112" t="s">
        <v>979</v>
      </c>
      <c r="D151" s="222">
        <v>47821.599999999999</v>
      </c>
      <c r="E151" s="222">
        <v>47821.599999999999</v>
      </c>
      <c r="F151" s="222"/>
      <c r="G151" s="222"/>
      <c r="H151" s="222"/>
    </row>
    <row r="152" spans="1:8" ht="14.25">
      <c r="A152" s="224"/>
      <c r="B152" s="224"/>
      <c r="C152" s="219" t="s">
        <v>980</v>
      </c>
      <c r="D152" s="220">
        <v>243614.9</v>
      </c>
      <c r="E152" s="220">
        <v>243614.9</v>
      </c>
      <c r="F152" s="220">
        <v>0</v>
      </c>
      <c r="G152" s="220">
        <v>0</v>
      </c>
      <c r="H152" s="220">
        <v>0</v>
      </c>
    </row>
    <row r="153" spans="1:8">
      <c r="A153" s="224"/>
      <c r="B153" s="224"/>
      <c r="C153" s="112" t="s">
        <v>981</v>
      </c>
      <c r="D153" s="222">
        <v>158538.29999999999</v>
      </c>
      <c r="E153" s="222">
        <v>158538.29999999999</v>
      </c>
      <c r="F153" s="222"/>
      <c r="G153" s="222"/>
      <c r="H153" s="222"/>
    </row>
    <row r="154" spans="1:8">
      <c r="A154" s="224"/>
      <c r="B154" s="224"/>
      <c r="C154" s="112" t="s">
        <v>982</v>
      </c>
      <c r="D154" s="222">
        <v>83496.399999999994</v>
      </c>
      <c r="E154" s="222">
        <v>83496.399999999994</v>
      </c>
      <c r="F154" s="222"/>
      <c r="G154" s="222"/>
      <c r="H154" s="222"/>
    </row>
    <row r="155" spans="1:8">
      <c r="A155" s="223"/>
      <c r="B155" s="223"/>
      <c r="C155" s="112" t="s">
        <v>983</v>
      </c>
      <c r="D155" s="222">
        <v>1580.2</v>
      </c>
      <c r="E155" s="222">
        <v>1580.2</v>
      </c>
      <c r="F155" s="222"/>
      <c r="G155" s="222"/>
      <c r="H155" s="222"/>
    </row>
    <row r="156" spans="1:8" ht="14.25">
      <c r="A156" s="224"/>
      <c r="B156" s="225"/>
      <c r="C156" s="219" t="s">
        <v>984</v>
      </c>
      <c r="D156" s="220">
        <v>145947.79999999999</v>
      </c>
      <c r="E156" s="220">
        <v>145947.79999999999</v>
      </c>
      <c r="F156" s="220">
        <v>0</v>
      </c>
      <c r="G156" s="220">
        <v>0</v>
      </c>
      <c r="H156" s="220">
        <v>0</v>
      </c>
    </row>
    <row r="157" spans="1:8">
      <c r="A157" s="224"/>
      <c r="B157" s="225"/>
      <c r="C157" s="112" t="s">
        <v>985</v>
      </c>
      <c r="D157" s="222">
        <v>83580.2</v>
      </c>
      <c r="E157" s="222">
        <v>83580.2</v>
      </c>
      <c r="F157" s="222"/>
      <c r="G157" s="222"/>
      <c r="H157" s="222"/>
    </row>
    <row r="158" spans="1:8">
      <c r="A158" s="224"/>
      <c r="B158" s="225"/>
      <c r="C158" s="112" t="s">
        <v>986</v>
      </c>
      <c r="D158" s="222">
        <v>62367.6</v>
      </c>
      <c r="E158" s="222">
        <v>62367.6</v>
      </c>
      <c r="F158" s="222"/>
      <c r="G158" s="222"/>
      <c r="H158" s="222"/>
    </row>
    <row r="159" spans="1:8" ht="14.25">
      <c r="A159" s="224"/>
      <c r="B159" s="225"/>
      <c r="C159" s="219" t="s">
        <v>987</v>
      </c>
      <c r="D159" s="220">
        <v>75781.7</v>
      </c>
      <c r="E159" s="220">
        <v>75781.7</v>
      </c>
      <c r="F159" s="220">
        <v>0</v>
      </c>
      <c r="G159" s="220">
        <v>0</v>
      </c>
      <c r="H159" s="220">
        <v>0</v>
      </c>
    </row>
    <row r="160" spans="1:8">
      <c r="A160" s="224"/>
      <c r="B160" s="225"/>
      <c r="C160" s="112" t="s">
        <v>988</v>
      </c>
      <c r="D160" s="222">
        <v>20831.7</v>
      </c>
      <c r="E160" s="222">
        <v>20831.7</v>
      </c>
      <c r="F160" s="222"/>
      <c r="G160" s="222"/>
      <c r="H160" s="222"/>
    </row>
    <row r="161" spans="1:8">
      <c r="A161" s="224"/>
      <c r="B161" s="225"/>
      <c r="C161" s="112" t="s">
        <v>989</v>
      </c>
      <c r="D161" s="222">
        <v>54950</v>
      </c>
      <c r="E161" s="222">
        <v>54950</v>
      </c>
      <c r="F161" s="222"/>
      <c r="G161" s="222"/>
      <c r="H161" s="222"/>
    </row>
    <row r="162" spans="1:8" ht="14.25">
      <c r="A162" s="224"/>
      <c r="B162" s="225"/>
      <c r="C162" s="219" t="s">
        <v>990</v>
      </c>
      <c r="D162" s="220">
        <v>2256</v>
      </c>
      <c r="E162" s="220">
        <v>0</v>
      </c>
      <c r="F162" s="220">
        <v>0</v>
      </c>
      <c r="G162" s="220">
        <v>2256</v>
      </c>
      <c r="H162" s="220">
        <v>0</v>
      </c>
    </row>
    <row r="163" spans="1:8">
      <c r="A163" s="223"/>
      <c r="B163" s="223"/>
      <c r="C163" s="112" t="s">
        <v>991</v>
      </c>
      <c r="D163" s="222">
        <v>2256</v>
      </c>
      <c r="E163" s="222"/>
      <c r="F163" s="222"/>
      <c r="G163" s="222">
        <v>2256</v>
      </c>
      <c r="H163" s="222"/>
    </row>
    <row r="164" spans="1:8" ht="14.25">
      <c r="A164" s="224"/>
      <c r="B164" s="224"/>
      <c r="C164" s="219" t="s">
        <v>992</v>
      </c>
      <c r="D164" s="220">
        <v>56842.8</v>
      </c>
      <c r="E164" s="220">
        <v>56842.8</v>
      </c>
      <c r="F164" s="220">
        <v>0</v>
      </c>
      <c r="G164" s="220">
        <v>0</v>
      </c>
      <c r="H164" s="220">
        <v>0</v>
      </c>
    </row>
    <row r="165" spans="1:8">
      <c r="A165" s="224"/>
      <c r="B165" s="224"/>
      <c r="C165" s="112" t="s">
        <v>993</v>
      </c>
      <c r="D165" s="222">
        <v>36013.9</v>
      </c>
      <c r="E165" s="222">
        <v>36013.9</v>
      </c>
      <c r="F165" s="222"/>
      <c r="G165" s="222"/>
      <c r="H165" s="222"/>
    </row>
    <row r="166" spans="1:8">
      <c r="A166" s="224"/>
      <c r="B166" s="224"/>
      <c r="C166" s="112" t="s">
        <v>994</v>
      </c>
      <c r="D166" s="222">
        <v>20828.900000000001</v>
      </c>
      <c r="E166" s="222">
        <v>20828.900000000001</v>
      </c>
      <c r="F166" s="222"/>
      <c r="G166" s="222"/>
      <c r="H166" s="222"/>
    </row>
    <row r="167" spans="1:8" ht="14.25">
      <c r="A167" s="123"/>
      <c r="B167" s="123"/>
      <c r="C167" s="154" t="s">
        <v>180</v>
      </c>
      <c r="D167" s="200">
        <v>29570</v>
      </c>
      <c r="E167" s="200">
        <v>0</v>
      </c>
      <c r="F167" s="200">
        <v>0</v>
      </c>
      <c r="G167" s="200">
        <v>2450</v>
      </c>
      <c r="H167" s="200">
        <v>27120</v>
      </c>
    </row>
    <row r="168" spans="1:8">
      <c r="A168" s="123"/>
      <c r="B168" s="123"/>
      <c r="C168" s="124" t="s">
        <v>243</v>
      </c>
      <c r="D168" s="201"/>
      <c r="E168" s="201"/>
      <c r="F168" s="201"/>
      <c r="G168" s="201"/>
      <c r="H168" s="201"/>
    </row>
    <row r="169" spans="1:8" ht="40.5">
      <c r="A169" s="124" t="s">
        <v>178</v>
      </c>
      <c r="B169" s="124" t="s">
        <v>173</v>
      </c>
      <c r="C169" s="123" t="s">
        <v>639</v>
      </c>
      <c r="D169" s="202">
        <v>27120</v>
      </c>
      <c r="E169" s="202">
        <v>0</v>
      </c>
      <c r="F169" s="202">
        <v>0</v>
      </c>
      <c r="G169" s="202">
        <v>0</v>
      </c>
      <c r="H169" s="202">
        <v>27120</v>
      </c>
    </row>
    <row r="170" spans="1:8" ht="27">
      <c r="A170" s="124" t="s">
        <v>178</v>
      </c>
      <c r="B170" s="124" t="s">
        <v>150</v>
      </c>
      <c r="C170" s="123" t="s">
        <v>179</v>
      </c>
      <c r="D170" s="202">
        <v>2450</v>
      </c>
      <c r="E170" s="202">
        <v>0</v>
      </c>
      <c r="F170" s="202">
        <v>0</v>
      </c>
      <c r="G170" s="202">
        <v>2450</v>
      </c>
      <c r="H170" s="202">
        <v>0</v>
      </c>
    </row>
    <row r="171" spans="1:8" ht="14.25">
      <c r="A171" s="123"/>
      <c r="B171" s="123"/>
      <c r="C171" s="154" t="s">
        <v>196</v>
      </c>
      <c r="D171" s="200">
        <v>907246.8</v>
      </c>
      <c r="E171" s="200">
        <v>0</v>
      </c>
      <c r="F171" s="200">
        <v>0</v>
      </c>
      <c r="G171" s="200">
        <v>0</v>
      </c>
      <c r="H171" s="200">
        <v>907246.8</v>
      </c>
    </row>
    <row r="172" spans="1:8">
      <c r="A172" s="123"/>
      <c r="B172" s="123"/>
      <c r="C172" s="124" t="s">
        <v>243</v>
      </c>
      <c r="D172" s="201"/>
      <c r="E172" s="201"/>
      <c r="F172" s="201"/>
      <c r="G172" s="201"/>
      <c r="H172" s="201"/>
    </row>
    <row r="173" spans="1:8" ht="27">
      <c r="A173" s="124" t="s">
        <v>640</v>
      </c>
      <c r="B173" s="124" t="s">
        <v>145</v>
      </c>
      <c r="C173" s="123" t="s">
        <v>641</v>
      </c>
      <c r="D173" s="202">
        <v>14157</v>
      </c>
      <c r="E173" s="202">
        <v>0</v>
      </c>
      <c r="F173" s="202">
        <v>0</v>
      </c>
      <c r="G173" s="202">
        <v>0</v>
      </c>
      <c r="H173" s="202">
        <v>14157</v>
      </c>
    </row>
    <row r="174" spans="1:8" ht="27">
      <c r="A174" s="124" t="s">
        <v>640</v>
      </c>
      <c r="B174" s="124" t="s">
        <v>173</v>
      </c>
      <c r="C174" s="123" t="s">
        <v>642</v>
      </c>
      <c r="D174" s="202">
        <v>893089.8</v>
      </c>
      <c r="E174" s="202">
        <v>0</v>
      </c>
      <c r="F174" s="202">
        <v>0</v>
      </c>
      <c r="G174" s="202">
        <v>0</v>
      </c>
      <c r="H174" s="202">
        <v>893089.8</v>
      </c>
    </row>
    <row r="175" spans="1:8" ht="28.5">
      <c r="A175" s="123"/>
      <c r="B175" s="123"/>
      <c r="C175" s="154" t="s">
        <v>214</v>
      </c>
      <c r="D175" s="200">
        <f>+D177+D178+D179+D180+D181+D182+D183+D184+D185+D186+D187+D188+D189+D190+D191+D192+D193+D194+D195+D196+D197+D198+D199+D200+D201</f>
        <v>2864175.5</v>
      </c>
      <c r="E175" s="200">
        <f t="shared" ref="E175:H175" si="12">+E177+E178+E179+E180+E181+E182+E183+E184+E185+E186+E187+E188+E189+E190+E191+E192+E193+E194+E195+E196+E197+E198+E199+E200+E201</f>
        <v>2144523.1</v>
      </c>
      <c r="F175" s="200">
        <f t="shared" si="12"/>
        <v>347120.2</v>
      </c>
      <c r="G175" s="200">
        <f t="shared" si="12"/>
        <v>160226</v>
      </c>
      <c r="H175" s="200">
        <f t="shared" si="12"/>
        <v>212306.2</v>
      </c>
    </row>
    <row r="176" spans="1:8">
      <c r="A176" s="123"/>
      <c r="B176" s="123"/>
      <c r="C176" s="124" t="s">
        <v>243</v>
      </c>
      <c r="D176" s="201"/>
      <c r="E176" s="201"/>
      <c r="F176" s="201"/>
      <c r="G176" s="201"/>
      <c r="H176" s="201"/>
    </row>
    <row r="177" spans="1:8" ht="40.5">
      <c r="A177" s="124" t="s">
        <v>643</v>
      </c>
      <c r="B177" s="124" t="s">
        <v>227</v>
      </c>
      <c r="C177" s="123" t="s">
        <v>644</v>
      </c>
      <c r="D177" s="202">
        <v>10806.8</v>
      </c>
      <c r="E177" s="202">
        <v>0</v>
      </c>
      <c r="F177" s="202">
        <v>0</v>
      </c>
      <c r="G177" s="202">
        <v>0</v>
      </c>
      <c r="H177" s="202">
        <v>10806.8</v>
      </c>
    </row>
    <row r="178" spans="1:8" ht="27">
      <c r="A178" s="124" t="s">
        <v>229</v>
      </c>
      <c r="B178" s="124" t="s">
        <v>227</v>
      </c>
      <c r="C178" s="123" t="s">
        <v>230</v>
      </c>
      <c r="D178" s="202">
        <v>2179.8000000000002</v>
      </c>
      <c r="E178" s="202">
        <v>0</v>
      </c>
      <c r="F178" s="202">
        <v>1942.8</v>
      </c>
      <c r="G178" s="202">
        <v>237</v>
      </c>
      <c r="H178" s="202">
        <v>0</v>
      </c>
    </row>
    <row r="179" spans="1:8" ht="27">
      <c r="A179" s="124" t="s">
        <v>229</v>
      </c>
      <c r="B179" s="124" t="s">
        <v>645</v>
      </c>
      <c r="C179" s="123" t="s">
        <v>646</v>
      </c>
      <c r="D179" s="202">
        <v>32899.4</v>
      </c>
      <c r="E179" s="202">
        <v>899.4</v>
      </c>
      <c r="F179" s="202">
        <v>0</v>
      </c>
      <c r="G179" s="202">
        <v>32000</v>
      </c>
      <c r="H179" s="202">
        <v>0</v>
      </c>
    </row>
    <row r="180" spans="1:8">
      <c r="A180" s="124" t="s">
        <v>213</v>
      </c>
      <c r="B180" s="124" t="s">
        <v>162</v>
      </c>
      <c r="C180" s="123" t="s">
        <v>220</v>
      </c>
      <c r="D180" s="202">
        <v>47846.8</v>
      </c>
      <c r="E180" s="202">
        <v>0</v>
      </c>
      <c r="F180" s="202">
        <v>39326.800000000003</v>
      </c>
      <c r="G180" s="202">
        <v>8520</v>
      </c>
      <c r="H180" s="202">
        <v>0</v>
      </c>
    </row>
    <row r="181" spans="1:8" ht="40.5">
      <c r="A181" s="124" t="s">
        <v>647</v>
      </c>
      <c r="B181" s="124" t="s">
        <v>227</v>
      </c>
      <c r="C181" s="123" t="s">
        <v>648</v>
      </c>
      <c r="D181" s="202">
        <v>3265.8</v>
      </c>
      <c r="E181" s="202">
        <v>0</v>
      </c>
      <c r="F181" s="202">
        <v>3265.8</v>
      </c>
      <c r="G181" s="202">
        <v>0</v>
      </c>
      <c r="H181" s="202">
        <v>0</v>
      </c>
    </row>
    <row r="182" spans="1:8" ht="27">
      <c r="A182" s="124" t="s">
        <v>649</v>
      </c>
      <c r="B182" s="124" t="s">
        <v>227</v>
      </c>
      <c r="C182" s="123" t="s">
        <v>650</v>
      </c>
      <c r="D182" s="202">
        <v>1039.2</v>
      </c>
      <c r="E182" s="202">
        <v>0</v>
      </c>
      <c r="F182" s="202">
        <v>0</v>
      </c>
      <c r="G182" s="202">
        <v>0</v>
      </c>
      <c r="H182" s="202">
        <v>1039.2</v>
      </c>
    </row>
    <row r="183" spans="1:8" ht="40.5">
      <c r="A183" s="124" t="s">
        <v>651</v>
      </c>
      <c r="B183" s="124" t="s">
        <v>145</v>
      </c>
      <c r="C183" s="123" t="s">
        <v>652</v>
      </c>
      <c r="D183" s="202">
        <v>4462.8999999999996</v>
      </c>
      <c r="E183" s="202">
        <v>0</v>
      </c>
      <c r="F183" s="202">
        <v>0</v>
      </c>
      <c r="G183" s="202">
        <v>0</v>
      </c>
      <c r="H183" s="202">
        <v>4462.8999999999996</v>
      </c>
    </row>
    <row r="184" spans="1:8" ht="40.5">
      <c r="A184" s="124" t="s">
        <v>653</v>
      </c>
      <c r="B184" s="124" t="s">
        <v>645</v>
      </c>
      <c r="C184" s="123" t="s">
        <v>654</v>
      </c>
      <c r="D184" s="202">
        <v>7708.5</v>
      </c>
      <c r="E184" s="202">
        <v>0</v>
      </c>
      <c r="F184" s="202">
        <v>0</v>
      </c>
      <c r="G184" s="202">
        <v>7708.5</v>
      </c>
      <c r="H184" s="202">
        <v>0</v>
      </c>
    </row>
    <row r="185" spans="1:8" ht="54">
      <c r="A185" s="124" t="s">
        <v>655</v>
      </c>
      <c r="B185" s="124" t="s">
        <v>656</v>
      </c>
      <c r="C185" s="123" t="s">
        <v>657</v>
      </c>
      <c r="D185" s="202">
        <v>52985.5</v>
      </c>
      <c r="E185" s="202">
        <v>0</v>
      </c>
      <c r="F185" s="202">
        <v>0</v>
      </c>
      <c r="G185" s="202">
        <v>0</v>
      </c>
      <c r="H185" s="202">
        <v>52985.5</v>
      </c>
    </row>
    <row r="186" spans="1:8" ht="40.5">
      <c r="A186" s="124" t="s">
        <v>658</v>
      </c>
      <c r="B186" s="124" t="s">
        <v>659</v>
      </c>
      <c r="C186" s="123" t="s">
        <v>660</v>
      </c>
      <c r="D186" s="202">
        <v>516224</v>
      </c>
      <c r="E186" s="202">
        <v>501566</v>
      </c>
      <c r="F186" s="202">
        <v>0</v>
      </c>
      <c r="G186" s="202">
        <v>14658</v>
      </c>
      <c r="H186" s="202">
        <v>0</v>
      </c>
    </row>
    <row r="187" spans="1:8">
      <c r="A187" s="124" t="s">
        <v>658</v>
      </c>
      <c r="B187" s="124" t="s">
        <v>227</v>
      </c>
      <c r="C187" s="123" t="s">
        <v>661</v>
      </c>
      <c r="D187" s="202">
        <v>173408.3</v>
      </c>
      <c r="E187" s="202">
        <v>172208.3</v>
      </c>
      <c r="F187" s="202">
        <v>0</v>
      </c>
      <c r="G187" s="202">
        <v>1200</v>
      </c>
      <c r="H187" s="202">
        <v>0</v>
      </c>
    </row>
    <row r="188" spans="1:8">
      <c r="A188" s="124" t="s">
        <v>658</v>
      </c>
      <c r="B188" s="124" t="s">
        <v>662</v>
      </c>
      <c r="C188" s="123" t="s">
        <v>663</v>
      </c>
      <c r="D188" s="202">
        <v>50411.1</v>
      </c>
      <c r="E188" s="202">
        <v>0</v>
      </c>
      <c r="F188" s="202">
        <v>50411.1</v>
      </c>
      <c r="G188" s="202">
        <v>0</v>
      </c>
      <c r="H188" s="202">
        <v>0</v>
      </c>
    </row>
    <row r="189" spans="1:8" ht="27">
      <c r="A189" s="124" t="s">
        <v>658</v>
      </c>
      <c r="B189" s="124" t="s">
        <v>664</v>
      </c>
      <c r="C189" s="123" t="s">
        <v>665</v>
      </c>
      <c r="D189" s="202">
        <v>44060.9</v>
      </c>
      <c r="E189" s="202">
        <v>0</v>
      </c>
      <c r="F189" s="202">
        <v>0</v>
      </c>
      <c r="G189" s="202">
        <v>44060.9</v>
      </c>
      <c r="H189" s="202">
        <v>0</v>
      </c>
    </row>
    <row r="190" spans="1:8" ht="40.5">
      <c r="A190" s="124" t="s">
        <v>216</v>
      </c>
      <c r="B190" s="124" t="s">
        <v>227</v>
      </c>
      <c r="C190" s="123" t="s">
        <v>666</v>
      </c>
      <c r="D190" s="202">
        <v>2547</v>
      </c>
      <c r="E190" s="202">
        <v>0</v>
      </c>
      <c r="F190" s="202">
        <v>2547</v>
      </c>
      <c r="G190" s="202">
        <v>0</v>
      </c>
      <c r="H190" s="202">
        <v>0</v>
      </c>
    </row>
    <row r="191" spans="1:8" ht="27">
      <c r="A191" s="124" t="s">
        <v>216</v>
      </c>
      <c r="B191" s="124" t="s">
        <v>217</v>
      </c>
      <c r="C191" s="123" t="s">
        <v>218</v>
      </c>
      <c r="D191" s="202">
        <v>129163.8</v>
      </c>
      <c r="E191" s="202">
        <v>0</v>
      </c>
      <c r="F191" s="202">
        <v>0</v>
      </c>
      <c r="G191" s="202">
        <v>0</v>
      </c>
      <c r="H191" s="202">
        <v>129163.8</v>
      </c>
    </row>
    <row r="192" spans="1:8" ht="27">
      <c r="A192" s="124" t="s">
        <v>667</v>
      </c>
      <c r="B192" s="124" t="s">
        <v>662</v>
      </c>
      <c r="C192" s="123" t="s">
        <v>668</v>
      </c>
      <c r="D192" s="202">
        <v>33857.4</v>
      </c>
      <c r="E192" s="202">
        <f>+D192</f>
        <v>33857.4</v>
      </c>
      <c r="F192" s="202">
        <v>0</v>
      </c>
      <c r="G192" s="202">
        <v>0</v>
      </c>
      <c r="H192" s="202">
        <v>0</v>
      </c>
    </row>
    <row r="193" spans="1:8" ht="27">
      <c r="A193" s="124" t="s">
        <v>667</v>
      </c>
      <c r="B193" s="124" t="s">
        <v>217</v>
      </c>
      <c r="C193" s="123" t="s">
        <v>669</v>
      </c>
      <c r="D193" s="202">
        <v>37379.4</v>
      </c>
      <c r="E193" s="202">
        <v>36899.4</v>
      </c>
      <c r="F193" s="202">
        <v>0</v>
      </c>
      <c r="G193" s="202">
        <v>480</v>
      </c>
      <c r="H193" s="202">
        <v>0</v>
      </c>
    </row>
    <row r="194" spans="1:8" ht="27">
      <c r="A194" s="124" t="s">
        <v>667</v>
      </c>
      <c r="B194" s="124" t="s">
        <v>670</v>
      </c>
      <c r="C194" s="123" t="s">
        <v>671</v>
      </c>
      <c r="D194" s="202">
        <v>1440</v>
      </c>
      <c r="E194" s="202">
        <v>0</v>
      </c>
      <c r="F194" s="202">
        <v>0</v>
      </c>
      <c r="G194" s="202">
        <v>1440</v>
      </c>
      <c r="H194" s="202">
        <v>0</v>
      </c>
    </row>
    <row r="195" spans="1:8" ht="27">
      <c r="A195" s="124" t="s">
        <v>672</v>
      </c>
      <c r="B195" s="124" t="s">
        <v>673</v>
      </c>
      <c r="C195" s="123" t="s">
        <v>674</v>
      </c>
      <c r="D195" s="202">
        <v>18157.599999999999</v>
      </c>
      <c r="E195" s="202">
        <v>0</v>
      </c>
      <c r="F195" s="202">
        <v>0</v>
      </c>
      <c r="G195" s="202">
        <v>18157.599999999999</v>
      </c>
      <c r="H195" s="202">
        <v>0</v>
      </c>
    </row>
    <row r="196" spans="1:8" ht="81">
      <c r="A196" s="124" t="s">
        <v>675</v>
      </c>
      <c r="B196" s="124" t="s">
        <v>145</v>
      </c>
      <c r="C196" s="123" t="s">
        <v>676</v>
      </c>
      <c r="D196" s="202">
        <v>13848</v>
      </c>
      <c r="E196" s="202">
        <v>0</v>
      </c>
      <c r="F196" s="202">
        <v>0</v>
      </c>
      <c r="G196" s="202">
        <v>0</v>
      </c>
      <c r="H196" s="202">
        <v>13848</v>
      </c>
    </row>
    <row r="197" spans="1:8">
      <c r="A197" s="124" t="s">
        <v>675</v>
      </c>
      <c r="B197" s="124" t="s">
        <v>227</v>
      </c>
      <c r="C197" s="123" t="s">
        <v>677</v>
      </c>
      <c r="D197" s="202">
        <v>1399092.6</v>
      </c>
      <c r="E197" s="202">
        <v>1399092.6</v>
      </c>
      <c r="F197" s="202">
        <v>0</v>
      </c>
      <c r="G197" s="202">
        <v>0</v>
      </c>
      <c r="H197" s="202">
        <v>0</v>
      </c>
    </row>
    <row r="198" spans="1:8" ht="27">
      <c r="A198" s="124" t="s">
        <v>675</v>
      </c>
      <c r="B198" s="124" t="s">
        <v>662</v>
      </c>
      <c r="C198" s="123" t="s">
        <v>678</v>
      </c>
      <c r="D198" s="202">
        <v>46935.7</v>
      </c>
      <c r="E198" s="202">
        <v>0</v>
      </c>
      <c r="F198" s="202">
        <v>46935.7</v>
      </c>
      <c r="G198" s="202">
        <v>0</v>
      </c>
      <c r="H198" s="202">
        <v>0</v>
      </c>
    </row>
    <row r="199" spans="1:8">
      <c r="A199" s="124" t="s">
        <v>675</v>
      </c>
      <c r="B199" s="124" t="s">
        <v>195</v>
      </c>
      <c r="C199" s="123" t="s">
        <v>679</v>
      </c>
      <c r="D199" s="202">
        <f>+G199</f>
        <v>23804</v>
      </c>
      <c r="E199" s="202"/>
      <c r="F199" s="202">
        <v>0</v>
      </c>
      <c r="G199" s="202">
        <v>23804</v>
      </c>
      <c r="H199" s="202">
        <v>0</v>
      </c>
    </row>
    <row r="200" spans="1:8" ht="27">
      <c r="A200" s="124" t="s">
        <v>675</v>
      </c>
      <c r="B200" s="124" t="s">
        <v>656</v>
      </c>
      <c r="C200" s="123" t="s">
        <v>680</v>
      </c>
      <c r="D200" s="202">
        <v>203651</v>
      </c>
      <c r="E200" s="202">
        <v>0</v>
      </c>
      <c r="F200" s="202">
        <f>+D200-G200</f>
        <v>202691</v>
      </c>
      <c r="G200" s="202">
        <v>960</v>
      </c>
      <c r="H200" s="202">
        <v>0</v>
      </c>
    </row>
    <row r="201" spans="1:8">
      <c r="A201" s="124" t="s">
        <v>675</v>
      </c>
      <c r="B201" s="124" t="s">
        <v>645</v>
      </c>
      <c r="C201" s="123" t="s">
        <v>681</v>
      </c>
      <c r="D201" s="202">
        <v>7000</v>
      </c>
      <c r="E201" s="202"/>
      <c r="F201" s="202">
        <v>0</v>
      </c>
      <c r="G201" s="202">
        <v>7000</v>
      </c>
      <c r="H201" s="202"/>
    </row>
    <row r="202" spans="1:8" ht="28.5">
      <c r="A202" s="123"/>
      <c r="B202" s="123"/>
      <c r="C202" s="154" t="s">
        <v>200</v>
      </c>
      <c r="D202" s="200">
        <v>140432.79999999999</v>
      </c>
      <c r="E202" s="200">
        <v>140432.79999999999</v>
      </c>
      <c r="F202" s="200">
        <v>0</v>
      </c>
      <c r="G202" s="200">
        <v>0</v>
      </c>
      <c r="H202" s="200">
        <v>0</v>
      </c>
    </row>
    <row r="203" spans="1:8">
      <c r="A203" s="123"/>
      <c r="B203" s="123"/>
      <c r="C203" s="124" t="s">
        <v>243</v>
      </c>
      <c r="D203" s="201"/>
      <c r="E203" s="201"/>
      <c r="F203" s="201"/>
      <c r="G203" s="201"/>
      <c r="H203" s="201"/>
    </row>
    <row r="204" spans="1:8">
      <c r="A204" s="124" t="s">
        <v>199</v>
      </c>
      <c r="B204" s="124" t="s">
        <v>162</v>
      </c>
      <c r="C204" s="123" t="s">
        <v>198</v>
      </c>
      <c r="D204" s="202">
        <v>255.1</v>
      </c>
      <c r="E204" s="202">
        <v>255.1</v>
      </c>
      <c r="F204" s="202">
        <v>0</v>
      </c>
      <c r="G204" s="202">
        <v>0</v>
      </c>
      <c r="H204" s="202">
        <v>0</v>
      </c>
    </row>
    <row r="205" spans="1:8" ht="27">
      <c r="A205" s="124" t="s">
        <v>682</v>
      </c>
      <c r="B205" s="124" t="s">
        <v>227</v>
      </c>
      <c r="C205" s="123" t="s">
        <v>683</v>
      </c>
      <c r="D205" s="202">
        <v>140177.70000000001</v>
      </c>
      <c r="E205" s="202">
        <v>140177.70000000001</v>
      </c>
      <c r="F205" s="202">
        <v>0</v>
      </c>
      <c r="G205" s="202">
        <v>0</v>
      </c>
      <c r="H205" s="202">
        <v>0</v>
      </c>
    </row>
    <row r="206" spans="1:8" ht="28.5">
      <c r="A206" s="123"/>
      <c r="B206" s="123"/>
      <c r="C206" s="154" t="s">
        <v>157</v>
      </c>
      <c r="D206" s="200">
        <f>+D208+D209+D210</f>
        <v>1151579.2</v>
      </c>
      <c r="E206" s="200">
        <f>+E208+E209+E210</f>
        <v>0</v>
      </c>
      <c r="F206" s="200">
        <f>+F208+F209+F210</f>
        <v>0</v>
      </c>
      <c r="G206" s="200">
        <f>+G208+G209+G210</f>
        <v>0</v>
      </c>
      <c r="H206" s="200">
        <f>+H208+H209+H210</f>
        <v>1151579.2</v>
      </c>
    </row>
    <row r="207" spans="1:8">
      <c r="A207" s="123"/>
      <c r="B207" s="123"/>
      <c r="C207" s="124" t="s">
        <v>243</v>
      </c>
      <c r="D207" s="201"/>
      <c r="E207" s="201"/>
      <c r="F207" s="201"/>
      <c r="G207" s="201"/>
      <c r="H207" s="201"/>
    </row>
    <row r="208" spans="1:8" ht="27">
      <c r="A208" s="124" t="s">
        <v>161</v>
      </c>
      <c r="B208" s="124" t="s">
        <v>162</v>
      </c>
      <c r="C208" s="123" t="s">
        <v>163</v>
      </c>
      <c r="D208" s="202">
        <f>+N3.!J90</f>
        <v>1189.2</v>
      </c>
      <c r="E208" s="202">
        <v>0</v>
      </c>
      <c r="F208" s="202">
        <v>0</v>
      </c>
      <c r="G208" s="202">
        <v>0</v>
      </c>
      <c r="H208" s="202">
        <v>1189.2</v>
      </c>
    </row>
    <row r="209" spans="1:8" ht="40.5">
      <c r="A209" s="124" t="s">
        <v>684</v>
      </c>
      <c r="B209" s="124" t="s">
        <v>145</v>
      </c>
      <c r="C209" s="123" t="s">
        <v>685</v>
      </c>
      <c r="D209" s="202">
        <f>+N3.!J92</f>
        <v>1660</v>
      </c>
      <c r="E209" s="202">
        <v>0</v>
      </c>
      <c r="F209" s="202">
        <v>0</v>
      </c>
      <c r="G209" s="202">
        <v>0</v>
      </c>
      <c r="H209" s="202">
        <v>1660</v>
      </c>
    </row>
    <row r="210" spans="1:8">
      <c r="A210" s="124" t="s">
        <v>155</v>
      </c>
      <c r="B210" s="124" t="s">
        <v>145</v>
      </c>
      <c r="C210" s="123" t="s">
        <v>156</v>
      </c>
      <c r="D210" s="202">
        <f>+N3.!J94</f>
        <v>1148730</v>
      </c>
      <c r="E210" s="202">
        <v>0</v>
      </c>
      <c r="F210" s="202">
        <v>0</v>
      </c>
      <c r="G210" s="202">
        <v>0</v>
      </c>
      <c r="H210" s="202">
        <v>1148730</v>
      </c>
    </row>
    <row r="211" spans="1:8" ht="14.25">
      <c r="A211" s="123"/>
      <c r="B211" s="123"/>
      <c r="C211" s="154" t="s">
        <v>689</v>
      </c>
      <c r="D211" s="200">
        <v>1027137.1</v>
      </c>
      <c r="E211" s="200">
        <v>0</v>
      </c>
      <c r="F211" s="200">
        <v>0</v>
      </c>
      <c r="G211" s="200">
        <v>0</v>
      </c>
      <c r="H211" s="200">
        <v>1027137.1</v>
      </c>
    </row>
    <row r="212" spans="1:8">
      <c r="A212" s="123"/>
      <c r="B212" s="123"/>
      <c r="C212" s="124" t="s">
        <v>243</v>
      </c>
      <c r="D212" s="201"/>
      <c r="E212" s="201"/>
      <c r="F212" s="201"/>
      <c r="G212" s="201"/>
      <c r="H212" s="201"/>
    </row>
    <row r="213" spans="1:8">
      <c r="A213" s="124" t="s">
        <v>690</v>
      </c>
      <c r="B213" s="124" t="s">
        <v>145</v>
      </c>
      <c r="C213" s="123" t="s">
        <v>691</v>
      </c>
      <c r="D213" s="202">
        <v>43920</v>
      </c>
      <c r="E213" s="202">
        <v>0</v>
      </c>
      <c r="F213" s="202">
        <v>0</v>
      </c>
      <c r="G213" s="202">
        <v>0</v>
      </c>
      <c r="H213" s="202">
        <v>43920</v>
      </c>
    </row>
    <row r="214" spans="1:8">
      <c r="A214" s="124" t="s">
        <v>692</v>
      </c>
      <c r="B214" s="124" t="s">
        <v>150</v>
      </c>
      <c r="C214" s="123" t="s">
        <v>693</v>
      </c>
      <c r="D214" s="202">
        <v>983217.1</v>
      </c>
      <c r="E214" s="202">
        <v>0</v>
      </c>
      <c r="F214" s="202">
        <v>0</v>
      </c>
      <c r="G214" s="202">
        <v>0</v>
      </c>
      <c r="H214" s="202">
        <v>983217.1</v>
      </c>
    </row>
    <row r="215" spans="1:8" ht="14.25">
      <c r="A215" s="123"/>
      <c r="B215" s="123"/>
      <c r="C215" s="154" t="s">
        <v>175</v>
      </c>
      <c r="D215" s="200">
        <v>190735.5</v>
      </c>
      <c r="E215" s="200">
        <v>172790.1</v>
      </c>
      <c r="F215" s="200">
        <v>195.4</v>
      </c>
      <c r="G215" s="200">
        <v>0</v>
      </c>
      <c r="H215" s="200">
        <v>17750</v>
      </c>
    </row>
    <row r="216" spans="1:8">
      <c r="A216" s="123"/>
      <c r="B216" s="123"/>
      <c r="C216" s="124" t="s">
        <v>243</v>
      </c>
      <c r="D216" s="201"/>
      <c r="E216" s="201"/>
      <c r="F216" s="201"/>
      <c r="G216" s="201"/>
      <c r="H216" s="201"/>
    </row>
    <row r="217" spans="1:8" ht="27">
      <c r="A217" s="124" t="s">
        <v>172</v>
      </c>
      <c r="B217" s="124" t="s">
        <v>145</v>
      </c>
      <c r="C217" s="123" t="s">
        <v>694</v>
      </c>
      <c r="D217" s="202">
        <v>17750</v>
      </c>
      <c r="E217" s="202">
        <v>0</v>
      </c>
      <c r="F217" s="202">
        <v>0</v>
      </c>
      <c r="G217" s="202">
        <v>0</v>
      </c>
      <c r="H217" s="202">
        <v>17750</v>
      </c>
    </row>
    <row r="218" spans="1:8" ht="27">
      <c r="A218" s="124" t="s">
        <v>172</v>
      </c>
      <c r="B218" s="124" t="s">
        <v>173</v>
      </c>
      <c r="C218" s="123" t="s">
        <v>174</v>
      </c>
      <c r="D218" s="202">
        <v>172985.5</v>
      </c>
      <c r="E218" s="202">
        <v>172790.1</v>
      </c>
      <c r="F218" s="202">
        <v>195.4</v>
      </c>
      <c r="G218" s="202">
        <v>0</v>
      </c>
      <c r="H218" s="202">
        <v>0</v>
      </c>
    </row>
    <row r="219" spans="1:8" ht="14.25">
      <c r="A219" s="123"/>
      <c r="B219" s="123"/>
      <c r="C219" s="154" t="s">
        <v>695</v>
      </c>
      <c r="D219" s="200">
        <v>332510.59999999998</v>
      </c>
      <c r="E219" s="200">
        <v>0</v>
      </c>
      <c r="F219" s="200">
        <v>332510.59999999998</v>
      </c>
      <c r="G219" s="200">
        <v>0</v>
      </c>
      <c r="H219" s="200">
        <v>0</v>
      </c>
    </row>
    <row r="220" spans="1:8" ht="18" customHeight="1">
      <c r="A220" s="123"/>
      <c r="B220" s="123"/>
      <c r="C220" s="124" t="s">
        <v>243</v>
      </c>
      <c r="D220" s="201"/>
      <c r="E220" s="201"/>
      <c r="F220" s="201"/>
      <c r="G220" s="201"/>
      <c r="H220" s="201"/>
    </row>
    <row r="221" spans="1:8" ht="40.5">
      <c r="A221" s="124">
        <v>1180</v>
      </c>
      <c r="B221" s="124" t="s">
        <v>326</v>
      </c>
      <c r="C221" s="123" t="s">
        <v>949</v>
      </c>
      <c r="D221" s="202">
        <v>148748.9</v>
      </c>
      <c r="E221" s="202">
        <v>0</v>
      </c>
      <c r="F221" s="202">
        <v>148748.9</v>
      </c>
      <c r="G221" s="123"/>
      <c r="H221" s="202">
        <v>0</v>
      </c>
    </row>
    <row r="222" spans="1:8" ht="27">
      <c r="A222" s="124">
        <v>1180</v>
      </c>
      <c r="B222" s="124">
        <v>31004</v>
      </c>
      <c r="C222" s="123" t="s">
        <v>950</v>
      </c>
      <c r="D222" s="202">
        <v>183761.7</v>
      </c>
      <c r="E222" s="202"/>
      <c r="F222" s="202">
        <v>183761.7</v>
      </c>
      <c r="G222" s="123"/>
      <c r="H222" s="202"/>
    </row>
  </sheetData>
  <customSheetViews>
    <customSheetView guid="{BE5D3C84-7B1B-488E-B85A-B98892622CEC}" showAutoFilter="1">
      <pane ySplit="10" topLeftCell="A197" activePane="bottomLeft" state="frozen"/>
      <selection pane="bottomLeft" activeCell="K114" sqref="K114"/>
      <pageMargins left="0.7" right="0.7" top="0.75" bottom="0.75" header="0.3" footer="0.3"/>
      <pageSetup paperSize="9" orientation="portrait" r:id="rId1"/>
      <autoFilter ref="A1:A225"/>
    </customSheetView>
    <customSheetView guid="{BBFF48D1-B90B-47AD-AE67-40600C5DE1EF}" showAutoFilter="1">
      <pane ySplit="10" topLeftCell="A11" activePane="bottomLeft" state="frozen"/>
      <selection pane="bottomLeft" activeCell="D11" sqref="D11"/>
      <pageMargins left="0.7" right="0.7" top="0.75" bottom="0.75" header="0.3" footer="0.3"/>
      <pageSetup paperSize="9" orientation="portrait" r:id="rId2"/>
      <autoFilter ref="A1:A225"/>
    </customSheetView>
    <customSheetView guid="{89A683D1-BE0C-487E-AFC6-140E2DB9A9CC}" showAutoFilter="1">
      <pane ySplit="10" topLeftCell="A167" activePane="bottomLeft" state="frozen"/>
      <selection pane="bottomLeft" activeCell="I179" sqref="I179"/>
      <pageMargins left="0.7" right="0.7" top="0.75" bottom="0.75" header="0.3" footer="0.3"/>
      <pageSetup paperSize="9" orientation="portrait" r:id="rId3"/>
      <autoFilter ref="A1:A225"/>
    </customSheetView>
    <customSheetView guid="{200990DE-F91C-4F6F-8AC5-BC7AC2B55E55}" showAutoFilter="1">
      <pane ySplit="10" topLeftCell="A11" activePane="bottomLeft" state="frozen"/>
      <selection pane="bottomLeft" activeCell="K11" sqref="K11"/>
      <pageMargins left="0.7" right="0.7" top="0.75" bottom="0.75" header="0.3" footer="0.3"/>
      <pageSetup paperSize="9" orientation="portrait" r:id="rId4"/>
      <autoFilter ref="A1:A225"/>
    </customSheetView>
    <customSheetView guid="{ACF58398-C075-4602-B0CE-9C82FEC29CE0}" showAutoFilter="1">
      <pane ySplit="10" topLeftCell="A11" activePane="bottomLeft" state="frozen"/>
      <selection pane="bottomLeft" activeCell="I13" sqref="I13:I19"/>
      <pageMargins left="0.7" right="0.7" top="0.75" bottom="0.75" header="0.3" footer="0.3"/>
      <pageSetup paperSize="9" orientation="portrait" r:id="rId5"/>
      <autoFilter ref="A1:A225"/>
    </customSheetView>
    <customSheetView guid="{DD59A88E-4574-4C3B-B30A-DDDDD2FFED0E}" showAutoFilter="1">
      <pane ySplit="10" topLeftCell="A227" activePane="bottomLeft" state="frozen"/>
      <selection pane="bottomLeft" activeCell="L17" sqref="L17"/>
      <pageMargins left="0.7" right="0.7" top="0.75" bottom="0.75" header="0.3" footer="0.3"/>
      <pageSetup paperSize="9" orientation="portrait" r:id="rId6"/>
      <autoFilter ref="A1:A228"/>
    </customSheetView>
    <customSheetView guid="{A086F4C9-D1AD-48B6-9F97-3B74E42882F1}" showAutoFilter="1">
      <pane ySplit="10" topLeftCell="A100" activePane="bottomLeft" state="frozen"/>
      <selection pane="bottomLeft" activeCell="A104" sqref="A1:A1048576"/>
      <pageMargins left="0.7" right="0.7" top="0.75" bottom="0.75" header="0.3" footer="0.3"/>
      <pageSetup paperSize="9" orientation="portrait" r:id="rId7"/>
      <autoFilter ref="A1:A228"/>
    </customSheetView>
    <customSheetView guid="{34262D87-1818-4F55-B902-D8FFF16E90B7}" showAutoFilter="1">
      <pane ySplit="10" topLeftCell="A140" activePane="bottomLeft" state="frozen"/>
      <selection pane="bottomLeft" activeCell="F118" sqref="F118:F119"/>
      <pageMargins left="0.7" right="0.7" top="0.75" bottom="0.75" header="0.3" footer="0.3"/>
      <pageSetup paperSize="9" orientation="portrait" r:id="rId8"/>
      <autoFilter ref="A1:A161"/>
    </customSheetView>
    <customSheetView guid="{24790AB1-98EB-4800-B428-5A838E38231B}" showAutoFilter="1">
      <pane ySplit="10" topLeftCell="A11" activePane="bottomLeft" state="frozen"/>
      <selection pane="bottomLeft" activeCell="L17" sqref="L17"/>
      <pageMargins left="0.7" right="0.7" top="0.75" bottom="0.75" header="0.3" footer="0.3"/>
      <pageSetup paperSize="9" orientation="portrait" r:id="rId9"/>
      <autoFilter ref="A1:A161"/>
    </customSheetView>
    <customSheetView guid="{6E85911E-0987-42F9-B553-303B8CD2208E}" showAutoFilter="1">
      <pane ySplit="10" topLeftCell="A11" activePane="bottomLeft" state="frozen"/>
      <selection pane="bottomLeft" activeCell="I99" sqref="I99"/>
      <pageMargins left="0.7" right="0.7" top="0.75" bottom="0.75" header="0.3" footer="0.3"/>
      <pageSetup paperSize="9" orientation="portrait" r:id="rId10"/>
      <autoFilter ref="A1:A228"/>
    </customSheetView>
    <customSheetView guid="{8FD38D9F-F0C7-4BB6-A144-266DA3EF64B6}" showAutoFilter="1">
      <pane ySplit="10" topLeftCell="A204" activePane="bottomLeft" state="frozen"/>
      <selection pane="bottomLeft" activeCell="J210" sqref="J210"/>
      <pageMargins left="0.7" right="0.7" top="0.75" bottom="0.75" header="0.3" footer="0.3"/>
      <pageSetup paperSize="9" orientation="portrait" r:id="rId11"/>
      <autoFilter ref="A1:A225"/>
    </customSheetView>
    <customSheetView guid="{D914DED7-0F3C-4F85-94A0-524810AD27D5}" showAutoFilter="1">
      <pane ySplit="10" topLeftCell="A199" activePane="bottomLeft" state="frozen"/>
      <selection pane="bottomLeft" activeCell="F202" sqref="F202"/>
      <pageMargins left="0.7" right="0.7" top="0.75" bottom="0.75" header="0.3" footer="0.3"/>
      <pageSetup paperSize="9" orientation="portrait" r:id="rId12"/>
      <autoFilter ref="A1:A225"/>
    </customSheetView>
    <customSheetView guid="{68B9E451-05A6-448A-8186-789990A76B48}" showAutoFilter="1">
      <pane ySplit="10" topLeftCell="A11" activePane="bottomLeft" state="frozen"/>
      <selection pane="bottomLeft" activeCell="D11" sqref="D11"/>
      <pageMargins left="0.7" right="0.7" top="0.75" bottom="0.75" header="0.3" footer="0.3"/>
      <pageSetup paperSize="9" orientation="portrait" r:id="rId13"/>
      <autoFilter ref="A1:A225"/>
    </customSheetView>
    <customSheetView guid="{131A4E78-F540-4372-9AD2-17315FEFA13D}" showAutoFilter="1">
      <pane ySplit="10" topLeftCell="A54" activePane="bottomLeft" state="frozen"/>
      <selection pane="bottomLeft" activeCell="E10" sqref="E10:H10"/>
      <pageMargins left="0.7" right="0.7" top="0.75" bottom="0.75" header="0.3" footer="0.3"/>
      <pageSetup paperSize="9" orientation="portrait" r:id="rId14"/>
      <autoFilter ref="A1:A225"/>
    </customSheetView>
    <customSheetView guid="{BDA7B104-3192-4E30-A3E7-2627EFB5CD51}" showAutoFilter="1">
      <pane ySplit="10" topLeftCell="A201" activePane="bottomLeft" state="frozen"/>
      <selection pane="bottomLeft" activeCell="A207" sqref="A1:A1048576"/>
      <pageMargins left="0.7" right="0.7" top="0.75" bottom="0.75" header="0.3" footer="0.3"/>
      <pageSetup paperSize="9" orientation="portrait" r:id="rId15"/>
      <autoFilter ref="A1:A225"/>
    </customSheetView>
    <customSheetView guid="{E88C18B0-6499-41C6-90F3-D1E8EFA66A0A}" showAutoFilter="1">
      <pane ySplit="10" topLeftCell="A197" activePane="bottomLeft" state="frozen"/>
      <selection pane="bottomLeft" activeCell="K114" sqref="K114"/>
      <pageMargins left="0.7" right="0.7" top="0.75" bottom="0.75" header="0.3" footer="0.3"/>
      <pageSetup paperSize="9" orientation="portrait" r:id="rId16"/>
      <autoFilter ref="A1:A225"/>
    </customSheetView>
    <customSheetView guid="{BE08DB79-9877-4F77-AA00-E74D5D7BF025}" showAutoFilter="1">
      <pane ySplit="10" topLeftCell="A11" activePane="bottomLeft" state="frozen"/>
      <selection pane="bottomLeft" activeCell="F38" sqref="F37:F38"/>
      <pageMargins left="0.7" right="0.7" top="0.75" bottom="0.75" header="0.3" footer="0.3"/>
      <pageSetup paperSize="9" orientation="portrait" r:id="rId17"/>
      <autoFilter ref="A1:A225"/>
    </customSheetView>
  </customSheetViews>
  <mergeCells count="7">
    <mergeCell ref="A1:H1"/>
    <mergeCell ref="A5:H5"/>
    <mergeCell ref="A7:H7"/>
    <mergeCell ref="A8:B8"/>
    <mergeCell ref="C8:C9"/>
    <mergeCell ref="D8:D9"/>
    <mergeCell ref="E8:H8"/>
  </mergeCells>
  <dataValidations count="1">
    <dataValidation type="list" allowBlank="1" showInputMessage="1" showErrorMessage="1" sqref="C198">
      <formula1>_1__հայտարարվել_է_նախ_մրցույթ</formula1>
    </dataValidation>
  </dataValidations>
  <pageMargins left="0.7" right="0.7" top="0.75" bottom="0.75" header="0.3" footer="0.3"/>
  <pageSetup paperSize="9" orientation="portrait" r:id="rId1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7"/>
  <sheetViews>
    <sheetView workbookViewId="0">
      <selection activeCell="S9" sqref="S9"/>
    </sheetView>
  </sheetViews>
  <sheetFormatPr defaultColWidth="9.140625" defaultRowHeight="13.5"/>
  <cols>
    <col min="1" max="3" width="7.5703125" style="29" customWidth="1"/>
    <col min="4" max="4" width="12" style="29" customWidth="1"/>
    <col min="5" max="5" width="7.5703125" style="29" customWidth="1"/>
    <col min="6" max="6" width="45.5703125" style="10" customWidth="1"/>
    <col min="7" max="7" width="13.42578125" style="10" customWidth="1"/>
    <col min="8" max="9" width="15.28515625" style="10" customWidth="1"/>
    <col min="10" max="10" width="18.7109375" style="10" customWidth="1"/>
    <col min="11" max="16384" width="9.140625" style="10"/>
  </cols>
  <sheetData>
    <row r="1" spans="1:10" s="3" customFormat="1">
      <c r="A1" s="146" t="s">
        <v>715</v>
      </c>
      <c r="B1" s="146"/>
      <c r="C1" s="146"/>
      <c r="D1" s="146"/>
      <c r="E1" s="146"/>
      <c r="J1" s="84" t="s">
        <v>274</v>
      </c>
    </row>
    <row r="2" spans="1:10" s="7" customFormat="1">
      <c r="A2" s="3"/>
      <c r="D2" s="68"/>
      <c r="J2" s="68" t="s">
        <v>746</v>
      </c>
    </row>
    <row r="3" spans="1:10" s="7" customFormat="1">
      <c r="A3" s="3"/>
      <c r="D3" s="68"/>
      <c r="J3" s="68" t="s">
        <v>747</v>
      </c>
    </row>
    <row r="4" spans="1:10" s="3" customFormat="1">
      <c r="A4" s="146"/>
      <c r="B4" s="146"/>
      <c r="C4" s="146"/>
      <c r="D4" s="146"/>
      <c r="E4" s="146"/>
      <c r="J4" s="84"/>
    </row>
    <row r="5" spans="1:10" s="3" customFormat="1" ht="48" customHeight="1">
      <c r="A5" s="566" t="s">
        <v>407</v>
      </c>
      <c r="B5" s="566"/>
      <c r="C5" s="566"/>
      <c r="D5" s="566"/>
      <c r="E5" s="566"/>
      <c r="F5" s="566"/>
      <c r="G5" s="566"/>
      <c r="H5" s="566"/>
      <c r="I5" s="566"/>
      <c r="J5" s="566"/>
    </row>
    <row r="7" spans="1:10" ht="15" customHeight="1">
      <c r="I7" s="567" t="s">
        <v>234</v>
      </c>
      <c r="J7" s="567"/>
    </row>
    <row r="8" spans="1:10" ht="48" customHeight="1">
      <c r="A8" s="568" t="s">
        <v>21</v>
      </c>
      <c r="B8" s="568"/>
      <c r="C8" s="568"/>
      <c r="D8" s="568" t="s">
        <v>10</v>
      </c>
      <c r="E8" s="568"/>
      <c r="F8" s="569" t="s">
        <v>22</v>
      </c>
      <c r="G8" s="533" t="s">
        <v>698</v>
      </c>
      <c r="H8" s="570"/>
      <c r="I8" s="570"/>
      <c r="J8" s="571"/>
    </row>
    <row r="9" spans="1:10" ht="54" customHeight="1">
      <c r="A9" s="85" t="s">
        <v>139</v>
      </c>
      <c r="B9" s="85" t="s">
        <v>140</v>
      </c>
      <c r="C9" s="85" t="s">
        <v>23</v>
      </c>
      <c r="D9" s="85" t="s">
        <v>13</v>
      </c>
      <c r="E9" s="85" t="s">
        <v>141</v>
      </c>
      <c r="F9" s="569"/>
      <c r="G9" s="57" t="s">
        <v>7</v>
      </c>
      <c r="H9" s="85" t="s">
        <v>18</v>
      </c>
      <c r="I9" s="85" t="s">
        <v>19</v>
      </c>
      <c r="J9" s="85" t="s">
        <v>20</v>
      </c>
    </row>
    <row r="10" spans="1:10" ht="14.25">
      <c r="A10" s="123">
        <v>111</v>
      </c>
      <c r="B10" s="123"/>
      <c r="C10" s="123"/>
      <c r="D10" s="123"/>
      <c r="E10" s="123"/>
      <c r="F10" s="290" t="s">
        <v>27</v>
      </c>
      <c r="G10" s="291">
        <f>+G12+G56+G90+G118+G128+G144+G154+G184+G240</f>
        <v>8857443.5999999978</v>
      </c>
      <c r="H10" s="291">
        <f t="shared" ref="H10:J10" si="0">+H12+H56+H90+H118+H128+H144+H154+H184+H240</f>
        <v>10484881.999999998</v>
      </c>
      <c r="I10" s="291">
        <f t="shared" si="0"/>
        <v>10722642.999999998</v>
      </c>
      <c r="J10" s="291">
        <f t="shared" si="0"/>
        <v>11015853.700099999</v>
      </c>
    </row>
    <row r="11" spans="1:10">
      <c r="A11" s="123"/>
      <c r="B11" s="123"/>
      <c r="C11" s="123"/>
      <c r="D11" s="123"/>
      <c r="E11" s="123"/>
      <c r="F11" s="123" t="s">
        <v>24</v>
      </c>
      <c r="G11" s="123"/>
      <c r="H11" s="123"/>
      <c r="I11" s="123"/>
      <c r="J11" s="123"/>
    </row>
    <row r="12" spans="1:10" ht="28.5">
      <c r="A12" s="290" t="s">
        <v>28</v>
      </c>
      <c r="B12" s="123"/>
      <c r="C12" s="123"/>
      <c r="D12" s="123"/>
      <c r="E12" s="123"/>
      <c r="F12" s="290" t="s">
        <v>142</v>
      </c>
      <c r="G12" s="291">
        <v>1219879.1000000001</v>
      </c>
      <c r="H12" s="291">
        <v>1238059.1000000001</v>
      </c>
      <c r="I12" s="291">
        <v>1304059.1000000001</v>
      </c>
      <c r="J12" s="291">
        <v>1304059.1000000001</v>
      </c>
    </row>
    <row r="13" spans="1:10">
      <c r="A13" s="123"/>
      <c r="B13" s="123"/>
      <c r="C13" s="123"/>
      <c r="D13" s="123"/>
      <c r="E13" s="123"/>
      <c r="F13" s="123" t="s">
        <v>24</v>
      </c>
      <c r="G13" s="123"/>
      <c r="H13" s="123"/>
      <c r="I13" s="123"/>
      <c r="J13" s="123"/>
    </row>
    <row r="14" spans="1:10" ht="57">
      <c r="A14" s="123"/>
      <c r="B14" s="290" t="s">
        <v>28</v>
      </c>
      <c r="C14" s="123"/>
      <c r="D14" s="123"/>
      <c r="E14" s="123"/>
      <c r="F14" s="290" t="s">
        <v>143</v>
      </c>
      <c r="G14" s="291">
        <v>22948.1</v>
      </c>
      <c r="H14" s="291">
        <v>22948.1</v>
      </c>
      <c r="I14" s="291">
        <v>22948.1</v>
      </c>
      <c r="J14" s="291">
        <v>22948.1</v>
      </c>
    </row>
    <row r="15" spans="1:10">
      <c r="A15" s="123"/>
      <c r="B15" s="123"/>
      <c r="C15" s="123"/>
      <c r="D15" s="123"/>
      <c r="E15" s="123"/>
      <c r="F15" s="123" t="s">
        <v>24</v>
      </c>
      <c r="G15" s="123"/>
      <c r="H15" s="123"/>
      <c r="I15" s="123"/>
      <c r="J15" s="123"/>
    </row>
    <row r="16" spans="1:10" ht="28.5">
      <c r="A16" s="123"/>
      <c r="B16" s="123"/>
      <c r="C16" s="290" t="s">
        <v>28</v>
      </c>
      <c r="D16" s="123"/>
      <c r="E16" s="123"/>
      <c r="F16" s="290" t="s">
        <v>144</v>
      </c>
      <c r="G16" s="291">
        <v>22948.1</v>
      </c>
      <c r="H16" s="291">
        <v>22948.1</v>
      </c>
      <c r="I16" s="291">
        <v>22948.1</v>
      </c>
      <c r="J16" s="291">
        <v>22948.1</v>
      </c>
    </row>
    <row r="17" spans="1:10">
      <c r="A17" s="123"/>
      <c r="B17" s="123"/>
      <c r="C17" s="123"/>
      <c r="D17" s="123"/>
      <c r="E17" s="123"/>
      <c r="F17" s="123" t="s">
        <v>24</v>
      </c>
      <c r="G17" s="123"/>
      <c r="H17" s="123"/>
      <c r="I17" s="123"/>
      <c r="J17" s="123"/>
    </row>
    <row r="18" spans="1:10" ht="27">
      <c r="A18" s="123"/>
      <c r="B18" s="123"/>
      <c r="C18" s="123"/>
      <c r="D18" s="123" t="s">
        <v>629</v>
      </c>
      <c r="E18" s="123" t="s">
        <v>145</v>
      </c>
      <c r="F18" s="123" t="s">
        <v>630</v>
      </c>
      <c r="G18" s="292">
        <v>16356.6</v>
      </c>
      <c r="H18" s="292">
        <v>16356.6</v>
      </c>
      <c r="I18" s="292">
        <v>16356.6</v>
      </c>
      <c r="J18" s="292">
        <v>16356.6</v>
      </c>
    </row>
    <row r="19" spans="1:10" ht="25.5" customHeight="1">
      <c r="A19" s="123"/>
      <c r="B19" s="123"/>
      <c r="C19" s="123"/>
      <c r="D19" s="123"/>
      <c r="E19" s="123"/>
      <c r="F19" s="123" t="s">
        <v>628</v>
      </c>
      <c r="G19" s="292">
        <v>16356.6</v>
      </c>
      <c r="H19" s="292">
        <v>16356.6</v>
      </c>
      <c r="I19" s="292">
        <v>16356.6</v>
      </c>
      <c r="J19" s="292">
        <v>16356.6</v>
      </c>
    </row>
    <row r="20" spans="1:10" ht="40.5">
      <c r="A20" s="123"/>
      <c r="B20" s="123"/>
      <c r="C20" s="123"/>
      <c r="D20" s="123" t="s">
        <v>158</v>
      </c>
      <c r="E20" s="123" t="s">
        <v>326</v>
      </c>
      <c r="F20" s="123" t="s">
        <v>327</v>
      </c>
      <c r="G20" s="292">
        <v>6591.5</v>
      </c>
      <c r="H20" s="292">
        <v>6591.5</v>
      </c>
      <c r="I20" s="292">
        <v>6591.5</v>
      </c>
      <c r="J20" s="292">
        <v>6591.5</v>
      </c>
    </row>
    <row r="21" spans="1:10" ht="27">
      <c r="A21" s="123"/>
      <c r="B21" s="123"/>
      <c r="C21" s="123"/>
      <c r="D21" s="123"/>
      <c r="E21" s="123"/>
      <c r="F21" s="123" t="s">
        <v>146</v>
      </c>
      <c r="G21" s="292">
        <v>6591.5</v>
      </c>
      <c r="H21" s="292">
        <v>6591.5</v>
      </c>
      <c r="I21" s="292">
        <v>6591.5</v>
      </c>
      <c r="J21" s="292">
        <v>6591.5</v>
      </c>
    </row>
    <row r="22" spans="1:10" ht="28.5">
      <c r="A22" s="123"/>
      <c r="B22" s="123"/>
      <c r="C22" s="290" t="s">
        <v>148</v>
      </c>
      <c r="D22" s="123"/>
      <c r="E22" s="123"/>
      <c r="F22" s="290" t="s">
        <v>149</v>
      </c>
      <c r="G22" s="291">
        <v>0</v>
      </c>
      <c r="H22" s="291">
        <v>0</v>
      </c>
      <c r="I22" s="291">
        <v>0</v>
      </c>
      <c r="J22" s="291">
        <v>0</v>
      </c>
    </row>
    <row r="23" spans="1:10">
      <c r="A23" s="123"/>
      <c r="B23" s="123"/>
      <c r="C23" s="123"/>
      <c r="D23" s="123"/>
      <c r="E23" s="123"/>
      <c r="F23" s="123" t="s">
        <v>24</v>
      </c>
      <c r="G23" s="123"/>
      <c r="H23" s="123"/>
      <c r="I23" s="123"/>
      <c r="J23" s="123"/>
    </row>
    <row r="24" spans="1:10" ht="54">
      <c r="A24" s="123"/>
      <c r="B24" s="123"/>
      <c r="C24" s="123"/>
      <c r="D24" s="123" t="s">
        <v>687</v>
      </c>
      <c r="E24" s="123" t="s">
        <v>699</v>
      </c>
      <c r="F24" s="123" t="s">
        <v>700</v>
      </c>
      <c r="G24" s="292">
        <v>-4693.8999999999996</v>
      </c>
      <c r="H24" s="292">
        <v>-4693.8999999999996</v>
      </c>
      <c r="I24" s="292">
        <v>-4693.8999999999996</v>
      </c>
      <c r="J24" s="292">
        <v>-4693.8999999999996</v>
      </c>
    </row>
    <row r="25" spans="1:10">
      <c r="A25" s="123"/>
      <c r="B25" s="123"/>
      <c r="C25" s="123"/>
      <c r="D25" s="123"/>
      <c r="E25" s="123"/>
      <c r="F25" s="123" t="s">
        <v>686</v>
      </c>
      <c r="G25" s="292">
        <v>-4693.8999999999996</v>
      </c>
      <c r="H25" s="292">
        <v>-4693.8999999999996</v>
      </c>
      <c r="I25" s="292">
        <v>-4693.8999999999996</v>
      </c>
      <c r="J25" s="292">
        <v>-4693.8999999999996</v>
      </c>
    </row>
    <row r="26" spans="1:10" ht="81">
      <c r="A26" s="123"/>
      <c r="B26" s="123"/>
      <c r="C26" s="123"/>
      <c r="D26" s="123" t="s">
        <v>687</v>
      </c>
      <c r="E26" s="123" t="s">
        <v>150</v>
      </c>
      <c r="F26" s="123" t="s">
        <v>688</v>
      </c>
      <c r="G26" s="292">
        <v>4693.8999999999996</v>
      </c>
      <c r="H26" s="292">
        <v>4693.8999999999996</v>
      </c>
      <c r="I26" s="292">
        <v>4693.8999999999996</v>
      </c>
      <c r="J26" s="292">
        <v>4693.8999999999996</v>
      </c>
    </row>
    <row r="27" spans="1:10">
      <c r="A27" s="123"/>
      <c r="B27" s="123"/>
      <c r="C27" s="123"/>
      <c r="D27" s="123"/>
      <c r="E27" s="123"/>
      <c r="F27" s="123" t="s">
        <v>686</v>
      </c>
      <c r="G27" s="292">
        <v>4693.8999999999996</v>
      </c>
      <c r="H27" s="292">
        <v>4693.8999999999996</v>
      </c>
      <c r="I27" s="292">
        <v>4693.8999999999996</v>
      </c>
      <c r="J27" s="292">
        <v>4693.8999999999996</v>
      </c>
    </row>
    <row r="28" spans="1:10" ht="14.25">
      <c r="A28" s="123"/>
      <c r="B28" s="290" t="s">
        <v>152</v>
      </c>
      <c r="C28" s="123"/>
      <c r="D28" s="123"/>
      <c r="E28" s="123"/>
      <c r="F28" s="290" t="s">
        <v>153</v>
      </c>
      <c r="G28" s="291">
        <v>1064550</v>
      </c>
      <c r="H28" s="291">
        <v>1082730</v>
      </c>
      <c r="I28" s="291">
        <v>1148730</v>
      </c>
      <c r="J28" s="291">
        <v>1148730</v>
      </c>
    </row>
    <row r="29" spans="1:10">
      <c r="A29" s="123"/>
      <c r="B29" s="123"/>
      <c r="C29" s="123"/>
      <c r="D29" s="123"/>
      <c r="E29" s="123"/>
      <c r="F29" s="123" t="s">
        <v>24</v>
      </c>
      <c r="G29" s="123"/>
      <c r="H29" s="123"/>
      <c r="I29" s="123"/>
      <c r="J29" s="123"/>
    </row>
    <row r="30" spans="1:10" ht="28.5">
      <c r="A30" s="123"/>
      <c r="B30" s="123"/>
      <c r="C30" s="290" t="s">
        <v>148</v>
      </c>
      <c r="D30" s="123"/>
      <c r="E30" s="123"/>
      <c r="F30" s="290" t="s">
        <v>154</v>
      </c>
      <c r="G30" s="291">
        <v>1064550</v>
      </c>
      <c r="H30" s="291">
        <v>1082730</v>
      </c>
      <c r="I30" s="291">
        <v>1148730</v>
      </c>
      <c r="J30" s="291">
        <v>1148730</v>
      </c>
    </row>
    <row r="31" spans="1:10">
      <c r="A31" s="123"/>
      <c r="B31" s="123"/>
      <c r="C31" s="123"/>
      <c r="D31" s="123"/>
      <c r="E31" s="123"/>
      <c r="F31" s="123" t="s">
        <v>24</v>
      </c>
      <c r="G31" s="123"/>
      <c r="H31" s="123"/>
      <c r="I31" s="123"/>
      <c r="J31" s="123"/>
    </row>
    <row r="32" spans="1:10">
      <c r="A32" s="123"/>
      <c r="B32" s="123"/>
      <c r="C32" s="123"/>
      <c r="D32" s="123" t="s">
        <v>155</v>
      </c>
      <c r="E32" s="123" t="s">
        <v>145</v>
      </c>
      <c r="F32" s="123" t="s">
        <v>156</v>
      </c>
      <c r="G32" s="292">
        <v>1064550</v>
      </c>
      <c r="H32" s="292">
        <v>1082730</v>
      </c>
      <c r="I32" s="292">
        <v>1148730</v>
      </c>
      <c r="J32" s="292">
        <v>1148730</v>
      </c>
    </row>
    <row r="33" spans="1:10" ht="27">
      <c r="A33" s="123"/>
      <c r="B33" s="123"/>
      <c r="C33" s="123"/>
      <c r="D33" s="123"/>
      <c r="E33" s="123"/>
      <c r="F33" s="123" t="s">
        <v>157</v>
      </c>
      <c r="G33" s="292">
        <v>1064550</v>
      </c>
      <c r="H33" s="292">
        <v>1082730</v>
      </c>
      <c r="I33" s="292">
        <v>1148730</v>
      </c>
      <c r="J33" s="292">
        <v>1148730</v>
      </c>
    </row>
    <row r="34" spans="1:10" ht="28.5">
      <c r="A34" s="123"/>
      <c r="B34" s="290" t="s">
        <v>181</v>
      </c>
      <c r="C34" s="123"/>
      <c r="D34" s="123"/>
      <c r="E34" s="123"/>
      <c r="F34" s="290" t="s">
        <v>701</v>
      </c>
      <c r="G34" s="291">
        <v>52985.5</v>
      </c>
      <c r="H34" s="291">
        <v>52985.5</v>
      </c>
      <c r="I34" s="291">
        <v>52985.5</v>
      </c>
      <c r="J34" s="291">
        <v>52985.5</v>
      </c>
    </row>
    <row r="35" spans="1:10">
      <c r="A35" s="123"/>
      <c r="B35" s="123"/>
      <c r="C35" s="123"/>
      <c r="D35" s="123"/>
      <c r="E35" s="123"/>
      <c r="F35" s="123" t="s">
        <v>24</v>
      </c>
      <c r="G35" s="123"/>
      <c r="H35" s="123"/>
      <c r="I35" s="123"/>
      <c r="J35" s="123"/>
    </row>
    <row r="36" spans="1:10" ht="28.5">
      <c r="A36" s="123"/>
      <c r="B36" s="123"/>
      <c r="C36" s="290" t="s">
        <v>28</v>
      </c>
      <c r="D36" s="123"/>
      <c r="E36" s="123"/>
      <c r="F36" s="290" t="s">
        <v>701</v>
      </c>
      <c r="G36" s="291">
        <v>52985.5</v>
      </c>
      <c r="H36" s="291">
        <v>52985.5</v>
      </c>
      <c r="I36" s="291">
        <v>52985.5</v>
      </c>
      <c r="J36" s="291">
        <v>52985.5</v>
      </c>
    </row>
    <row r="37" spans="1:10">
      <c r="A37" s="123"/>
      <c r="B37" s="123"/>
      <c r="C37" s="123"/>
      <c r="D37" s="123"/>
      <c r="E37" s="123"/>
      <c r="F37" s="123" t="s">
        <v>24</v>
      </c>
      <c r="G37" s="123"/>
      <c r="H37" s="123"/>
      <c r="I37" s="123"/>
      <c r="J37" s="123"/>
    </row>
    <row r="38" spans="1:10" ht="54">
      <c r="A38" s="123"/>
      <c r="B38" s="123"/>
      <c r="C38" s="123"/>
      <c r="D38" s="123" t="s">
        <v>655</v>
      </c>
      <c r="E38" s="123" t="s">
        <v>656</v>
      </c>
      <c r="F38" s="123" t="s">
        <v>657</v>
      </c>
      <c r="G38" s="292">
        <v>52985.5</v>
      </c>
      <c r="H38" s="292">
        <v>52985.5</v>
      </c>
      <c r="I38" s="292">
        <v>52985.5</v>
      </c>
      <c r="J38" s="292">
        <v>52985.5</v>
      </c>
    </row>
    <row r="39" spans="1:10" ht="27">
      <c r="A39" s="123"/>
      <c r="B39" s="123"/>
      <c r="C39" s="123"/>
      <c r="D39" s="123"/>
      <c r="E39" s="123"/>
      <c r="F39" s="123" t="s">
        <v>214</v>
      </c>
      <c r="G39" s="292">
        <v>52985.5</v>
      </c>
      <c r="H39" s="292">
        <v>52985.5</v>
      </c>
      <c r="I39" s="292">
        <v>52985.5</v>
      </c>
      <c r="J39" s="292">
        <v>52985.5</v>
      </c>
    </row>
    <row r="40" spans="1:10" ht="28.5">
      <c r="A40" s="123"/>
      <c r="B40" s="290" t="s">
        <v>159</v>
      </c>
      <c r="C40" s="123"/>
      <c r="D40" s="123"/>
      <c r="E40" s="123"/>
      <c r="F40" s="290" t="s">
        <v>160</v>
      </c>
      <c r="G40" s="291">
        <v>1189.2</v>
      </c>
      <c r="H40" s="291">
        <v>1189.2</v>
      </c>
      <c r="I40" s="291">
        <v>1189.2</v>
      </c>
      <c r="J40" s="291">
        <v>1189.2</v>
      </c>
    </row>
    <row r="41" spans="1:10">
      <c r="A41" s="123"/>
      <c r="B41" s="123"/>
      <c r="C41" s="123"/>
      <c r="D41" s="123"/>
      <c r="E41" s="123"/>
      <c r="F41" s="123" t="s">
        <v>24</v>
      </c>
      <c r="G41" s="123"/>
      <c r="H41" s="123"/>
      <c r="I41" s="123"/>
      <c r="J41" s="123"/>
    </row>
    <row r="42" spans="1:10" ht="28.5">
      <c r="A42" s="123"/>
      <c r="B42" s="123"/>
      <c r="C42" s="290" t="s">
        <v>28</v>
      </c>
      <c r="D42" s="123"/>
      <c r="E42" s="123"/>
      <c r="F42" s="290" t="s">
        <v>160</v>
      </c>
      <c r="G42" s="291">
        <v>1189.2</v>
      </c>
      <c r="H42" s="291">
        <v>1189.2</v>
      </c>
      <c r="I42" s="291">
        <v>1189.2</v>
      </c>
      <c r="J42" s="291">
        <v>1189.2</v>
      </c>
    </row>
    <row r="43" spans="1:10">
      <c r="A43" s="123"/>
      <c r="B43" s="123"/>
      <c r="C43" s="123"/>
      <c r="D43" s="123"/>
      <c r="E43" s="123"/>
      <c r="F43" s="123" t="s">
        <v>24</v>
      </c>
      <c r="G43" s="123"/>
      <c r="H43" s="123"/>
      <c r="I43" s="123"/>
      <c r="J43" s="123"/>
    </row>
    <row r="44" spans="1:10" ht="40.5">
      <c r="A44" s="123"/>
      <c r="B44" s="123"/>
      <c r="C44" s="123"/>
      <c r="D44" s="123" t="s">
        <v>161</v>
      </c>
      <c r="E44" s="123" t="s">
        <v>162</v>
      </c>
      <c r="F44" s="123" t="s">
        <v>163</v>
      </c>
      <c r="G44" s="292">
        <v>1189.2</v>
      </c>
      <c r="H44" s="292">
        <v>1189.2</v>
      </c>
      <c r="I44" s="292">
        <v>1189.2</v>
      </c>
      <c r="J44" s="292">
        <v>1189.2</v>
      </c>
    </row>
    <row r="45" spans="1:10" ht="27">
      <c r="A45" s="123"/>
      <c r="B45" s="123"/>
      <c r="C45" s="123"/>
      <c r="D45" s="123"/>
      <c r="E45" s="123"/>
      <c r="F45" s="123" t="s">
        <v>157</v>
      </c>
      <c r="G45" s="292">
        <v>1189.2</v>
      </c>
      <c r="H45" s="292">
        <v>1189.2</v>
      </c>
      <c r="I45" s="292">
        <v>1189.2</v>
      </c>
      <c r="J45" s="292">
        <v>1189.2</v>
      </c>
    </row>
    <row r="46" spans="1:10" ht="42.75">
      <c r="A46" s="123"/>
      <c r="B46" s="290" t="s">
        <v>164</v>
      </c>
      <c r="C46" s="123"/>
      <c r="D46" s="123"/>
      <c r="E46" s="123"/>
      <c r="F46" s="290" t="s">
        <v>165</v>
      </c>
      <c r="G46" s="291">
        <v>78206.3</v>
      </c>
      <c r="H46" s="291">
        <v>78206.3</v>
      </c>
      <c r="I46" s="291">
        <v>78206.3</v>
      </c>
      <c r="J46" s="291">
        <v>78206.3</v>
      </c>
    </row>
    <row r="47" spans="1:10">
      <c r="A47" s="123"/>
      <c r="B47" s="123"/>
      <c r="C47" s="123"/>
      <c r="D47" s="123"/>
      <c r="E47" s="123"/>
      <c r="F47" s="123" t="s">
        <v>24</v>
      </c>
      <c r="G47" s="123"/>
      <c r="H47" s="123"/>
      <c r="I47" s="123"/>
      <c r="J47" s="123"/>
    </row>
    <row r="48" spans="1:10" ht="42.75">
      <c r="A48" s="123"/>
      <c r="B48" s="123"/>
      <c r="C48" s="290" t="s">
        <v>28</v>
      </c>
      <c r="D48" s="123"/>
      <c r="E48" s="123"/>
      <c r="F48" s="290" t="s">
        <v>165</v>
      </c>
      <c r="G48" s="291">
        <v>78206.3</v>
      </c>
      <c r="H48" s="291">
        <v>78206.3</v>
      </c>
      <c r="I48" s="291">
        <v>78206.3</v>
      </c>
      <c r="J48" s="291">
        <v>78206.3</v>
      </c>
    </row>
    <row r="49" spans="1:10">
      <c r="A49" s="123"/>
      <c r="B49" s="123"/>
      <c r="C49" s="123"/>
      <c r="D49" s="123"/>
      <c r="E49" s="123"/>
      <c r="F49" s="123" t="s">
        <v>24</v>
      </c>
      <c r="G49" s="123"/>
      <c r="H49" s="123"/>
      <c r="I49" s="123"/>
      <c r="J49" s="123"/>
    </row>
    <row r="50" spans="1:10" ht="27">
      <c r="A50" s="123"/>
      <c r="B50" s="123"/>
      <c r="C50" s="123"/>
      <c r="D50" s="123" t="s">
        <v>166</v>
      </c>
      <c r="E50" s="123" t="s">
        <v>167</v>
      </c>
      <c r="F50" s="123" t="s">
        <v>168</v>
      </c>
      <c r="G50" s="292">
        <v>1280</v>
      </c>
      <c r="H50" s="292">
        <v>1280</v>
      </c>
      <c r="I50" s="292">
        <v>1280</v>
      </c>
      <c r="J50" s="292">
        <v>1280</v>
      </c>
    </row>
    <row r="51" spans="1:10" ht="27">
      <c r="A51" s="123"/>
      <c r="B51" s="123"/>
      <c r="C51" s="123"/>
      <c r="D51" s="123"/>
      <c r="E51" s="123"/>
      <c r="F51" s="123" t="s">
        <v>146</v>
      </c>
      <c r="G51" s="292">
        <v>1280</v>
      </c>
      <c r="H51" s="292">
        <v>1280</v>
      </c>
      <c r="I51" s="292">
        <v>1280</v>
      </c>
      <c r="J51" s="292">
        <v>1280</v>
      </c>
    </row>
    <row r="52" spans="1:10" ht="27">
      <c r="A52" s="123"/>
      <c r="B52" s="123"/>
      <c r="C52" s="123"/>
      <c r="D52" s="123" t="s">
        <v>166</v>
      </c>
      <c r="E52" s="123" t="s">
        <v>162</v>
      </c>
      <c r="F52" s="123" t="s">
        <v>637</v>
      </c>
      <c r="G52" s="292">
        <v>480</v>
      </c>
      <c r="H52" s="292">
        <v>480</v>
      </c>
      <c r="I52" s="292">
        <v>480</v>
      </c>
      <c r="J52" s="292">
        <v>480</v>
      </c>
    </row>
    <row r="53" spans="1:10" ht="27">
      <c r="A53" s="123"/>
      <c r="B53" s="123"/>
      <c r="C53" s="123"/>
      <c r="D53" s="123"/>
      <c r="E53" s="123"/>
      <c r="F53" s="123" t="s">
        <v>146</v>
      </c>
      <c r="G53" s="292">
        <v>480</v>
      </c>
      <c r="H53" s="292">
        <v>480</v>
      </c>
      <c r="I53" s="292">
        <v>480</v>
      </c>
      <c r="J53" s="292">
        <v>480</v>
      </c>
    </row>
    <row r="54" spans="1:10" ht="27">
      <c r="A54" s="123"/>
      <c r="B54" s="123"/>
      <c r="C54" s="123"/>
      <c r="D54" s="123" t="s">
        <v>166</v>
      </c>
      <c r="E54" s="123" t="s">
        <v>227</v>
      </c>
      <c r="F54" s="123" t="s">
        <v>351</v>
      </c>
      <c r="G54" s="292">
        <v>76446.3</v>
      </c>
      <c r="H54" s="292">
        <v>76446.3</v>
      </c>
      <c r="I54" s="292">
        <v>76446.3</v>
      </c>
      <c r="J54" s="292">
        <v>76446.3</v>
      </c>
    </row>
    <row r="55" spans="1:10" ht="27">
      <c r="A55" s="123"/>
      <c r="B55" s="123"/>
      <c r="C55" s="123"/>
      <c r="D55" s="123"/>
      <c r="E55" s="123"/>
      <c r="F55" s="123" t="s">
        <v>146</v>
      </c>
      <c r="G55" s="292">
        <v>76446.3</v>
      </c>
      <c r="H55" s="292">
        <v>76446.3</v>
      </c>
      <c r="I55" s="292">
        <v>76446.3</v>
      </c>
      <c r="J55" s="292">
        <v>76446.3</v>
      </c>
    </row>
    <row r="56" spans="1:10" ht="28.5">
      <c r="A56" s="290" t="s">
        <v>152</v>
      </c>
      <c r="B56" s="123"/>
      <c r="C56" s="123"/>
      <c r="D56" s="123"/>
      <c r="E56" s="123"/>
      <c r="F56" s="290" t="s">
        <v>169</v>
      </c>
      <c r="G56" s="291">
        <v>1396191.5</v>
      </c>
      <c r="H56" s="291">
        <v>1469696.2</v>
      </c>
      <c r="I56" s="291">
        <v>1543200.9</v>
      </c>
      <c r="J56" s="291">
        <v>1579953.2001</v>
      </c>
    </row>
    <row r="57" spans="1:10">
      <c r="A57" s="123"/>
      <c r="B57" s="123"/>
      <c r="C57" s="123"/>
      <c r="D57" s="123"/>
      <c r="E57" s="123"/>
      <c r="F57" s="123" t="s">
        <v>24</v>
      </c>
      <c r="G57" s="123"/>
      <c r="H57" s="123"/>
      <c r="I57" s="123"/>
      <c r="J57" s="123"/>
    </row>
    <row r="58" spans="1:10" ht="14.25">
      <c r="A58" s="123"/>
      <c r="B58" s="290" t="s">
        <v>28</v>
      </c>
      <c r="C58" s="123"/>
      <c r="D58" s="123"/>
      <c r="E58" s="123"/>
      <c r="F58" s="290" t="s">
        <v>170</v>
      </c>
      <c r="G58" s="291">
        <v>1173952.6000000001</v>
      </c>
      <c r="H58" s="291">
        <v>1173952.6000000001</v>
      </c>
      <c r="I58" s="291">
        <v>1173952.6000000001</v>
      </c>
      <c r="J58" s="291">
        <v>1173952.6000999999</v>
      </c>
    </row>
    <row r="59" spans="1:10">
      <c r="A59" s="123"/>
      <c r="B59" s="123"/>
      <c r="C59" s="123"/>
      <c r="D59" s="123"/>
      <c r="E59" s="123"/>
      <c r="F59" s="123" t="s">
        <v>24</v>
      </c>
      <c r="G59" s="123"/>
      <c r="H59" s="123"/>
      <c r="I59" s="123"/>
      <c r="J59" s="123"/>
    </row>
    <row r="60" spans="1:10" ht="14.25">
      <c r="A60" s="123"/>
      <c r="B60" s="123"/>
      <c r="C60" s="290" t="s">
        <v>28</v>
      </c>
      <c r="D60" s="123"/>
      <c r="E60" s="123"/>
      <c r="F60" s="290" t="s">
        <v>702</v>
      </c>
      <c r="G60" s="291">
        <v>983217.1</v>
      </c>
      <c r="H60" s="291">
        <v>983217.1</v>
      </c>
      <c r="I60" s="291">
        <v>983217.1</v>
      </c>
      <c r="J60" s="291">
        <v>983217.10010000004</v>
      </c>
    </row>
    <row r="61" spans="1:10">
      <c r="A61" s="123"/>
      <c r="B61" s="123"/>
      <c r="C61" s="123"/>
      <c r="D61" s="123"/>
      <c r="E61" s="123"/>
      <c r="F61" s="123" t="s">
        <v>24</v>
      </c>
      <c r="G61" s="123"/>
      <c r="H61" s="123"/>
      <c r="I61" s="123"/>
      <c r="J61" s="123"/>
    </row>
    <row r="62" spans="1:10">
      <c r="A62" s="123"/>
      <c r="B62" s="123"/>
      <c r="C62" s="123"/>
      <c r="D62" s="123" t="s">
        <v>692</v>
      </c>
      <c r="E62" s="123" t="s">
        <v>150</v>
      </c>
      <c r="F62" s="123" t="s">
        <v>693</v>
      </c>
      <c r="G62" s="292">
        <v>983217.1</v>
      </c>
      <c r="H62" s="292">
        <v>983217.1</v>
      </c>
      <c r="I62" s="292">
        <v>983217.1</v>
      </c>
      <c r="J62" s="292">
        <v>983217.10010000004</v>
      </c>
    </row>
    <row r="63" spans="1:10">
      <c r="A63" s="123"/>
      <c r="B63" s="123"/>
      <c r="C63" s="123"/>
      <c r="D63" s="123"/>
      <c r="E63" s="123"/>
      <c r="F63" s="123" t="s">
        <v>689</v>
      </c>
      <c r="G63" s="292">
        <v>983217.1</v>
      </c>
      <c r="H63" s="292">
        <v>983217.1</v>
      </c>
      <c r="I63" s="292">
        <v>983217.1</v>
      </c>
      <c r="J63" s="292">
        <v>983217.10010000004</v>
      </c>
    </row>
    <row r="64" spans="1:10" ht="14.25">
      <c r="A64" s="123"/>
      <c r="B64" s="123"/>
      <c r="C64" s="290" t="s">
        <v>148</v>
      </c>
      <c r="D64" s="123"/>
      <c r="E64" s="123"/>
      <c r="F64" s="290" t="s">
        <v>171</v>
      </c>
      <c r="G64" s="291">
        <v>190735.5</v>
      </c>
      <c r="H64" s="291">
        <v>190735.5</v>
      </c>
      <c r="I64" s="291">
        <v>190735.5</v>
      </c>
      <c r="J64" s="291">
        <v>190735.5</v>
      </c>
    </row>
    <row r="65" spans="1:10">
      <c r="A65" s="123"/>
      <c r="B65" s="123"/>
      <c r="C65" s="123"/>
      <c r="D65" s="123"/>
      <c r="E65" s="123"/>
      <c r="F65" s="123" t="s">
        <v>24</v>
      </c>
      <c r="G65" s="123"/>
      <c r="H65" s="123"/>
      <c r="I65" s="123"/>
      <c r="J65" s="123"/>
    </row>
    <row r="66" spans="1:10" ht="27">
      <c r="A66" s="123"/>
      <c r="B66" s="123"/>
      <c r="C66" s="123"/>
      <c r="D66" s="123" t="s">
        <v>172</v>
      </c>
      <c r="E66" s="123" t="s">
        <v>145</v>
      </c>
      <c r="F66" s="123" t="s">
        <v>694</v>
      </c>
      <c r="G66" s="292">
        <v>17750</v>
      </c>
      <c r="H66" s="292">
        <v>17750</v>
      </c>
      <c r="I66" s="292">
        <v>17750</v>
      </c>
      <c r="J66" s="292">
        <v>17750</v>
      </c>
    </row>
    <row r="67" spans="1:10">
      <c r="A67" s="123"/>
      <c r="B67" s="123"/>
      <c r="C67" s="123"/>
      <c r="D67" s="123"/>
      <c r="E67" s="123"/>
      <c r="F67" s="123" t="s">
        <v>175</v>
      </c>
      <c r="G67" s="292">
        <v>17750</v>
      </c>
      <c r="H67" s="292">
        <v>17750</v>
      </c>
      <c r="I67" s="292">
        <v>17750</v>
      </c>
      <c r="J67" s="292">
        <v>17750</v>
      </c>
    </row>
    <row r="68" spans="1:10" ht="27">
      <c r="A68" s="123"/>
      <c r="B68" s="123"/>
      <c r="C68" s="123"/>
      <c r="D68" s="123" t="s">
        <v>172</v>
      </c>
      <c r="E68" s="123" t="s">
        <v>173</v>
      </c>
      <c r="F68" s="123" t="s">
        <v>174</v>
      </c>
      <c r="G68" s="292">
        <v>172985.5</v>
      </c>
      <c r="H68" s="292">
        <v>172985.5</v>
      </c>
      <c r="I68" s="292">
        <v>172985.5</v>
      </c>
      <c r="J68" s="292">
        <v>172985.5</v>
      </c>
    </row>
    <row r="69" spans="1:10">
      <c r="A69" s="123"/>
      <c r="B69" s="123"/>
      <c r="C69" s="123"/>
      <c r="D69" s="123"/>
      <c r="E69" s="123"/>
      <c r="F69" s="123" t="s">
        <v>175</v>
      </c>
      <c r="G69" s="292">
        <v>172985.5</v>
      </c>
      <c r="H69" s="292">
        <v>172985.5</v>
      </c>
      <c r="I69" s="292">
        <v>172985.5</v>
      </c>
      <c r="J69" s="292">
        <v>172985.5</v>
      </c>
    </row>
    <row r="70" spans="1:10" ht="14.25">
      <c r="A70" s="123"/>
      <c r="B70" s="290" t="s">
        <v>148</v>
      </c>
      <c r="C70" s="123"/>
      <c r="D70" s="123"/>
      <c r="E70" s="123"/>
      <c r="F70" s="290" t="s">
        <v>703</v>
      </c>
      <c r="G70" s="291">
        <v>43920</v>
      </c>
      <c r="H70" s="291">
        <v>43920</v>
      </c>
      <c r="I70" s="291">
        <v>43920</v>
      </c>
      <c r="J70" s="291">
        <v>43920</v>
      </c>
    </row>
    <row r="71" spans="1:10">
      <c r="A71" s="123"/>
      <c r="B71" s="123"/>
      <c r="C71" s="123"/>
      <c r="D71" s="123"/>
      <c r="E71" s="123"/>
      <c r="F71" s="123" t="s">
        <v>24</v>
      </c>
      <c r="G71" s="123"/>
      <c r="H71" s="123"/>
      <c r="I71" s="123"/>
      <c r="J71" s="123"/>
    </row>
    <row r="72" spans="1:10" ht="14.25">
      <c r="A72" s="123"/>
      <c r="B72" s="123"/>
      <c r="C72" s="290" t="s">
        <v>28</v>
      </c>
      <c r="D72" s="123"/>
      <c r="E72" s="123"/>
      <c r="F72" s="290" t="s">
        <v>704</v>
      </c>
      <c r="G72" s="291">
        <v>43920</v>
      </c>
      <c r="H72" s="291">
        <v>43920</v>
      </c>
      <c r="I72" s="291">
        <v>43920</v>
      </c>
      <c r="J72" s="291">
        <v>43920</v>
      </c>
    </row>
    <row r="73" spans="1:10">
      <c r="A73" s="123"/>
      <c r="B73" s="123"/>
      <c r="C73" s="123"/>
      <c r="D73" s="123"/>
      <c r="E73" s="123"/>
      <c r="F73" s="123" t="s">
        <v>24</v>
      </c>
      <c r="G73" s="123"/>
      <c r="H73" s="123"/>
      <c r="I73" s="123"/>
      <c r="J73" s="123"/>
    </row>
    <row r="74" spans="1:10" ht="27">
      <c r="A74" s="123"/>
      <c r="B74" s="123"/>
      <c r="C74" s="123"/>
      <c r="D74" s="123" t="s">
        <v>690</v>
      </c>
      <c r="E74" s="123" t="s">
        <v>145</v>
      </c>
      <c r="F74" s="123" t="s">
        <v>691</v>
      </c>
      <c r="G74" s="292">
        <v>43920</v>
      </c>
      <c r="H74" s="292">
        <v>43920</v>
      </c>
      <c r="I74" s="292">
        <v>43920</v>
      </c>
      <c r="J74" s="292">
        <v>43920</v>
      </c>
    </row>
    <row r="75" spans="1:10">
      <c r="A75" s="123"/>
      <c r="B75" s="123"/>
      <c r="C75" s="123"/>
      <c r="D75" s="123"/>
      <c r="E75" s="123"/>
      <c r="F75" s="123" t="s">
        <v>689</v>
      </c>
      <c r="G75" s="292">
        <v>43920</v>
      </c>
      <c r="H75" s="292">
        <v>43920</v>
      </c>
      <c r="I75" s="292">
        <v>43920</v>
      </c>
      <c r="J75" s="292">
        <v>43920</v>
      </c>
    </row>
    <row r="76" spans="1:10" ht="14.25">
      <c r="A76" s="123"/>
      <c r="B76" s="290" t="s">
        <v>176</v>
      </c>
      <c r="C76" s="123"/>
      <c r="D76" s="123"/>
      <c r="E76" s="123"/>
      <c r="F76" s="290" t="s">
        <v>177</v>
      </c>
      <c r="G76" s="291">
        <v>29570</v>
      </c>
      <c r="H76" s="291">
        <v>29570</v>
      </c>
      <c r="I76" s="291">
        <v>29570</v>
      </c>
      <c r="J76" s="291">
        <v>29570</v>
      </c>
    </row>
    <row r="77" spans="1:10">
      <c r="A77" s="123"/>
      <c r="B77" s="123"/>
      <c r="C77" s="123"/>
      <c r="D77" s="123"/>
      <c r="E77" s="123"/>
      <c r="F77" s="123" t="s">
        <v>24</v>
      </c>
      <c r="G77" s="123"/>
      <c r="H77" s="123"/>
      <c r="I77" s="123"/>
      <c r="J77" s="123"/>
    </row>
    <row r="78" spans="1:10" ht="14.25">
      <c r="A78" s="123"/>
      <c r="B78" s="123"/>
      <c r="C78" s="290" t="s">
        <v>28</v>
      </c>
      <c r="D78" s="123"/>
      <c r="E78" s="123"/>
      <c r="F78" s="290" t="s">
        <v>177</v>
      </c>
      <c r="G78" s="291">
        <v>29570</v>
      </c>
      <c r="H78" s="291">
        <v>29570</v>
      </c>
      <c r="I78" s="291">
        <v>29570</v>
      </c>
      <c r="J78" s="291">
        <v>29570</v>
      </c>
    </row>
    <row r="79" spans="1:10">
      <c r="A79" s="123"/>
      <c r="B79" s="123"/>
      <c r="C79" s="123"/>
      <c r="D79" s="123"/>
      <c r="E79" s="123"/>
      <c r="F79" s="123" t="s">
        <v>24</v>
      </c>
      <c r="G79" s="123"/>
      <c r="H79" s="123"/>
      <c r="I79" s="123"/>
      <c r="J79" s="123"/>
    </row>
    <row r="80" spans="1:10" ht="54">
      <c r="A80" s="123"/>
      <c r="B80" s="123"/>
      <c r="C80" s="123"/>
      <c r="D80" s="123" t="s">
        <v>178</v>
      </c>
      <c r="E80" s="123" t="s">
        <v>173</v>
      </c>
      <c r="F80" s="123" t="s">
        <v>639</v>
      </c>
      <c r="G80" s="292">
        <v>27120</v>
      </c>
      <c r="H80" s="292">
        <v>27120</v>
      </c>
      <c r="I80" s="292">
        <v>27120</v>
      </c>
      <c r="J80" s="292">
        <v>27120</v>
      </c>
    </row>
    <row r="81" spans="1:10">
      <c r="A81" s="123"/>
      <c r="B81" s="123"/>
      <c r="C81" s="123"/>
      <c r="D81" s="123"/>
      <c r="E81" s="123"/>
      <c r="F81" s="123" t="s">
        <v>180</v>
      </c>
      <c r="G81" s="292">
        <v>27120</v>
      </c>
      <c r="H81" s="292">
        <v>27120</v>
      </c>
      <c r="I81" s="292">
        <v>27120</v>
      </c>
      <c r="J81" s="292">
        <v>27120</v>
      </c>
    </row>
    <row r="82" spans="1:10" ht="27">
      <c r="A82" s="123"/>
      <c r="B82" s="123"/>
      <c r="C82" s="123"/>
      <c r="D82" s="123" t="s">
        <v>178</v>
      </c>
      <c r="E82" s="123" t="s">
        <v>150</v>
      </c>
      <c r="F82" s="123" t="s">
        <v>179</v>
      </c>
      <c r="G82" s="292">
        <v>2450</v>
      </c>
      <c r="H82" s="292">
        <v>2450</v>
      </c>
      <c r="I82" s="292">
        <v>2450</v>
      </c>
      <c r="J82" s="292">
        <v>2450</v>
      </c>
    </row>
    <row r="83" spans="1:10">
      <c r="A83" s="123"/>
      <c r="B83" s="123"/>
      <c r="C83" s="123"/>
      <c r="D83" s="123"/>
      <c r="E83" s="123"/>
      <c r="F83" s="123" t="s">
        <v>180</v>
      </c>
      <c r="G83" s="292">
        <v>2450</v>
      </c>
      <c r="H83" s="292">
        <v>2450</v>
      </c>
      <c r="I83" s="292">
        <v>2450</v>
      </c>
      <c r="J83" s="292">
        <v>2450</v>
      </c>
    </row>
    <row r="84" spans="1:10" ht="14.25">
      <c r="A84" s="123"/>
      <c r="B84" s="290" t="s">
        <v>203</v>
      </c>
      <c r="C84" s="123"/>
      <c r="D84" s="123"/>
      <c r="E84" s="123"/>
      <c r="F84" s="290" t="s">
        <v>705</v>
      </c>
      <c r="G84" s="291">
        <v>148748.9</v>
      </c>
      <c r="H84" s="291">
        <v>222253.6</v>
      </c>
      <c r="I84" s="291">
        <v>295758.3</v>
      </c>
      <c r="J84" s="291">
        <v>332510.59999999998</v>
      </c>
    </row>
    <row r="85" spans="1:10">
      <c r="A85" s="123"/>
      <c r="B85" s="123"/>
      <c r="C85" s="123"/>
      <c r="D85" s="123"/>
      <c r="E85" s="123"/>
      <c r="F85" s="123" t="s">
        <v>24</v>
      </c>
      <c r="G85" s="123"/>
      <c r="H85" s="123"/>
      <c r="I85" s="123"/>
      <c r="J85" s="123"/>
    </row>
    <row r="86" spans="1:10" ht="14.25">
      <c r="A86" s="123"/>
      <c r="B86" s="123"/>
      <c r="C86" s="290" t="s">
        <v>28</v>
      </c>
      <c r="D86" s="123"/>
      <c r="E86" s="123"/>
      <c r="F86" s="290" t="s">
        <v>705</v>
      </c>
      <c r="G86" s="291">
        <v>148748.9</v>
      </c>
      <c r="H86" s="291">
        <v>222253.6</v>
      </c>
      <c r="I86" s="291">
        <v>295758.3</v>
      </c>
      <c r="J86" s="291">
        <v>332510.59999999998</v>
      </c>
    </row>
    <row r="87" spans="1:10">
      <c r="A87" s="123"/>
      <c r="B87" s="123"/>
      <c r="C87" s="123"/>
      <c r="D87" s="123"/>
      <c r="E87" s="123"/>
      <c r="F87" s="123" t="s">
        <v>24</v>
      </c>
      <c r="G87" s="123"/>
      <c r="H87" s="123"/>
      <c r="I87" s="123"/>
      <c r="J87" s="123"/>
    </row>
    <row r="88" spans="1:10" ht="27">
      <c r="A88" s="123"/>
      <c r="B88" s="123"/>
      <c r="C88" s="123"/>
      <c r="D88" s="123" t="s">
        <v>696</v>
      </c>
      <c r="E88" s="123" t="s">
        <v>326</v>
      </c>
      <c r="F88" s="123" t="s">
        <v>697</v>
      </c>
      <c r="G88" s="292">
        <v>148748.9</v>
      </c>
      <c r="H88" s="292">
        <v>222253.6</v>
      </c>
      <c r="I88" s="292">
        <v>295758.3</v>
      </c>
      <c r="J88" s="292">
        <v>332510.59999999998</v>
      </c>
    </row>
    <row r="89" spans="1:10">
      <c r="A89" s="123"/>
      <c r="B89" s="123"/>
      <c r="C89" s="123"/>
      <c r="D89" s="123"/>
      <c r="E89" s="123"/>
      <c r="F89" s="123" t="s">
        <v>695</v>
      </c>
      <c r="G89" s="292">
        <v>148748.9</v>
      </c>
      <c r="H89" s="292">
        <v>222253.6</v>
      </c>
      <c r="I89" s="292">
        <v>295758.3</v>
      </c>
      <c r="J89" s="292">
        <v>332510.59999999998</v>
      </c>
    </row>
    <row r="90" spans="1:10" ht="14.25">
      <c r="A90" s="290" t="s">
        <v>181</v>
      </c>
      <c r="B90" s="123"/>
      <c r="C90" s="123"/>
      <c r="D90" s="123"/>
      <c r="E90" s="123"/>
      <c r="F90" s="290" t="s">
        <v>182</v>
      </c>
      <c r="G90" s="291">
        <v>1886443.7</v>
      </c>
      <c r="H90" s="291">
        <v>2121992.5</v>
      </c>
      <c r="I90" s="291">
        <v>2121992.5</v>
      </c>
      <c r="J90" s="291">
        <v>2121992.5</v>
      </c>
    </row>
    <row r="91" spans="1:10">
      <c r="A91" s="123"/>
      <c r="B91" s="123"/>
      <c r="C91" s="123"/>
      <c r="D91" s="123"/>
      <c r="E91" s="123"/>
      <c r="F91" s="123" t="s">
        <v>24</v>
      </c>
      <c r="G91" s="123"/>
      <c r="H91" s="123"/>
      <c r="I91" s="123"/>
      <c r="J91" s="123"/>
    </row>
    <row r="92" spans="1:10" ht="42.75">
      <c r="A92" s="123"/>
      <c r="B92" s="290" t="s">
        <v>148</v>
      </c>
      <c r="C92" s="123"/>
      <c r="D92" s="123"/>
      <c r="E92" s="123"/>
      <c r="F92" s="290" t="s">
        <v>183</v>
      </c>
      <c r="G92" s="291">
        <v>35218.1</v>
      </c>
      <c r="H92" s="291">
        <v>270766.90000000002</v>
      </c>
      <c r="I92" s="291">
        <v>270766.90000000002</v>
      </c>
      <c r="J92" s="291">
        <v>270766.90000000002</v>
      </c>
    </row>
    <row r="93" spans="1:10">
      <c r="A93" s="123"/>
      <c r="B93" s="123"/>
      <c r="C93" s="123"/>
      <c r="D93" s="123"/>
      <c r="E93" s="123"/>
      <c r="F93" s="123" t="s">
        <v>24</v>
      </c>
      <c r="G93" s="123"/>
      <c r="H93" s="123"/>
      <c r="I93" s="123"/>
      <c r="J93" s="123"/>
    </row>
    <row r="94" spans="1:10" ht="14.25">
      <c r="A94" s="123"/>
      <c r="B94" s="123"/>
      <c r="C94" s="290" t="s">
        <v>181</v>
      </c>
      <c r="D94" s="123"/>
      <c r="E94" s="123"/>
      <c r="F94" s="290" t="s">
        <v>184</v>
      </c>
      <c r="G94" s="291">
        <v>35218.1</v>
      </c>
      <c r="H94" s="291">
        <v>270766.90000000002</v>
      </c>
      <c r="I94" s="291">
        <v>270766.90000000002</v>
      </c>
      <c r="J94" s="291">
        <v>270766.90000000002</v>
      </c>
    </row>
    <row r="95" spans="1:10">
      <c r="A95" s="123"/>
      <c r="B95" s="123"/>
      <c r="C95" s="123"/>
      <c r="D95" s="123"/>
      <c r="E95" s="123"/>
      <c r="F95" s="123" t="s">
        <v>24</v>
      </c>
      <c r="G95" s="123"/>
      <c r="H95" s="123"/>
      <c r="I95" s="123"/>
      <c r="J95" s="123"/>
    </row>
    <row r="96" spans="1:10">
      <c r="A96" s="123"/>
      <c r="B96" s="123"/>
      <c r="C96" s="123"/>
      <c r="D96" s="123" t="s">
        <v>185</v>
      </c>
      <c r="E96" s="123" t="s">
        <v>173</v>
      </c>
      <c r="F96" s="123" t="s">
        <v>186</v>
      </c>
      <c r="G96" s="292">
        <v>0</v>
      </c>
      <c r="H96" s="292">
        <v>235548.79999999999</v>
      </c>
      <c r="I96" s="292">
        <v>235548.79999999999</v>
      </c>
      <c r="J96" s="292">
        <v>235548.79999999999</v>
      </c>
    </row>
    <row r="97" spans="1:10" ht="27">
      <c r="A97" s="123"/>
      <c r="B97" s="123"/>
      <c r="C97" s="123"/>
      <c r="D97" s="123"/>
      <c r="E97" s="123"/>
      <c r="F97" s="123" t="s">
        <v>146</v>
      </c>
      <c r="G97" s="292">
        <v>0</v>
      </c>
      <c r="H97" s="292">
        <v>235548.79999999999</v>
      </c>
      <c r="I97" s="292">
        <v>235548.79999999999</v>
      </c>
      <c r="J97" s="292">
        <v>235548.79999999999</v>
      </c>
    </row>
    <row r="98" spans="1:10" ht="27">
      <c r="A98" s="123"/>
      <c r="B98" s="123"/>
      <c r="C98" s="123"/>
      <c r="D98" s="123" t="s">
        <v>185</v>
      </c>
      <c r="E98" s="123" t="s">
        <v>147</v>
      </c>
      <c r="F98" s="123" t="s">
        <v>631</v>
      </c>
      <c r="G98" s="292">
        <v>35218.1</v>
      </c>
      <c r="H98" s="292">
        <v>35218.1</v>
      </c>
      <c r="I98" s="292">
        <v>35218.1</v>
      </c>
      <c r="J98" s="292">
        <v>35218.1</v>
      </c>
    </row>
    <row r="99" spans="1:10" ht="27">
      <c r="A99" s="123"/>
      <c r="B99" s="123"/>
      <c r="C99" s="123"/>
      <c r="D99" s="123"/>
      <c r="E99" s="123"/>
      <c r="F99" s="123" t="s">
        <v>146</v>
      </c>
      <c r="G99" s="292">
        <v>35218.1</v>
      </c>
      <c r="H99" s="292">
        <v>35218.1</v>
      </c>
      <c r="I99" s="292">
        <v>35218.1</v>
      </c>
      <c r="J99" s="292">
        <v>35218.1</v>
      </c>
    </row>
    <row r="100" spans="1:10" ht="14.25">
      <c r="A100" s="123"/>
      <c r="B100" s="290" t="s">
        <v>176</v>
      </c>
      <c r="C100" s="123"/>
      <c r="D100" s="123"/>
      <c r="E100" s="123"/>
      <c r="F100" s="290" t="s">
        <v>187</v>
      </c>
      <c r="G100" s="291">
        <v>1849565.6</v>
      </c>
      <c r="H100" s="291">
        <v>1849565.6</v>
      </c>
      <c r="I100" s="291">
        <v>1849565.6</v>
      </c>
      <c r="J100" s="291">
        <v>1849565.6</v>
      </c>
    </row>
    <row r="101" spans="1:10">
      <c r="A101" s="123"/>
      <c r="B101" s="123"/>
      <c r="C101" s="123"/>
      <c r="D101" s="123"/>
      <c r="E101" s="123"/>
      <c r="F101" s="123" t="s">
        <v>24</v>
      </c>
      <c r="G101" s="123"/>
      <c r="H101" s="123"/>
      <c r="I101" s="123"/>
      <c r="J101" s="123"/>
    </row>
    <row r="102" spans="1:10" ht="14.25">
      <c r="A102" s="123"/>
      <c r="B102" s="123"/>
      <c r="C102" s="290" t="s">
        <v>28</v>
      </c>
      <c r="D102" s="123"/>
      <c r="E102" s="123"/>
      <c r="F102" s="290" t="s">
        <v>188</v>
      </c>
      <c r="G102" s="291">
        <v>1539321.9</v>
      </c>
      <c r="H102" s="291">
        <v>1539321.9</v>
      </c>
      <c r="I102" s="291">
        <v>1539321.9</v>
      </c>
      <c r="J102" s="291">
        <v>1539321.9</v>
      </c>
    </row>
    <row r="103" spans="1:10">
      <c r="A103" s="123"/>
      <c r="B103" s="123"/>
      <c r="C103" s="123"/>
      <c r="D103" s="123"/>
      <c r="E103" s="123"/>
      <c r="F103" s="123" t="s">
        <v>24</v>
      </c>
      <c r="G103" s="123"/>
      <c r="H103" s="123"/>
      <c r="I103" s="123"/>
      <c r="J103" s="123"/>
    </row>
    <row r="104" spans="1:10" ht="27">
      <c r="A104" s="123"/>
      <c r="B104" s="123"/>
      <c r="C104" s="123"/>
      <c r="D104" s="123" t="s">
        <v>189</v>
      </c>
      <c r="E104" s="123" t="s">
        <v>162</v>
      </c>
      <c r="F104" s="123" t="s">
        <v>190</v>
      </c>
      <c r="G104" s="292">
        <v>1481736</v>
      </c>
      <c r="H104" s="292">
        <v>1481736</v>
      </c>
      <c r="I104" s="292">
        <v>1481736</v>
      </c>
      <c r="J104" s="292">
        <v>1481736</v>
      </c>
    </row>
    <row r="105" spans="1:10" ht="27">
      <c r="A105" s="123"/>
      <c r="B105" s="123"/>
      <c r="C105" s="123"/>
      <c r="D105" s="123"/>
      <c r="E105" s="123"/>
      <c r="F105" s="123" t="s">
        <v>146</v>
      </c>
      <c r="G105" s="292">
        <v>1481736</v>
      </c>
      <c r="H105" s="292">
        <v>1481736</v>
      </c>
      <c r="I105" s="292">
        <v>1481736</v>
      </c>
      <c r="J105" s="292">
        <v>1481736</v>
      </c>
    </row>
    <row r="106" spans="1:10">
      <c r="A106" s="123"/>
      <c r="B106" s="123"/>
      <c r="C106" s="123"/>
      <c r="D106" s="123" t="s">
        <v>189</v>
      </c>
      <c r="E106" s="123" t="s">
        <v>191</v>
      </c>
      <c r="F106" s="123" t="s">
        <v>192</v>
      </c>
      <c r="G106" s="292">
        <v>57585.9</v>
      </c>
      <c r="H106" s="292">
        <v>57585.9</v>
      </c>
      <c r="I106" s="292">
        <v>57585.9</v>
      </c>
      <c r="J106" s="292">
        <v>57585.9</v>
      </c>
    </row>
    <row r="107" spans="1:10" ht="27">
      <c r="A107" s="123"/>
      <c r="B107" s="123"/>
      <c r="C107" s="123"/>
      <c r="D107" s="123"/>
      <c r="E107" s="123"/>
      <c r="F107" s="123" t="s">
        <v>146</v>
      </c>
      <c r="G107" s="292">
        <v>57585.9</v>
      </c>
      <c r="H107" s="292">
        <v>57585.9</v>
      </c>
      <c r="I107" s="292">
        <v>57585.9</v>
      </c>
      <c r="J107" s="292">
        <v>57585.9</v>
      </c>
    </row>
    <row r="108" spans="1:10" ht="14.25">
      <c r="A108" s="123"/>
      <c r="B108" s="123"/>
      <c r="C108" s="290" t="s">
        <v>176</v>
      </c>
      <c r="D108" s="123"/>
      <c r="E108" s="123"/>
      <c r="F108" s="290" t="s">
        <v>706</v>
      </c>
      <c r="G108" s="291">
        <v>310243.7</v>
      </c>
      <c r="H108" s="291">
        <v>310243.7</v>
      </c>
      <c r="I108" s="291">
        <v>310243.7</v>
      </c>
      <c r="J108" s="291">
        <v>310243.7</v>
      </c>
    </row>
    <row r="109" spans="1:10">
      <c r="A109" s="123"/>
      <c r="B109" s="123"/>
      <c r="C109" s="123"/>
      <c r="D109" s="123"/>
      <c r="E109" s="123"/>
      <c r="F109" s="123" t="s">
        <v>24</v>
      </c>
      <c r="G109" s="123"/>
      <c r="H109" s="123"/>
      <c r="I109" s="123"/>
      <c r="J109" s="123"/>
    </row>
    <row r="110" spans="1:10" ht="27">
      <c r="A110" s="123"/>
      <c r="B110" s="123"/>
      <c r="C110" s="123"/>
      <c r="D110" s="123" t="s">
        <v>211</v>
      </c>
      <c r="E110" s="123" t="s">
        <v>162</v>
      </c>
      <c r="F110" s="123" t="s">
        <v>636</v>
      </c>
      <c r="G110" s="292">
        <v>310243.7</v>
      </c>
      <c r="H110" s="292">
        <v>310243.7</v>
      </c>
      <c r="I110" s="292">
        <v>310243.7</v>
      </c>
      <c r="J110" s="292">
        <v>310243.7</v>
      </c>
    </row>
    <row r="111" spans="1:10" ht="27">
      <c r="A111" s="123"/>
      <c r="B111" s="123"/>
      <c r="C111" s="123"/>
      <c r="D111" s="123"/>
      <c r="E111" s="123"/>
      <c r="F111" s="123" t="s">
        <v>146</v>
      </c>
      <c r="G111" s="292">
        <v>310243.7</v>
      </c>
      <c r="H111" s="292">
        <v>310243.7</v>
      </c>
      <c r="I111" s="292">
        <v>310243.7</v>
      </c>
      <c r="J111" s="292">
        <v>310243.7</v>
      </c>
    </row>
    <row r="112" spans="1:10" ht="28.5">
      <c r="A112" s="123"/>
      <c r="B112" s="290" t="s">
        <v>221</v>
      </c>
      <c r="C112" s="123"/>
      <c r="D112" s="123"/>
      <c r="E112" s="123"/>
      <c r="F112" s="290" t="s">
        <v>707</v>
      </c>
      <c r="G112" s="291">
        <v>1660</v>
      </c>
      <c r="H112" s="291">
        <v>1660</v>
      </c>
      <c r="I112" s="291">
        <v>1660</v>
      </c>
      <c r="J112" s="291">
        <v>1660</v>
      </c>
    </row>
    <row r="113" spans="1:10">
      <c r="A113" s="123"/>
      <c r="B113" s="123"/>
      <c r="C113" s="123"/>
      <c r="D113" s="123"/>
      <c r="E113" s="123"/>
      <c r="F113" s="123" t="s">
        <v>24</v>
      </c>
      <c r="G113" s="123"/>
      <c r="H113" s="123"/>
      <c r="I113" s="123"/>
      <c r="J113" s="123"/>
    </row>
    <row r="114" spans="1:10" ht="28.5">
      <c r="A114" s="123"/>
      <c r="B114" s="123"/>
      <c r="C114" s="290" t="s">
        <v>28</v>
      </c>
      <c r="D114" s="123"/>
      <c r="E114" s="123"/>
      <c r="F114" s="290" t="s">
        <v>707</v>
      </c>
      <c r="G114" s="291">
        <v>1660</v>
      </c>
      <c r="H114" s="291">
        <v>1660</v>
      </c>
      <c r="I114" s="291">
        <v>1660</v>
      </c>
      <c r="J114" s="291">
        <v>1660</v>
      </c>
    </row>
    <row r="115" spans="1:10">
      <c r="A115" s="123"/>
      <c r="B115" s="123"/>
      <c r="C115" s="123"/>
      <c r="D115" s="123"/>
      <c r="E115" s="123"/>
      <c r="F115" s="123" t="s">
        <v>24</v>
      </c>
      <c r="G115" s="123"/>
      <c r="H115" s="123"/>
      <c r="I115" s="123"/>
      <c r="J115" s="123"/>
    </row>
    <row r="116" spans="1:10" ht="40.5">
      <c r="A116" s="123"/>
      <c r="B116" s="123"/>
      <c r="C116" s="123"/>
      <c r="D116" s="123" t="s">
        <v>684</v>
      </c>
      <c r="E116" s="123" t="s">
        <v>145</v>
      </c>
      <c r="F116" s="123" t="s">
        <v>685</v>
      </c>
      <c r="G116" s="292">
        <v>1660</v>
      </c>
      <c r="H116" s="292">
        <v>1660</v>
      </c>
      <c r="I116" s="292">
        <v>1660</v>
      </c>
      <c r="J116" s="292">
        <v>1660</v>
      </c>
    </row>
    <row r="117" spans="1:10" ht="27">
      <c r="A117" s="123"/>
      <c r="B117" s="123"/>
      <c r="C117" s="123"/>
      <c r="D117" s="123"/>
      <c r="E117" s="123"/>
      <c r="F117" s="123" t="s">
        <v>157</v>
      </c>
      <c r="G117" s="292">
        <v>1660</v>
      </c>
      <c r="H117" s="292">
        <v>1660</v>
      </c>
      <c r="I117" s="292">
        <v>1660</v>
      </c>
      <c r="J117" s="292">
        <v>1660</v>
      </c>
    </row>
    <row r="118" spans="1:10" ht="14.25">
      <c r="A118" s="290" t="s">
        <v>176</v>
      </c>
      <c r="B118" s="123"/>
      <c r="C118" s="123"/>
      <c r="D118" s="123"/>
      <c r="E118" s="123"/>
      <c r="F118" s="290" t="s">
        <v>193</v>
      </c>
      <c r="G118" s="291">
        <v>907246.8</v>
      </c>
      <c r="H118" s="291">
        <v>907246.8</v>
      </c>
      <c r="I118" s="291">
        <v>907246.8</v>
      </c>
      <c r="J118" s="291">
        <v>907246.8</v>
      </c>
    </row>
    <row r="119" spans="1:10">
      <c r="A119" s="123"/>
      <c r="B119" s="123"/>
      <c r="C119" s="123"/>
      <c r="D119" s="123"/>
      <c r="E119" s="123"/>
      <c r="F119" s="123" t="s">
        <v>24</v>
      </c>
      <c r="G119" s="123"/>
      <c r="H119" s="123"/>
      <c r="I119" s="123"/>
      <c r="J119" s="123"/>
    </row>
    <row r="120" spans="1:10" ht="28.5">
      <c r="A120" s="123"/>
      <c r="B120" s="290" t="s">
        <v>159</v>
      </c>
      <c r="C120" s="123"/>
      <c r="D120" s="123"/>
      <c r="E120" s="123"/>
      <c r="F120" s="290" t="s">
        <v>194</v>
      </c>
      <c r="G120" s="291">
        <v>907246.8</v>
      </c>
      <c r="H120" s="291">
        <v>907246.8</v>
      </c>
      <c r="I120" s="291">
        <v>907246.8</v>
      </c>
      <c r="J120" s="291">
        <v>907246.8</v>
      </c>
    </row>
    <row r="121" spans="1:10">
      <c r="A121" s="123"/>
      <c r="B121" s="123"/>
      <c r="C121" s="123"/>
      <c r="D121" s="123"/>
      <c r="E121" s="123"/>
      <c r="F121" s="123" t="s">
        <v>24</v>
      </c>
      <c r="G121" s="123"/>
      <c r="H121" s="123"/>
      <c r="I121" s="123"/>
      <c r="J121" s="123"/>
    </row>
    <row r="122" spans="1:10" ht="28.5">
      <c r="A122" s="123"/>
      <c r="B122" s="123"/>
      <c r="C122" s="290" t="s">
        <v>28</v>
      </c>
      <c r="D122" s="123"/>
      <c r="E122" s="123"/>
      <c r="F122" s="290" t="s">
        <v>194</v>
      </c>
      <c r="G122" s="291">
        <v>907246.8</v>
      </c>
      <c r="H122" s="291">
        <v>907246.8</v>
      </c>
      <c r="I122" s="291">
        <v>907246.8</v>
      </c>
      <c r="J122" s="291">
        <v>907246.8</v>
      </c>
    </row>
    <row r="123" spans="1:10">
      <c r="A123" s="123"/>
      <c r="B123" s="123"/>
      <c r="C123" s="123"/>
      <c r="D123" s="123"/>
      <c r="E123" s="123"/>
      <c r="F123" s="123" t="s">
        <v>24</v>
      </c>
      <c r="G123" s="123"/>
      <c r="H123" s="123"/>
      <c r="I123" s="123"/>
      <c r="J123" s="123"/>
    </row>
    <row r="124" spans="1:10" ht="27">
      <c r="A124" s="123"/>
      <c r="B124" s="123"/>
      <c r="C124" s="123"/>
      <c r="D124" s="123" t="s">
        <v>640</v>
      </c>
      <c r="E124" s="123" t="s">
        <v>145</v>
      </c>
      <c r="F124" s="123" t="s">
        <v>641</v>
      </c>
      <c r="G124" s="292">
        <v>14157</v>
      </c>
      <c r="H124" s="292">
        <v>14157</v>
      </c>
      <c r="I124" s="292">
        <v>14157</v>
      </c>
      <c r="J124" s="292">
        <v>14157</v>
      </c>
    </row>
    <row r="125" spans="1:10">
      <c r="A125" s="123"/>
      <c r="B125" s="123"/>
      <c r="C125" s="123"/>
      <c r="D125" s="123"/>
      <c r="E125" s="123"/>
      <c r="F125" s="123" t="s">
        <v>196</v>
      </c>
      <c r="G125" s="292">
        <v>14157</v>
      </c>
      <c r="H125" s="292">
        <v>14157</v>
      </c>
      <c r="I125" s="292">
        <v>14157</v>
      </c>
      <c r="J125" s="292">
        <v>14157</v>
      </c>
    </row>
    <row r="126" spans="1:10" ht="27">
      <c r="A126" s="123"/>
      <c r="B126" s="123"/>
      <c r="C126" s="123"/>
      <c r="D126" s="123" t="s">
        <v>640</v>
      </c>
      <c r="E126" s="123" t="s">
        <v>173</v>
      </c>
      <c r="F126" s="123" t="s">
        <v>642</v>
      </c>
      <c r="G126" s="292">
        <v>893089.8</v>
      </c>
      <c r="H126" s="292">
        <v>893089.8</v>
      </c>
      <c r="I126" s="292">
        <v>893089.8</v>
      </c>
      <c r="J126" s="292">
        <v>893089.8</v>
      </c>
    </row>
    <row r="127" spans="1:10">
      <c r="A127" s="123"/>
      <c r="B127" s="123"/>
      <c r="C127" s="123"/>
      <c r="D127" s="123"/>
      <c r="E127" s="123"/>
      <c r="F127" s="123" t="s">
        <v>196</v>
      </c>
      <c r="G127" s="292">
        <v>893089.8</v>
      </c>
      <c r="H127" s="292">
        <v>893089.8</v>
      </c>
      <c r="I127" s="292">
        <v>893089.8</v>
      </c>
      <c r="J127" s="292">
        <v>893089.8</v>
      </c>
    </row>
    <row r="128" spans="1:10" ht="28.5">
      <c r="A128" s="290" t="s">
        <v>159</v>
      </c>
      <c r="B128" s="123"/>
      <c r="C128" s="123"/>
      <c r="D128" s="123"/>
      <c r="E128" s="123"/>
      <c r="F128" s="290" t="s">
        <v>197</v>
      </c>
      <c r="G128" s="291">
        <v>41107.199999999997</v>
      </c>
      <c r="H128" s="291">
        <v>450540</v>
      </c>
      <c r="I128" s="291">
        <v>450540</v>
      </c>
      <c r="J128" s="291">
        <v>706998.4</v>
      </c>
    </row>
    <row r="129" spans="1:10">
      <c r="A129" s="123"/>
      <c r="B129" s="123"/>
      <c r="C129" s="123"/>
      <c r="D129" s="123"/>
      <c r="E129" s="123"/>
      <c r="F129" s="123" t="s">
        <v>24</v>
      </c>
      <c r="G129" s="123"/>
      <c r="H129" s="123"/>
      <c r="I129" s="123"/>
      <c r="J129" s="123"/>
    </row>
    <row r="130" spans="1:10" ht="14.25">
      <c r="A130" s="123"/>
      <c r="B130" s="290" t="s">
        <v>28</v>
      </c>
      <c r="C130" s="123"/>
      <c r="D130" s="123"/>
      <c r="E130" s="123"/>
      <c r="F130" s="290" t="s">
        <v>198</v>
      </c>
      <c r="G130" s="291">
        <v>255.1</v>
      </c>
      <c r="H130" s="291">
        <v>255.1</v>
      </c>
      <c r="I130" s="291">
        <v>255.1</v>
      </c>
      <c r="J130" s="291">
        <v>255.1</v>
      </c>
    </row>
    <row r="131" spans="1:10">
      <c r="A131" s="123"/>
      <c r="B131" s="123"/>
      <c r="C131" s="123"/>
      <c r="D131" s="123"/>
      <c r="E131" s="123"/>
      <c r="F131" s="123" t="s">
        <v>24</v>
      </c>
      <c r="G131" s="123"/>
      <c r="H131" s="123"/>
      <c r="I131" s="123"/>
      <c r="J131" s="123"/>
    </row>
    <row r="132" spans="1:10" ht="14.25">
      <c r="A132" s="123"/>
      <c r="B132" s="123"/>
      <c r="C132" s="290" t="s">
        <v>28</v>
      </c>
      <c r="D132" s="123"/>
      <c r="E132" s="123"/>
      <c r="F132" s="290" t="s">
        <v>198</v>
      </c>
      <c r="G132" s="291">
        <v>255.1</v>
      </c>
      <c r="H132" s="291">
        <v>255.1</v>
      </c>
      <c r="I132" s="291">
        <v>255.1</v>
      </c>
      <c r="J132" s="291">
        <v>255.1</v>
      </c>
    </row>
    <row r="133" spans="1:10">
      <c r="A133" s="123"/>
      <c r="B133" s="123"/>
      <c r="C133" s="123"/>
      <c r="D133" s="123"/>
      <c r="E133" s="123"/>
      <c r="F133" s="123" t="s">
        <v>24</v>
      </c>
      <c r="G133" s="123"/>
      <c r="H133" s="123"/>
      <c r="I133" s="123"/>
      <c r="J133" s="123"/>
    </row>
    <row r="134" spans="1:10">
      <c r="A134" s="123"/>
      <c r="B134" s="123"/>
      <c r="C134" s="123"/>
      <c r="D134" s="123" t="s">
        <v>199</v>
      </c>
      <c r="E134" s="123" t="s">
        <v>162</v>
      </c>
      <c r="F134" s="123" t="s">
        <v>198</v>
      </c>
      <c r="G134" s="292">
        <v>255.1</v>
      </c>
      <c r="H134" s="292">
        <v>255.1</v>
      </c>
      <c r="I134" s="292">
        <v>255.1</v>
      </c>
      <c r="J134" s="292">
        <v>255.1</v>
      </c>
    </row>
    <row r="135" spans="1:10" ht="27">
      <c r="A135" s="123"/>
      <c r="B135" s="123"/>
      <c r="C135" s="123"/>
      <c r="D135" s="123"/>
      <c r="E135" s="123"/>
      <c r="F135" s="123" t="s">
        <v>200</v>
      </c>
      <c r="G135" s="292">
        <v>255.1</v>
      </c>
      <c r="H135" s="292">
        <v>255.1</v>
      </c>
      <c r="I135" s="292">
        <v>255.1</v>
      </c>
      <c r="J135" s="292">
        <v>255.1</v>
      </c>
    </row>
    <row r="136" spans="1:10" ht="14.25">
      <c r="A136" s="123"/>
      <c r="B136" s="290" t="s">
        <v>152</v>
      </c>
      <c r="C136" s="123"/>
      <c r="D136" s="123"/>
      <c r="E136" s="123"/>
      <c r="F136" s="290" t="s">
        <v>201</v>
      </c>
      <c r="G136" s="291">
        <v>40852.1</v>
      </c>
      <c r="H136" s="291">
        <v>450284.9</v>
      </c>
      <c r="I136" s="291">
        <v>450284.9</v>
      </c>
      <c r="J136" s="291">
        <v>706743.3</v>
      </c>
    </row>
    <row r="137" spans="1:10">
      <c r="A137" s="123"/>
      <c r="B137" s="123"/>
      <c r="C137" s="123"/>
      <c r="D137" s="123"/>
      <c r="E137" s="123"/>
      <c r="F137" s="123" t="s">
        <v>24</v>
      </c>
      <c r="G137" s="123"/>
      <c r="H137" s="123"/>
      <c r="I137" s="123"/>
      <c r="J137" s="123"/>
    </row>
    <row r="138" spans="1:10" ht="14.25">
      <c r="A138" s="123"/>
      <c r="B138" s="123"/>
      <c r="C138" s="290" t="s">
        <v>28</v>
      </c>
      <c r="D138" s="123"/>
      <c r="E138" s="123"/>
      <c r="F138" s="290" t="s">
        <v>201</v>
      </c>
      <c r="G138" s="291">
        <v>40852.1</v>
      </c>
      <c r="H138" s="291">
        <v>450284.9</v>
      </c>
      <c r="I138" s="291">
        <v>450284.9</v>
      </c>
      <c r="J138" s="291">
        <v>706743.3</v>
      </c>
    </row>
    <row r="139" spans="1:10">
      <c r="A139" s="123"/>
      <c r="B139" s="123"/>
      <c r="C139" s="123"/>
      <c r="D139" s="123"/>
      <c r="E139" s="123"/>
      <c r="F139" s="123" t="s">
        <v>24</v>
      </c>
      <c r="G139" s="123"/>
      <c r="H139" s="123"/>
      <c r="I139" s="123"/>
      <c r="J139" s="123"/>
    </row>
    <row r="140" spans="1:10" ht="54">
      <c r="A140" s="123"/>
      <c r="B140" s="123"/>
      <c r="C140" s="123"/>
      <c r="D140" s="123" t="s">
        <v>202</v>
      </c>
      <c r="E140" s="123" t="s">
        <v>632</v>
      </c>
      <c r="F140" s="123" t="s">
        <v>633</v>
      </c>
      <c r="G140" s="292">
        <v>0</v>
      </c>
      <c r="H140" s="292">
        <v>409432.8</v>
      </c>
      <c r="I140" s="292">
        <v>409432.8</v>
      </c>
      <c r="J140" s="292">
        <v>409432.8</v>
      </c>
    </row>
    <row r="141" spans="1:10" ht="27">
      <c r="A141" s="123"/>
      <c r="B141" s="123"/>
      <c r="C141" s="123"/>
      <c r="D141" s="123"/>
      <c r="E141" s="123"/>
      <c r="F141" s="123" t="s">
        <v>146</v>
      </c>
      <c r="G141" s="292">
        <v>0</v>
      </c>
      <c r="H141" s="292">
        <v>409432.8</v>
      </c>
      <c r="I141" s="292">
        <v>409432.8</v>
      </c>
      <c r="J141" s="292">
        <v>409432.8</v>
      </c>
    </row>
    <row r="142" spans="1:10" ht="27">
      <c r="A142" s="123"/>
      <c r="B142" s="123"/>
      <c r="C142" s="123"/>
      <c r="D142" s="123" t="s">
        <v>202</v>
      </c>
      <c r="E142" s="123" t="s">
        <v>634</v>
      </c>
      <c r="F142" s="123" t="s">
        <v>635</v>
      </c>
      <c r="G142" s="292">
        <v>40852.1</v>
      </c>
      <c r="H142" s="292">
        <v>40852.1</v>
      </c>
      <c r="I142" s="292">
        <v>40852.1</v>
      </c>
      <c r="J142" s="292">
        <v>297310.5</v>
      </c>
    </row>
    <row r="143" spans="1:10" ht="27">
      <c r="A143" s="123"/>
      <c r="B143" s="123"/>
      <c r="C143" s="123"/>
      <c r="D143" s="123"/>
      <c r="E143" s="123"/>
      <c r="F143" s="123" t="s">
        <v>146</v>
      </c>
      <c r="G143" s="292">
        <v>40852.1</v>
      </c>
      <c r="H143" s="292">
        <v>40852.1</v>
      </c>
      <c r="I143" s="292">
        <v>40852.1</v>
      </c>
      <c r="J143" s="292">
        <v>297310.5</v>
      </c>
    </row>
    <row r="144" spans="1:10" ht="14.25">
      <c r="A144" s="290" t="s">
        <v>203</v>
      </c>
      <c r="B144" s="123"/>
      <c r="C144" s="123"/>
      <c r="D144" s="123"/>
      <c r="E144" s="123"/>
      <c r="F144" s="290" t="s">
        <v>204</v>
      </c>
      <c r="G144" s="291">
        <v>1444236</v>
      </c>
      <c r="H144" s="291">
        <v>1444236</v>
      </c>
      <c r="I144" s="291">
        <v>1444236</v>
      </c>
      <c r="J144" s="291">
        <v>1444236</v>
      </c>
    </row>
    <row r="145" spans="1:10">
      <c r="A145" s="123"/>
      <c r="B145" s="123"/>
      <c r="C145" s="123"/>
      <c r="D145" s="123"/>
      <c r="E145" s="123"/>
      <c r="F145" s="123" t="s">
        <v>24</v>
      </c>
      <c r="G145" s="123"/>
      <c r="H145" s="123"/>
      <c r="I145" s="123"/>
      <c r="J145" s="123"/>
    </row>
    <row r="146" spans="1:10" ht="28.5">
      <c r="A146" s="123"/>
      <c r="B146" s="290" t="s">
        <v>159</v>
      </c>
      <c r="C146" s="123"/>
      <c r="D146" s="123"/>
      <c r="E146" s="123"/>
      <c r="F146" s="290" t="s">
        <v>205</v>
      </c>
      <c r="G146" s="291">
        <v>1444236</v>
      </c>
      <c r="H146" s="291">
        <v>1444236</v>
      </c>
      <c r="I146" s="291">
        <v>1444236</v>
      </c>
      <c r="J146" s="291">
        <v>1444236</v>
      </c>
    </row>
    <row r="147" spans="1:10">
      <c r="A147" s="123"/>
      <c r="B147" s="123"/>
      <c r="C147" s="123"/>
      <c r="D147" s="123"/>
      <c r="E147" s="123"/>
      <c r="F147" s="123" t="s">
        <v>24</v>
      </c>
      <c r="G147" s="123"/>
      <c r="H147" s="123"/>
      <c r="I147" s="123"/>
      <c r="J147" s="123"/>
    </row>
    <row r="148" spans="1:10" ht="28.5">
      <c r="A148" s="123"/>
      <c r="B148" s="123"/>
      <c r="C148" s="290" t="s">
        <v>148</v>
      </c>
      <c r="D148" s="123"/>
      <c r="E148" s="123"/>
      <c r="F148" s="290" t="s">
        <v>205</v>
      </c>
      <c r="G148" s="291">
        <v>1444236</v>
      </c>
      <c r="H148" s="291">
        <v>1444236</v>
      </c>
      <c r="I148" s="291">
        <v>1444236</v>
      </c>
      <c r="J148" s="291">
        <v>1444236</v>
      </c>
    </row>
    <row r="149" spans="1:10">
      <c r="A149" s="123"/>
      <c r="B149" s="123"/>
      <c r="C149" s="123"/>
      <c r="D149" s="123"/>
      <c r="E149" s="123"/>
      <c r="F149" s="123" t="s">
        <v>24</v>
      </c>
      <c r="G149" s="123"/>
      <c r="H149" s="123"/>
      <c r="I149" s="123"/>
      <c r="J149" s="123"/>
    </row>
    <row r="150" spans="1:10" ht="27">
      <c r="A150" s="123"/>
      <c r="B150" s="123"/>
      <c r="C150" s="123"/>
      <c r="D150" s="123" t="s">
        <v>206</v>
      </c>
      <c r="E150" s="123" t="s">
        <v>173</v>
      </c>
      <c r="F150" s="123" t="s">
        <v>638</v>
      </c>
      <c r="G150" s="292">
        <v>105214.8</v>
      </c>
      <c r="H150" s="292">
        <v>105214.8</v>
      </c>
      <c r="I150" s="292">
        <v>105214.8</v>
      </c>
      <c r="J150" s="292">
        <v>105214.8</v>
      </c>
    </row>
    <row r="151" spans="1:10">
      <c r="A151" s="123"/>
      <c r="B151" s="123"/>
      <c r="C151" s="123"/>
      <c r="D151" s="123"/>
      <c r="E151" s="123"/>
      <c r="F151" s="123" t="s">
        <v>207</v>
      </c>
      <c r="G151" s="292">
        <v>105214.8</v>
      </c>
      <c r="H151" s="292">
        <v>105214.8</v>
      </c>
      <c r="I151" s="292">
        <v>105214.8</v>
      </c>
      <c r="J151" s="292">
        <v>105214.8</v>
      </c>
    </row>
    <row r="152" spans="1:10" ht="27">
      <c r="A152" s="123"/>
      <c r="B152" s="123"/>
      <c r="C152" s="123"/>
      <c r="D152" s="123" t="s">
        <v>206</v>
      </c>
      <c r="E152" s="123" t="s">
        <v>150</v>
      </c>
      <c r="F152" s="123" t="s">
        <v>208</v>
      </c>
      <c r="G152" s="292">
        <v>1339021.2</v>
      </c>
      <c r="H152" s="292">
        <v>1339021.2</v>
      </c>
      <c r="I152" s="292">
        <v>1339021.2</v>
      </c>
      <c r="J152" s="292">
        <v>1339021.2</v>
      </c>
    </row>
    <row r="153" spans="1:10">
      <c r="A153" s="123"/>
      <c r="B153" s="123"/>
      <c r="C153" s="123"/>
      <c r="D153" s="123"/>
      <c r="E153" s="123"/>
      <c r="F153" s="123" t="s">
        <v>207</v>
      </c>
      <c r="G153" s="292">
        <v>1339021.2</v>
      </c>
      <c r="H153" s="292">
        <v>1339021.2</v>
      </c>
      <c r="I153" s="292">
        <v>1339021.2</v>
      </c>
      <c r="J153" s="292">
        <v>1339021.2</v>
      </c>
    </row>
    <row r="154" spans="1:10" ht="14.25">
      <c r="A154" s="290" t="s">
        <v>164</v>
      </c>
      <c r="B154" s="123"/>
      <c r="C154" s="123"/>
      <c r="D154" s="123"/>
      <c r="E154" s="123"/>
      <c r="F154" s="290" t="s">
        <v>209</v>
      </c>
      <c r="G154" s="291">
        <v>253622.1</v>
      </c>
      <c r="H154" s="291">
        <v>253622.1</v>
      </c>
      <c r="I154" s="291">
        <v>253622.1</v>
      </c>
      <c r="J154" s="291">
        <v>253622.1</v>
      </c>
    </row>
    <row r="155" spans="1:10">
      <c r="A155" s="123"/>
      <c r="B155" s="123"/>
      <c r="C155" s="123"/>
      <c r="D155" s="123"/>
      <c r="E155" s="123"/>
      <c r="F155" s="123" t="s">
        <v>24</v>
      </c>
      <c r="G155" s="123"/>
      <c r="H155" s="123"/>
      <c r="I155" s="123"/>
      <c r="J155" s="123"/>
    </row>
    <row r="156" spans="1:10" ht="14.25">
      <c r="A156" s="123"/>
      <c r="B156" s="290" t="s">
        <v>28</v>
      </c>
      <c r="C156" s="123"/>
      <c r="D156" s="123"/>
      <c r="E156" s="123"/>
      <c r="F156" s="290" t="s">
        <v>210</v>
      </c>
      <c r="G156" s="291">
        <v>54867.7</v>
      </c>
      <c r="H156" s="291">
        <v>54867.7</v>
      </c>
      <c r="I156" s="291">
        <v>54867.7</v>
      </c>
      <c r="J156" s="291">
        <v>54867.7</v>
      </c>
    </row>
    <row r="157" spans="1:10">
      <c r="A157" s="123"/>
      <c r="B157" s="123"/>
      <c r="C157" s="123"/>
      <c r="D157" s="123"/>
      <c r="E157" s="123"/>
      <c r="F157" s="123" t="s">
        <v>24</v>
      </c>
      <c r="G157" s="123"/>
      <c r="H157" s="123"/>
      <c r="I157" s="123"/>
      <c r="J157" s="123"/>
    </row>
    <row r="158" spans="1:10" ht="14.25">
      <c r="A158" s="123"/>
      <c r="B158" s="123"/>
      <c r="C158" s="290" t="s">
        <v>28</v>
      </c>
      <c r="D158" s="123"/>
      <c r="E158" s="123"/>
      <c r="F158" s="290" t="s">
        <v>210</v>
      </c>
      <c r="G158" s="291">
        <v>54867.7</v>
      </c>
      <c r="H158" s="291">
        <v>54867.7</v>
      </c>
      <c r="I158" s="291">
        <v>54867.7</v>
      </c>
      <c r="J158" s="291">
        <v>54867.7</v>
      </c>
    </row>
    <row r="159" spans="1:10">
      <c r="A159" s="123"/>
      <c r="B159" s="123"/>
      <c r="C159" s="123"/>
      <c r="D159" s="123"/>
      <c r="E159" s="123"/>
      <c r="F159" s="123" t="s">
        <v>24</v>
      </c>
      <c r="G159" s="123"/>
      <c r="H159" s="123"/>
      <c r="I159" s="123"/>
      <c r="J159" s="123"/>
    </row>
    <row r="160" spans="1:10" ht="54">
      <c r="A160" s="123"/>
      <c r="B160" s="123"/>
      <c r="C160" s="123"/>
      <c r="D160" s="123" t="s">
        <v>643</v>
      </c>
      <c r="E160" s="123" t="s">
        <v>227</v>
      </c>
      <c r="F160" s="123" t="s">
        <v>644</v>
      </c>
      <c r="G160" s="292">
        <v>10806.8</v>
      </c>
      <c r="H160" s="292">
        <v>10806.8</v>
      </c>
      <c r="I160" s="292">
        <v>10806.8</v>
      </c>
      <c r="J160" s="292">
        <v>10806.8</v>
      </c>
    </row>
    <row r="161" spans="1:10" ht="27">
      <c r="A161" s="123"/>
      <c r="B161" s="123"/>
      <c r="C161" s="123"/>
      <c r="D161" s="123"/>
      <c r="E161" s="123"/>
      <c r="F161" s="123" t="s">
        <v>214</v>
      </c>
      <c r="G161" s="292">
        <v>10806.8</v>
      </c>
      <c r="H161" s="292">
        <v>10806.8</v>
      </c>
      <c r="I161" s="292">
        <v>10806.8</v>
      </c>
      <c r="J161" s="292">
        <v>10806.8</v>
      </c>
    </row>
    <row r="162" spans="1:10" ht="40.5">
      <c r="A162" s="123"/>
      <c r="B162" s="123"/>
      <c r="C162" s="123"/>
      <c r="D162" s="123" t="s">
        <v>658</v>
      </c>
      <c r="E162" s="123" t="s">
        <v>664</v>
      </c>
      <c r="F162" s="123" t="s">
        <v>665</v>
      </c>
      <c r="G162" s="292">
        <v>44060.9</v>
      </c>
      <c r="H162" s="292">
        <v>44060.9</v>
      </c>
      <c r="I162" s="292">
        <v>44060.9</v>
      </c>
      <c r="J162" s="292">
        <v>44060.9</v>
      </c>
    </row>
    <row r="163" spans="1:10" ht="27">
      <c r="A163" s="123"/>
      <c r="B163" s="123"/>
      <c r="C163" s="123"/>
      <c r="D163" s="123"/>
      <c r="E163" s="123"/>
      <c r="F163" s="123" t="s">
        <v>214</v>
      </c>
      <c r="G163" s="292">
        <v>44060.9</v>
      </c>
      <c r="H163" s="292">
        <v>44060.9</v>
      </c>
      <c r="I163" s="292">
        <v>44060.9</v>
      </c>
      <c r="J163" s="292">
        <v>44060.9</v>
      </c>
    </row>
    <row r="164" spans="1:10" ht="14.25">
      <c r="A164" s="123"/>
      <c r="B164" s="290" t="s">
        <v>148</v>
      </c>
      <c r="C164" s="123"/>
      <c r="D164" s="123"/>
      <c r="E164" s="123"/>
      <c r="F164" s="290" t="s">
        <v>212</v>
      </c>
      <c r="G164" s="291">
        <v>198754.4</v>
      </c>
      <c r="H164" s="291">
        <v>198754.4</v>
      </c>
      <c r="I164" s="291">
        <v>198754.4</v>
      </c>
      <c r="J164" s="291">
        <v>198754.4</v>
      </c>
    </row>
    <row r="165" spans="1:10">
      <c r="A165" s="123"/>
      <c r="B165" s="123"/>
      <c r="C165" s="123"/>
      <c r="D165" s="123"/>
      <c r="E165" s="123"/>
      <c r="F165" s="123" t="s">
        <v>24</v>
      </c>
      <c r="G165" s="123"/>
      <c r="H165" s="123"/>
      <c r="I165" s="123"/>
      <c r="J165" s="123"/>
    </row>
    <row r="166" spans="1:10" ht="14.25">
      <c r="A166" s="123"/>
      <c r="B166" s="123"/>
      <c r="C166" s="290" t="s">
        <v>28</v>
      </c>
      <c r="D166" s="123"/>
      <c r="E166" s="123"/>
      <c r="F166" s="290" t="s">
        <v>708</v>
      </c>
      <c r="G166" s="291">
        <v>1039.2</v>
      </c>
      <c r="H166" s="291">
        <v>1039.2</v>
      </c>
      <c r="I166" s="291">
        <v>1039.2</v>
      </c>
      <c r="J166" s="291">
        <v>1039.2</v>
      </c>
    </row>
    <row r="167" spans="1:10">
      <c r="A167" s="123"/>
      <c r="B167" s="123"/>
      <c r="C167" s="123"/>
      <c r="D167" s="123"/>
      <c r="E167" s="123"/>
      <c r="F167" s="123" t="s">
        <v>24</v>
      </c>
      <c r="G167" s="123"/>
      <c r="H167" s="123"/>
      <c r="I167" s="123"/>
      <c r="J167" s="123"/>
    </row>
    <row r="168" spans="1:10" ht="27">
      <c r="A168" s="123"/>
      <c r="B168" s="123"/>
      <c r="C168" s="123"/>
      <c r="D168" s="123" t="s">
        <v>649</v>
      </c>
      <c r="E168" s="123" t="s">
        <v>227</v>
      </c>
      <c r="F168" s="123" t="s">
        <v>650</v>
      </c>
      <c r="G168" s="292">
        <v>1039.2</v>
      </c>
      <c r="H168" s="292">
        <v>1039.2</v>
      </c>
      <c r="I168" s="292">
        <v>1039.2</v>
      </c>
      <c r="J168" s="292">
        <v>1039.2</v>
      </c>
    </row>
    <row r="169" spans="1:10" ht="27">
      <c r="A169" s="123"/>
      <c r="B169" s="123"/>
      <c r="C169" s="123"/>
      <c r="D169" s="123"/>
      <c r="E169" s="123"/>
      <c r="F169" s="123" t="s">
        <v>214</v>
      </c>
      <c r="G169" s="292">
        <v>1039.2</v>
      </c>
      <c r="H169" s="292">
        <v>1039.2</v>
      </c>
      <c r="I169" s="292">
        <v>1039.2</v>
      </c>
      <c r="J169" s="292">
        <v>1039.2</v>
      </c>
    </row>
    <row r="170" spans="1:10" ht="14.25">
      <c r="A170" s="123"/>
      <c r="B170" s="123"/>
      <c r="C170" s="290" t="s">
        <v>152</v>
      </c>
      <c r="D170" s="123"/>
      <c r="E170" s="123"/>
      <c r="F170" s="290" t="s">
        <v>709</v>
      </c>
      <c r="G170" s="291">
        <v>18157.599999999999</v>
      </c>
      <c r="H170" s="291">
        <v>18157.599999999999</v>
      </c>
      <c r="I170" s="291">
        <v>18157.599999999999</v>
      </c>
      <c r="J170" s="291">
        <v>18157.599999999999</v>
      </c>
    </row>
    <row r="171" spans="1:10">
      <c r="A171" s="123"/>
      <c r="B171" s="123"/>
      <c r="C171" s="123"/>
      <c r="D171" s="123"/>
      <c r="E171" s="123"/>
      <c r="F171" s="123" t="s">
        <v>24</v>
      </c>
      <c r="G171" s="123"/>
      <c r="H171" s="123"/>
      <c r="I171" s="123"/>
      <c r="J171" s="123"/>
    </row>
    <row r="172" spans="1:10" ht="27">
      <c r="A172" s="123"/>
      <c r="B172" s="123"/>
      <c r="C172" s="123"/>
      <c r="D172" s="123" t="s">
        <v>672</v>
      </c>
      <c r="E172" s="123" t="s">
        <v>673</v>
      </c>
      <c r="F172" s="123" t="s">
        <v>674</v>
      </c>
      <c r="G172" s="292">
        <v>18157.599999999999</v>
      </c>
      <c r="H172" s="292">
        <v>18157.599999999999</v>
      </c>
      <c r="I172" s="292">
        <v>18157.599999999999</v>
      </c>
      <c r="J172" s="292">
        <v>18157.599999999999</v>
      </c>
    </row>
    <row r="173" spans="1:10" ht="27">
      <c r="A173" s="123"/>
      <c r="B173" s="123"/>
      <c r="C173" s="123"/>
      <c r="D173" s="123"/>
      <c r="E173" s="123"/>
      <c r="F173" s="123" t="s">
        <v>214</v>
      </c>
      <c r="G173" s="292">
        <v>18157.599999999999</v>
      </c>
      <c r="H173" s="292">
        <v>18157.599999999999</v>
      </c>
      <c r="I173" s="292">
        <v>18157.599999999999</v>
      </c>
      <c r="J173" s="292">
        <v>18157.599999999999</v>
      </c>
    </row>
    <row r="174" spans="1:10" ht="14.25">
      <c r="A174" s="123"/>
      <c r="B174" s="123"/>
      <c r="C174" s="290" t="s">
        <v>176</v>
      </c>
      <c r="D174" s="123"/>
      <c r="E174" s="123"/>
      <c r="F174" s="290" t="s">
        <v>215</v>
      </c>
      <c r="G174" s="291">
        <v>131710.79999999999</v>
      </c>
      <c r="H174" s="291">
        <v>131710.79999999999</v>
      </c>
      <c r="I174" s="291">
        <v>131710.79999999999</v>
      </c>
      <c r="J174" s="291">
        <v>131710.79999999999</v>
      </c>
    </row>
    <row r="175" spans="1:10">
      <c r="A175" s="123"/>
      <c r="B175" s="123"/>
      <c r="C175" s="123"/>
      <c r="D175" s="123"/>
      <c r="E175" s="123"/>
      <c r="F175" s="123" t="s">
        <v>24</v>
      </c>
      <c r="G175" s="123"/>
      <c r="H175" s="123"/>
      <c r="I175" s="123"/>
      <c r="J175" s="123"/>
    </row>
    <row r="176" spans="1:10" ht="40.5">
      <c r="A176" s="123"/>
      <c r="B176" s="123"/>
      <c r="C176" s="123"/>
      <c r="D176" s="123" t="s">
        <v>216</v>
      </c>
      <c r="E176" s="123" t="s">
        <v>227</v>
      </c>
      <c r="F176" s="123" t="s">
        <v>666</v>
      </c>
      <c r="G176" s="292">
        <v>2547</v>
      </c>
      <c r="H176" s="292">
        <v>2547</v>
      </c>
      <c r="I176" s="292">
        <v>2547</v>
      </c>
      <c r="J176" s="292">
        <v>2547</v>
      </c>
    </row>
    <row r="177" spans="1:10" ht="27">
      <c r="A177" s="123"/>
      <c r="B177" s="123"/>
      <c r="C177" s="123"/>
      <c r="D177" s="123"/>
      <c r="E177" s="123"/>
      <c r="F177" s="123" t="s">
        <v>214</v>
      </c>
      <c r="G177" s="292">
        <v>2547</v>
      </c>
      <c r="H177" s="292">
        <v>2547</v>
      </c>
      <c r="I177" s="292">
        <v>2547</v>
      </c>
      <c r="J177" s="292">
        <v>2547</v>
      </c>
    </row>
    <row r="178" spans="1:10" ht="27">
      <c r="A178" s="123"/>
      <c r="B178" s="123"/>
      <c r="C178" s="123"/>
      <c r="D178" s="123" t="s">
        <v>216</v>
      </c>
      <c r="E178" s="123" t="s">
        <v>217</v>
      </c>
      <c r="F178" s="123" t="s">
        <v>218</v>
      </c>
      <c r="G178" s="292">
        <v>129163.8</v>
      </c>
      <c r="H178" s="292">
        <v>129163.8</v>
      </c>
      <c r="I178" s="292">
        <v>129163.8</v>
      </c>
      <c r="J178" s="292">
        <v>129163.8</v>
      </c>
    </row>
    <row r="179" spans="1:10" ht="27">
      <c r="A179" s="123"/>
      <c r="B179" s="123"/>
      <c r="C179" s="123"/>
      <c r="D179" s="123"/>
      <c r="E179" s="123"/>
      <c r="F179" s="123" t="s">
        <v>214</v>
      </c>
      <c r="G179" s="292">
        <v>129163.8</v>
      </c>
      <c r="H179" s="292">
        <v>129163.8</v>
      </c>
      <c r="I179" s="292">
        <v>129163.8</v>
      </c>
      <c r="J179" s="292">
        <v>129163.8</v>
      </c>
    </row>
    <row r="180" spans="1:10" ht="28.5">
      <c r="A180" s="123"/>
      <c r="B180" s="123"/>
      <c r="C180" s="290" t="s">
        <v>203</v>
      </c>
      <c r="D180" s="123"/>
      <c r="E180" s="123"/>
      <c r="F180" s="290" t="s">
        <v>219</v>
      </c>
      <c r="G180" s="291">
        <v>47846.8</v>
      </c>
      <c r="H180" s="291">
        <v>47846.8</v>
      </c>
      <c r="I180" s="291">
        <v>47846.8</v>
      </c>
      <c r="J180" s="291">
        <v>47846.8</v>
      </c>
    </row>
    <row r="181" spans="1:10">
      <c r="A181" s="123"/>
      <c r="B181" s="123"/>
      <c r="C181" s="123"/>
      <c r="D181" s="123"/>
      <c r="E181" s="123"/>
      <c r="F181" s="123" t="s">
        <v>24</v>
      </c>
      <c r="G181" s="123"/>
      <c r="H181" s="123"/>
      <c r="I181" s="123"/>
      <c r="J181" s="123"/>
    </row>
    <row r="182" spans="1:10" ht="27">
      <c r="A182" s="123"/>
      <c r="B182" s="123"/>
      <c r="C182" s="123"/>
      <c r="D182" s="123" t="s">
        <v>213</v>
      </c>
      <c r="E182" s="123" t="s">
        <v>162</v>
      </c>
      <c r="F182" s="123" t="s">
        <v>220</v>
      </c>
      <c r="G182" s="292">
        <v>47846.8</v>
      </c>
      <c r="H182" s="292">
        <v>47846.8</v>
      </c>
      <c r="I182" s="292">
        <v>47846.8</v>
      </c>
      <c r="J182" s="292">
        <v>47846.8</v>
      </c>
    </row>
    <row r="183" spans="1:10" ht="27">
      <c r="A183" s="123"/>
      <c r="B183" s="123"/>
      <c r="C183" s="123"/>
      <c r="D183" s="123"/>
      <c r="E183" s="123"/>
      <c r="F183" s="123" t="s">
        <v>214</v>
      </c>
      <c r="G183" s="292">
        <v>47846.8</v>
      </c>
      <c r="H183" s="292">
        <v>47846.8</v>
      </c>
      <c r="I183" s="292">
        <v>47846.8</v>
      </c>
      <c r="J183" s="292">
        <v>47846.8</v>
      </c>
    </row>
    <row r="184" spans="1:10" ht="14.25">
      <c r="A184" s="290" t="s">
        <v>221</v>
      </c>
      <c r="B184" s="123"/>
      <c r="C184" s="123"/>
      <c r="D184" s="123"/>
      <c r="E184" s="123"/>
      <c r="F184" s="290" t="s">
        <v>222</v>
      </c>
      <c r="G184" s="291">
        <f>+G186+G194+G206+G212+G234</f>
        <v>1568539.5</v>
      </c>
      <c r="H184" s="291">
        <f t="shared" ref="H184:J184" si="1">+H186+H194+H206+H212+H234</f>
        <v>2459311.6</v>
      </c>
      <c r="I184" s="291">
        <f t="shared" si="1"/>
        <v>2557567.9</v>
      </c>
      <c r="J184" s="291">
        <f t="shared" si="1"/>
        <v>2557567.9</v>
      </c>
    </row>
    <row r="185" spans="1:10">
      <c r="A185" s="123"/>
      <c r="B185" s="123"/>
      <c r="C185" s="123"/>
      <c r="D185" s="123"/>
      <c r="E185" s="123"/>
      <c r="F185" s="123" t="s">
        <v>24</v>
      </c>
      <c r="G185" s="123"/>
      <c r="H185" s="123"/>
      <c r="I185" s="123"/>
      <c r="J185" s="123"/>
    </row>
    <row r="186" spans="1:10" ht="28.5">
      <c r="A186" s="123"/>
      <c r="B186" s="290" t="s">
        <v>28</v>
      </c>
      <c r="C186" s="123"/>
      <c r="D186" s="479"/>
      <c r="E186" s="123"/>
      <c r="F186" s="290" t="s">
        <v>223</v>
      </c>
      <c r="G186" s="291">
        <v>960473.9</v>
      </c>
      <c r="H186" s="291">
        <v>1372772</v>
      </c>
      <c r="I186" s="291">
        <v>1446028.3</v>
      </c>
      <c r="J186" s="291">
        <v>1446028.3</v>
      </c>
    </row>
    <row r="187" spans="1:10">
      <c r="A187" s="123"/>
      <c r="B187" s="123"/>
      <c r="C187" s="123"/>
      <c r="D187" s="479"/>
      <c r="E187" s="123"/>
      <c r="F187" s="123" t="s">
        <v>24</v>
      </c>
      <c r="G187" s="123"/>
      <c r="H187" s="123"/>
      <c r="I187" s="123"/>
      <c r="J187" s="123"/>
    </row>
    <row r="188" spans="1:10" ht="14.25">
      <c r="A188" s="123"/>
      <c r="B188" s="123"/>
      <c r="C188" s="290" t="s">
        <v>28</v>
      </c>
      <c r="D188" s="123"/>
      <c r="E188" s="123"/>
      <c r="F188" s="290" t="s">
        <v>224</v>
      </c>
      <c r="G188" s="291">
        <v>960473.9</v>
      </c>
      <c r="H188" s="291">
        <v>1372772</v>
      </c>
      <c r="I188" s="291">
        <v>1446028.3</v>
      </c>
      <c r="J188" s="291">
        <v>1446028.3</v>
      </c>
    </row>
    <row r="189" spans="1:10">
      <c r="A189" s="123"/>
      <c r="B189" s="123"/>
      <c r="C189" s="123"/>
      <c r="D189" s="123"/>
      <c r="E189" s="123"/>
      <c r="F189" s="123" t="s">
        <v>24</v>
      </c>
      <c r="G189" s="123"/>
      <c r="H189" s="123"/>
      <c r="I189" s="123"/>
      <c r="J189" s="123"/>
    </row>
    <row r="190" spans="1:10">
      <c r="A190" s="123"/>
      <c r="B190" s="123"/>
      <c r="C190" s="123"/>
      <c r="D190" s="123" t="s">
        <v>675</v>
      </c>
      <c r="E190" s="123" t="s">
        <v>227</v>
      </c>
      <c r="F190" s="123" t="s">
        <v>677</v>
      </c>
      <c r="G190" s="292">
        <v>913538.2</v>
      </c>
      <c r="H190" s="292">
        <v>1325836.3</v>
      </c>
      <c r="I190" s="292">
        <v>1399092.6</v>
      </c>
      <c r="J190" s="292">
        <v>1399092.6</v>
      </c>
    </row>
    <row r="191" spans="1:10" ht="27">
      <c r="A191" s="123"/>
      <c r="B191" s="123"/>
      <c r="C191" s="123"/>
      <c r="D191" s="123"/>
      <c r="E191" s="123"/>
      <c r="F191" s="123" t="s">
        <v>214</v>
      </c>
      <c r="G191" s="292">
        <v>913538.2</v>
      </c>
      <c r="H191" s="292">
        <v>1325836.3</v>
      </c>
      <c r="I191" s="292">
        <v>1399092.6</v>
      </c>
      <c r="J191" s="292">
        <v>1399092.6</v>
      </c>
    </row>
    <row r="192" spans="1:10" ht="27">
      <c r="A192" s="123"/>
      <c r="B192" s="123"/>
      <c r="C192" s="123"/>
      <c r="D192" s="123" t="s">
        <v>675</v>
      </c>
      <c r="E192" s="123" t="s">
        <v>662</v>
      </c>
      <c r="F192" s="123" t="s">
        <v>678</v>
      </c>
      <c r="G192" s="292">
        <v>46935.7</v>
      </c>
      <c r="H192" s="292">
        <v>46935.7</v>
      </c>
      <c r="I192" s="292">
        <v>46935.7</v>
      </c>
      <c r="J192" s="292">
        <v>46935.7</v>
      </c>
    </row>
    <row r="193" spans="1:10" ht="27">
      <c r="A193" s="123"/>
      <c r="B193" s="123"/>
      <c r="C193" s="123"/>
      <c r="D193" s="123"/>
      <c r="E193" s="123"/>
      <c r="F193" s="123" t="s">
        <v>214</v>
      </c>
      <c r="G193" s="292">
        <v>46935.7</v>
      </c>
      <c r="H193" s="292">
        <v>46935.7</v>
      </c>
      <c r="I193" s="292">
        <v>46935.7</v>
      </c>
      <c r="J193" s="292">
        <v>46935.7</v>
      </c>
    </row>
    <row r="194" spans="1:10" ht="14.25">
      <c r="A194" s="123"/>
      <c r="B194" s="290" t="s">
        <v>148</v>
      </c>
      <c r="C194" s="123"/>
      <c r="D194" s="479"/>
      <c r="E194" s="123"/>
      <c r="F194" s="290" t="s">
        <v>710</v>
      </c>
      <c r="G194" s="291">
        <f>+G196</f>
        <v>45612</v>
      </c>
      <c r="H194" s="291">
        <f t="shared" ref="H194:J194" si="2">+H196</f>
        <v>248303</v>
      </c>
      <c r="I194" s="291">
        <f t="shared" si="2"/>
        <v>248303</v>
      </c>
      <c r="J194" s="291">
        <f t="shared" si="2"/>
        <v>248303</v>
      </c>
    </row>
    <row r="195" spans="1:10">
      <c r="A195" s="123"/>
      <c r="B195" s="123"/>
      <c r="C195" s="123"/>
      <c r="D195" s="123"/>
      <c r="E195" s="123"/>
      <c r="F195" s="123" t="s">
        <v>24</v>
      </c>
      <c r="G195" s="123"/>
      <c r="H195" s="123"/>
      <c r="I195" s="123"/>
      <c r="J195" s="123"/>
    </row>
    <row r="196" spans="1:10" ht="14.25">
      <c r="A196" s="123"/>
      <c r="B196" s="123"/>
      <c r="C196" s="290" t="s">
        <v>28</v>
      </c>
      <c r="D196" s="479"/>
      <c r="E196" s="123"/>
      <c r="F196" s="290" t="s">
        <v>711</v>
      </c>
      <c r="G196" s="291">
        <f>+G198+G200+G202+G204</f>
        <v>45612</v>
      </c>
      <c r="H196" s="291">
        <f t="shared" ref="H196:J196" si="3">+H198+H200+H202+H204</f>
        <v>248303</v>
      </c>
      <c r="I196" s="291">
        <f t="shared" si="3"/>
        <v>248303</v>
      </c>
      <c r="J196" s="291">
        <f t="shared" si="3"/>
        <v>248303</v>
      </c>
    </row>
    <row r="197" spans="1:10">
      <c r="A197" s="123"/>
      <c r="B197" s="123"/>
      <c r="C197" s="123"/>
      <c r="D197" s="123"/>
      <c r="E197" s="123"/>
      <c r="F197" s="123" t="s">
        <v>24</v>
      </c>
      <c r="G197" s="123"/>
      <c r="H197" s="123"/>
      <c r="I197" s="123"/>
      <c r="J197" s="123"/>
    </row>
    <row r="198" spans="1:10" ht="94.5">
      <c r="A198" s="123"/>
      <c r="B198" s="123"/>
      <c r="C198" s="123"/>
      <c r="D198" s="123" t="s">
        <v>675</v>
      </c>
      <c r="E198" s="123" t="s">
        <v>145</v>
      </c>
      <c r="F198" s="123" t="s">
        <v>676</v>
      </c>
      <c r="G198" s="292">
        <v>13848</v>
      </c>
      <c r="H198" s="292">
        <v>13848</v>
      </c>
      <c r="I198" s="292">
        <v>13848</v>
      </c>
      <c r="J198" s="292">
        <v>13848</v>
      </c>
    </row>
    <row r="199" spans="1:10" ht="27">
      <c r="A199" s="123"/>
      <c r="B199" s="123"/>
      <c r="C199" s="123"/>
      <c r="D199" s="123"/>
      <c r="E199" s="123"/>
      <c r="F199" s="123" t="s">
        <v>214</v>
      </c>
      <c r="G199" s="292">
        <v>13848</v>
      </c>
      <c r="H199" s="292">
        <v>13848</v>
      </c>
      <c r="I199" s="292">
        <v>13848</v>
      </c>
      <c r="J199" s="292">
        <v>13848</v>
      </c>
    </row>
    <row r="200" spans="1:10" ht="27">
      <c r="A200" s="123"/>
      <c r="B200" s="123"/>
      <c r="C200" s="123"/>
      <c r="D200" s="123" t="s">
        <v>675</v>
      </c>
      <c r="E200" s="123" t="s">
        <v>195</v>
      </c>
      <c r="F200" s="123" t="s">
        <v>679</v>
      </c>
      <c r="G200" s="292">
        <f>+G201</f>
        <v>23804</v>
      </c>
      <c r="H200" s="292">
        <f>+H201</f>
        <v>23804</v>
      </c>
      <c r="I200" s="292">
        <f>+I201</f>
        <v>23804</v>
      </c>
      <c r="J200" s="292">
        <v>23804</v>
      </c>
    </row>
    <row r="201" spans="1:10" ht="27">
      <c r="A201" s="123"/>
      <c r="B201" s="123"/>
      <c r="C201" s="123"/>
      <c r="D201" s="123"/>
      <c r="E201" s="123"/>
      <c r="F201" s="123" t="s">
        <v>214</v>
      </c>
      <c r="G201" s="292">
        <v>23804</v>
      </c>
      <c r="H201" s="292">
        <f>936058.1-912254.1</f>
        <v>23804</v>
      </c>
      <c r="I201" s="292">
        <f>1848312.2-1824508.2</f>
        <v>23804</v>
      </c>
      <c r="J201" s="292">
        <f>1848312.2-1824507.2</f>
        <v>23805</v>
      </c>
    </row>
    <row r="202" spans="1:10" ht="27">
      <c r="A202" s="123"/>
      <c r="B202" s="123"/>
      <c r="C202" s="123"/>
      <c r="D202" s="123" t="s">
        <v>675</v>
      </c>
      <c r="E202" s="123" t="s">
        <v>656</v>
      </c>
      <c r="F202" s="123" t="s">
        <v>680</v>
      </c>
      <c r="G202" s="292">
        <f>+G203</f>
        <v>960</v>
      </c>
      <c r="H202" s="292">
        <f>+H203</f>
        <v>203651</v>
      </c>
      <c r="I202" s="292">
        <f>+I203</f>
        <v>203651</v>
      </c>
      <c r="J202" s="292">
        <f>+J203</f>
        <v>203651</v>
      </c>
    </row>
    <row r="203" spans="1:10" ht="27">
      <c r="A203" s="123"/>
      <c r="B203" s="123"/>
      <c r="C203" s="123"/>
      <c r="D203" s="123"/>
      <c r="E203" s="123"/>
      <c r="F203" s="123" t="s">
        <v>214</v>
      </c>
      <c r="G203" s="292">
        <f>468463-467503</f>
        <v>960</v>
      </c>
      <c r="H203" s="292">
        <f>982822.6-779171.6</f>
        <v>203651</v>
      </c>
      <c r="I203" s="292">
        <f>982822.6-779171.6</f>
        <v>203651</v>
      </c>
      <c r="J203" s="292">
        <f>982822.6-779171.6</f>
        <v>203651</v>
      </c>
    </row>
    <row r="204" spans="1:10">
      <c r="A204" s="123"/>
      <c r="B204" s="123"/>
      <c r="C204" s="123"/>
      <c r="D204" s="123" t="s">
        <v>675</v>
      </c>
      <c r="E204" s="123" t="s">
        <v>645</v>
      </c>
      <c r="F204" s="123" t="s">
        <v>681</v>
      </c>
      <c r="G204" s="292">
        <v>7000</v>
      </c>
      <c r="H204" s="292">
        <f>+H205</f>
        <v>7000</v>
      </c>
      <c r="I204" s="292">
        <f>+I205</f>
        <v>7000</v>
      </c>
      <c r="J204" s="292">
        <f>+J205</f>
        <v>7000</v>
      </c>
    </row>
    <row r="205" spans="1:10" ht="27">
      <c r="A205" s="123"/>
      <c r="B205" s="123"/>
      <c r="C205" s="123"/>
      <c r="D205" s="123"/>
      <c r="E205" s="123"/>
      <c r="F205" s="123" t="s">
        <v>214</v>
      </c>
      <c r="G205" s="292">
        <v>7000</v>
      </c>
      <c r="H205" s="292">
        <f>1135011.2-1128011.2</f>
        <v>7000</v>
      </c>
      <c r="I205" s="292">
        <f>1618444.5-1611444.5</f>
        <v>7000</v>
      </c>
      <c r="J205" s="292">
        <f>1618444.5-1611444.5</f>
        <v>7000</v>
      </c>
    </row>
    <row r="206" spans="1:10" ht="28.5">
      <c r="A206" s="123"/>
      <c r="B206" s="290" t="s">
        <v>176</v>
      </c>
      <c r="C206" s="123"/>
      <c r="D206" s="123"/>
      <c r="E206" s="123"/>
      <c r="F206" s="290" t="s">
        <v>712</v>
      </c>
      <c r="G206" s="291">
        <v>7708.5</v>
      </c>
      <c r="H206" s="291">
        <v>7708.5</v>
      </c>
      <c r="I206" s="291">
        <v>7708.5</v>
      </c>
      <c r="J206" s="291">
        <v>7708.5</v>
      </c>
    </row>
    <row r="207" spans="1:10">
      <c r="A207" s="123"/>
      <c r="B207" s="123"/>
      <c r="C207" s="123"/>
      <c r="D207" s="123"/>
      <c r="E207" s="123"/>
      <c r="F207" s="123" t="s">
        <v>24</v>
      </c>
      <c r="G207" s="123"/>
      <c r="H207" s="123"/>
      <c r="I207" s="123"/>
      <c r="J207" s="123"/>
    </row>
    <row r="208" spans="1:10" ht="14.25">
      <c r="A208" s="123"/>
      <c r="B208" s="123"/>
      <c r="C208" s="290" t="s">
        <v>28</v>
      </c>
      <c r="D208" s="123"/>
      <c r="E208" s="123"/>
      <c r="F208" s="290" t="s">
        <v>713</v>
      </c>
      <c r="G208" s="291">
        <v>7708.5</v>
      </c>
      <c r="H208" s="291">
        <v>7708.5</v>
      </c>
      <c r="I208" s="291">
        <v>7708.5</v>
      </c>
      <c r="J208" s="291">
        <v>7708.5</v>
      </c>
    </row>
    <row r="209" spans="1:10">
      <c r="A209" s="123"/>
      <c r="B209" s="123"/>
      <c r="C209" s="123"/>
      <c r="D209" s="123"/>
      <c r="E209" s="123"/>
      <c r="F209" s="123" t="s">
        <v>24</v>
      </c>
      <c r="G209" s="123"/>
      <c r="H209" s="123"/>
      <c r="I209" s="123"/>
      <c r="J209" s="123"/>
    </row>
    <row r="210" spans="1:10" ht="40.5">
      <c r="A210" s="123"/>
      <c r="B210" s="123"/>
      <c r="C210" s="123"/>
      <c r="D210" s="123" t="s">
        <v>653</v>
      </c>
      <c r="E210" s="123" t="s">
        <v>645</v>
      </c>
      <c r="F210" s="123" t="s">
        <v>654</v>
      </c>
      <c r="G210" s="292">
        <v>7708.5</v>
      </c>
      <c r="H210" s="292">
        <v>7708.5</v>
      </c>
      <c r="I210" s="292">
        <v>7708.5</v>
      </c>
      <c r="J210" s="292">
        <v>7708.5</v>
      </c>
    </row>
    <row r="211" spans="1:10" ht="27">
      <c r="A211" s="123"/>
      <c r="B211" s="123"/>
      <c r="C211" s="123"/>
      <c r="D211" s="123"/>
      <c r="E211" s="123"/>
      <c r="F211" s="123" t="s">
        <v>214</v>
      </c>
      <c r="G211" s="292">
        <v>7708.5</v>
      </c>
      <c r="H211" s="292">
        <v>7708.5</v>
      </c>
      <c r="I211" s="292">
        <v>7708.5</v>
      </c>
      <c r="J211" s="292">
        <v>7708.5</v>
      </c>
    </row>
    <row r="212" spans="1:10" ht="28.5">
      <c r="A212" s="123"/>
      <c r="B212" s="290" t="s">
        <v>159</v>
      </c>
      <c r="C212" s="123"/>
      <c r="D212" s="123"/>
      <c r="E212" s="123"/>
      <c r="F212" s="290" t="s">
        <v>228</v>
      </c>
      <c r="G212" s="291">
        <v>550282.19999999995</v>
      </c>
      <c r="H212" s="291">
        <v>826065.2</v>
      </c>
      <c r="I212" s="291">
        <v>851065.2</v>
      </c>
      <c r="J212" s="291">
        <v>851065.2</v>
      </c>
    </row>
    <row r="213" spans="1:10">
      <c r="A213" s="123"/>
      <c r="B213" s="123"/>
      <c r="C213" s="123"/>
      <c r="D213" s="123"/>
      <c r="E213" s="123"/>
      <c r="F213" s="123" t="s">
        <v>24</v>
      </c>
      <c r="G213" s="123"/>
      <c r="H213" s="123"/>
      <c r="I213" s="123"/>
      <c r="J213" s="123"/>
    </row>
    <row r="214" spans="1:10" ht="28.5">
      <c r="A214" s="123"/>
      <c r="B214" s="123"/>
      <c r="C214" s="290" t="s">
        <v>28</v>
      </c>
      <c r="D214" s="123"/>
      <c r="E214" s="123"/>
      <c r="F214" s="290" t="s">
        <v>228</v>
      </c>
      <c r="G214" s="291">
        <v>550282.19999999995</v>
      </c>
      <c r="H214" s="291">
        <v>826065.2</v>
      </c>
      <c r="I214" s="291">
        <v>851065.2</v>
      </c>
      <c r="J214" s="291">
        <v>851065.2</v>
      </c>
    </row>
    <row r="215" spans="1:10">
      <c r="A215" s="123"/>
      <c r="B215" s="123"/>
      <c r="C215" s="123"/>
      <c r="D215" s="123"/>
      <c r="E215" s="123"/>
      <c r="F215" s="123" t="s">
        <v>24</v>
      </c>
      <c r="G215" s="123"/>
      <c r="H215" s="123"/>
      <c r="I215" s="123"/>
      <c r="J215" s="123"/>
    </row>
    <row r="216" spans="1:10" ht="40.5">
      <c r="A216" s="123"/>
      <c r="B216" s="123"/>
      <c r="C216" s="123"/>
      <c r="D216" s="123" t="s">
        <v>229</v>
      </c>
      <c r="E216" s="123" t="s">
        <v>227</v>
      </c>
      <c r="F216" s="123" t="s">
        <v>230</v>
      </c>
      <c r="G216" s="292">
        <v>2179.8000000000002</v>
      </c>
      <c r="H216" s="292">
        <v>2179.8000000000002</v>
      </c>
      <c r="I216" s="292">
        <v>2179.8000000000002</v>
      </c>
      <c r="J216" s="292">
        <v>2179.8000000000002</v>
      </c>
    </row>
    <row r="217" spans="1:10" ht="27">
      <c r="A217" s="123"/>
      <c r="B217" s="123"/>
      <c r="C217" s="123"/>
      <c r="D217" s="123"/>
      <c r="E217" s="123"/>
      <c r="F217" s="123" t="s">
        <v>214</v>
      </c>
      <c r="G217" s="292">
        <v>2179.8000000000002</v>
      </c>
      <c r="H217" s="292">
        <v>2179.8000000000002</v>
      </c>
      <c r="I217" s="292">
        <v>2179.8000000000002</v>
      </c>
      <c r="J217" s="292">
        <v>2179.8000000000002</v>
      </c>
    </row>
    <row r="218" spans="1:10" ht="27">
      <c r="A218" s="123"/>
      <c r="B218" s="123"/>
      <c r="C218" s="123"/>
      <c r="D218" s="123" t="s">
        <v>229</v>
      </c>
      <c r="E218" s="123" t="s">
        <v>645</v>
      </c>
      <c r="F218" s="123" t="s">
        <v>646</v>
      </c>
      <c r="G218" s="292">
        <v>32899.4</v>
      </c>
      <c r="H218" s="292">
        <v>32899.4</v>
      </c>
      <c r="I218" s="292">
        <v>32899.4</v>
      </c>
      <c r="J218" s="292">
        <v>32899.4</v>
      </c>
    </row>
    <row r="219" spans="1:10" ht="27">
      <c r="A219" s="123"/>
      <c r="B219" s="123"/>
      <c r="C219" s="123"/>
      <c r="D219" s="123"/>
      <c r="E219" s="123"/>
      <c r="F219" s="123" t="s">
        <v>214</v>
      </c>
      <c r="G219" s="292">
        <v>32899.4</v>
      </c>
      <c r="H219" s="292">
        <v>32899.4</v>
      </c>
      <c r="I219" s="292">
        <v>32899.4</v>
      </c>
      <c r="J219" s="292">
        <v>32899.4</v>
      </c>
    </row>
    <row r="220" spans="1:10" ht="40.5">
      <c r="A220" s="123"/>
      <c r="B220" s="123"/>
      <c r="C220" s="123"/>
      <c r="D220" s="123" t="s">
        <v>647</v>
      </c>
      <c r="E220" s="123" t="s">
        <v>227</v>
      </c>
      <c r="F220" s="123" t="s">
        <v>648</v>
      </c>
      <c r="G220" s="292">
        <v>3265.8</v>
      </c>
      <c r="H220" s="292">
        <v>3265.8</v>
      </c>
      <c r="I220" s="292">
        <v>3265.8</v>
      </c>
      <c r="J220" s="292">
        <v>3265.8</v>
      </c>
    </row>
    <row r="221" spans="1:10" ht="27">
      <c r="A221" s="123"/>
      <c r="B221" s="123"/>
      <c r="C221" s="123"/>
      <c r="D221" s="123"/>
      <c r="E221" s="123"/>
      <c r="F221" s="123" t="s">
        <v>214</v>
      </c>
      <c r="G221" s="292">
        <v>3265.8</v>
      </c>
      <c r="H221" s="292">
        <v>3265.8</v>
      </c>
      <c r="I221" s="292">
        <v>3265.8</v>
      </c>
      <c r="J221" s="292">
        <v>3265.8</v>
      </c>
    </row>
    <row r="222" spans="1:10" ht="40.5">
      <c r="A222" s="123"/>
      <c r="B222" s="123"/>
      <c r="C222" s="123"/>
      <c r="D222" s="123" t="s">
        <v>658</v>
      </c>
      <c r="E222" s="123" t="s">
        <v>659</v>
      </c>
      <c r="F222" s="123" t="s">
        <v>660</v>
      </c>
      <c r="G222" s="292">
        <v>265441</v>
      </c>
      <c r="H222" s="292">
        <v>516224</v>
      </c>
      <c r="I222" s="292">
        <v>516224</v>
      </c>
      <c r="J222" s="292">
        <v>516224</v>
      </c>
    </row>
    <row r="223" spans="1:10" ht="27">
      <c r="A223" s="123"/>
      <c r="B223" s="123"/>
      <c r="C223" s="123"/>
      <c r="D223" s="123"/>
      <c r="E223" s="123"/>
      <c r="F223" s="123" t="s">
        <v>214</v>
      </c>
      <c r="G223" s="292">
        <v>265441</v>
      </c>
      <c r="H223" s="292">
        <v>516224</v>
      </c>
      <c r="I223" s="292">
        <v>516224</v>
      </c>
      <c r="J223" s="292">
        <v>516224</v>
      </c>
    </row>
    <row r="224" spans="1:10">
      <c r="A224" s="123"/>
      <c r="B224" s="123"/>
      <c r="C224" s="123"/>
      <c r="D224" s="123" t="s">
        <v>658</v>
      </c>
      <c r="E224" s="123" t="s">
        <v>227</v>
      </c>
      <c r="F224" s="123" t="s">
        <v>661</v>
      </c>
      <c r="G224" s="292">
        <v>123408.3</v>
      </c>
      <c r="H224" s="292">
        <v>148408.29999999999</v>
      </c>
      <c r="I224" s="292">
        <v>173408.3</v>
      </c>
      <c r="J224" s="292">
        <v>173408.3</v>
      </c>
    </row>
    <row r="225" spans="1:10" ht="27">
      <c r="A225" s="123"/>
      <c r="B225" s="123"/>
      <c r="C225" s="123"/>
      <c r="D225" s="123"/>
      <c r="E225" s="123"/>
      <c r="F225" s="123" t="s">
        <v>214</v>
      </c>
      <c r="G225" s="292">
        <v>123408.3</v>
      </c>
      <c r="H225" s="292">
        <v>148408.29999999999</v>
      </c>
      <c r="I225" s="292">
        <v>173408.3</v>
      </c>
      <c r="J225" s="292">
        <v>173408.3</v>
      </c>
    </row>
    <row r="226" spans="1:10">
      <c r="A226" s="123"/>
      <c r="B226" s="123"/>
      <c r="C226" s="123"/>
      <c r="D226" s="123" t="s">
        <v>658</v>
      </c>
      <c r="E226" s="123" t="s">
        <v>662</v>
      </c>
      <c r="F226" s="123" t="s">
        <v>663</v>
      </c>
      <c r="G226" s="292">
        <v>50411.1</v>
      </c>
      <c r="H226" s="292">
        <v>50411.1</v>
      </c>
      <c r="I226" s="292">
        <v>50411.1</v>
      </c>
      <c r="J226" s="292">
        <v>50411.1</v>
      </c>
    </row>
    <row r="227" spans="1:10" ht="27">
      <c r="A227" s="123"/>
      <c r="B227" s="123"/>
      <c r="C227" s="123"/>
      <c r="D227" s="123"/>
      <c r="E227" s="123"/>
      <c r="F227" s="123" t="s">
        <v>214</v>
      </c>
      <c r="G227" s="292">
        <v>50411.1</v>
      </c>
      <c r="H227" s="292">
        <v>50411.1</v>
      </c>
      <c r="I227" s="292">
        <v>50411.1</v>
      </c>
      <c r="J227" s="292">
        <v>50411.1</v>
      </c>
    </row>
    <row r="228" spans="1:10" ht="27">
      <c r="A228" s="123"/>
      <c r="B228" s="123"/>
      <c r="C228" s="123"/>
      <c r="D228" s="123" t="s">
        <v>667</v>
      </c>
      <c r="E228" s="123" t="s">
        <v>662</v>
      </c>
      <c r="F228" s="123" t="s">
        <v>668</v>
      </c>
      <c r="G228" s="292">
        <v>33857.4</v>
      </c>
      <c r="H228" s="292">
        <v>33857.4</v>
      </c>
      <c r="I228" s="292">
        <v>33857.4</v>
      </c>
      <c r="J228" s="292">
        <v>33857.4</v>
      </c>
    </row>
    <row r="229" spans="1:10" ht="27">
      <c r="A229" s="123"/>
      <c r="B229" s="123"/>
      <c r="C229" s="123"/>
      <c r="D229" s="123"/>
      <c r="E229" s="123"/>
      <c r="F229" s="123" t="s">
        <v>214</v>
      </c>
      <c r="G229" s="292">
        <v>33857.4</v>
      </c>
      <c r="H229" s="292">
        <v>33857.4</v>
      </c>
      <c r="I229" s="292">
        <v>33857.4</v>
      </c>
      <c r="J229" s="292">
        <v>33857.4</v>
      </c>
    </row>
    <row r="230" spans="1:10" ht="40.5">
      <c r="A230" s="123"/>
      <c r="B230" s="123"/>
      <c r="C230" s="123"/>
      <c r="D230" s="123" t="s">
        <v>667</v>
      </c>
      <c r="E230" s="123" t="s">
        <v>217</v>
      </c>
      <c r="F230" s="123" t="s">
        <v>669</v>
      </c>
      <c r="G230" s="292">
        <v>37379.4</v>
      </c>
      <c r="H230" s="292">
        <v>37379.4</v>
      </c>
      <c r="I230" s="292">
        <v>37379.4</v>
      </c>
      <c r="J230" s="292">
        <v>37379.4</v>
      </c>
    </row>
    <row r="231" spans="1:10" ht="27">
      <c r="A231" s="123"/>
      <c r="B231" s="123"/>
      <c r="C231" s="123"/>
      <c r="D231" s="123"/>
      <c r="E231" s="123"/>
      <c r="F231" s="123" t="s">
        <v>214</v>
      </c>
      <c r="G231" s="292">
        <v>37379.4</v>
      </c>
      <c r="H231" s="292">
        <v>37379.4</v>
      </c>
      <c r="I231" s="292">
        <v>37379.4</v>
      </c>
      <c r="J231" s="292">
        <v>37379.4</v>
      </c>
    </row>
    <row r="232" spans="1:10" ht="40.5">
      <c r="A232" s="123"/>
      <c r="B232" s="123"/>
      <c r="C232" s="123"/>
      <c r="D232" s="123" t="s">
        <v>667</v>
      </c>
      <c r="E232" s="123" t="s">
        <v>670</v>
      </c>
      <c r="F232" s="123" t="s">
        <v>671</v>
      </c>
      <c r="G232" s="292">
        <v>1440</v>
      </c>
      <c r="H232" s="292">
        <v>1440</v>
      </c>
      <c r="I232" s="292">
        <v>1440</v>
      </c>
      <c r="J232" s="292">
        <v>1440</v>
      </c>
    </row>
    <row r="233" spans="1:10" ht="27">
      <c r="A233" s="123"/>
      <c r="B233" s="123"/>
      <c r="C233" s="123"/>
      <c r="D233" s="123"/>
      <c r="E233" s="123"/>
      <c r="F233" s="123" t="s">
        <v>214</v>
      </c>
      <c r="G233" s="292">
        <v>1440</v>
      </c>
      <c r="H233" s="292">
        <v>1440</v>
      </c>
      <c r="I233" s="292">
        <v>1440</v>
      </c>
      <c r="J233" s="292">
        <v>1440</v>
      </c>
    </row>
    <row r="234" spans="1:10" ht="14.25">
      <c r="A234" s="123"/>
      <c r="B234" s="290" t="s">
        <v>164</v>
      </c>
      <c r="C234" s="123"/>
      <c r="D234" s="123"/>
      <c r="E234" s="123"/>
      <c r="F234" s="290" t="s">
        <v>714</v>
      </c>
      <c r="G234" s="291">
        <v>4462.8999999999996</v>
      </c>
      <c r="H234" s="291">
        <v>4462.8999999999996</v>
      </c>
      <c r="I234" s="291">
        <v>4462.8999999999996</v>
      </c>
      <c r="J234" s="291">
        <v>4462.8999999999996</v>
      </c>
    </row>
    <row r="235" spans="1:10">
      <c r="A235" s="123"/>
      <c r="B235" s="123"/>
      <c r="C235" s="123"/>
      <c r="D235" s="123"/>
      <c r="E235" s="123"/>
      <c r="F235" s="123" t="s">
        <v>24</v>
      </c>
      <c r="G235" s="123"/>
      <c r="H235" s="123"/>
      <c r="I235" s="123"/>
      <c r="J235" s="123"/>
    </row>
    <row r="236" spans="1:10" ht="14.25">
      <c r="A236" s="123"/>
      <c r="B236" s="123"/>
      <c r="C236" s="290" t="s">
        <v>28</v>
      </c>
      <c r="D236" s="123"/>
      <c r="E236" s="123"/>
      <c r="F236" s="290" t="s">
        <v>714</v>
      </c>
      <c r="G236" s="291">
        <v>4462.8999999999996</v>
      </c>
      <c r="H236" s="291">
        <v>4462.8999999999996</v>
      </c>
      <c r="I236" s="291">
        <v>4462.8999999999996</v>
      </c>
      <c r="J236" s="291">
        <v>4462.8999999999996</v>
      </c>
    </row>
    <row r="237" spans="1:10">
      <c r="A237" s="123"/>
      <c r="B237" s="123"/>
      <c r="C237" s="123"/>
      <c r="D237" s="123"/>
      <c r="E237" s="123"/>
      <c r="F237" s="123" t="s">
        <v>24</v>
      </c>
      <c r="G237" s="123"/>
      <c r="H237" s="123"/>
      <c r="I237" s="123"/>
      <c r="J237" s="123"/>
    </row>
    <row r="238" spans="1:10" ht="40.5">
      <c r="A238" s="123"/>
      <c r="B238" s="123"/>
      <c r="C238" s="123"/>
      <c r="D238" s="123" t="s">
        <v>651</v>
      </c>
      <c r="E238" s="123" t="s">
        <v>145</v>
      </c>
      <c r="F238" s="123" t="s">
        <v>652</v>
      </c>
      <c r="G238" s="292">
        <v>4462.8999999999996</v>
      </c>
      <c r="H238" s="292">
        <v>4462.8999999999996</v>
      </c>
      <c r="I238" s="292">
        <v>4462.8999999999996</v>
      </c>
      <c r="J238" s="292">
        <v>4462.8999999999996</v>
      </c>
    </row>
    <row r="239" spans="1:10" ht="27">
      <c r="A239" s="123"/>
      <c r="B239" s="123"/>
      <c r="C239" s="123"/>
      <c r="D239" s="123"/>
      <c r="E239" s="123"/>
      <c r="F239" s="123" t="s">
        <v>214</v>
      </c>
      <c r="G239" s="292">
        <v>4462.8999999999996</v>
      </c>
      <c r="H239" s="292">
        <v>4462.8999999999996</v>
      </c>
      <c r="I239" s="292">
        <v>4462.8999999999996</v>
      </c>
      <c r="J239" s="292">
        <v>4462.8999999999996</v>
      </c>
    </row>
    <row r="240" spans="1:10" ht="14.25">
      <c r="A240" s="290" t="s">
        <v>231</v>
      </c>
      <c r="B240" s="123"/>
      <c r="C240" s="123"/>
      <c r="D240" s="123"/>
      <c r="E240" s="123"/>
      <c r="F240" s="290" t="s">
        <v>232</v>
      </c>
      <c r="G240" s="291">
        <v>140177.70000000001</v>
      </c>
      <c r="H240" s="291">
        <v>140177.70000000001</v>
      </c>
      <c r="I240" s="291">
        <v>140177.70000000001</v>
      </c>
      <c r="J240" s="291">
        <v>140177.70000000001</v>
      </c>
    </row>
    <row r="241" spans="1:10">
      <c r="A241" s="123"/>
      <c r="B241" s="123"/>
      <c r="C241" s="123"/>
      <c r="D241" s="123"/>
      <c r="E241" s="123"/>
      <c r="F241" s="123" t="s">
        <v>24</v>
      </c>
      <c r="G241" s="123"/>
      <c r="H241" s="123"/>
      <c r="I241" s="123"/>
      <c r="J241" s="123"/>
    </row>
    <row r="242" spans="1:10" ht="14.25">
      <c r="A242" s="123"/>
      <c r="B242" s="290" t="s">
        <v>148</v>
      </c>
      <c r="C242" s="123"/>
      <c r="D242" s="123"/>
      <c r="E242" s="123"/>
      <c r="F242" s="290" t="s">
        <v>233</v>
      </c>
      <c r="G242" s="291">
        <v>140177.70000000001</v>
      </c>
      <c r="H242" s="291">
        <v>140177.70000000001</v>
      </c>
      <c r="I242" s="291">
        <v>140177.70000000001</v>
      </c>
      <c r="J242" s="291">
        <v>140177.70000000001</v>
      </c>
    </row>
    <row r="243" spans="1:10">
      <c r="A243" s="123"/>
      <c r="B243" s="123"/>
      <c r="C243" s="123"/>
      <c r="D243" s="123"/>
      <c r="E243" s="123"/>
      <c r="F243" s="123" t="s">
        <v>24</v>
      </c>
      <c r="G243" s="123"/>
      <c r="H243" s="123"/>
      <c r="I243" s="123"/>
      <c r="J243" s="123"/>
    </row>
    <row r="244" spans="1:10" ht="14.25">
      <c r="A244" s="123"/>
      <c r="B244" s="123"/>
      <c r="C244" s="290" t="s">
        <v>28</v>
      </c>
      <c r="D244" s="123"/>
      <c r="E244" s="123"/>
      <c r="F244" s="290" t="s">
        <v>233</v>
      </c>
      <c r="G244" s="291">
        <v>140177.70000000001</v>
      </c>
      <c r="H244" s="291">
        <v>140177.70000000001</v>
      </c>
      <c r="I244" s="291">
        <v>140177.70000000001</v>
      </c>
      <c r="J244" s="291">
        <v>140177.70000000001</v>
      </c>
    </row>
    <row r="245" spans="1:10">
      <c r="A245" s="123"/>
      <c r="B245" s="123"/>
      <c r="C245" s="123"/>
      <c r="D245" s="123"/>
      <c r="E245" s="123"/>
      <c r="F245" s="123" t="s">
        <v>24</v>
      </c>
      <c r="G245" s="123"/>
      <c r="H245" s="123"/>
      <c r="I245" s="123"/>
      <c r="J245" s="123"/>
    </row>
    <row r="246" spans="1:10" ht="27">
      <c r="A246" s="123"/>
      <c r="B246" s="123"/>
      <c r="C246" s="123"/>
      <c r="D246" s="123" t="s">
        <v>682</v>
      </c>
      <c r="E246" s="123" t="s">
        <v>227</v>
      </c>
      <c r="F246" s="123" t="s">
        <v>683</v>
      </c>
      <c r="G246" s="292">
        <v>140177.70000000001</v>
      </c>
      <c r="H246" s="292">
        <v>140177.70000000001</v>
      </c>
      <c r="I246" s="292">
        <v>140177.70000000001</v>
      </c>
      <c r="J246" s="292">
        <v>140177.70000000001</v>
      </c>
    </row>
    <row r="247" spans="1:10" ht="27">
      <c r="A247" s="123"/>
      <c r="B247" s="123"/>
      <c r="C247" s="123"/>
      <c r="D247" s="123"/>
      <c r="E247" s="123"/>
      <c r="F247" s="123" t="s">
        <v>200</v>
      </c>
      <c r="G247" s="292">
        <v>140177.70000000001</v>
      </c>
      <c r="H247" s="292">
        <v>140177.70000000001</v>
      </c>
      <c r="I247" s="292">
        <v>140177.70000000001</v>
      </c>
      <c r="J247" s="292">
        <v>140177.70000000001</v>
      </c>
    </row>
  </sheetData>
  <customSheetViews>
    <customSheetView guid="{BE5D3C84-7B1B-488E-B85A-B98892622CEC}" topLeftCell="A25">
      <selection activeCell="L38" sqref="L38"/>
      <pageMargins left="0.7" right="0.7" top="0.75" bottom="0.75" header="0.3" footer="0.3"/>
      <pageSetup paperSize="9" orientation="portrait" verticalDpi="0" r:id="rId1"/>
    </customSheetView>
    <customSheetView guid="{BBFF48D1-B90B-47AD-AE67-40600C5DE1EF}" topLeftCell="A2">
      <selection activeCell="K14" sqref="K14"/>
      <pageMargins left="0.7" right="0.7" top="0.75" bottom="0.75" header="0.3" footer="0.3"/>
      <pageSetup paperSize="9" orientation="portrait" verticalDpi="0" r:id="rId2"/>
    </customSheetView>
    <customSheetView guid="{89A683D1-BE0C-487E-AFC6-140E2DB9A9CC}">
      <selection activeCell="F12" sqref="F12"/>
      <pageMargins left="0.7" right="0.7" top="0.75" bottom="0.75" header="0.3" footer="0.3"/>
      <pageSetup paperSize="9" orientation="portrait" verticalDpi="0" r:id="rId3"/>
    </customSheetView>
    <customSheetView guid="{200990DE-F91C-4F6F-8AC5-BC7AC2B55E55}" topLeftCell="A7">
      <selection activeCell="N18" sqref="N18"/>
      <pageMargins left="0.7" right="0.7" top="0.75" bottom="0.75" header="0.3" footer="0.3"/>
      <pageSetup paperSize="9" orientation="portrait" verticalDpi="0" r:id="rId4"/>
    </customSheetView>
    <customSheetView guid="{ACF58398-C075-4602-B0CE-9C82FEC29CE0}">
      <selection activeCell="F20" sqref="F20"/>
      <pageMargins left="0.7" right="0.7" top="0.75" bottom="0.75" header="0.3" footer="0.3"/>
      <pageSetup paperSize="9" orientation="portrait" verticalDpi="0" r:id="rId5"/>
    </customSheetView>
    <customSheetView guid="{DD59A88E-4574-4C3B-B30A-DDDDD2FFED0E}" topLeftCell="A22">
      <selection activeCell="F20" sqref="F20"/>
      <pageMargins left="0.7" right="0.7" top="0.75" bottom="0.75" header="0.3" footer="0.3"/>
      <pageSetup paperSize="9" orientation="portrait" verticalDpi="0" r:id="rId6"/>
    </customSheetView>
    <customSheetView guid="{A086F4C9-D1AD-48B6-9F97-3B74E42882F1}" topLeftCell="A19">
      <selection activeCell="G32" sqref="G32:J32"/>
      <pageMargins left="0.7" right="0.7" top="0.75" bottom="0.75" header="0.3" footer="0.3"/>
      <pageSetup paperSize="9" orientation="portrait" r:id="rId7"/>
    </customSheetView>
    <customSheetView guid="{34262D87-1818-4F55-B902-D8FFF16E90B7}" topLeftCell="A25">
      <selection activeCell="J142" sqref="J142"/>
      <pageMargins left="0.7" right="0.7" top="0.75" bottom="0.75" header="0.3" footer="0.3"/>
      <pageSetup paperSize="9" orientation="portrait" verticalDpi="0" r:id="rId8"/>
    </customSheetView>
    <customSheetView guid="{24790AB1-98EB-4800-B428-5A838E38231B}">
      <selection activeCell="F20" sqref="F20"/>
      <pageMargins left="0.7" right="0.7" top="0.75" bottom="0.75" header="0.3" footer="0.3"/>
      <pageSetup paperSize="9" orientation="portrait" verticalDpi="0" r:id="rId9"/>
    </customSheetView>
    <customSheetView guid="{6E85911E-0987-42F9-B553-303B8CD2208E}">
      <selection activeCell="L92" sqref="L92"/>
      <pageMargins left="0.7" right="0.7" top="0.75" bottom="0.75" header="0.3" footer="0.3"/>
      <pageSetup paperSize="9" orientation="portrait" verticalDpi="0" r:id="rId10"/>
    </customSheetView>
    <customSheetView guid="{8FD38D9F-F0C7-4BB6-A144-266DA3EF64B6}" topLeftCell="A20">
      <selection activeCell="N31" sqref="N31"/>
      <pageMargins left="0.7" right="0.7" top="0.75" bottom="0.75" header="0.3" footer="0.3"/>
      <pageSetup paperSize="9" orientation="portrait" verticalDpi="0" r:id="rId11"/>
    </customSheetView>
    <customSheetView guid="{D914DED7-0F3C-4F85-94A0-524810AD27D5}">
      <selection activeCell="J142" sqref="J142"/>
      <pageMargins left="0.7" right="0.7" top="0.75" bottom="0.75" header="0.3" footer="0.3"/>
      <pageSetup paperSize="9" orientation="portrait" verticalDpi="0" r:id="rId12"/>
    </customSheetView>
    <customSheetView guid="{68B9E451-05A6-448A-8186-789990A76B48}" topLeftCell="A2">
      <selection activeCell="K14" sqref="K14"/>
      <pageMargins left="0.7" right="0.7" top="0.75" bottom="0.75" header="0.3" footer="0.3"/>
      <pageSetup paperSize="9" orientation="portrait" verticalDpi="0" r:id="rId13"/>
    </customSheetView>
    <customSheetView guid="{131A4E78-F540-4372-9AD2-17315FEFA13D}">
      <selection activeCell="F20" sqref="F20"/>
      <pageMargins left="0.7" right="0.7" top="0.75" bottom="0.75" header="0.3" footer="0.3"/>
      <pageSetup paperSize="9" orientation="portrait" verticalDpi="0" r:id="rId14"/>
    </customSheetView>
    <customSheetView guid="{BDA7B104-3192-4E30-A3E7-2627EFB5CD51}" topLeftCell="A121">
      <selection activeCell="D134" sqref="D134"/>
      <pageMargins left="0.7" right="0.7" top="0.75" bottom="0.75" header="0.3" footer="0.3"/>
      <pageSetup paperSize="9" orientation="portrait" verticalDpi="0" r:id="rId15"/>
    </customSheetView>
    <customSheetView guid="{E88C18B0-6499-41C6-90F3-D1E8EFA66A0A}" topLeftCell="A25">
      <selection activeCell="L38" sqref="L38"/>
      <pageMargins left="0.7" right="0.7" top="0.75" bottom="0.75" header="0.3" footer="0.3"/>
      <pageSetup paperSize="9" orientation="portrait" verticalDpi="0" r:id="rId16"/>
    </customSheetView>
    <customSheetView guid="{BE08DB79-9877-4F77-AA00-E74D5D7BF025}" topLeftCell="A25">
      <selection activeCell="F38" sqref="F37:F38"/>
      <pageMargins left="0.7" right="0.7" top="0.75" bottom="0.75" header="0.3" footer="0.3"/>
      <pageSetup paperSize="9" orientation="portrait" verticalDpi="0" r:id="rId17"/>
    </customSheetView>
  </customSheetViews>
  <mergeCells count="6">
    <mergeCell ref="A5:J5"/>
    <mergeCell ref="I7:J7"/>
    <mergeCell ref="A8:C8"/>
    <mergeCell ref="D8:E8"/>
    <mergeCell ref="F8:F9"/>
    <mergeCell ref="G8:J8"/>
  </mergeCells>
  <pageMargins left="0.7" right="0.7" top="0.75" bottom="0.75" header="0.3" footer="0.3"/>
  <pageSetup paperSize="9" orientation="portrait" verticalDpi="0" r:id="rId1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2"/>
  <sheetViews>
    <sheetView view="pageBreakPreview" topLeftCell="A694" zoomScale="60" zoomScaleNormal="100" workbookViewId="0">
      <selection activeCell="E27" sqref="E27"/>
    </sheetView>
  </sheetViews>
  <sheetFormatPr defaultColWidth="9.140625" defaultRowHeight="13.5"/>
  <cols>
    <col min="1" max="1" width="10.85546875" style="29" customWidth="1"/>
    <col min="2" max="2" width="12" style="29" customWidth="1"/>
    <col min="3" max="3" width="46" style="10" customWidth="1"/>
    <col min="4" max="4" width="20.5703125" style="10" customWidth="1"/>
    <col min="5" max="6" width="15.28515625" style="10" customWidth="1"/>
    <col min="7" max="7" width="17.7109375" style="10" customWidth="1"/>
    <col min="8" max="16384" width="9.140625" style="10"/>
  </cols>
  <sheetData>
    <row r="1" spans="1:7" s="3" customFormat="1">
      <c r="A1" s="146"/>
      <c r="B1" s="146"/>
      <c r="G1" s="289" t="s">
        <v>282</v>
      </c>
    </row>
    <row r="2" spans="1:7" s="3" customFormat="1">
      <c r="A2" s="146"/>
      <c r="B2" s="146"/>
      <c r="G2" s="289"/>
    </row>
    <row r="3" spans="1:7" s="3" customFormat="1">
      <c r="A3" s="146"/>
      <c r="B3" s="146"/>
      <c r="F3" s="572" t="s">
        <v>913</v>
      </c>
      <c r="G3" s="572"/>
    </row>
    <row r="4" spans="1:7" s="3" customFormat="1">
      <c r="A4" s="146"/>
      <c r="B4" s="146"/>
      <c r="F4" s="572" t="s">
        <v>356</v>
      </c>
      <c r="G4" s="572"/>
    </row>
    <row r="5" spans="1:7" s="3" customFormat="1" ht="15.75" customHeight="1">
      <c r="A5" s="146"/>
      <c r="B5" s="146"/>
      <c r="E5" s="84"/>
      <c r="F5" s="84"/>
      <c r="G5" s="84"/>
    </row>
    <row r="6" spans="1:7" s="3" customFormat="1" ht="48" customHeight="1">
      <c r="A6" s="566" t="s">
        <v>408</v>
      </c>
      <c r="B6" s="566"/>
      <c r="C6" s="566"/>
      <c r="D6" s="566"/>
      <c r="E6" s="566"/>
      <c r="F6" s="566"/>
      <c r="G6" s="566"/>
    </row>
    <row r="7" spans="1:7" ht="21.75" customHeight="1">
      <c r="F7" s="567" t="s">
        <v>234</v>
      </c>
      <c r="G7" s="567"/>
    </row>
    <row r="8" spans="1:7" ht="48" customHeight="1">
      <c r="A8" s="573" t="s">
        <v>10</v>
      </c>
      <c r="B8" s="573"/>
      <c r="C8" s="574" t="s">
        <v>244</v>
      </c>
      <c r="D8" s="575" t="s">
        <v>758</v>
      </c>
      <c r="E8" s="575"/>
      <c r="F8" s="575"/>
      <c r="G8" s="575"/>
    </row>
    <row r="9" spans="1:7" ht="30" customHeight="1">
      <c r="A9" s="201" t="s">
        <v>13</v>
      </c>
      <c r="B9" s="201" t="s">
        <v>238</v>
      </c>
      <c r="C9" s="574"/>
      <c r="D9" s="57" t="s">
        <v>7</v>
      </c>
      <c r="E9" s="124" t="s">
        <v>18</v>
      </c>
      <c r="F9" s="124" t="s">
        <v>19</v>
      </c>
      <c r="G9" s="124" t="s">
        <v>20</v>
      </c>
    </row>
    <row r="10" spans="1:7" ht="15" customHeight="1">
      <c r="A10" s="123"/>
      <c r="B10" s="123"/>
      <c r="C10" s="290" t="s">
        <v>0</v>
      </c>
      <c r="D10" s="291">
        <f>+D12+D25+D170+D207+D229+D251+D561+D585+D634+D685+D708+D656</f>
        <v>8857443.5999999996</v>
      </c>
      <c r="E10" s="291">
        <f t="shared" ref="E10:G10" si="0">+E12+E25+E170+E207+E229+E251+E561+E585+E634+E685+E708+E656</f>
        <v>10484882</v>
      </c>
      <c r="F10" s="291">
        <f t="shared" si="0"/>
        <v>10722643</v>
      </c>
      <c r="G10" s="291">
        <f t="shared" si="0"/>
        <v>11015853.700099999</v>
      </c>
    </row>
    <row r="11" spans="1:7">
      <c r="A11" s="123"/>
      <c r="B11" s="123"/>
      <c r="C11" s="123" t="s">
        <v>24</v>
      </c>
      <c r="D11" s="123"/>
      <c r="E11" s="123"/>
      <c r="F11" s="123"/>
      <c r="G11" s="123"/>
    </row>
    <row r="12" spans="1:7" ht="14.25">
      <c r="A12" s="123"/>
      <c r="B12" s="123"/>
      <c r="C12" s="290" t="s">
        <v>628</v>
      </c>
      <c r="D12" s="291">
        <v>16356.6</v>
      </c>
      <c r="E12" s="291">
        <v>16356.6</v>
      </c>
      <c r="F12" s="291">
        <v>16356.6</v>
      </c>
      <c r="G12" s="291">
        <v>16356.6</v>
      </c>
    </row>
    <row r="13" spans="1:7">
      <c r="A13" s="123"/>
      <c r="B13" s="123"/>
      <c r="C13" s="123" t="s">
        <v>24</v>
      </c>
      <c r="D13" s="123"/>
      <c r="E13" s="123"/>
      <c r="F13" s="123"/>
      <c r="G13" s="123"/>
    </row>
    <row r="14" spans="1:7" ht="27">
      <c r="A14" s="123" t="s">
        <v>629</v>
      </c>
      <c r="B14" s="123"/>
      <c r="C14" s="123" t="s">
        <v>716</v>
      </c>
      <c r="D14" s="292">
        <v>16356.6</v>
      </c>
      <c r="E14" s="292">
        <v>16356.6</v>
      </c>
      <c r="F14" s="292">
        <v>16356.6</v>
      </c>
      <c r="G14" s="292">
        <v>16356.6</v>
      </c>
    </row>
    <row r="15" spans="1:7">
      <c r="A15" s="123"/>
      <c r="B15" s="123"/>
      <c r="C15" s="123" t="s">
        <v>24</v>
      </c>
      <c r="D15" s="123"/>
      <c r="E15" s="123"/>
      <c r="F15" s="123"/>
      <c r="G15" s="123"/>
    </row>
    <row r="16" spans="1:7" ht="27">
      <c r="A16" s="123"/>
      <c r="B16" s="123" t="s">
        <v>145</v>
      </c>
      <c r="C16" s="123" t="s">
        <v>630</v>
      </c>
      <c r="D16" s="292">
        <v>16356.6</v>
      </c>
      <c r="E16" s="292">
        <v>16356.6</v>
      </c>
      <c r="F16" s="292">
        <v>16356.6</v>
      </c>
      <c r="G16" s="292">
        <v>16356.6</v>
      </c>
    </row>
    <row r="17" spans="1:7">
      <c r="A17" s="123"/>
      <c r="B17" s="123"/>
      <c r="C17" s="123" t="s">
        <v>25</v>
      </c>
      <c r="D17" s="123"/>
      <c r="E17" s="123"/>
      <c r="F17" s="123"/>
      <c r="G17" s="123"/>
    </row>
    <row r="18" spans="1:7">
      <c r="A18" s="123"/>
      <c r="B18" s="123"/>
      <c r="C18" s="157" t="s">
        <v>628</v>
      </c>
      <c r="D18" s="293">
        <v>16356.6</v>
      </c>
      <c r="E18" s="293">
        <v>16356.6</v>
      </c>
      <c r="F18" s="293">
        <v>16356.6</v>
      </c>
      <c r="G18" s="293">
        <v>16356.6</v>
      </c>
    </row>
    <row r="19" spans="1:7" ht="27">
      <c r="A19" s="123"/>
      <c r="B19" s="123"/>
      <c r="C19" s="123" t="s">
        <v>26</v>
      </c>
      <c r="D19" s="123"/>
      <c r="E19" s="123"/>
      <c r="F19" s="123"/>
      <c r="G19" s="123"/>
    </row>
    <row r="20" spans="1:7">
      <c r="A20" s="123"/>
      <c r="B20" s="123"/>
      <c r="C20" s="123" t="s">
        <v>27</v>
      </c>
      <c r="D20" s="292">
        <v>16356.6</v>
      </c>
      <c r="E20" s="292">
        <v>16356.6</v>
      </c>
      <c r="F20" s="292">
        <v>16356.6</v>
      </c>
      <c r="G20" s="292">
        <v>16356.6</v>
      </c>
    </row>
    <row r="21" spans="1:7" ht="27">
      <c r="A21" s="123"/>
      <c r="B21" s="123"/>
      <c r="C21" s="123" t="s">
        <v>246</v>
      </c>
      <c r="D21" s="292">
        <v>16356.6</v>
      </c>
      <c r="E21" s="292">
        <v>16356.6</v>
      </c>
      <c r="F21" s="292">
        <v>16356.6</v>
      </c>
      <c r="G21" s="292">
        <v>16356.6</v>
      </c>
    </row>
    <row r="22" spans="1:7">
      <c r="A22" s="123"/>
      <c r="B22" s="123"/>
      <c r="C22" s="123" t="s">
        <v>247</v>
      </c>
      <c r="D22" s="292">
        <v>16356.6</v>
      </c>
      <c r="E22" s="292">
        <v>16356.6</v>
      </c>
      <c r="F22" s="292">
        <v>16356.6</v>
      </c>
      <c r="G22" s="292">
        <v>16356.6</v>
      </c>
    </row>
    <row r="23" spans="1:7">
      <c r="A23" s="123"/>
      <c r="B23" s="123"/>
      <c r="C23" s="123" t="s">
        <v>250</v>
      </c>
      <c r="D23" s="292">
        <v>16356.6</v>
      </c>
      <c r="E23" s="292">
        <v>16356.6</v>
      </c>
      <c r="F23" s="292">
        <v>16356.6</v>
      </c>
      <c r="G23" s="292">
        <v>16356.6</v>
      </c>
    </row>
    <row r="24" spans="1:7">
      <c r="A24" s="123"/>
      <c r="B24" s="123"/>
      <c r="C24" s="123" t="s">
        <v>251</v>
      </c>
      <c r="D24" s="292">
        <v>16356.6</v>
      </c>
      <c r="E24" s="292">
        <v>16356.6</v>
      </c>
      <c r="F24" s="292">
        <v>16356.6</v>
      </c>
      <c r="G24" s="292">
        <v>16356.6</v>
      </c>
    </row>
    <row r="25" spans="1:7" ht="28.5">
      <c r="A25" s="123"/>
      <c r="B25" s="123"/>
      <c r="C25" s="290" t="s">
        <v>146</v>
      </c>
      <c r="D25" s="291">
        <v>2010433.6</v>
      </c>
      <c r="E25" s="291">
        <v>2655415.2000000002</v>
      </c>
      <c r="F25" s="291">
        <v>2655415.2000000002</v>
      </c>
      <c r="G25" s="291">
        <v>2911873.6</v>
      </c>
    </row>
    <row r="26" spans="1:7">
      <c r="A26" s="123"/>
      <c r="B26" s="123"/>
      <c r="C26" s="123" t="s">
        <v>24</v>
      </c>
      <c r="D26" s="123"/>
      <c r="E26" s="123"/>
      <c r="F26" s="123"/>
      <c r="G26" s="123"/>
    </row>
    <row r="27" spans="1:7">
      <c r="A27" s="123" t="s">
        <v>185</v>
      </c>
      <c r="B27" s="123"/>
      <c r="C27" s="123" t="s">
        <v>252</v>
      </c>
      <c r="D27" s="292">
        <v>35218.1</v>
      </c>
      <c r="E27" s="292">
        <v>270766.90000000002</v>
      </c>
      <c r="F27" s="292">
        <v>270766.90000000002</v>
      </c>
      <c r="G27" s="292">
        <v>270766.90000000002</v>
      </c>
    </row>
    <row r="28" spans="1:7">
      <c r="A28" s="123"/>
      <c r="B28" s="123"/>
      <c r="C28" s="123" t="s">
        <v>24</v>
      </c>
      <c r="D28" s="123"/>
      <c r="E28" s="123"/>
      <c r="F28" s="123"/>
      <c r="G28" s="123"/>
    </row>
    <row r="29" spans="1:7">
      <c r="A29" s="123"/>
      <c r="B29" s="123" t="s">
        <v>173</v>
      </c>
      <c r="C29" s="123" t="s">
        <v>186</v>
      </c>
      <c r="D29" s="292">
        <v>0</v>
      </c>
      <c r="E29" s="292">
        <v>235548.79999999999</v>
      </c>
      <c r="F29" s="292">
        <v>235548.79999999999</v>
      </c>
      <c r="G29" s="292">
        <v>235548.79999999999</v>
      </c>
    </row>
    <row r="30" spans="1:7">
      <c r="A30" s="123"/>
      <c r="B30" s="123"/>
      <c r="C30" s="123" t="s">
        <v>25</v>
      </c>
      <c r="D30" s="123"/>
      <c r="E30" s="123"/>
      <c r="F30" s="123"/>
      <c r="G30" s="123"/>
    </row>
    <row r="31" spans="1:7" ht="40.5">
      <c r="A31" s="123"/>
      <c r="B31" s="123"/>
      <c r="C31" s="157" t="s">
        <v>253</v>
      </c>
      <c r="D31" s="293">
        <v>0</v>
      </c>
      <c r="E31" s="293">
        <v>235548.79999999999</v>
      </c>
      <c r="F31" s="293">
        <v>235548.79999999999</v>
      </c>
      <c r="G31" s="293">
        <v>235548.79999999999</v>
      </c>
    </row>
    <row r="32" spans="1:7" ht="27">
      <c r="A32" s="123"/>
      <c r="B32" s="123"/>
      <c r="C32" s="123" t="s">
        <v>26</v>
      </c>
      <c r="D32" s="123"/>
      <c r="E32" s="123"/>
      <c r="F32" s="123"/>
      <c r="G32" s="123"/>
    </row>
    <row r="33" spans="1:7">
      <c r="A33" s="123"/>
      <c r="B33" s="123"/>
      <c r="C33" s="123" t="s">
        <v>27</v>
      </c>
      <c r="D33" s="292">
        <v>0</v>
      </c>
      <c r="E33" s="292">
        <v>235548.79999999999</v>
      </c>
      <c r="F33" s="292">
        <v>235548.79999999999</v>
      </c>
      <c r="G33" s="292">
        <v>235548.79999999999</v>
      </c>
    </row>
    <row r="34" spans="1:7" ht="27">
      <c r="A34" s="123"/>
      <c r="B34" s="123"/>
      <c r="C34" s="123" t="s">
        <v>246</v>
      </c>
      <c r="D34" s="292">
        <v>0</v>
      </c>
      <c r="E34" s="292">
        <v>235548.79999999999</v>
      </c>
      <c r="F34" s="292">
        <v>235548.79999999999</v>
      </c>
      <c r="G34" s="292">
        <v>235548.79999999999</v>
      </c>
    </row>
    <row r="35" spans="1:7">
      <c r="A35" s="123"/>
      <c r="B35" s="123"/>
      <c r="C35" s="123" t="s">
        <v>247</v>
      </c>
      <c r="D35" s="292">
        <v>0</v>
      </c>
      <c r="E35" s="292">
        <v>235548.79999999999</v>
      </c>
      <c r="F35" s="292">
        <v>235548.79999999999</v>
      </c>
      <c r="G35" s="292">
        <v>235548.79999999999</v>
      </c>
    </row>
    <row r="36" spans="1:7">
      <c r="A36" s="123"/>
      <c r="B36" s="123"/>
      <c r="C36" s="123" t="s">
        <v>254</v>
      </c>
      <c r="D36" s="292">
        <v>0</v>
      </c>
      <c r="E36" s="292">
        <v>235548.79999999999</v>
      </c>
      <c r="F36" s="292">
        <v>235548.79999999999</v>
      </c>
      <c r="G36" s="292">
        <v>235548.79999999999</v>
      </c>
    </row>
    <row r="37" spans="1:7" ht="27">
      <c r="A37" s="123"/>
      <c r="B37" s="123"/>
      <c r="C37" s="123" t="s">
        <v>255</v>
      </c>
      <c r="D37" s="292">
        <v>0</v>
      </c>
      <c r="E37" s="292">
        <v>235548.79999999999</v>
      </c>
      <c r="F37" s="292">
        <v>235548.79999999999</v>
      </c>
      <c r="G37" s="292">
        <v>235548.79999999999</v>
      </c>
    </row>
    <row r="38" spans="1:7" ht="27">
      <c r="A38" s="123"/>
      <c r="B38" s="123" t="s">
        <v>147</v>
      </c>
      <c r="C38" s="123" t="s">
        <v>631</v>
      </c>
      <c r="D38" s="292">
        <v>35218.1</v>
      </c>
      <c r="E38" s="292">
        <v>35218.1</v>
      </c>
      <c r="F38" s="292">
        <v>35218.1</v>
      </c>
      <c r="G38" s="292">
        <v>35218.1</v>
      </c>
    </row>
    <row r="39" spans="1:7">
      <c r="A39" s="123"/>
      <c r="B39" s="123"/>
      <c r="C39" s="123" t="s">
        <v>25</v>
      </c>
      <c r="D39" s="123"/>
      <c r="E39" s="123"/>
      <c r="F39" s="123"/>
      <c r="G39" s="123"/>
    </row>
    <row r="40" spans="1:7" ht="40.5">
      <c r="A40" s="123"/>
      <c r="B40" s="123"/>
      <c r="C40" s="157" t="s">
        <v>253</v>
      </c>
      <c r="D40" s="293">
        <v>35218.1</v>
      </c>
      <c r="E40" s="293">
        <v>35218.1</v>
      </c>
      <c r="F40" s="293">
        <v>35218.1</v>
      </c>
      <c r="G40" s="293">
        <v>35218.1</v>
      </c>
    </row>
    <row r="41" spans="1:7" ht="27">
      <c r="A41" s="123"/>
      <c r="B41" s="123"/>
      <c r="C41" s="123" t="s">
        <v>26</v>
      </c>
      <c r="D41" s="123"/>
      <c r="E41" s="123"/>
      <c r="F41" s="123"/>
      <c r="G41" s="123"/>
    </row>
    <row r="42" spans="1:7">
      <c r="A42" s="123"/>
      <c r="B42" s="123"/>
      <c r="C42" s="123" t="s">
        <v>27</v>
      </c>
      <c r="D42" s="292">
        <v>35218.1</v>
      </c>
      <c r="E42" s="292">
        <v>35218.1</v>
      </c>
      <c r="F42" s="292">
        <v>35218.1</v>
      </c>
      <c r="G42" s="292">
        <v>35218.1</v>
      </c>
    </row>
    <row r="43" spans="1:7" ht="27">
      <c r="A43" s="123"/>
      <c r="B43" s="123"/>
      <c r="C43" s="123" t="s">
        <v>246</v>
      </c>
      <c r="D43" s="292">
        <v>35218.1</v>
      </c>
      <c r="E43" s="292">
        <v>35218.1</v>
      </c>
      <c r="F43" s="292">
        <v>35218.1</v>
      </c>
      <c r="G43" s="292">
        <v>35218.1</v>
      </c>
    </row>
    <row r="44" spans="1:7">
      <c r="A44" s="123"/>
      <c r="B44" s="123"/>
      <c r="C44" s="123" t="s">
        <v>247</v>
      </c>
      <c r="D44" s="292">
        <v>35218.1</v>
      </c>
      <c r="E44" s="292">
        <v>35218.1</v>
      </c>
      <c r="F44" s="292">
        <v>35218.1</v>
      </c>
      <c r="G44" s="292">
        <v>35218.1</v>
      </c>
    </row>
    <row r="45" spans="1:7">
      <c r="A45" s="123"/>
      <c r="B45" s="123"/>
      <c r="C45" s="123" t="s">
        <v>254</v>
      </c>
      <c r="D45" s="292">
        <v>35218.1</v>
      </c>
      <c r="E45" s="292">
        <v>35218.1</v>
      </c>
      <c r="F45" s="292">
        <v>35218.1</v>
      </c>
      <c r="G45" s="292">
        <v>35218.1</v>
      </c>
    </row>
    <row r="46" spans="1:7">
      <c r="A46" s="123"/>
      <c r="B46" s="123"/>
      <c r="C46" s="123" t="s">
        <v>257</v>
      </c>
      <c r="D46" s="292">
        <v>35218.1</v>
      </c>
      <c r="E46" s="292">
        <v>35218.1</v>
      </c>
      <c r="F46" s="292">
        <v>35218.1</v>
      </c>
      <c r="G46" s="292">
        <v>35218.1</v>
      </c>
    </row>
    <row r="47" spans="1:7">
      <c r="A47" s="123" t="s">
        <v>189</v>
      </c>
      <c r="B47" s="123"/>
      <c r="C47" s="123" t="s">
        <v>256</v>
      </c>
      <c r="D47" s="292">
        <v>1539321.9</v>
      </c>
      <c r="E47" s="292">
        <v>1539321.9</v>
      </c>
      <c r="F47" s="292">
        <v>1539321.9</v>
      </c>
      <c r="G47" s="292">
        <v>1539321.9</v>
      </c>
    </row>
    <row r="48" spans="1:7">
      <c r="A48" s="123"/>
      <c r="B48" s="123"/>
      <c r="C48" s="123" t="s">
        <v>24</v>
      </c>
      <c r="D48" s="123"/>
      <c r="E48" s="123"/>
      <c r="F48" s="123"/>
      <c r="G48" s="123"/>
    </row>
    <row r="49" spans="1:7" ht="27">
      <c r="A49" s="123"/>
      <c r="B49" s="123" t="s">
        <v>162</v>
      </c>
      <c r="C49" s="123" t="s">
        <v>190</v>
      </c>
      <c r="D49" s="292">
        <v>1481736</v>
      </c>
      <c r="E49" s="292">
        <v>1481736</v>
      </c>
      <c r="F49" s="292">
        <v>1481736</v>
      </c>
      <c r="G49" s="292">
        <v>1481736</v>
      </c>
    </row>
    <row r="50" spans="1:7">
      <c r="A50" s="123"/>
      <c r="B50" s="123"/>
      <c r="C50" s="123" t="s">
        <v>25</v>
      </c>
      <c r="D50" s="123"/>
      <c r="E50" s="123"/>
      <c r="F50" s="123"/>
      <c r="G50" s="123"/>
    </row>
    <row r="51" spans="1:7" ht="27">
      <c r="A51" s="123"/>
      <c r="B51" s="123"/>
      <c r="C51" s="157" t="s">
        <v>146</v>
      </c>
      <c r="D51" s="293">
        <v>1431144</v>
      </c>
      <c r="E51" s="293">
        <v>1431144</v>
      </c>
      <c r="F51" s="293">
        <v>1431144</v>
      </c>
      <c r="G51" s="293">
        <v>1431144</v>
      </c>
    </row>
    <row r="52" spans="1:7" ht="27">
      <c r="A52" s="123"/>
      <c r="B52" s="123"/>
      <c r="C52" s="123" t="s">
        <v>26</v>
      </c>
      <c r="D52" s="123"/>
      <c r="E52" s="123"/>
      <c r="F52" s="123"/>
      <c r="G52" s="123"/>
    </row>
    <row r="53" spans="1:7">
      <c r="A53" s="123"/>
      <c r="B53" s="123"/>
      <c r="C53" s="123" t="s">
        <v>27</v>
      </c>
      <c r="D53" s="292">
        <v>1431144</v>
      </c>
      <c r="E53" s="292">
        <v>1431144</v>
      </c>
      <c r="F53" s="292">
        <v>1431144</v>
      </c>
      <c r="G53" s="292">
        <v>1431144</v>
      </c>
    </row>
    <row r="54" spans="1:7" ht="27">
      <c r="A54" s="123"/>
      <c r="B54" s="123"/>
      <c r="C54" s="123" t="s">
        <v>246</v>
      </c>
      <c r="D54" s="292">
        <v>1431144</v>
      </c>
      <c r="E54" s="292">
        <v>1431144</v>
      </c>
      <c r="F54" s="292">
        <v>1431144</v>
      </c>
      <c r="G54" s="292">
        <v>1431144</v>
      </c>
    </row>
    <row r="55" spans="1:7">
      <c r="A55" s="123"/>
      <c r="B55" s="123"/>
      <c r="C55" s="123" t="s">
        <v>247</v>
      </c>
      <c r="D55" s="292">
        <v>1431144</v>
      </c>
      <c r="E55" s="292">
        <v>1431144</v>
      </c>
      <c r="F55" s="292">
        <v>1431144</v>
      </c>
      <c r="G55" s="292">
        <v>1431144</v>
      </c>
    </row>
    <row r="56" spans="1:7">
      <c r="A56" s="123"/>
      <c r="B56" s="123"/>
      <c r="C56" s="123" t="s">
        <v>254</v>
      </c>
      <c r="D56" s="292">
        <v>1419300.7</v>
      </c>
      <c r="E56" s="292">
        <v>1419300.7</v>
      </c>
      <c r="F56" s="292">
        <v>1419300.7</v>
      </c>
      <c r="G56" s="292">
        <v>1419300.7</v>
      </c>
    </row>
    <row r="57" spans="1:7" ht="27">
      <c r="A57" s="123"/>
      <c r="B57" s="123"/>
      <c r="C57" s="123" t="s">
        <v>255</v>
      </c>
      <c r="D57" s="292">
        <v>1419300.7</v>
      </c>
      <c r="E57" s="292">
        <v>1419300.7</v>
      </c>
      <c r="F57" s="292">
        <v>1419300.7</v>
      </c>
      <c r="G57" s="292">
        <v>1419300.7</v>
      </c>
    </row>
    <row r="58" spans="1:7">
      <c r="A58" s="123"/>
      <c r="B58" s="123"/>
      <c r="C58" s="123" t="s">
        <v>248</v>
      </c>
      <c r="D58" s="292">
        <v>11843.3</v>
      </c>
      <c r="E58" s="292">
        <v>11843.3</v>
      </c>
      <c r="F58" s="292">
        <v>11843.3</v>
      </c>
      <c r="G58" s="292">
        <v>11843.3</v>
      </c>
    </row>
    <row r="59" spans="1:7">
      <c r="A59" s="123"/>
      <c r="B59" s="123"/>
      <c r="C59" s="123" t="s">
        <v>249</v>
      </c>
      <c r="D59" s="292">
        <v>11843.3</v>
      </c>
      <c r="E59" s="292">
        <v>11843.3</v>
      </c>
      <c r="F59" s="292">
        <v>11843.3</v>
      </c>
      <c r="G59" s="292">
        <v>11843.3</v>
      </c>
    </row>
    <row r="60" spans="1:7">
      <c r="A60" s="123"/>
      <c r="B60" s="123"/>
      <c r="C60" s="157" t="s">
        <v>348</v>
      </c>
      <c r="D60" s="293">
        <v>50592</v>
      </c>
      <c r="E60" s="293">
        <v>50592</v>
      </c>
      <c r="F60" s="293">
        <v>50592</v>
      </c>
      <c r="G60" s="293">
        <v>50592</v>
      </c>
    </row>
    <row r="61" spans="1:7" ht="27">
      <c r="A61" s="123"/>
      <c r="B61" s="123"/>
      <c r="C61" s="123" t="s">
        <v>26</v>
      </c>
      <c r="D61" s="123"/>
      <c r="E61" s="123"/>
      <c r="F61" s="123"/>
      <c r="G61" s="123"/>
    </row>
    <row r="62" spans="1:7">
      <c r="A62" s="123"/>
      <c r="B62" s="123"/>
      <c r="C62" s="123" t="s">
        <v>27</v>
      </c>
      <c r="D62" s="292">
        <v>50592</v>
      </c>
      <c r="E62" s="292">
        <v>50592</v>
      </c>
      <c r="F62" s="292">
        <v>50592</v>
      </c>
      <c r="G62" s="292">
        <v>50592</v>
      </c>
    </row>
    <row r="63" spans="1:7" ht="27">
      <c r="A63" s="123"/>
      <c r="B63" s="123"/>
      <c r="C63" s="123" t="s">
        <v>246</v>
      </c>
      <c r="D63" s="292">
        <v>50592</v>
      </c>
      <c r="E63" s="292">
        <v>50592</v>
      </c>
      <c r="F63" s="292">
        <v>50592</v>
      </c>
      <c r="G63" s="292">
        <v>50592</v>
      </c>
    </row>
    <row r="64" spans="1:7">
      <c r="A64" s="123"/>
      <c r="B64" s="123"/>
      <c r="C64" s="123" t="s">
        <v>247</v>
      </c>
      <c r="D64" s="292">
        <v>50592</v>
      </c>
      <c r="E64" s="292">
        <v>50592</v>
      </c>
      <c r="F64" s="292">
        <v>50592</v>
      </c>
      <c r="G64" s="292">
        <v>50592</v>
      </c>
    </row>
    <row r="65" spans="1:7">
      <c r="A65" s="123"/>
      <c r="B65" s="123"/>
      <c r="C65" s="123" t="s">
        <v>254</v>
      </c>
      <c r="D65" s="292">
        <v>50592</v>
      </c>
      <c r="E65" s="292">
        <v>50592</v>
      </c>
      <c r="F65" s="292">
        <v>50592</v>
      </c>
      <c r="G65" s="292">
        <v>50592</v>
      </c>
    </row>
    <row r="66" spans="1:7" ht="27">
      <c r="A66" s="123"/>
      <c r="B66" s="123"/>
      <c r="C66" s="123" t="s">
        <v>255</v>
      </c>
      <c r="D66" s="292">
        <v>50592</v>
      </c>
      <c r="E66" s="292">
        <v>50592</v>
      </c>
      <c r="F66" s="292">
        <v>50592</v>
      </c>
      <c r="G66" s="292">
        <v>50592</v>
      </c>
    </row>
    <row r="67" spans="1:7">
      <c r="A67" s="123"/>
      <c r="B67" s="123" t="s">
        <v>191</v>
      </c>
      <c r="C67" s="123" t="s">
        <v>192</v>
      </c>
      <c r="D67" s="292">
        <v>57585.9</v>
      </c>
      <c r="E67" s="292">
        <v>57585.9</v>
      </c>
      <c r="F67" s="292">
        <v>57585.9</v>
      </c>
      <c r="G67" s="292">
        <v>57585.9</v>
      </c>
    </row>
    <row r="68" spans="1:7">
      <c r="A68" s="123"/>
      <c r="B68" s="123"/>
      <c r="C68" s="123" t="s">
        <v>25</v>
      </c>
      <c r="D68" s="123"/>
      <c r="E68" s="123"/>
      <c r="F68" s="123"/>
      <c r="G68" s="123"/>
    </row>
    <row r="69" spans="1:7" ht="27">
      <c r="A69" s="123"/>
      <c r="B69" s="123"/>
      <c r="C69" s="157" t="s">
        <v>146</v>
      </c>
      <c r="D69" s="293">
        <v>57585.9</v>
      </c>
      <c r="E69" s="293">
        <v>57585.9</v>
      </c>
      <c r="F69" s="293">
        <v>57585.9</v>
      </c>
      <c r="G69" s="293">
        <v>57585.9</v>
      </c>
    </row>
    <row r="70" spans="1:7" ht="27">
      <c r="A70" s="123"/>
      <c r="B70" s="123"/>
      <c r="C70" s="123" t="s">
        <v>26</v>
      </c>
      <c r="D70" s="123"/>
      <c r="E70" s="123"/>
      <c r="F70" s="123"/>
      <c r="G70" s="123"/>
    </row>
    <row r="71" spans="1:7">
      <c r="A71" s="123"/>
      <c r="B71" s="123"/>
      <c r="C71" s="123" t="s">
        <v>27</v>
      </c>
      <c r="D71" s="292">
        <v>57585.9</v>
      </c>
      <c r="E71" s="292">
        <v>57585.9</v>
      </c>
      <c r="F71" s="292">
        <v>57585.9</v>
      </c>
      <c r="G71" s="292">
        <v>57585.9</v>
      </c>
    </row>
    <row r="72" spans="1:7" ht="27">
      <c r="A72" s="123"/>
      <c r="B72" s="123"/>
      <c r="C72" s="123" t="s">
        <v>246</v>
      </c>
      <c r="D72" s="292">
        <v>57585.9</v>
      </c>
      <c r="E72" s="292">
        <v>57585.9</v>
      </c>
      <c r="F72" s="292">
        <v>57585.9</v>
      </c>
      <c r="G72" s="292">
        <v>57585.9</v>
      </c>
    </row>
    <row r="73" spans="1:7">
      <c r="A73" s="123"/>
      <c r="B73" s="123"/>
      <c r="C73" s="123" t="s">
        <v>247</v>
      </c>
      <c r="D73" s="292">
        <v>57585.9</v>
      </c>
      <c r="E73" s="292">
        <v>57585.9</v>
      </c>
      <c r="F73" s="292">
        <v>57585.9</v>
      </c>
      <c r="G73" s="292">
        <v>57585.9</v>
      </c>
    </row>
    <row r="74" spans="1:7">
      <c r="A74" s="123"/>
      <c r="B74" s="123"/>
      <c r="C74" s="123" t="s">
        <v>254</v>
      </c>
      <c r="D74" s="292">
        <v>57360.9</v>
      </c>
      <c r="E74" s="292">
        <v>57360.9</v>
      </c>
      <c r="F74" s="292">
        <v>57360.9</v>
      </c>
      <c r="G74" s="292">
        <v>57360.9</v>
      </c>
    </row>
    <row r="75" spans="1:7" ht="27">
      <c r="A75" s="123"/>
      <c r="B75" s="123"/>
      <c r="C75" s="123" t="s">
        <v>255</v>
      </c>
      <c r="D75" s="292">
        <v>57360.9</v>
      </c>
      <c r="E75" s="292">
        <v>57360.9</v>
      </c>
      <c r="F75" s="292">
        <v>57360.9</v>
      </c>
      <c r="G75" s="292">
        <v>57360.9</v>
      </c>
    </row>
    <row r="76" spans="1:7">
      <c r="A76" s="123"/>
      <c r="B76" s="123"/>
      <c r="C76" s="123" t="s">
        <v>248</v>
      </c>
      <c r="D76" s="292">
        <v>225</v>
      </c>
      <c r="E76" s="292">
        <v>225</v>
      </c>
      <c r="F76" s="292">
        <v>225</v>
      </c>
      <c r="G76" s="292">
        <v>225</v>
      </c>
    </row>
    <row r="77" spans="1:7">
      <c r="A77" s="123"/>
      <c r="B77" s="123"/>
      <c r="C77" s="123" t="s">
        <v>249</v>
      </c>
      <c r="D77" s="292">
        <v>225</v>
      </c>
      <c r="E77" s="292">
        <v>225</v>
      </c>
      <c r="F77" s="292">
        <v>225</v>
      </c>
      <c r="G77" s="292">
        <v>225</v>
      </c>
    </row>
    <row r="78" spans="1:7" ht="27">
      <c r="A78" s="123" t="s">
        <v>202</v>
      </c>
      <c r="B78" s="123"/>
      <c r="C78" s="123" t="s">
        <v>258</v>
      </c>
      <c r="D78" s="292">
        <v>40852.1</v>
      </c>
      <c r="E78" s="292">
        <v>450284.9</v>
      </c>
      <c r="F78" s="292">
        <v>450284.9</v>
      </c>
      <c r="G78" s="292">
        <v>706743.3</v>
      </c>
    </row>
    <row r="79" spans="1:7">
      <c r="A79" s="123"/>
      <c r="B79" s="123"/>
      <c r="C79" s="123" t="s">
        <v>24</v>
      </c>
      <c r="D79" s="123"/>
      <c r="E79" s="123"/>
      <c r="F79" s="123"/>
      <c r="G79" s="123"/>
    </row>
    <row r="80" spans="1:7" ht="54">
      <c r="A80" s="123"/>
      <c r="B80" s="123" t="s">
        <v>632</v>
      </c>
      <c r="C80" s="123" t="s">
        <v>633</v>
      </c>
      <c r="D80" s="292">
        <v>0</v>
      </c>
      <c r="E80" s="292">
        <v>409432.8</v>
      </c>
      <c r="F80" s="292">
        <v>409432.8</v>
      </c>
      <c r="G80" s="292">
        <v>409432.8</v>
      </c>
    </row>
    <row r="81" spans="1:7">
      <c r="A81" s="123"/>
      <c r="B81" s="123"/>
      <c r="C81" s="123" t="s">
        <v>25</v>
      </c>
      <c r="D81" s="123"/>
      <c r="E81" s="123"/>
      <c r="F81" s="123"/>
      <c r="G81" s="123"/>
    </row>
    <row r="82" spans="1:7" ht="40.5">
      <c r="A82" s="123"/>
      <c r="B82" s="123"/>
      <c r="C82" s="157" t="s">
        <v>253</v>
      </c>
      <c r="D82" s="293">
        <v>0</v>
      </c>
      <c r="E82" s="293">
        <v>409432.8</v>
      </c>
      <c r="F82" s="293">
        <v>409432.8</v>
      </c>
      <c r="G82" s="293">
        <v>409432.8</v>
      </c>
    </row>
    <row r="83" spans="1:7" ht="27">
      <c r="A83" s="123"/>
      <c r="B83" s="123"/>
      <c r="C83" s="123" t="s">
        <v>26</v>
      </c>
      <c r="D83" s="123"/>
      <c r="E83" s="123"/>
      <c r="F83" s="123"/>
      <c r="G83" s="123"/>
    </row>
    <row r="84" spans="1:7">
      <c r="A84" s="123"/>
      <c r="B84" s="123"/>
      <c r="C84" s="123" t="s">
        <v>27</v>
      </c>
      <c r="D84" s="292">
        <v>0</v>
      </c>
      <c r="E84" s="292">
        <v>409432.8</v>
      </c>
      <c r="F84" s="292">
        <v>409432.8</v>
      </c>
      <c r="G84" s="292">
        <v>409432.8</v>
      </c>
    </row>
    <row r="85" spans="1:7" ht="27">
      <c r="A85" s="123"/>
      <c r="B85" s="123"/>
      <c r="C85" s="123" t="s">
        <v>246</v>
      </c>
      <c r="D85" s="292">
        <v>0</v>
      </c>
      <c r="E85" s="292">
        <v>409432.8</v>
      </c>
      <c r="F85" s="292">
        <v>409432.8</v>
      </c>
      <c r="G85" s="292">
        <v>409432.8</v>
      </c>
    </row>
    <row r="86" spans="1:7">
      <c r="A86" s="123"/>
      <c r="B86" s="123"/>
      <c r="C86" s="123" t="s">
        <v>247</v>
      </c>
      <c r="D86" s="292">
        <v>0</v>
      </c>
      <c r="E86" s="292">
        <v>409432.8</v>
      </c>
      <c r="F86" s="292">
        <v>409432.8</v>
      </c>
      <c r="G86" s="292">
        <v>409432.8</v>
      </c>
    </row>
    <row r="87" spans="1:7">
      <c r="A87" s="123"/>
      <c r="B87" s="123"/>
      <c r="C87" s="123" t="s">
        <v>254</v>
      </c>
      <c r="D87" s="292">
        <v>0</v>
      </c>
      <c r="E87" s="292">
        <v>409432.8</v>
      </c>
      <c r="F87" s="292">
        <v>409432.8</v>
      </c>
      <c r="G87" s="292">
        <v>409432.8</v>
      </c>
    </row>
    <row r="88" spans="1:7" ht="27">
      <c r="A88" s="123"/>
      <c r="B88" s="123"/>
      <c r="C88" s="123" t="s">
        <v>255</v>
      </c>
      <c r="D88" s="292">
        <v>0</v>
      </c>
      <c r="E88" s="292">
        <v>409432.8</v>
      </c>
      <c r="F88" s="292">
        <v>409432.8</v>
      </c>
      <c r="G88" s="292">
        <v>409432.8</v>
      </c>
    </row>
    <row r="89" spans="1:7" ht="27">
      <c r="A89" s="123"/>
      <c r="B89" s="123" t="s">
        <v>634</v>
      </c>
      <c r="C89" s="123" t="s">
        <v>635</v>
      </c>
      <c r="D89" s="292">
        <v>40852.1</v>
      </c>
      <c r="E89" s="292">
        <v>40852.1</v>
      </c>
      <c r="F89" s="292">
        <v>40852.1</v>
      </c>
      <c r="G89" s="292">
        <v>297310.5</v>
      </c>
    </row>
    <row r="90" spans="1:7">
      <c r="A90" s="123"/>
      <c r="B90" s="123"/>
      <c r="C90" s="123" t="s">
        <v>25</v>
      </c>
      <c r="D90" s="123"/>
      <c r="E90" s="123"/>
      <c r="F90" s="123"/>
      <c r="G90" s="123"/>
    </row>
    <row r="91" spans="1:7" ht="31.5" customHeight="1">
      <c r="A91" s="123"/>
      <c r="B91" s="123"/>
      <c r="C91" s="157" t="s">
        <v>146</v>
      </c>
      <c r="D91" s="293">
        <v>40852.1</v>
      </c>
      <c r="E91" s="293">
        <v>40852.1</v>
      </c>
      <c r="F91" s="293">
        <v>40852.1</v>
      </c>
      <c r="G91" s="293">
        <v>40852.1</v>
      </c>
    </row>
    <row r="92" spans="1:7" ht="27">
      <c r="A92" s="123"/>
      <c r="B92" s="123"/>
      <c r="C92" s="123" t="s">
        <v>26</v>
      </c>
      <c r="D92" s="123"/>
      <c r="E92" s="123"/>
      <c r="F92" s="123"/>
      <c r="G92" s="123"/>
    </row>
    <row r="93" spans="1:7" ht="15" customHeight="1">
      <c r="A93" s="123"/>
      <c r="B93" s="123"/>
      <c r="C93" s="123" t="s">
        <v>27</v>
      </c>
      <c r="D93" s="292">
        <v>40852.1</v>
      </c>
      <c r="E93" s="292">
        <v>40852.1</v>
      </c>
      <c r="F93" s="292">
        <v>40852.1</v>
      </c>
      <c r="G93" s="292">
        <v>40852.1</v>
      </c>
    </row>
    <row r="94" spans="1:7" ht="19.5" customHeight="1">
      <c r="A94" s="123"/>
      <c r="B94" s="123"/>
      <c r="C94" s="123" t="s">
        <v>246</v>
      </c>
      <c r="D94" s="292">
        <v>40852.1</v>
      </c>
      <c r="E94" s="292">
        <v>40852.1</v>
      </c>
      <c r="F94" s="292">
        <v>40852.1</v>
      </c>
      <c r="G94" s="292">
        <v>40852.1</v>
      </c>
    </row>
    <row r="95" spans="1:7">
      <c r="A95" s="123"/>
      <c r="B95" s="123"/>
      <c r="C95" s="123" t="s">
        <v>247</v>
      </c>
      <c r="D95" s="292">
        <v>40852.1</v>
      </c>
      <c r="E95" s="292">
        <v>40852.1</v>
      </c>
      <c r="F95" s="292">
        <v>40852.1</v>
      </c>
      <c r="G95" s="292">
        <v>40852.1</v>
      </c>
    </row>
    <row r="96" spans="1:7">
      <c r="A96" s="123"/>
      <c r="B96" s="123"/>
      <c r="C96" s="123" t="s">
        <v>254</v>
      </c>
      <c r="D96" s="292">
        <v>40852.1</v>
      </c>
      <c r="E96" s="292">
        <v>40852.1</v>
      </c>
      <c r="F96" s="292">
        <v>40852.1</v>
      </c>
      <c r="G96" s="292">
        <v>40852.1</v>
      </c>
    </row>
    <row r="97" spans="1:7" ht="15.75" customHeight="1">
      <c r="A97" s="123"/>
      <c r="B97" s="123"/>
      <c r="C97" s="123" t="s">
        <v>257</v>
      </c>
      <c r="D97" s="292">
        <v>40852.1</v>
      </c>
      <c r="E97" s="292">
        <v>40852.1</v>
      </c>
      <c r="F97" s="292">
        <v>40852.1</v>
      </c>
      <c r="G97" s="292">
        <v>40852.1</v>
      </c>
    </row>
    <row r="98" spans="1:7" ht="43.5" customHeight="1">
      <c r="A98" s="123"/>
      <c r="B98" s="123"/>
      <c r="C98" s="157" t="s">
        <v>253</v>
      </c>
      <c r="D98" s="293">
        <v>0</v>
      </c>
      <c r="E98" s="293">
        <v>0</v>
      </c>
      <c r="F98" s="293">
        <v>0</v>
      </c>
      <c r="G98" s="293">
        <v>256458.4</v>
      </c>
    </row>
    <row r="99" spans="1:7" ht="27">
      <c r="A99" s="123"/>
      <c r="B99" s="123"/>
      <c r="C99" s="123" t="s">
        <v>26</v>
      </c>
      <c r="D99" s="123"/>
      <c r="E99" s="123"/>
      <c r="F99" s="123"/>
      <c r="G99" s="123"/>
    </row>
    <row r="100" spans="1:7">
      <c r="A100" s="123"/>
      <c r="B100" s="123"/>
      <c r="C100" s="123" t="s">
        <v>27</v>
      </c>
      <c r="D100" s="292">
        <v>0</v>
      </c>
      <c r="E100" s="292">
        <v>0</v>
      </c>
      <c r="F100" s="292">
        <v>0</v>
      </c>
      <c r="G100" s="292">
        <v>256458.4</v>
      </c>
    </row>
    <row r="101" spans="1:7" ht="27">
      <c r="A101" s="123"/>
      <c r="B101" s="123"/>
      <c r="C101" s="123" t="s">
        <v>246</v>
      </c>
      <c r="D101" s="292">
        <v>0</v>
      </c>
      <c r="E101" s="292">
        <v>0</v>
      </c>
      <c r="F101" s="292">
        <v>0</v>
      </c>
      <c r="G101" s="292">
        <v>256458.4</v>
      </c>
    </row>
    <row r="102" spans="1:7">
      <c r="A102" s="123"/>
      <c r="B102" s="123"/>
      <c r="C102" s="123" t="s">
        <v>247</v>
      </c>
      <c r="D102" s="292">
        <v>0</v>
      </c>
      <c r="E102" s="292">
        <v>0</v>
      </c>
      <c r="F102" s="292">
        <v>0</v>
      </c>
      <c r="G102" s="292">
        <v>256458.4</v>
      </c>
    </row>
    <row r="103" spans="1:7">
      <c r="A103" s="123"/>
      <c r="B103" s="123"/>
      <c r="C103" s="123" t="s">
        <v>254</v>
      </c>
      <c r="D103" s="292">
        <v>0</v>
      </c>
      <c r="E103" s="292">
        <v>0</v>
      </c>
      <c r="F103" s="292">
        <v>0</v>
      </c>
      <c r="G103" s="292">
        <v>256458.4</v>
      </c>
    </row>
    <row r="104" spans="1:7">
      <c r="A104" s="123"/>
      <c r="B104" s="123"/>
      <c r="C104" s="123" t="s">
        <v>257</v>
      </c>
      <c r="D104" s="292">
        <v>0</v>
      </c>
      <c r="E104" s="292">
        <v>0</v>
      </c>
      <c r="F104" s="292">
        <v>0</v>
      </c>
      <c r="G104" s="292">
        <v>256458.4</v>
      </c>
    </row>
    <row r="105" spans="1:7">
      <c r="A105" s="123" t="s">
        <v>158</v>
      </c>
      <c r="B105" s="123"/>
      <c r="C105" s="123" t="s">
        <v>259</v>
      </c>
      <c r="D105" s="292">
        <v>6591.5</v>
      </c>
      <c r="E105" s="292">
        <v>6591.5</v>
      </c>
      <c r="F105" s="292">
        <v>6591.5</v>
      </c>
      <c r="G105" s="292">
        <v>6591.5</v>
      </c>
    </row>
    <row r="106" spans="1:7">
      <c r="A106" s="123"/>
      <c r="B106" s="123"/>
      <c r="C106" s="123" t="s">
        <v>24</v>
      </c>
      <c r="D106" s="123"/>
      <c r="E106" s="123"/>
      <c r="F106" s="123"/>
      <c r="G106" s="123"/>
    </row>
    <row r="107" spans="1:7" ht="27">
      <c r="A107" s="123"/>
      <c r="B107" s="123" t="s">
        <v>326</v>
      </c>
      <c r="C107" s="123" t="s">
        <v>327</v>
      </c>
      <c r="D107" s="292">
        <v>6591.5</v>
      </c>
      <c r="E107" s="292">
        <v>6591.5</v>
      </c>
      <c r="F107" s="292">
        <v>6591.5</v>
      </c>
      <c r="G107" s="292">
        <v>6591.5</v>
      </c>
    </row>
    <row r="108" spans="1:7">
      <c r="A108" s="123"/>
      <c r="B108" s="123"/>
      <c r="C108" s="123" t="s">
        <v>25</v>
      </c>
      <c r="D108" s="123"/>
      <c r="E108" s="123"/>
      <c r="F108" s="123"/>
      <c r="G108" s="123"/>
    </row>
    <row r="109" spans="1:7" ht="40.5">
      <c r="A109" s="123"/>
      <c r="B109" s="123"/>
      <c r="C109" s="157" t="s">
        <v>260</v>
      </c>
      <c r="D109" s="293">
        <v>6591.5</v>
      </c>
      <c r="E109" s="293">
        <v>6591.5</v>
      </c>
      <c r="F109" s="293">
        <v>6591.5</v>
      </c>
      <c r="G109" s="293">
        <v>6591.5</v>
      </c>
    </row>
    <row r="110" spans="1:7" ht="27">
      <c r="A110" s="123"/>
      <c r="B110" s="123"/>
      <c r="C110" s="123" t="s">
        <v>26</v>
      </c>
      <c r="D110" s="123"/>
      <c r="E110" s="123"/>
      <c r="F110" s="123"/>
      <c r="G110" s="123"/>
    </row>
    <row r="111" spans="1:7">
      <c r="A111" s="123"/>
      <c r="B111" s="123"/>
      <c r="C111" s="123" t="s">
        <v>27</v>
      </c>
      <c r="D111" s="292">
        <v>6591.5</v>
      </c>
      <c r="E111" s="292">
        <v>6591.5</v>
      </c>
      <c r="F111" s="292">
        <v>6591.5</v>
      </c>
      <c r="G111" s="292">
        <v>6591.5</v>
      </c>
    </row>
    <row r="112" spans="1:7" ht="27">
      <c r="A112" s="123"/>
      <c r="B112" s="123"/>
      <c r="C112" s="123" t="s">
        <v>246</v>
      </c>
      <c r="D112" s="292">
        <v>6591.5</v>
      </c>
      <c r="E112" s="292">
        <v>6591.5</v>
      </c>
      <c r="F112" s="292">
        <v>6591.5</v>
      </c>
      <c r="G112" s="292">
        <v>6591.5</v>
      </c>
    </row>
    <row r="113" spans="1:7">
      <c r="A113" s="123"/>
      <c r="B113" s="123"/>
      <c r="C113" s="123" t="s">
        <v>247</v>
      </c>
      <c r="D113" s="292">
        <v>6591.5</v>
      </c>
      <c r="E113" s="292">
        <v>6591.5</v>
      </c>
      <c r="F113" s="292">
        <v>6591.5</v>
      </c>
      <c r="G113" s="292">
        <v>6591.5</v>
      </c>
    </row>
    <row r="114" spans="1:7">
      <c r="A114" s="123"/>
      <c r="B114" s="123"/>
      <c r="C114" s="123" t="s">
        <v>254</v>
      </c>
      <c r="D114" s="292">
        <v>6591.5</v>
      </c>
      <c r="E114" s="292">
        <v>6591.5</v>
      </c>
      <c r="F114" s="292">
        <v>6591.5</v>
      </c>
      <c r="G114" s="292">
        <v>6591.5</v>
      </c>
    </row>
    <row r="115" spans="1:7" ht="27">
      <c r="A115" s="123"/>
      <c r="B115" s="123"/>
      <c r="C115" s="123" t="s">
        <v>255</v>
      </c>
      <c r="D115" s="292">
        <v>6591.5</v>
      </c>
      <c r="E115" s="292">
        <v>6591.5</v>
      </c>
      <c r="F115" s="292">
        <v>6591.5</v>
      </c>
      <c r="G115" s="292">
        <v>6591.5</v>
      </c>
    </row>
    <row r="116" spans="1:7">
      <c r="A116" s="123" t="s">
        <v>211</v>
      </c>
      <c r="B116" s="123"/>
      <c r="C116" s="123" t="s">
        <v>261</v>
      </c>
      <c r="D116" s="292">
        <v>310243.7</v>
      </c>
      <c r="E116" s="292">
        <v>310243.7</v>
      </c>
      <c r="F116" s="292">
        <v>310243.7</v>
      </c>
      <c r="G116" s="292">
        <v>310243.7</v>
      </c>
    </row>
    <row r="117" spans="1:7">
      <c r="A117" s="123"/>
      <c r="B117" s="123"/>
      <c r="C117" s="123" t="s">
        <v>24</v>
      </c>
      <c r="D117" s="123"/>
      <c r="E117" s="123"/>
      <c r="F117" s="123"/>
      <c r="G117" s="123"/>
    </row>
    <row r="118" spans="1:7" ht="27">
      <c r="A118" s="123"/>
      <c r="B118" s="123" t="s">
        <v>162</v>
      </c>
      <c r="C118" s="123" t="s">
        <v>636</v>
      </c>
      <c r="D118" s="292">
        <v>310243.7</v>
      </c>
      <c r="E118" s="292">
        <v>310243.7</v>
      </c>
      <c r="F118" s="292">
        <v>310243.7</v>
      </c>
      <c r="G118" s="292">
        <v>310243.7</v>
      </c>
    </row>
    <row r="119" spans="1:7">
      <c r="A119" s="123"/>
      <c r="B119" s="123"/>
      <c r="C119" s="123" t="s">
        <v>25</v>
      </c>
      <c r="D119" s="123"/>
      <c r="E119" s="123"/>
      <c r="F119" s="123"/>
      <c r="G119" s="123"/>
    </row>
    <row r="120" spans="1:7" ht="27">
      <c r="A120" s="123"/>
      <c r="B120" s="123"/>
      <c r="C120" s="157" t="s">
        <v>146</v>
      </c>
      <c r="D120" s="293">
        <v>310243.7</v>
      </c>
      <c r="E120" s="293">
        <v>310243.7</v>
      </c>
      <c r="F120" s="293">
        <v>310243.7</v>
      </c>
      <c r="G120" s="293">
        <v>310243.7</v>
      </c>
    </row>
    <row r="121" spans="1:7" ht="27">
      <c r="A121" s="123"/>
      <c r="B121" s="123"/>
      <c r="C121" s="123" t="s">
        <v>26</v>
      </c>
      <c r="D121" s="123"/>
      <c r="E121" s="123"/>
      <c r="F121" s="123"/>
      <c r="G121" s="123"/>
    </row>
    <row r="122" spans="1:7">
      <c r="A122" s="123"/>
      <c r="B122" s="123"/>
      <c r="C122" s="123" t="s">
        <v>27</v>
      </c>
      <c r="D122" s="292">
        <v>310243.7</v>
      </c>
      <c r="E122" s="292">
        <v>310243.7</v>
      </c>
      <c r="F122" s="292">
        <v>310243.7</v>
      </c>
      <c r="G122" s="292">
        <v>310243.7</v>
      </c>
    </row>
    <row r="123" spans="1:7" ht="27">
      <c r="A123" s="123"/>
      <c r="B123" s="123"/>
      <c r="C123" s="123" t="s">
        <v>246</v>
      </c>
      <c r="D123" s="292">
        <v>310243.7</v>
      </c>
      <c r="E123" s="292">
        <v>310243.7</v>
      </c>
      <c r="F123" s="292">
        <v>310243.7</v>
      </c>
      <c r="G123" s="292">
        <v>310243.7</v>
      </c>
    </row>
    <row r="124" spans="1:7">
      <c r="A124" s="123"/>
      <c r="B124" s="123"/>
      <c r="C124" s="123" t="s">
        <v>247</v>
      </c>
      <c r="D124" s="292">
        <v>310243.7</v>
      </c>
      <c r="E124" s="292">
        <v>310243.7</v>
      </c>
      <c r="F124" s="292">
        <v>310243.7</v>
      </c>
      <c r="G124" s="292">
        <v>310243.7</v>
      </c>
    </row>
    <row r="125" spans="1:7">
      <c r="A125" s="123"/>
      <c r="B125" s="123"/>
      <c r="C125" s="123" t="s">
        <v>250</v>
      </c>
      <c r="D125" s="292">
        <v>310243.7</v>
      </c>
      <c r="E125" s="292">
        <v>310243.7</v>
      </c>
      <c r="F125" s="292">
        <v>310243.7</v>
      </c>
      <c r="G125" s="292">
        <v>310243.7</v>
      </c>
    </row>
    <row r="126" spans="1:7">
      <c r="A126" s="123"/>
      <c r="B126" s="123"/>
      <c r="C126" s="123" t="s">
        <v>264</v>
      </c>
      <c r="D126" s="292">
        <v>310243.7</v>
      </c>
      <c r="E126" s="292">
        <v>310243.7</v>
      </c>
      <c r="F126" s="292">
        <v>310243.7</v>
      </c>
      <c r="G126" s="292">
        <v>310243.7</v>
      </c>
    </row>
    <row r="127" spans="1:7">
      <c r="A127" s="123" t="s">
        <v>166</v>
      </c>
      <c r="B127" s="123"/>
      <c r="C127" s="123" t="s">
        <v>262</v>
      </c>
      <c r="D127" s="292">
        <v>78206.3</v>
      </c>
      <c r="E127" s="292">
        <v>78206.3</v>
      </c>
      <c r="F127" s="292">
        <v>78206.3</v>
      </c>
      <c r="G127" s="292">
        <v>78206.3</v>
      </c>
    </row>
    <row r="128" spans="1:7">
      <c r="A128" s="123"/>
      <c r="B128" s="123"/>
      <c r="C128" s="123" t="s">
        <v>24</v>
      </c>
      <c r="D128" s="123"/>
      <c r="E128" s="123"/>
      <c r="F128" s="123"/>
      <c r="G128" s="123"/>
    </row>
    <row r="129" spans="1:7" ht="27">
      <c r="A129" s="123"/>
      <c r="B129" s="123" t="s">
        <v>167</v>
      </c>
      <c r="C129" s="123" t="s">
        <v>168</v>
      </c>
      <c r="D129" s="292">
        <v>1280</v>
      </c>
      <c r="E129" s="292">
        <v>1280</v>
      </c>
      <c r="F129" s="292">
        <v>1280</v>
      </c>
      <c r="G129" s="292">
        <v>1280</v>
      </c>
    </row>
    <row r="130" spans="1:7">
      <c r="A130" s="123"/>
      <c r="B130" s="123"/>
      <c r="C130" s="123" t="s">
        <v>25</v>
      </c>
      <c r="D130" s="123"/>
      <c r="E130" s="123"/>
      <c r="F130" s="123"/>
      <c r="G130" s="123"/>
    </row>
    <row r="131" spans="1:7">
      <c r="A131" s="123"/>
      <c r="B131" s="123"/>
      <c r="C131" s="157" t="s">
        <v>328</v>
      </c>
      <c r="D131" s="293">
        <v>1280</v>
      </c>
      <c r="E131" s="293">
        <v>1280</v>
      </c>
      <c r="F131" s="293">
        <v>1280</v>
      </c>
      <c r="G131" s="293">
        <v>1280</v>
      </c>
    </row>
    <row r="132" spans="1:7" ht="27">
      <c r="A132" s="123"/>
      <c r="B132" s="123"/>
      <c r="C132" s="123" t="s">
        <v>26</v>
      </c>
      <c r="D132" s="123"/>
      <c r="E132" s="123"/>
      <c r="F132" s="123"/>
      <c r="G132" s="123"/>
    </row>
    <row r="133" spans="1:7">
      <c r="A133" s="123"/>
      <c r="B133" s="123"/>
      <c r="C133" s="123" t="s">
        <v>27</v>
      </c>
      <c r="D133" s="292">
        <v>1280</v>
      </c>
      <c r="E133" s="292">
        <v>1280</v>
      </c>
      <c r="F133" s="292">
        <v>1280</v>
      </c>
      <c r="G133" s="292">
        <v>1280</v>
      </c>
    </row>
    <row r="134" spans="1:7" ht="27">
      <c r="A134" s="123"/>
      <c r="B134" s="123"/>
      <c r="C134" s="123" t="s">
        <v>246</v>
      </c>
      <c r="D134" s="292">
        <v>1280</v>
      </c>
      <c r="E134" s="292">
        <v>1280</v>
      </c>
      <c r="F134" s="292">
        <v>1280</v>
      </c>
      <c r="G134" s="292">
        <v>1280</v>
      </c>
    </row>
    <row r="135" spans="1:7">
      <c r="A135" s="123"/>
      <c r="B135" s="123"/>
      <c r="C135" s="123" t="s">
        <v>247</v>
      </c>
      <c r="D135" s="292">
        <v>1280</v>
      </c>
      <c r="E135" s="292">
        <v>1280</v>
      </c>
      <c r="F135" s="292">
        <v>1280</v>
      </c>
      <c r="G135" s="292">
        <v>1280</v>
      </c>
    </row>
    <row r="136" spans="1:7">
      <c r="A136" s="123"/>
      <c r="B136" s="123"/>
      <c r="C136" s="123" t="s">
        <v>254</v>
      </c>
      <c r="D136" s="292">
        <v>1280</v>
      </c>
      <c r="E136" s="292">
        <v>1280</v>
      </c>
      <c r="F136" s="292">
        <v>1280</v>
      </c>
      <c r="G136" s="292">
        <v>1280</v>
      </c>
    </row>
    <row r="137" spans="1:7" ht="27">
      <c r="A137" s="123"/>
      <c r="B137" s="123"/>
      <c r="C137" s="123" t="s">
        <v>255</v>
      </c>
      <c r="D137" s="292">
        <v>1280</v>
      </c>
      <c r="E137" s="292">
        <v>1280</v>
      </c>
      <c r="F137" s="292">
        <v>1280</v>
      </c>
      <c r="G137" s="292">
        <v>1280</v>
      </c>
    </row>
    <row r="138" spans="1:7" ht="27">
      <c r="A138" s="123"/>
      <c r="B138" s="123" t="s">
        <v>162</v>
      </c>
      <c r="C138" s="123" t="s">
        <v>637</v>
      </c>
      <c r="D138" s="292">
        <v>480</v>
      </c>
      <c r="E138" s="292">
        <v>480</v>
      </c>
      <c r="F138" s="292">
        <v>480</v>
      </c>
      <c r="G138" s="292">
        <v>480</v>
      </c>
    </row>
    <row r="139" spans="1:7">
      <c r="A139" s="123"/>
      <c r="B139" s="123"/>
      <c r="C139" s="123" t="s">
        <v>25</v>
      </c>
      <c r="D139" s="123"/>
      <c r="E139" s="123"/>
      <c r="F139" s="123"/>
      <c r="G139" s="123"/>
    </row>
    <row r="140" spans="1:7">
      <c r="A140" s="123"/>
      <c r="B140" s="123"/>
      <c r="C140" s="157" t="s">
        <v>348</v>
      </c>
      <c r="D140" s="293">
        <v>480</v>
      </c>
      <c r="E140" s="293">
        <v>480</v>
      </c>
      <c r="F140" s="293">
        <v>480</v>
      </c>
      <c r="G140" s="293">
        <v>480</v>
      </c>
    </row>
    <row r="141" spans="1:7" ht="27">
      <c r="A141" s="123"/>
      <c r="B141" s="123"/>
      <c r="C141" s="123" t="s">
        <v>26</v>
      </c>
      <c r="D141" s="123"/>
      <c r="E141" s="123"/>
      <c r="F141" s="123"/>
      <c r="G141" s="123"/>
    </row>
    <row r="142" spans="1:7">
      <c r="A142" s="123"/>
      <c r="B142" s="123"/>
      <c r="C142" s="123" t="s">
        <v>27</v>
      </c>
      <c r="D142" s="292">
        <v>480</v>
      </c>
      <c r="E142" s="292">
        <v>480</v>
      </c>
      <c r="F142" s="292">
        <v>480</v>
      </c>
      <c r="G142" s="292">
        <v>480</v>
      </c>
    </row>
    <row r="143" spans="1:7" ht="27">
      <c r="A143" s="123"/>
      <c r="B143" s="123"/>
      <c r="C143" s="123" t="s">
        <v>246</v>
      </c>
      <c r="D143" s="292">
        <v>480</v>
      </c>
      <c r="E143" s="292">
        <v>480</v>
      </c>
      <c r="F143" s="292">
        <v>480</v>
      </c>
      <c r="G143" s="292">
        <v>480</v>
      </c>
    </row>
    <row r="144" spans="1:7">
      <c r="A144" s="123"/>
      <c r="B144" s="123"/>
      <c r="C144" s="123" t="s">
        <v>247</v>
      </c>
      <c r="D144" s="292">
        <v>480</v>
      </c>
      <c r="E144" s="292">
        <v>480</v>
      </c>
      <c r="F144" s="292">
        <v>480</v>
      </c>
      <c r="G144" s="292">
        <v>480</v>
      </c>
    </row>
    <row r="145" spans="1:7">
      <c r="A145" s="123"/>
      <c r="B145" s="123"/>
      <c r="C145" s="123" t="s">
        <v>254</v>
      </c>
      <c r="D145" s="292">
        <v>480</v>
      </c>
      <c r="E145" s="292">
        <v>480</v>
      </c>
      <c r="F145" s="292">
        <v>480</v>
      </c>
      <c r="G145" s="292">
        <v>480</v>
      </c>
    </row>
    <row r="146" spans="1:7" ht="27">
      <c r="A146" s="123"/>
      <c r="B146" s="123"/>
      <c r="C146" s="123" t="s">
        <v>255</v>
      </c>
      <c r="D146" s="292">
        <v>480</v>
      </c>
      <c r="E146" s="292">
        <v>480</v>
      </c>
      <c r="F146" s="292">
        <v>480</v>
      </c>
      <c r="G146" s="292">
        <v>480</v>
      </c>
    </row>
    <row r="147" spans="1:7" ht="27">
      <c r="A147" s="123"/>
      <c r="B147" s="123" t="s">
        <v>227</v>
      </c>
      <c r="C147" s="123" t="s">
        <v>351</v>
      </c>
      <c r="D147" s="292">
        <v>76446.3</v>
      </c>
      <c r="E147" s="292">
        <v>76446.3</v>
      </c>
      <c r="F147" s="292">
        <v>76446.3</v>
      </c>
      <c r="G147" s="292">
        <v>76446.3</v>
      </c>
    </row>
    <row r="148" spans="1:7">
      <c r="A148" s="123"/>
      <c r="B148" s="123"/>
      <c r="C148" s="123" t="s">
        <v>25</v>
      </c>
      <c r="D148" s="123"/>
      <c r="E148" s="123"/>
      <c r="F148" s="123"/>
      <c r="G148" s="123"/>
    </row>
    <row r="149" spans="1:7">
      <c r="A149" s="123"/>
      <c r="B149" s="123"/>
      <c r="C149" s="157" t="s">
        <v>328</v>
      </c>
      <c r="D149" s="293">
        <v>1270.0999999999999</v>
      </c>
      <c r="E149" s="293">
        <v>1270.0999999999999</v>
      </c>
      <c r="F149" s="293">
        <v>1270.0999999999999</v>
      </c>
      <c r="G149" s="293">
        <v>1270.0999999999999</v>
      </c>
    </row>
    <row r="150" spans="1:7" ht="27">
      <c r="A150" s="123"/>
      <c r="B150" s="123"/>
      <c r="C150" s="123" t="s">
        <v>26</v>
      </c>
      <c r="D150" s="123"/>
      <c r="E150" s="123"/>
      <c r="F150" s="123"/>
      <c r="G150" s="123"/>
    </row>
    <row r="151" spans="1:7">
      <c r="A151" s="123"/>
      <c r="B151" s="123"/>
      <c r="C151" s="123" t="s">
        <v>27</v>
      </c>
      <c r="D151" s="292">
        <v>1270.0999999999999</v>
      </c>
      <c r="E151" s="292">
        <v>1270.0999999999999</v>
      </c>
      <c r="F151" s="292">
        <v>1270.0999999999999</v>
      </c>
      <c r="G151" s="292">
        <v>1270.0999999999999</v>
      </c>
    </row>
    <row r="152" spans="1:7" ht="27">
      <c r="A152" s="123"/>
      <c r="B152" s="123"/>
      <c r="C152" s="123" t="s">
        <v>246</v>
      </c>
      <c r="D152" s="292">
        <v>1270.0999999999999</v>
      </c>
      <c r="E152" s="292">
        <v>1270.0999999999999</v>
      </c>
      <c r="F152" s="292">
        <v>1270.0999999999999</v>
      </c>
      <c r="G152" s="292">
        <v>1270.0999999999999</v>
      </c>
    </row>
    <row r="153" spans="1:7">
      <c r="A153" s="123"/>
      <c r="B153" s="123"/>
      <c r="C153" s="123" t="s">
        <v>247</v>
      </c>
      <c r="D153" s="292">
        <v>1270.0999999999999</v>
      </c>
      <c r="E153" s="292">
        <v>1270.0999999999999</v>
      </c>
      <c r="F153" s="292">
        <v>1270.0999999999999</v>
      </c>
      <c r="G153" s="292">
        <v>1270.0999999999999</v>
      </c>
    </row>
    <row r="154" spans="1:7">
      <c r="A154" s="123"/>
      <c r="B154" s="123"/>
      <c r="C154" s="123" t="s">
        <v>254</v>
      </c>
      <c r="D154" s="292">
        <v>1270.0999999999999</v>
      </c>
      <c r="E154" s="292">
        <v>1270.0999999999999</v>
      </c>
      <c r="F154" s="292">
        <v>1270.0999999999999</v>
      </c>
      <c r="G154" s="292">
        <v>1270.0999999999999</v>
      </c>
    </row>
    <row r="155" spans="1:7">
      <c r="A155" s="123"/>
      <c r="B155" s="123"/>
      <c r="C155" s="123" t="s">
        <v>257</v>
      </c>
      <c r="D155" s="292">
        <v>1270.0999999999999</v>
      </c>
      <c r="E155" s="292">
        <v>1270.0999999999999</v>
      </c>
      <c r="F155" s="292">
        <v>1270.0999999999999</v>
      </c>
      <c r="G155" s="292">
        <v>1270.0999999999999</v>
      </c>
    </row>
    <row r="156" spans="1:7">
      <c r="A156" s="123"/>
      <c r="B156" s="123"/>
      <c r="C156" s="157" t="s">
        <v>717</v>
      </c>
      <c r="D156" s="293">
        <v>18405.3</v>
      </c>
      <c r="E156" s="293">
        <v>18405.3</v>
      </c>
      <c r="F156" s="293">
        <v>18405.3</v>
      </c>
      <c r="G156" s="293">
        <v>18405.3</v>
      </c>
    </row>
    <row r="157" spans="1:7" ht="27">
      <c r="A157" s="123"/>
      <c r="B157" s="123"/>
      <c r="C157" s="123" t="s">
        <v>26</v>
      </c>
      <c r="D157" s="123"/>
      <c r="E157" s="123"/>
      <c r="F157" s="123"/>
      <c r="G157" s="123"/>
    </row>
    <row r="158" spans="1:7">
      <c r="A158" s="123"/>
      <c r="B158" s="123"/>
      <c r="C158" s="123" t="s">
        <v>27</v>
      </c>
      <c r="D158" s="292">
        <v>18405.3</v>
      </c>
      <c r="E158" s="292">
        <v>18405.3</v>
      </c>
      <c r="F158" s="292">
        <v>18405.3</v>
      </c>
      <c r="G158" s="292">
        <v>18405.3</v>
      </c>
    </row>
    <row r="159" spans="1:7" ht="27">
      <c r="A159" s="123"/>
      <c r="B159" s="123"/>
      <c r="C159" s="123" t="s">
        <v>246</v>
      </c>
      <c r="D159" s="292">
        <v>18405.3</v>
      </c>
      <c r="E159" s="292">
        <v>18405.3</v>
      </c>
      <c r="F159" s="292">
        <v>18405.3</v>
      </c>
      <c r="G159" s="292">
        <v>18405.3</v>
      </c>
    </row>
    <row r="160" spans="1:7">
      <c r="A160" s="123"/>
      <c r="B160" s="123"/>
      <c r="C160" s="123" t="s">
        <v>247</v>
      </c>
      <c r="D160" s="292">
        <v>18405.3</v>
      </c>
      <c r="E160" s="292">
        <v>18405.3</v>
      </c>
      <c r="F160" s="292">
        <v>18405.3</v>
      </c>
      <c r="G160" s="292">
        <v>18405.3</v>
      </c>
    </row>
    <row r="161" spans="1:7">
      <c r="A161" s="123"/>
      <c r="B161" s="123"/>
      <c r="C161" s="123" t="s">
        <v>254</v>
      </c>
      <c r="D161" s="292">
        <v>18405.3</v>
      </c>
      <c r="E161" s="292">
        <v>18405.3</v>
      </c>
      <c r="F161" s="292">
        <v>18405.3</v>
      </c>
      <c r="G161" s="292">
        <v>18405.3</v>
      </c>
    </row>
    <row r="162" spans="1:7" ht="27">
      <c r="A162" s="123"/>
      <c r="B162" s="123"/>
      <c r="C162" s="123" t="s">
        <v>255</v>
      </c>
      <c r="D162" s="292">
        <v>18405.3</v>
      </c>
      <c r="E162" s="292">
        <v>18405.3</v>
      </c>
      <c r="F162" s="292">
        <v>18405.3</v>
      </c>
      <c r="G162" s="292">
        <v>18405.3</v>
      </c>
    </row>
    <row r="163" spans="1:7">
      <c r="A163" s="123"/>
      <c r="B163" s="123"/>
      <c r="C163" s="157" t="s">
        <v>718</v>
      </c>
      <c r="D163" s="293">
        <v>56770.9</v>
      </c>
      <c r="E163" s="293">
        <v>56770.9</v>
      </c>
      <c r="F163" s="293">
        <v>56770.9</v>
      </c>
      <c r="G163" s="293">
        <v>56770.9</v>
      </c>
    </row>
    <row r="164" spans="1:7" ht="27">
      <c r="A164" s="123"/>
      <c r="B164" s="123"/>
      <c r="C164" s="123" t="s">
        <v>26</v>
      </c>
      <c r="D164" s="123"/>
      <c r="E164" s="123"/>
      <c r="F164" s="123"/>
      <c r="G164" s="123"/>
    </row>
    <row r="165" spans="1:7">
      <c r="A165" s="123"/>
      <c r="B165" s="123"/>
      <c r="C165" s="123" t="s">
        <v>27</v>
      </c>
      <c r="D165" s="292">
        <v>56770.9</v>
      </c>
      <c r="E165" s="292">
        <v>56770.9</v>
      </c>
      <c r="F165" s="292">
        <v>56770.9</v>
      </c>
      <c r="G165" s="292">
        <v>56770.9</v>
      </c>
    </row>
    <row r="166" spans="1:7" ht="27">
      <c r="A166" s="123"/>
      <c r="B166" s="123"/>
      <c r="C166" s="123" t="s">
        <v>246</v>
      </c>
      <c r="D166" s="292">
        <v>56770.9</v>
      </c>
      <c r="E166" s="292">
        <v>56770.9</v>
      </c>
      <c r="F166" s="292">
        <v>56770.9</v>
      </c>
      <c r="G166" s="292">
        <v>56770.9</v>
      </c>
    </row>
    <row r="167" spans="1:7">
      <c r="A167" s="123"/>
      <c r="B167" s="123"/>
      <c r="C167" s="123" t="s">
        <v>247</v>
      </c>
      <c r="D167" s="292">
        <v>56770.9</v>
      </c>
      <c r="E167" s="292">
        <v>56770.9</v>
      </c>
      <c r="F167" s="292">
        <v>56770.9</v>
      </c>
      <c r="G167" s="292">
        <v>56770.9</v>
      </c>
    </row>
    <row r="168" spans="1:7">
      <c r="A168" s="123"/>
      <c r="B168" s="123"/>
      <c r="C168" s="123" t="s">
        <v>254</v>
      </c>
      <c r="D168" s="292">
        <v>56770.9</v>
      </c>
      <c r="E168" s="292">
        <v>56770.9</v>
      </c>
      <c r="F168" s="292">
        <v>56770.9</v>
      </c>
      <c r="G168" s="292">
        <v>56770.9</v>
      </c>
    </row>
    <row r="169" spans="1:7">
      <c r="A169" s="123"/>
      <c r="B169" s="123"/>
      <c r="C169" s="123" t="s">
        <v>257</v>
      </c>
      <c r="D169" s="292">
        <v>56770.9</v>
      </c>
      <c r="E169" s="292">
        <v>56770.9</v>
      </c>
      <c r="F169" s="292">
        <v>56770.9</v>
      </c>
      <c r="G169" s="292">
        <v>56770.9</v>
      </c>
    </row>
    <row r="170" spans="1:7" ht="14.25">
      <c r="A170" s="123"/>
      <c r="B170" s="123"/>
      <c r="C170" s="290" t="s">
        <v>207</v>
      </c>
      <c r="D170" s="291">
        <v>1444236</v>
      </c>
      <c r="E170" s="291">
        <v>1444236</v>
      </c>
      <c r="F170" s="291">
        <v>1444236</v>
      </c>
      <c r="G170" s="291">
        <v>1444236</v>
      </c>
    </row>
    <row r="171" spans="1:7">
      <c r="A171" s="123"/>
      <c r="B171" s="123"/>
      <c r="C171" s="123" t="s">
        <v>24</v>
      </c>
      <c r="D171" s="123"/>
      <c r="E171" s="123"/>
      <c r="F171" s="123"/>
      <c r="G171" s="123"/>
    </row>
    <row r="172" spans="1:7" ht="40.5">
      <c r="A172" s="123" t="s">
        <v>206</v>
      </c>
      <c r="B172" s="123"/>
      <c r="C172" s="123" t="s">
        <v>263</v>
      </c>
      <c r="D172" s="292">
        <v>1444236</v>
      </c>
      <c r="E172" s="292">
        <v>1444236</v>
      </c>
      <c r="F172" s="292">
        <v>1444236</v>
      </c>
      <c r="G172" s="292">
        <v>1444236</v>
      </c>
    </row>
    <row r="173" spans="1:7">
      <c r="A173" s="123"/>
      <c r="B173" s="123"/>
      <c r="C173" s="123" t="s">
        <v>24</v>
      </c>
      <c r="D173" s="123"/>
      <c r="E173" s="123"/>
      <c r="F173" s="123"/>
      <c r="G173" s="123"/>
    </row>
    <row r="174" spans="1:7" ht="27">
      <c r="A174" s="123"/>
      <c r="B174" s="123" t="s">
        <v>173</v>
      </c>
      <c r="C174" s="123" t="s">
        <v>638</v>
      </c>
      <c r="D174" s="292">
        <v>105214.8</v>
      </c>
      <c r="E174" s="292">
        <v>105214.8</v>
      </c>
      <c r="F174" s="292">
        <v>105214.8</v>
      </c>
      <c r="G174" s="292">
        <v>105214.8</v>
      </c>
    </row>
    <row r="175" spans="1:7">
      <c r="A175" s="123"/>
      <c r="B175" s="123"/>
      <c r="C175" s="123" t="s">
        <v>25</v>
      </c>
      <c r="D175" s="123"/>
      <c r="E175" s="123"/>
      <c r="F175" s="123"/>
      <c r="G175" s="123"/>
    </row>
    <row r="176" spans="1:7">
      <c r="A176" s="123"/>
      <c r="B176" s="123"/>
      <c r="C176" s="157" t="s">
        <v>207</v>
      </c>
      <c r="D176" s="293">
        <v>105214.8</v>
      </c>
      <c r="E176" s="293">
        <v>105214.8</v>
      </c>
      <c r="F176" s="293">
        <v>105214.8</v>
      </c>
      <c r="G176" s="293">
        <v>105214.8</v>
      </c>
    </row>
    <row r="177" spans="1:7" ht="27">
      <c r="A177" s="123"/>
      <c r="B177" s="123"/>
      <c r="C177" s="123" t="s">
        <v>26</v>
      </c>
      <c r="D177" s="123"/>
      <c r="E177" s="123"/>
      <c r="F177" s="123"/>
      <c r="G177" s="123"/>
    </row>
    <row r="178" spans="1:7">
      <c r="A178" s="123"/>
      <c r="B178" s="123"/>
      <c r="C178" s="123" t="s">
        <v>27</v>
      </c>
      <c r="D178" s="292">
        <v>105214.8</v>
      </c>
      <c r="E178" s="292">
        <v>105214.8</v>
      </c>
      <c r="F178" s="292">
        <v>105214.8</v>
      </c>
      <c r="G178" s="292">
        <v>105214.8</v>
      </c>
    </row>
    <row r="179" spans="1:7" ht="27">
      <c r="A179" s="123"/>
      <c r="B179" s="123"/>
      <c r="C179" s="123" t="s">
        <v>246</v>
      </c>
      <c r="D179" s="292">
        <v>105214.8</v>
      </c>
      <c r="E179" s="292">
        <v>105214.8</v>
      </c>
      <c r="F179" s="292">
        <v>105214.8</v>
      </c>
      <c r="G179" s="292">
        <v>105214.8</v>
      </c>
    </row>
    <row r="180" spans="1:7">
      <c r="A180" s="123"/>
      <c r="B180" s="123"/>
      <c r="C180" s="123" t="s">
        <v>247</v>
      </c>
      <c r="D180" s="292">
        <v>105214.8</v>
      </c>
      <c r="E180" s="292">
        <v>105214.8</v>
      </c>
      <c r="F180" s="292">
        <v>105214.8</v>
      </c>
      <c r="G180" s="292">
        <v>105214.8</v>
      </c>
    </row>
    <row r="181" spans="1:7">
      <c r="A181" s="123"/>
      <c r="B181" s="123"/>
      <c r="C181" s="123" t="s">
        <v>250</v>
      </c>
      <c r="D181" s="292">
        <v>105214.8</v>
      </c>
      <c r="E181" s="292">
        <v>105214.8</v>
      </c>
      <c r="F181" s="292">
        <v>105214.8</v>
      </c>
      <c r="G181" s="292">
        <v>105214.8</v>
      </c>
    </row>
    <row r="182" spans="1:7">
      <c r="A182" s="123"/>
      <c r="B182" s="123"/>
      <c r="C182" s="123" t="s">
        <v>264</v>
      </c>
      <c r="D182" s="292">
        <v>105214.8</v>
      </c>
      <c r="E182" s="292">
        <v>105214.8</v>
      </c>
      <c r="F182" s="292">
        <v>105214.8</v>
      </c>
      <c r="G182" s="292">
        <v>105214.8</v>
      </c>
    </row>
    <row r="183" spans="1:7" ht="27">
      <c r="A183" s="123"/>
      <c r="B183" s="123" t="s">
        <v>150</v>
      </c>
      <c r="C183" s="123" t="s">
        <v>208</v>
      </c>
      <c r="D183" s="292">
        <v>1339021.2</v>
      </c>
      <c r="E183" s="292">
        <v>1339021.2</v>
      </c>
      <c r="F183" s="292">
        <v>1339021.2</v>
      </c>
      <c r="G183" s="292">
        <v>1339021.2</v>
      </c>
    </row>
    <row r="184" spans="1:7">
      <c r="A184" s="123"/>
      <c r="B184" s="123"/>
      <c r="C184" s="123" t="s">
        <v>25</v>
      </c>
      <c r="D184" s="123"/>
      <c r="E184" s="123"/>
      <c r="F184" s="123"/>
      <c r="G184" s="123"/>
    </row>
    <row r="185" spans="1:7">
      <c r="A185" s="123"/>
      <c r="B185" s="123"/>
      <c r="C185" s="157" t="s">
        <v>207</v>
      </c>
      <c r="D185" s="293">
        <v>1276155.8999999999</v>
      </c>
      <c r="E185" s="293">
        <v>1276155.8999999999</v>
      </c>
      <c r="F185" s="293">
        <v>1276155.8999999999</v>
      </c>
      <c r="G185" s="293">
        <v>1276155.8999999999</v>
      </c>
    </row>
    <row r="186" spans="1:7" ht="27">
      <c r="A186" s="123"/>
      <c r="B186" s="123"/>
      <c r="C186" s="123" t="s">
        <v>26</v>
      </c>
      <c r="D186" s="123"/>
      <c r="E186" s="123"/>
      <c r="F186" s="123"/>
      <c r="G186" s="123"/>
    </row>
    <row r="187" spans="1:7">
      <c r="A187" s="123"/>
      <c r="B187" s="123"/>
      <c r="C187" s="123" t="s">
        <v>27</v>
      </c>
      <c r="D187" s="292">
        <v>1276155.8999999999</v>
      </c>
      <c r="E187" s="292">
        <v>1276155.8999999999</v>
      </c>
      <c r="F187" s="292">
        <v>1276155.8999999999</v>
      </c>
      <c r="G187" s="292">
        <v>1276155.8999999999</v>
      </c>
    </row>
    <row r="188" spans="1:7" ht="27">
      <c r="A188" s="123"/>
      <c r="B188" s="123"/>
      <c r="C188" s="123" t="s">
        <v>246</v>
      </c>
      <c r="D188" s="292">
        <v>1276155.8999999999</v>
      </c>
      <c r="E188" s="292">
        <v>1276155.8999999999</v>
      </c>
      <c r="F188" s="292">
        <v>1276155.8999999999</v>
      </c>
      <c r="G188" s="292">
        <v>1276155.8999999999</v>
      </c>
    </row>
    <row r="189" spans="1:7">
      <c r="A189" s="123"/>
      <c r="B189" s="123"/>
      <c r="C189" s="123" t="s">
        <v>247</v>
      </c>
      <c r="D189" s="292">
        <v>1276155.8999999999</v>
      </c>
      <c r="E189" s="292">
        <v>1276155.8999999999</v>
      </c>
      <c r="F189" s="292">
        <v>1276155.8999999999</v>
      </c>
      <c r="G189" s="292">
        <v>1276155.8999999999</v>
      </c>
    </row>
    <row r="190" spans="1:7">
      <c r="A190" s="123"/>
      <c r="B190" s="123"/>
      <c r="C190" s="123" t="s">
        <v>254</v>
      </c>
      <c r="D190" s="292">
        <v>1264659.8999999999</v>
      </c>
      <c r="E190" s="292">
        <v>1264659.8999999999</v>
      </c>
      <c r="F190" s="292">
        <v>1264659.8999999999</v>
      </c>
      <c r="G190" s="292">
        <v>1264659.8999999999</v>
      </c>
    </row>
    <row r="191" spans="1:7">
      <c r="A191" s="123"/>
      <c r="B191" s="123"/>
      <c r="C191" s="123" t="s">
        <v>257</v>
      </c>
      <c r="D191" s="292">
        <v>1182628.3</v>
      </c>
      <c r="E191" s="292">
        <v>1182628.3</v>
      </c>
      <c r="F191" s="292">
        <v>1182628.3</v>
      </c>
      <c r="G191" s="292">
        <v>1182628.3</v>
      </c>
    </row>
    <row r="192" spans="1:7" ht="27">
      <c r="A192" s="123"/>
      <c r="B192" s="123"/>
      <c r="C192" s="123" t="s">
        <v>255</v>
      </c>
      <c r="D192" s="292">
        <v>82031.600000000006</v>
      </c>
      <c r="E192" s="292">
        <v>82031.600000000006</v>
      </c>
      <c r="F192" s="292">
        <v>82031.600000000006</v>
      </c>
      <c r="G192" s="292">
        <v>82031.600000000006</v>
      </c>
    </row>
    <row r="193" spans="1:7">
      <c r="A193" s="123"/>
      <c r="B193" s="123"/>
      <c r="C193" s="123" t="s">
        <v>248</v>
      </c>
      <c r="D193" s="292">
        <v>11496</v>
      </c>
      <c r="E193" s="292">
        <v>11496</v>
      </c>
      <c r="F193" s="292">
        <v>11496</v>
      </c>
      <c r="G193" s="292">
        <v>11496</v>
      </c>
    </row>
    <row r="194" spans="1:7">
      <c r="A194" s="123"/>
      <c r="B194" s="123"/>
      <c r="C194" s="123" t="s">
        <v>249</v>
      </c>
      <c r="D194" s="292">
        <v>11496</v>
      </c>
      <c r="E194" s="292">
        <v>11496</v>
      </c>
      <c r="F194" s="292">
        <v>11496</v>
      </c>
      <c r="G194" s="292">
        <v>11496</v>
      </c>
    </row>
    <row r="195" spans="1:7">
      <c r="A195" s="123"/>
      <c r="B195" s="123"/>
      <c r="C195" s="157" t="s">
        <v>245</v>
      </c>
      <c r="D195" s="293">
        <v>62865.3</v>
      </c>
      <c r="E195" s="293">
        <v>62865.3</v>
      </c>
      <c r="F195" s="293">
        <v>62865.3</v>
      </c>
      <c r="G195" s="293">
        <v>62865.3</v>
      </c>
    </row>
    <row r="196" spans="1:7" ht="27">
      <c r="A196" s="123"/>
      <c r="B196" s="123"/>
      <c r="C196" s="123" t="s">
        <v>26</v>
      </c>
      <c r="D196" s="123"/>
      <c r="E196" s="123"/>
      <c r="F196" s="123"/>
      <c r="G196" s="123"/>
    </row>
    <row r="197" spans="1:7">
      <c r="A197" s="123"/>
      <c r="B197" s="123"/>
      <c r="C197" s="123" t="s">
        <v>27</v>
      </c>
      <c r="D197" s="292">
        <v>62865.3</v>
      </c>
      <c r="E197" s="292">
        <v>62865.3</v>
      </c>
      <c r="F197" s="292">
        <v>62865.3</v>
      </c>
      <c r="G197" s="292">
        <v>62865.3</v>
      </c>
    </row>
    <row r="198" spans="1:7" ht="27">
      <c r="A198" s="123"/>
      <c r="B198" s="123"/>
      <c r="C198" s="123" t="s">
        <v>246</v>
      </c>
      <c r="D198" s="292">
        <v>62865.3</v>
      </c>
      <c r="E198" s="292">
        <v>62865.3</v>
      </c>
      <c r="F198" s="292">
        <v>62865.3</v>
      </c>
      <c r="G198" s="292">
        <v>62865.3</v>
      </c>
    </row>
    <row r="199" spans="1:7">
      <c r="A199" s="123"/>
      <c r="B199" s="123"/>
      <c r="C199" s="123" t="s">
        <v>247</v>
      </c>
      <c r="D199" s="292">
        <v>62865.3</v>
      </c>
      <c r="E199" s="292">
        <v>62865.3</v>
      </c>
      <c r="F199" s="292">
        <v>62865.3</v>
      </c>
      <c r="G199" s="292">
        <v>62865.3</v>
      </c>
    </row>
    <row r="200" spans="1:7">
      <c r="A200" s="123"/>
      <c r="B200" s="123"/>
      <c r="C200" s="123" t="s">
        <v>254</v>
      </c>
      <c r="D200" s="292">
        <v>19665.3</v>
      </c>
      <c r="E200" s="292">
        <v>19665.3</v>
      </c>
      <c r="F200" s="292">
        <v>19665.3</v>
      </c>
      <c r="G200" s="292">
        <v>19665.3</v>
      </c>
    </row>
    <row r="201" spans="1:7">
      <c r="A201" s="123"/>
      <c r="B201" s="123"/>
      <c r="C201" s="123" t="s">
        <v>257</v>
      </c>
      <c r="D201" s="292">
        <v>1413.8</v>
      </c>
      <c r="E201" s="292">
        <v>1413.8</v>
      </c>
      <c r="F201" s="292">
        <v>1413.8</v>
      </c>
      <c r="G201" s="292">
        <v>1413.8</v>
      </c>
    </row>
    <row r="202" spans="1:7" ht="27">
      <c r="A202" s="123"/>
      <c r="B202" s="123"/>
      <c r="C202" s="123" t="s">
        <v>255</v>
      </c>
      <c r="D202" s="292">
        <v>18251.5</v>
      </c>
      <c r="E202" s="292">
        <v>18251.5</v>
      </c>
      <c r="F202" s="292">
        <v>18251.5</v>
      </c>
      <c r="G202" s="292">
        <v>18251.5</v>
      </c>
    </row>
    <row r="203" spans="1:7">
      <c r="A203" s="123"/>
      <c r="B203" s="123"/>
      <c r="C203" s="123" t="s">
        <v>250</v>
      </c>
      <c r="D203" s="292">
        <v>43200</v>
      </c>
      <c r="E203" s="292">
        <v>0</v>
      </c>
      <c r="F203" s="292">
        <v>0</v>
      </c>
      <c r="G203" s="292">
        <v>0</v>
      </c>
    </row>
    <row r="204" spans="1:7">
      <c r="A204" s="123"/>
      <c r="B204" s="123"/>
      <c r="C204" s="123" t="s">
        <v>251</v>
      </c>
      <c r="D204" s="292">
        <v>43200</v>
      </c>
      <c r="E204" s="292">
        <v>0</v>
      </c>
      <c r="F204" s="292">
        <v>0</v>
      </c>
      <c r="G204" s="292">
        <v>0</v>
      </c>
    </row>
    <row r="205" spans="1:7">
      <c r="A205" s="123"/>
      <c r="B205" s="123"/>
      <c r="C205" s="123" t="s">
        <v>248</v>
      </c>
      <c r="D205" s="292">
        <v>0</v>
      </c>
      <c r="E205" s="292">
        <v>43200</v>
      </c>
      <c r="F205" s="292">
        <v>43200</v>
      </c>
      <c r="G205" s="292">
        <v>43200</v>
      </c>
    </row>
    <row r="206" spans="1:7">
      <c r="A206" s="123"/>
      <c r="B206" s="123"/>
      <c r="C206" s="123" t="s">
        <v>249</v>
      </c>
      <c r="D206" s="292">
        <v>0</v>
      </c>
      <c r="E206" s="292">
        <v>43200</v>
      </c>
      <c r="F206" s="292">
        <v>43200</v>
      </c>
      <c r="G206" s="292">
        <v>43200</v>
      </c>
    </row>
    <row r="207" spans="1:7" ht="14.25">
      <c r="A207" s="123"/>
      <c r="B207" s="123"/>
      <c r="C207" s="290" t="s">
        <v>180</v>
      </c>
      <c r="D207" s="291">
        <v>29570</v>
      </c>
      <c r="E207" s="291">
        <v>29570</v>
      </c>
      <c r="F207" s="291">
        <v>29570</v>
      </c>
      <c r="G207" s="291">
        <v>29570</v>
      </c>
    </row>
    <row r="208" spans="1:7">
      <c r="A208" s="123"/>
      <c r="B208" s="123"/>
      <c r="C208" s="123" t="s">
        <v>24</v>
      </c>
      <c r="D208" s="123"/>
      <c r="E208" s="123"/>
      <c r="F208" s="123"/>
      <c r="G208" s="123"/>
    </row>
    <row r="209" spans="1:7">
      <c r="A209" s="123" t="s">
        <v>178</v>
      </c>
      <c r="B209" s="123"/>
      <c r="C209" s="123" t="s">
        <v>265</v>
      </c>
      <c r="D209" s="292">
        <v>29570</v>
      </c>
      <c r="E209" s="292">
        <v>29570</v>
      </c>
      <c r="F209" s="292">
        <v>29570</v>
      </c>
      <c r="G209" s="292">
        <v>29570</v>
      </c>
    </row>
    <row r="210" spans="1:7">
      <c r="A210" s="123"/>
      <c r="B210" s="123"/>
      <c r="C210" s="123" t="s">
        <v>24</v>
      </c>
      <c r="D210" s="123"/>
      <c r="E210" s="123"/>
      <c r="F210" s="123"/>
      <c r="G210" s="123"/>
    </row>
    <row r="211" spans="1:7" ht="54">
      <c r="A211" s="123"/>
      <c r="B211" s="123" t="s">
        <v>173</v>
      </c>
      <c r="C211" s="123" t="s">
        <v>639</v>
      </c>
      <c r="D211" s="292">
        <v>27120</v>
      </c>
      <c r="E211" s="292">
        <v>27120</v>
      </c>
      <c r="F211" s="292">
        <v>27120</v>
      </c>
      <c r="G211" s="292">
        <v>27120</v>
      </c>
    </row>
    <row r="212" spans="1:7">
      <c r="A212" s="123"/>
      <c r="B212" s="123"/>
      <c r="C212" s="123" t="s">
        <v>25</v>
      </c>
      <c r="D212" s="123"/>
      <c r="E212" s="123"/>
      <c r="F212" s="123"/>
      <c r="G212" s="123"/>
    </row>
    <row r="213" spans="1:7" ht="27">
      <c r="A213" s="123"/>
      <c r="B213" s="123"/>
      <c r="C213" s="157" t="s">
        <v>295</v>
      </c>
      <c r="D213" s="293">
        <v>27120</v>
      </c>
      <c r="E213" s="293">
        <v>27120</v>
      </c>
      <c r="F213" s="293">
        <v>27120</v>
      </c>
      <c r="G213" s="293">
        <v>27120</v>
      </c>
    </row>
    <row r="214" spans="1:7" ht="27">
      <c r="A214" s="123"/>
      <c r="B214" s="123"/>
      <c r="C214" s="123" t="s">
        <v>26</v>
      </c>
      <c r="D214" s="123"/>
      <c r="E214" s="123"/>
      <c r="F214" s="123"/>
      <c r="G214" s="123"/>
    </row>
    <row r="215" spans="1:7">
      <c r="A215" s="123"/>
      <c r="B215" s="123"/>
      <c r="C215" s="123" t="s">
        <v>27</v>
      </c>
      <c r="D215" s="292">
        <v>27120</v>
      </c>
      <c r="E215" s="292">
        <v>27120</v>
      </c>
      <c r="F215" s="292">
        <v>27120</v>
      </c>
      <c r="G215" s="292">
        <v>27120</v>
      </c>
    </row>
    <row r="216" spans="1:7" ht="27">
      <c r="A216" s="123"/>
      <c r="B216" s="123"/>
      <c r="C216" s="123" t="s">
        <v>246</v>
      </c>
      <c r="D216" s="292">
        <v>27120</v>
      </c>
      <c r="E216" s="292">
        <v>27120</v>
      </c>
      <c r="F216" s="292">
        <v>27120</v>
      </c>
      <c r="G216" s="292">
        <v>27120</v>
      </c>
    </row>
    <row r="217" spans="1:7">
      <c r="A217" s="123"/>
      <c r="B217" s="123"/>
      <c r="C217" s="123" t="s">
        <v>247</v>
      </c>
      <c r="D217" s="292">
        <v>27120</v>
      </c>
      <c r="E217" s="292">
        <v>27120</v>
      </c>
      <c r="F217" s="292">
        <v>27120</v>
      </c>
      <c r="G217" s="292">
        <v>27120</v>
      </c>
    </row>
    <row r="218" spans="1:7">
      <c r="A218" s="123"/>
      <c r="B218" s="123"/>
      <c r="C218" s="123" t="s">
        <v>250</v>
      </c>
      <c r="D218" s="292">
        <v>27120</v>
      </c>
      <c r="E218" s="292">
        <v>27120</v>
      </c>
      <c r="F218" s="292">
        <v>27120</v>
      </c>
      <c r="G218" s="292">
        <v>27120</v>
      </c>
    </row>
    <row r="219" spans="1:7">
      <c r="A219" s="123"/>
      <c r="B219" s="123"/>
      <c r="C219" s="123" t="s">
        <v>251</v>
      </c>
      <c r="D219" s="292">
        <v>27120</v>
      </c>
      <c r="E219" s="292">
        <v>27120</v>
      </c>
      <c r="F219" s="292">
        <v>27120</v>
      </c>
      <c r="G219" s="292">
        <v>27120</v>
      </c>
    </row>
    <row r="220" spans="1:7" ht="27">
      <c r="A220" s="123"/>
      <c r="B220" s="123" t="s">
        <v>150</v>
      </c>
      <c r="C220" s="123" t="s">
        <v>179</v>
      </c>
      <c r="D220" s="292">
        <v>2450</v>
      </c>
      <c r="E220" s="292">
        <v>2450</v>
      </c>
      <c r="F220" s="292">
        <v>2450</v>
      </c>
      <c r="G220" s="292">
        <v>2450</v>
      </c>
    </row>
    <row r="221" spans="1:7">
      <c r="A221" s="123"/>
      <c r="B221" s="123"/>
      <c r="C221" s="123" t="s">
        <v>25</v>
      </c>
      <c r="D221" s="123"/>
      <c r="E221" s="123"/>
      <c r="F221" s="123"/>
      <c r="G221" s="123"/>
    </row>
    <row r="222" spans="1:7" ht="27">
      <c r="A222" s="123"/>
      <c r="B222" s="123"/>
      <c r="C222" s="157" t="s">
        <v>295</v>
      </c>
      <c r="D222" s="293">
        <v>2450</v>
      </c>
      <c r="E222" s="293">
        <v>2450</v>
      </c>
      <c r="F222" s="293">
        <v>2450</v>
      </c>
      <c r="G222" s="293">
        <v>2450</v>
      </c>
    </row>
    <row r="223" spans="1:7" ht="27">
      <c r="A223" s="123"/>
      <c r="B223" s="123"/>
      <c r="C223" s="123" t="s">
        <v>26</v>
      </c>
      <c r="D223" s="123"/>
      <c r="E223" s="123"/>
      <c r="F223" s="123"/>
      <c r="G223" s="123"/>
    </row>
    <row r="224" spans="1:7">
      <c r="A224" s="123"/>
      <c r="B224" s="123"/>
      <c r="C224" s="123" t="s">
        <v>27</v>
      </c>
      <c r="D224" s="292">
        <v>2450</v>
      </c>
      <c r="E224" s="292">
        <v>2450</v>
      </c>
      <c r="F224" s="292">
        <v>2450</v>
      </c>
      <c r="G224" s="292">
        <v>2450</v>
      </c>
    </row>
    <row r="225" spans="1:7" ht="27">
      <c r="A225" s="123"/>
      <c r="B225" s="123"/>
      <c r="C225" s="123" t="s">
        <v>246</v>
      </c>
      <c r="D225" s="292">
        <v>2450</v>
      </c>
      <c r="E225" s="292">
        <v>2450</v>
      </c>
      <c r="F225" s="292">
        <v>2450</v>
      </c>
      <c r="G225" s="292">
        <v>2450</v>
      </c>
    </row>
    <row r="226" spans="1:7">
      <c r="A226" s="123"/>
      <c r="B226" s="123"/>
      <c r="C226" s="123" t="s">
        <v>247</v>
      </c>
      <c r="D226" s="292">
        <v>2450</v>
      </c>
      <c r="E226" s="292">
        <v>2450</v>
      </c>
      <c r="F226" s="292">
        <v>2450</v>
      </c>
      <c r="G226" s="292">
        <v>2450</v>
      </c>
    </row>
    <row r="227" spans="1:7">
      <c r="A227" s="123"/>
      <c r="B227" s="123"/>
      <c r="C227" s="123" t="s">
        <v>248</v>
      </c>
      <c r="D227" s="292">
        <v>2450</v>
      </c>
      <c r="E227" s="292">
        <v>2450</v>
      </c>
      <c r="F227" s="292">
        <v>2450</v>
      </c>
      <c r="G227" s="292">
        <v>2450</v>
      </c>
    </row>
    <row r="228" spans="1:7">
      <c r="A228" s="123"/>
      <c r="B228" s="123"/>
      <c r="C228" s="123" t="s">
        <v>249</v>
      </c>
      <c r="D228" s="292">
        <v>2450</v>
      </c>
      <c r="E228" s="292">
        <v>2450</v>
      </c>
      <c r="F228" s="292">
        <v>2450</v>
      </c>
      <c r="G228" s="292">
        <v>2450</v>
      </c>
    </row>
    <row r="229" spans="1:7" ht="14.25">
      <c r="A229" s="123"/>
      <c r="B229" s="123"/>
      <c r="C229" s="290" t="s">
        <v>196</v>
      </c>
      <c r="D229" s="291">
        <v>907246.8</v>
      </c>
      <c r="E229" s="291">
        <v>907246.8</v>
      </c>
      <c r="F229" s="291">
        <v>907246.8</v>
      </c>
      <c r="G229" s="291">
        <v>907246.8</v>
      </c>
    </row>
    <row r="230" spans="1:7">
      <c r="A230" s="123"/>
      <c r="B230" s="123"/>
      <c r="C230" s="123" t="s">
        <v>24</v>
      </c>
      <c r="D230" s="123"/>
      <c r="E230" s="123"/>
      <c r="F230" s="123"/>
      <c r="G230" s="123"/>
    </row>
    <row r="231" spans="1:7">
      <c r="A231" s="123" t="s">
        <v>640</v>
      </c>
      <c r="B231" s="123"/>
      <c r="C231" s="123" t="s">
        <v>719</v>
      </c>
      <c r="D231" s="292">
        <v>907246.8</v>
      </c>
      <c r="E231" s="292">
        <v>907246.8</v>
      </c>
      <c r="F231" s="292">
        <v>907246.8</v>
      </c>
      <c r="G231" s="292">
        <v>907246.8</v>
      </c>
    </row>
    <row r="232" spans="1:7">
      <c r="A232" s="123"/>
      <c r="B232" s="123"/>
      <c r="C232" s="123" t="s">
        <v>24</v>
      </c>
      <c r="D232" s="123"/>
      <c r="E232" s="123"/>
      <c r="F232" s="123"/>
      <c r="G232" s="123"/>
    </row>
    <row r="233" spans="1:7" ht="27">
      <c r="A233" s="123"/>
      <c r="B233" s="123" t="s">
        <v>145</v>
      </c>
      <c r="C233" s="123" t="s">
        <v>641</v>
      </c>
      <c r="D233" s="292">
        <v>14157</v>
      </c>
      <c r="E233" s="292">
        <v>14157</v>
      </c>
      <c r="F233" s="292">
        <v>14157</v>
      </c>
      <c r="G233" s="292">
        <v>14157</v>
      </c>
    </row>
    <row r="234" spans="1:7">
      <c r="A234" s="123"/>
      <c r="B234" s="123"/>
      <c r="C234" s="123" t="s">
        <v>25</v>
      </c>
      <c r="D234" s="123"/>
      <c r="E234" s="123"/>
      <c r="F234" s="123"/>
      <c r="G234" s="123"/>
    </row>
    <row r="235" spans="1:7" ht="27">
      <c r="A235" s="123"/>
      <c r="B235" s="123"/>
      <c r="C235" s="157" t="s">
        <v>720</v>
      </c>
      <c r="D235" s="293">
        <v>14157</v>
      </c>
      <c r="E235" s="293">
        <v>14157</v>
      </c>
      <c r="F235" s="293">
        <v>14157</v>
      </c>
      <c r="G235" s="293">
        <v>14157</v>
      </c>
    </row>
    <row r="236" spans="1:7" ht="27">
      <c r="A236" s="123"/>
      <c r="B236" s="123"/>
      <c r="C236" s="123" t="s">
        <v>26</v>
      </c>
      <c r="D236" s="123"/>
      <c r="E236" s="123"/>
      <c r="F236" s="123"/>
      <c r="G236" s="123"/>
    </row>
    <row r="237" spans="1:7">
      <c r="A237" s="123"/>
      <c r="B237" s="123"/>
      <c r="C237" s="123" t="s">
        <v>27</v>
      </c>
      <c r="D237" s="292">
        <v>14157</v>
      </c>
      <c r="E237" s="292">
        <v>14157</v>
      </c>
      <c r="F237" s="292">
        <v>14157</v>
      </c>
      <c r="G237" s="292">
        <v>14157</v>
      </c>
    </row>
    <row r="238" spans="1:7" ht="27">
      <c r="A238" s="123"/>
      <c r="B238" s="123"/>
      <c r="C238" s="123" t="s">
        <v>246</v>
      </c>
      <c r="D238" s="292">
        <v>14157</v>
      </c>
      <c r="E238" s="292">
        <v>14157</v>
      </c>
      <c r="F238" s="292">
        <v>14157</v>
      </c>
      <c r="G238" s="292">
        <v>14157</v>
      </c>
    </row>
    <row r="239" spans="1:7">
      <c r="A239" s="123"/>
      <c r="B239" s="123"/>
      <c r="C239" s="123" t="s">
        <v>247</v>
      </c>
      <c r="D239" s="292">
        <v>14157</v>
      </c>
      <c r="E239" s="292">
        <v>14157</v>
      </c>
      <c r="F239" s="292">
        <v>14157</v>
      </c>
      <c r="G239" s="292">
        <v>14157</v>
      </c>
    </row>
    <row r="240" spans="1:7">
      <c r="A240" s="123"/>
      <c r="B240" s="123"/>
      <c r="C240" s="123" t="s">
        <v>250</v>
      </c>
      <c r="D240" s="292">
        <v>14157</v>
      </c>
      <c r="E240" s="292">
        <v>14157</v>
      </c>
      <c r="F240" s="292">
        <v>14157</v>
      </c>
      <c r="G240" s="292">
        <v>14157</v>
      </c>
    </row>
    <row r="241" spans="1:7">
      <c r="A241" s="123"/>
      <c r="B241" s="123"/>
      <c r="C241" s="123" t="s">
        <v>251</v>
      </c>
      <c r="D241" s="292">
        <v>14157</v>
      </c>
      <c r="E241" s="292">
        <v>14157</v>
      </c>
      <c r="F241" s="292">
        <v>14157</v>
      </c>
      <c r="G241" s="292">
        <v>14157</v>
      </c>
    </row>
    <row r="242" spans="1:7" ht="27">
      <c r="A242" s="123"/>
      <c r="B242" s="123" t="s">
        <v>173</v>
      </c>
      <c r="C242" s="123" t="s">
        <v>642</v>
      </c>
      <c r="D242" s="292">
        <v>893089.8</v>
      </c>
      <c r="E242" s="292">
        <v>893089.8</v>
      </c>
      <c r="F242" s="292">
        <v>893089.8</v>
      </c>
      <c r="G242" s="292">
        <v>893089.8</v>
      </c>
    </row>
    <row r="243" spans="1:7">
      <c r="A243" s="123"/>
      <c r="B243" s="123"/>
      <c r="C243" s="123" t="s">
        <v>25</v>
      </c>
      <c r="D243" s="123"/>
      <c r="E243" s="123"/>
      <c r="F243" s="123"/>
      <c r="G243" s="123"/>
    </row>
    <row r="244" spans="1:7" ht="27">
      <c r="A244" s="123"/>
      <c r="B244" s="123"/>
      <c r="C244" s="157" t="s">
        <v>720</v>
      </c>
      <c r="D244" s="293">
        <v>893089.8</v>
      </c>
      <c r="E244" s="293">
        <v>893089.8</v>
      </c>
      <c r="F244" s="293">
        <v>893089.8</v>
      </c>
      <c r="G244" s="293">
        <v>893089.8</v>
      </c>
    </row>
    <row r="245" spans="1:7" ht="27">
      <c r="A245" s="123"/>
      <c r="B245" s="123"/>
      <c r="C245" s="123" t="s">
        <v>26</v>
      </c>
      <c r="D245" s="123"/>
      <c r="E245" s="123"/>
      <c r="F245" s="123"/>
      <c r="G245" s="123"/>
    </row>
    <row r="246" spans="1:7">
      <c r="A246" s="123"/>
      <c r="B246" s="123"/>
      <c r="C246" s="123" t="s">
        <v>27</v>
      </c>
      <c r="D246" s="292">
        <v>893089.8</v>
      </c>
      <c r="E246" s="292">
        <v>893089.8</v>
      </c>
      <c r="F246" s="292">
        <v>893089.8</v>
      </c>
      <c r="G246" s="292">
        <v>893089.8</v>
      </c>
    </row>
    <row r="247" spans="1:7" ht="27">
      <c r="A247" s="123"/>
      <c r="B247" s="123"/>
      <c r="C247" s="123" t="s">
        <v>246</v>
      </c>
      <c r="D247" s="292">
        <v>893089.8</v>
      </c>
      <c r="E247" s="292">
        <v>893089.8</v>
      </c>
      <c r="F247" s="292">
        <v>893089.8</v>
      </c>
      <c r="G247" s="292">
        <v>893089.8</v>
      </c>
    </row>
    <row r="248" spans="1:7">
      <c r="A248" s="123"/>
      <c r="B248" s="123"/>
      <c r="C248" s="123" t="s">
        <v>247</v>
      </c>
      <c r="D248" s="292">
        <v>893089.8</v>
      </c>
      <c r="E248" s="292">
        <v>893089.8</v>
      </c>
      <c r="F248" s="292">
        <v>893089.8</v>
      </c>
      <c r="G248" s="292">
        <v>893089.8</v>
      </c>
    </row>
    <row r="249" spans="1:7">
      <c r="A249" s="123"/>
      <c r="B249" s="123"/>
      <c r="C249" s="123" t="s">
        <v>250</v>
      </c>
      <c r="D249" s="292">
        <v>893089.8</v>
      </c>
      <c r="E249" s="292">
        <v>893089.8</v>
      </c>
      <c r="F249" s="292">
        <v>893089.8</v>
      </c>
      <c r="G249" s="292">
        <v>893089.8</v>
      </c>
    </row>
    <row r="250" spans="1:7">
      <c r="A250" s="123"/>
      <c r="B250" s="123"/>
      <c r="C250" s="123" t="s">
        <v>721</v>
      </c>
      <c r="D250" s="292">
        <v>893089.8</v>
      </c>
      <c r="E250" s="292">
        <v>893089.8</v>
      </c>
      <c r="F250" s="292">
        <v>893089.8</v>
      </c>
      <c r="G250" s="292">
        <v>893089.8</v>
      </c>
    </row>
    <row r="251" spans="1:7" ht="28.5">
      <c r="A251" s="123"/>
      <c r="B251" s="123"/>
      <c r="C251" s="290" t="s">
        <v>214</v>
      </c>
      <c r="D251" s="291">
        <f>+D253+D264+D298+D311+D322+D333+D344+D355+D366+D420+D440+D478+D489</f>
        <v>1875147.1</v>
      </c>
      <c r="E251" s="291">
        <f>+E253+E264+E298+E311+E322+E333+E344+E355+E366+E420+E440+E478+E489</f>
        <v>2765919.2</v>
      </c>
      <c r="F251" s="291">
        <f t="shared" ref="F251:G251" si="1">+F253+F264+F298+F311+F322+F333+F344+F355+F366+F420+F440+F478+F489</f>
        <v>2864175.5</v>
      </c>
      <c r="G251" s="291">
        <f t="shared" si="1"/>
        <v>2864175.5</v>
      </c>
    </row>
    <row r="252" spans="1:7">
      <c r="A252" s="123"/>
      <c r="B252" s="123"/>
      <c r="C252" s="123" t="s">
        <v>24</v>
      </c>
      <c r="D252" s="123"/>
      <c r="E252" s="123"/>
      <c r="F252" s="123"/>
      <c r="G252" s="123"/>
    </row>
    <row r="253" spans="1:7">
      <c r="A253" s="123" t="s">
        <v>643</v>
      </c>
      <c r="B253" s="123"/>
      <c r="C253" s="123" t="s">
        <v>722</v>
      </c>
      <c r="D253" s="292">
        <v>10806.8</v>
      </c>
      <c r="E253" s="292">
        <v>10806.8</v>
      </c>
      <c r="F253" s="292">
        <v>10806.8</v>
      </c>
      <c r="G253" s="292">
        <v>10806.8</v>
      </c>
    </row>
    <row r="254" spans="1:7">
      <c r="A254" s="123"/>
      <c r="B254" s="123"/>
      <c r="C254" s="123" t="s">
        <v>24</v>
      </c>
      <c r="D254" s="123"/>
      <c r="E254" s="123"/>
      <c r="F254" s="123"/>
      <c r="G254" s="123"/>
    </row>
    <row r="255" spans="1:7" ht="54">
      <c r="A255" s="123"/>
      <c r="B255" s="123" t="s">
        <v>227</v>
      </c>
      <c r="C255" s="123" t="s">
        <v>644</v>
      </c>
      <c r="D255" s="292">
        <v>10806.8</v>
      </c>
      <c r="E255" s="292">
        <v>10806.8</v>
      </c>
      <c r="F255" s="292">
        <v>10806.8</v>
      </c>
      <c r="G255" s="292">
        <v>10806.8</v>
      </c>
    </row>
    <row r="256" spans="1:7">
      <c r="A256" s="123"/>
      <c r="B256" s="123"/>
      <c r="C256" s="123" t="s">
        <v>25</v>
      </c>
      <c r="D256" s="123"/>
      <c r="E256" s="123"/>
      <c r="F256" s="123"/>
      <c r="G256" s="123"/>
    </row>
    <row r="257" spans="1:7" ht="27">
      <c r="A257" s="123"/>
      <c r="B257" s="123"/>
      <c r="C257" s="157" t="s">
        <v>214</v>
      </c>
      <c r="D257" s="293">
        <v>10806.8</v>
      </c>
      <c r="E257" s="293">
        <v>10806.8</v>
      </c>
      <c r="F257" s="293">
        <v>10806.8</v>
      </c>
      <c r="G257" s="293">
        <v>10806.8</v>
      </c>
    </row>
    <row r="258" spans="1:7" ht="27">
      <c r="A258" s="123"/>
      <c r="B258" s="123"/>
      <c r="C258" s="123" t="s">
        <v>26</v>
      </c>
      <c r="D258" s="123"/>
      <c r="E258" s="123"/>
      <c r="F258" s="123"/>
      <c r="G258" s="123"/>
    </row>
    <row r="259" spans="1:7">
      <c r="A259" s="123"/>
      <c r="B259" s="123"/>
      <c r="C259" s="123" t="s">
        <v>27</v>
      </c>
      <c r="D259" s="292">
        <v>10806.8</v>
      </c>
      <c r="E259" s="292">
        <v>10806.8</v>
      </c>
      <c r="F259" s="292">
        <v>10806.8</v>
      </c>
      <c r="G259" s="292">
        <v>10806.8</v>
      </c>
    </row>
    <row r="260" spans="1:7" ht="27">
      <c r="A260" s="123"/>
      <c r="B260" s="123"/>
      <c r="C260" s="123" t="s">
        <v>246</v>
      </c>
      <c r="D260" s="292">
        <v>10806.8</v>
      </c>
      <c r="E260" s="292">
        <v>10806.8</v>
      </c>
      <c r="F260" s="292">
        <v>10806.8</v>
      </c>
      <c r="G260" s="292">
        <v>10806.8</v>
      </c>
    </row>
    <row r="261" spans="1:7">
      <c r="A261" s="123"/>
      <c r="B261" s="123"/>
      <c r="C261" s="123" t="s">
        <v>247</v>
      </c>
      <c r="D261" s="292">
        <v>10806.8</v>
      </c>
      <c r="E261" s="292">
        <v>10806.8</v>
      </c>
      <c r="F261" s="292">
        <v>10806.8</v>
      </c>
      <c r="G261" s="292">
        <v>10806.8</v>
      </c>
    </row>
    <row r="262" spans="1:7">
      <c r="A262" s="123"/>
      <c r="B262" s="123"/>
      <c r="C262" s="123" t="s">
        <v>250</v>
      </c>
      <c r="D262" s="292">
        <v>10806.8</v>
      </c>
      <c r="E262" s="292">
        <v>10806.8</v>
      </c>
      <c r="F262" s="292">
        <v>10806.8</v>
      </c>
      <c r="G262" s="292">
        <v>10806.8</v>
      </c>
    </row>
    <row r="263" spans="1:7">
      <c r="A263" s="123"/>
      <c r="B263" s="123"/>
      <c r="C263" s="123" t="s">
        <v>264</v>
      </c>
      <c r="D263" s="292">
        <v>10806.8</v>
      </c>
      <c r="E263" s="292">
        <v>10806.8</v>
      </c>
      <c r="F263" s="292">
        <v>10806.8</v>
      </c>
      <c r="G263" s="292">
        <v>10806.8</v>
      </c>
    </row>
    <row r="264" spans="1:7" ht="27">
      <c r="A264" s="123" t="s">
        <v>229</v>
      </c>
      <c r="B264" s="123"/>
      <c r="C264" s="123" t="s">
        <v>266</v>
      </c>
      <c r="D264" s="292">
        <v>35079.199999999997</v>
      </c>
      <c r="E264" s="292">
        <v>35079.199999999997</v>
      </c>
      <c r="F264" s="292">
        <v>35079.199999999997</v>
      </c>
      <c r="G264" s="292">
        <v>35079.199999999997</v>
      </c>
    </row>
    <row r="265" spans="1:7">
      <c r="A265" s="123"/>
      <c r="B265" s="123"/>
      <c r="C265" s="123" t="s">
        <v>24</v>
      </c>
      <c r="D265" s="123"/>
      <c r="E265" s="123"/>
      <c r="F265" s="123"/>
      <c r="G265" s="123"/>
    </row>
    <row r="266" spans="1:7" ht="40.5">
      <c r="A266" s="123"/>
      <c r="B266" s="123" t="s">
        <v>227</v>
      </c>
      <c r="C266" s="123" t="s">
        <v>230</v>
      </c>
      <c r="D266" s="292">
        <v>2179.8000000000002</v>
      </c>
      <c r="E266" s="292">
        <v>2179.8000000000002</v>
      </c>
      <c r="F266" s="292">
        <v>2179.8000000000002</v>
      </c>
      <c r="G266" s="292">
        <v>2179.8000000000002</v>
      </c>
    </row>
    <row r="267" spans="1:7">
      <c r="A267" s="123"/>
      <c r="B267" s="123"/>
      <c r="C267" s="123" t="s">
        <v>25</v>
      </c>
      <c r="D267" s="123"/>
      <c r="E267" s="123"/>
      <c r="F267" s="123"/>
      <c r="G267" s="123"/>
    </row>
    <row r="268" spans="1:7" ht="27">
      <c r="A268" s="123"/>
      <c r="B268" s="123"/>
      <c r="C268" s="157" t="s">
        <v>214</v>
      </c>
      <c r="D268" s="293">
        <v>237</v>
      </c>
      <c r="E268" s="293">
        <v>237</v>
      </c>
      <c r="F268" s="293">
        <v>237</v>
      </c>
      <c r="G268" s="293">
        <v>237</v>
      </c>
    </row>
    <row r="269" spans="1:7" ht="27">
      <c r="A269" s="123"/>
      <c r="B269" s="123"/>
      <c r="C269" s="123" t="s">
        <v>26</v>
      </c>
      <c r="D269" s="123"/>
      <c r="E269" s="123"/>
      <c r="F269" s="123"/>
      <c r="G269" s="123"/>
    </row>
    <row r="270" spans="1:7">
      <c r="A270" s="123"/>
      <c r="B270" s="123"/>
      <c r="C270" s="123" t="s">
        <v>27</v>
      </c>
      <c r="D270" s="292">
        <v>237</v>
      </c>
      <c r="E270" s="292">
        <v>237</v>
      </c>
      <c r="F270" s="292">
        <v>237</v>
      </c>
      <c r="G270" s="292">
        <v>237</v>
      </c>
    </row>
    <row r="271" spans="1:7" ht="27">
      <c r="A271" s="123"/>
      <c r="B271" s="123"/>
      <c r="C271" s="123" t="s">
        <v>246</v>
      </c>
      <c r="D271" s="292">
        <v>237</v>
      </c>
      <c r="E271" s="292">
        <v>237</v>
      </c>
      <c r="F271" s="292">
        <v>237</v>
      </c>
      <c r="G271" s="292">
        <v>237</v>
      </c>
    </row>
    <row r="272" spans="1:7">
      <c r="A272" s="123"/>
      <c r="B272" s="123"/>
      <c r="C272" s="123" t="s">
        <v>247</v>
      </c>
      <c r="D272" s="292">
        <v>237</v>
      </c>
      <c r="E272" s="292">
        <v>237</v>
      </c>
      <c r="F272" s="292">
        <v>237</v>
      </c>
      <c r="G272" s="292">
        <v>237</v>
      </c>
    </row>
    <row r="273" spans="1:7">
      <c r="A273" s="123"/>
      <c r="B273" s="123"/>
      <c r="C273" s="123" t="s">
        <v>248</v>
      </c>
      <c r="D273" s="292">
        <v>237</v>
      </c>
      <c r="E273" s="292">
        <v>237</v>
      </c>
      <c r="F273" s="292">
        <v>237</v>
      </c>
      <c r="G273" s="292">
        <v>237</v>
      </c>
    </row>
    <row r="274" spans="1:7">
      <c r="A274" s="123"/>
      <c r="B274" s="123"/>
      <c r="C274" s="123" t="s">
        <v>249</v>
      </c>
      <c r="D274" s="292">
        <v>237</v>
      </c>
      <c r="E274" s="292">
        <v>237</v>
      </c>
      <c r="F274" s="292">
        <v>237</v>
      </c>
      <c r="G274" s="292">
        <v>237</v>
      </c>
    </row>
    <row r="275" spans="1:7">
      <c r="A275" s="123"/>
      <c r="B275" s="123"/>
      <c r="C275" s="157" t="s">
        <v>245</v>
      </c>
      <c r="D275" s="293">
        <v>1942.8</v>
      </c>
      <c r="E275" s="293">
        <v>1942.8</v>
      </c>
      <c r="F275" s="293">
        <v>1942.8</v>
      </c>
      <c r="G275" s="293">
        <v>1942.8</v>
      </c>
    </row>
    <row r="276" spans="1:7" ht="27">
      <c r="A276" s="123"/>
      <c r="B276" s="123"/>
      <c r="C276" s="123" t="s">
        <v>26</v>
      </c>
      <c r="D276" s="123"/>
      <c r="E276" s="123"/>
      <c r="F276" s="123"/>
      <c r="G276" s="123"/>
    </row>
    <row r="277" spans="1:7">
      <c r="A277" s="123"/>
      <c r="B277" s="123"/>
      <c r="C277" s="123" t="s">
        <v>27</v>
      </c>
      <c r="D277" s="292">
        <v>1942.8</v>
      </c>
      <c r="E277" s="292">
        <v>1942.8</v>
      </c>
      <c r="F277" s="292">
        <v>1942.8</v>
      </c>
      <c r="G277" s="292">
        <v>1942.8</v>
      </c>
    </row>
    <row r="278" spans="1:7" ht="27">
      <c r="A278" s="123"/>
      <c r="B278" s="123"/>
      <c r="C278" s="123" t="s">
        <v>246</v>
      </c>
      <c r="D278" s="292">
        <v>1942.8</v>
      </c>
      <c r="E278" s="292">
        <v>1942.8</v>
      </c>
      <c r="F278" s="292">
        <v>1942.8</v>
      </c>
      <c r="G278" s="292">
        <v>1942.8</v>
      </c>
    </row>
    <row r="279" spans="1:7">
      <c r="A279" s="123"/>
      <c r="B279" s="123"/>
      <c r="C279" s="123" t="s">
        <v>247</v>
      </c>
      <c r="D279" s="292">
        <v>1942.8</v>
      </c>
      <c r="E279" s="292">
        <v>1942.8</v>
      </c>
      <c r="F279" s="292">
        <v>1942.8</v>
      </c>
      <c r="G279" s="292">
        <v>1942.8</v>
      </c>
    </row>
    <row r="280" spans="1:7">
      <c r="A280" s="123"/>
      <c r="B280" s="123"/>
      <c r="C280" s="123" t="s">
        <v>254</v>
      </c>
      <c r="D280" s="292">
        <v>1942.8</v>
      </c>
      <c r="E280" s="292">
        <v>1942.8</v>
      </c>
      <c r="F280" s="292">
        <v>1942.8</v>
      </c>
      <c r="G280" s="292">
        <v>1942.8</v>
      </c>
    </row>
    <row r="281" spans="1:7" ht="27">
      <c r="A281" s="123"/>
      <c r="B281" s="123"/>
      <c r="C281" s="123" t="s">
        <v>255</v>
      </c>
      <c r="D281" s="292">
        <v>1942.8</v>
      </c>
      <c r="E281" s="292">
        <v>1942.8</v>
      </c>
      <c r="F281" s="292">
        <v>1942.8</v>
      </c>
      <c r="G281" s="292">
        <v>1942.8</v>
      </c>
    </row>
    <row r="282" spans="1:7" ht="27">
      <c r="A282" s="123"/>
      <c r="B282" s="123" t="s">
        <v>645</v>
      </c>
      <c r="C282" s="123" t="s">
        <v>646</v>
      </c>
      <c r="D282" s="292">
        <v>32899.4</v>
      </c>
      <c r="E282" s="292">
        <v>32899.4</v>
      </c>
      <c r="F282" s="292">
        <v>32899.4</v>
      </c>
      <c r="G282" s="292">
        <v>32899.4</v>
      </c>
    </row>
    <row r="283" spans="1:7">
      <c r="A283" s="123"/>
      <c r="B283" s="123"/>
      <c r="C283" s="123" t="s">
        <v>25</v>
      </c>
      <c r="D283" s="123"/>
      <c r="E283" s="123"/>
      <c r="F283" s="123"/>
      <c r="G283" s="123"/>
    </row>
    <row r="284" spans="1:7" ht="27">
      <c r="A284" s="123"/>
      <c r="B284" s="123"/>
      <c r="C284" s="157" t="s">
        <v>214</v>
      </c>
      <c r="D284" s="293">
        <v>32000</v>
      </c>
      <c r="E284" s="293">
        <v>32000</v>
      </c>
      <c r="F284" s="293">
        <v>32000</v>
      </c>
      <c r="G284" s="293">
        <v>32000</v>
      </c>
    </row>
    <row r="285" spans="1:7" ht="27">
      <c r="A285" s="123"/>
      <c r="B285" s="123"/>
      <c r="C285" s="123" t="s">
        <v>26</v>
      </c>
      <c r="D285" s="123"/>
      <c r="E285" s="123"/>
      <c r="F285" s="123"/>
      <c r="G285" s="123"/>
    </row>
    <row r="286" spans="1:7">
      <c r="A286" s="123"/>
      <c r="B286" s="123"/>
      <c r="C286" s="123" t="s">
        <v>27</v>
      </c>
      <c r="D286" s="292">
        <v>32000</v>
      </c>
      <c r="E286" s="292">
        <v>32000</v>
      </c>
      <c r="F286" s="292">
        <v>32000</v>
      </c>
      <c r="G286" s="292">
        <v>32000</v>
      </c>
    </row>
    <row r="287" spans="1:7" ht="27">
      <c r="A287" s="123"/>
      <c r="B287" s="123"/>
      <c r="C287" s="123" t="s">
        <v>246</v>
      </c>
      <c r="D287" s="292">
        <v>32000</v>
      </c>
      <c r="E287" s="292">
        <v>32000</v>
      </c>
      <c r="F287" s="292">
        <v>32000</v>
      </c>
      <c r="G287" s="292">
        <v>32000</v>
      </c>
    </row>
    <row r="288" spans="1:7">
      <c r="A288" s="123"/>
      <c r="B288" s="123"/>
      <c r="C288" s="123" t="s">
        <v>247</v>
      </c>
      <c r="D288" s="292">
        <v>32000</v>
      </c>
      <c r="E288" s="292">
        <v>32000</v>
      </c>
      <c r="F288" s="292">
        <v>32000</v>
      </c>
      <c r="G288" s="292">
        <v>32000</v>
      </c>
    </row>
    <row r="289" spans="1:7">
      <c r="A289" s="123"/>
      <c r="B289" s="123"/>
      <c r="C289" s="123" t="s">
        <v>248</v>
      </c>
      <c r="D289" s="292">
        <v>32000</v>
      </c>
      <c r="E289" s="292">
        <v>32000</v>
      </c>
      <c r="F289" s="292">
        <v>32000</v>
      </c>
      <c r="G289" s="292">
        <v>32000</v>
      </c>
    </row>
    <row r="290" spans="1:7">
      <c r="A290" s="123"/>
      <c r="B290" s="123"/>
      <c r="C290" s="123" t="s">
        <v>249</v>
      </c>
      <c r="D290" s="292">
        <v>32000</v>
      </c>
      <c r="E290" s="292">
        <v>32000</v>
      </c>
      <c r="F290" s="292">
        <v>32000</v>
      </c>
      <c r="G290" s="292">
        <v>32000</v>
      </c>
    </row>
    <row r="291" spans="1:7">
      <c r="A291" s="123"/>
      <c r="B291" s="123"/>
      <c r="C291" s="157" t="s">
        <v>245</v>
      </c>
      <c r="D291" s="293">
        <v>899.4</v>
      </c>
      <c r="E291" s="293">
        <v>899.4</v>
      </c>
      <c r="F291" s="293">
        <v>899.4</v>
      </c>
      <c r="G291" s="293">
        <v>899.4</v>
      </c>
    </row>
    <row r="292" spans="1:7" ht="27">
      <c r="A292" s="123"/>
      <c r="B292" s="123"/>
      <c r="C292" s="123" t="s">
        <v>26</v>
      </c>
      <c r="D292" s="123"/>
      <c r="E292" s="123"/>
      <c r="F292" s="123"/>
      <c r="G292" s="123"/>
    </row>
    <row r="293" spans="1:7">
      <c r="A293" s="123"/>
      <c r="B293" s="123"/>
      <c r="C293" s="123" t="s">
        <v>27</v>
      </c>
      <c r="D293" s="292">
        <v>899.4</v>
      </c>
      <c r="E293" s="292">
        <v>899.4</v>
      </c>
      <c r="F293" s="292">
        <v>899.4</v>
      </c>
      <c r="G293" s="292">
        <v>899.4</v>
      </c>
    </row>
    <row r="294" spans="1:7" ht="27">
      <c r="A294" s="123"/>
      <c r="B294" s="123"/>
      <c r="C294" s="123" t="s">
        <v>246</v>
      </c>
      <c r="D294" s="292">
        <v>899.4</v>
      </c>
      <c r="E294" s="292">
        <v>899.4</v>
      </c>
      <c r="F294" s="292">
        <v>899.4</v>
      </c>
      <c r="G294" s="292">
        <v>899.4</v>
      </c>
    </row>
    <row r="295" spans="1:7">
      <c r="A295" s="123"/>
      <c r="B295" s="123"/>
      <c r="C295" s="123" t="s">
        <v>247</v>
      </c>
      <c r="D295" s="292">
        <v>899.4</v>
      </c>
      <c r="E295" s="292">
        <v>899.4</v>
      </c>
      <c r="F295" s="292">
        <v>899.4</v>
      </c>
      <c r="G295" s="292">
        <v>899.4</v>
      </c>
    </row>
    <row r="296" spans="1:7">
      <c r="A296" s="123"/>
      <c r="B296" s="123"/>
      <c r="C296" s="123" t="s">
        <v>254</v>
      </c>
      <c r="D296" s="292">
        <v>899.4</v>
      </c>
      <c r="E296" s="292">
        <v>899.4</v>
      </c>
      <c r="F296" s="292">
        <v>899.4</v>
      </c>
      <c r="G296" s="292">
        <v>899.4</v>
      </c>
    </row>
    <row r="297" spans="1:7">
      <c r="A297" s="123"/>
      <c r="B297" s="123"/>
      <c r="C297" s="123" t="s">
        <v>257</v>
      </c>
      <c r="D297" s="292">
        <v>899.4</v>
      </c>
      <c r="E297" s="292">
        <v>899.4</v>
      </c>
      <c r="F297" s="292">
        <v>899.4</v>
      </c>
      <c r="G297" s="292">
        <v>899.4</v>
      </c>
    </row>
    <row r="298" spans="1:7">
      <c r="A298" s="123" t="s">
        <v>213</v>
      </c>
      <c r="B298" s="123"/>
      <c r="C298" s="123" t="s">
        <v>267</v>
      </c>
      <c r="D298" s="292">
        <v>47846.8</v>
      </c>
      <c r="E298" s="292">
        <v>47846.8</v>
      </c>
      <c r="F298" s="292">
        <v>47846.8</v>
      </c>
      <c r="G298" s="292">
        <v>47846.8</v>
      </c>
    </row>
    <row r="299" spans="1:7">
      <c r="A299" s="123"/>
      <c r="B299" s="123"/>
      <c r="C299" s="123" t="s">
        <v>24</v>
      </c>
      <c r="D299" s="123"/>
      <c r="E299" s="123"/>
      <c r="F299" s="123"/>
      <c r="G299" s="123"/>
    </row>
    <row r="300" spans="1:7" ht="27">
      <c r="A300" s="123"/>
      <c r="B300" s="123" t="s">
        <v>162</v>
      </c>
      <c r="C300" s="123" t="s">
        <v>220</v>
      </c>
      <c r="D300" s="292">
        <v>47846.8</v>
      </c>
      <c r="E300" s="292">
        <v>47846.8</v>
      </c>
      <c r="F300" s="292">
        <v>47846.8</v>
      </c>
      <c r="G300" s="292">
        <v>47846.8</v>
      </c>
    </row>
    <row r="301" spans="1:7">
      <c r="A301" s="123"/>
      <c r="B301" s="123"/>
      <c r="C301" s="123" t="s">
        <v>25</v>
      </c>
      <c r="D301" s="123"/>
      <c r="E301" s="123"/>
      <c r="F301" s="123"/>
      <c r="G301" s="123"/>
    </row>
    <row r="302" spans="1:7" ht="27">
      <c r="A302" s="123"/>
      <c r="B302" s="123"/>
      <c r="C302" s="157" t="s">
        <v>214</v>
      </c>
      <c r="D302" s="293">
        <v>47846.8</v>
      </c>
      <c r="E302" s="293">
        <v>47846.8</v>
      </c>
      <c r="F302" s="293">
        <v>47846.8</v>
      </c>
      <c r="G302" s="293">
        <v>47846.8</v>
      </c>
    </row>
    <row r="303" spans="1:7" ht="27">
      <c r="A303" s="123"/>
      <c r="B303" s="123"/>
      <c r="C303" s="123" t="s">
        <v>26</v>
      </c>
      <c r="D303" s="123"/>
      <c r="E303" s="123"/>
      <c r="F303" s="123"/>
      <c r="G303" s="123"/>
    </row>
    <row r="304" spans="1:7">
      <c r="A304" s="123"/>
      <c r="B304" s="123"/>
      <c r="C304" s="123" t="s">
        <v>27</v>
      </c>
      <c r="D304" s="292">
        <v>47846.8</v>
      </c>
      <c r="E304" s="292">
        <v>47846.8</v>
      </c>
      <c r="F304" s="292">
        <v>47846.8</v>
      </c>
      <c r="G304" s="292">
        <v>47846.8</v>
      </c>
    </row>
    <row r="305" spans="1:7" ht="27">
      <c r="A305" s="123"/>
      <c r="B305" s="123"/>
      <c r="C305" s="123" t="s">
        <v>246</v>
      </c>
      <c r="D305" s="292">
        <v>47846.8</v>
      </c>
      <c r="E305" s="292">
        <v>47846.8</v>
      </c>
      <c r="F305" s="292">
        <v>47846.8</v>
      </c>
      <c r="G305" s="292">
        <v>47846.8</v>
      </c>
    </row>
    <row r="306" spans="1:7">
      <c r="A306" s="123"/>
      <c r="B306" s="123"/>
      <c r="C306" s="123" t="s">
        <v>247</v>
      </c>
      <c r="D306" s="292">
        <v>47846.8</v>
      </c>
      <c r="E306" s="292">
        <v>47846.8</v>
      </c>
      <c r="F306" s="292">
        <v>47846.8</v>
      </c>
      <c r="G306" s="292">
        <v>47846.8</v>
      </c>
    </row>
    <row r="307" spans="1:7">
      <c r="A307" s="123"/>
      <c r="B307" s="123"/>
      <c r="C307" s="123" t="s">
        <v>254</v>
      </c>
      <c r="D307" s="292">
        <v>39326.800000000003</v>
      </c>
      <c r="E307" s="292">
        <v>39326.800000000003</v>
      </c>
      <c r="F307" s="292">
        <v>39326.800000000003</v>
      </c>
      <c r="G307" s="292">
        <v>39326.800000000003</v>
      </c>
    </row>
    <row r="308" spans="1:7" ht="27">
      <c r="A308" s="123"/>
      <c r="B308" s="123"/>
      <c r="C308" s="123" t="s">
        <v>255</v>
      </c>
      <c r="D308" s="292">
        <v>39326.800000000003</v>
      </c>
      <c r="E308" s="292">
        <v>39326.800000000003</v>
      </c>
      <c r="F308" s="292">
        <v>39326.800000000003</v>
      </c>
      <c r="G308" s="292">
        <v>39326.800000000003</v>
      </c>
    </row>
    <row r="309" spans="1:7">
      <c r="A309" s="123"/>
      <c r="B309" s="123"/>
      <c r="C309" s="123" t="s">
        <v>248</v>
      </c>
      <c r="D309" s="292">
        <v>8520</v>
      </c>
      <c r="E309" s="292">
        <v>8520</v>
      </c>
      <c r="F309" s="292">
        <v>8520</v>
      </c>
      <c r="G309" s="292">
        <v>8520</v>
      </c>
    </row>
    <row r="310" spans="1:7">
      <c r="A310" s="123"/>
      <c r="B310" s="123"/>
      <c r="C310" s="123" t="s">
        <v>249</v>
      </c>
      <c r="D310" s="292">
        <v>8520</v>
      </c>
      <c r="E310" s="292">
        <v>8520</v>
      </c>
      <c r="F310" s="292">
        <v>8520</v>
      </c>
      <c r="G310" s="292">
        <v>8520</v>
      </c>
    </row>
    <row r="311" spans="1:7" ht="27">
      <c r="A311" s="123" t="s">
        <v>647</v>
      </c>
      <c r="B311" s="123"/>
      <c r="C311" s="123" t="s">
        <v>723</v>
      </c>
      <c r="D311" s="292">
        <v>3265.8</v>
      </c>
      <c r="E311" s="292">
        <v>3265.8</v>
      </c>
      <c r="F311" s="292">
        <v>3265.8</v>
      </c>
      <c r="G311" s="292">
        <v>3265.8</v>
      </c>
    </row>
    <row r="312" spans="1:7">
      <c r="A312" s="123"/>
      <c r="B312" s="123"/>
      <c r="C312" s="123" t="s">
        <v>24</v>
      </c>
      <c r="D312" s="123"/>
      <c r="E312" s="123"/>
      <c r="F312" s="123"/>
      <c r="G312" s="123"/>
    </row>
    <row r="313" spans="1:7" ht="40.5">
      <c r="A313" s="123"/>
      <c r="B313" s="123" t="s">
        <v>227</v>
      </c>
      <c r="C313" s="123" t="s">
        <v>648</v>
      </c>
      <c r="D313" s="292">
        <v>3265.8</v>
      </c>
      <c r="E313" s="292">
        <v>3265.8</v>
      </c>
      <c r="F313" s="292">
        <v>3265.8</v>
      </c>
      <c r="G313" s="292">
        <v>3265.8</v>
      </c>
    </row>
    <row r="314" spans="1:7">
      <c r="A314" s="123"/>
      <c r="B314" s="123"/>
      <c r="C314" s="123" t="s">
        <v>25</v>
      </c>
      <c r="D314" s="123"/>
      <c r="E314" s="123"/>
      <c r="F314" s="123"/>
      <c r="G314" s="123"/>
    </row>
    <row r="315" spans="1:7">
      <c r="A315" s="123"/>
      <c r="B315" s="123"/>
      <c r="C315" s="157" t="s">
        <v>245</v>
      </c>
      <c r="D315" s="293">
        <v>3265.8</v>
      </c>
      <c r="E315" s="293">
        <v>3265.8</v>
      </c>
      <c r="F315" s="293">
        <v>3265.8</v>
      </c>
      <c r="G315" s="293">
        <v>3265.8</v>
      </c>
    </row>
    <row r="316" spans="1:7" ht="27">
      <c r="A316" s="123"/>
      <c r="B316" s="123"/>
      <c r="C316" s="123" t="s">
        <v>26</v>
      </c>
      <c r="D316" s="123"/>
      <c r="E316" s="123"/>
      <c r="F316" s="123"/>
      <c r="G316" s="123"/>
    </row>
    <row r="317" spans="1:7">
      <c r="A317" s="123"/>
      <c r="B317" s="123"/>
      <c r="C317" s="123" t="s">
        <v>27</v>
      </c>
      <c r="D317" s="292">
        <v>3265.8</v>
      </c>
      <c r="E317" s="292">
        <v>3265.8</v>
      </c>
      <c r="F317" s="292">
        <v>3265.8</v>
      </c>
      <c r="G317" s="292">
        <v>3265.8</v>
      </c>
    </row>
    <row r="318" spans="1:7" ht="27">
      <c r="A318" s="123"/>
      <c r="B318" s="123"/>
      <c r="C318" s="123" t="s">
        <v>246</v>
      </c>
      <c r="D318" s="292">
        <v>3265.8</v>
      </c>
      <c r="E318" s="292">
        <v>3265.8</v>
      </c>
      <c r="F318" s="292">
        <v>3265.8</v>
      </c>
      <c r="G318" s="292">
        <v>3265.8</v>
      </c>
    </row>
    <row r="319" spans="1:7">
      <c r="A319" s="123"/>
      <c r="B319" s="123"/>
      <c r="C319" s="123" t="s">
        <v>247</v>
      </c>
      <c r="D319" s="292">
        <v>3265.8</v>
      </c>
      <c r="E319" s="292">
        <v>3265.8</v>
      </c>
      <c r="F319" s="292">
        <v>3265.8</v>
      </c>
      <c r="G319" s="292">
        <v>3265.8</v>
      </c>
    </row>
    <row r="320" spans="1:7">
      <c r="A320" s="123"/>
      <c r="B320" s="123"/>
      <c r="C320" s="123" t="s">
        <v>254</v>
      </c>
      <c r="D320" s="292">
        <v>3265.8</v>
      </c>
      <c r="E320" s="292">
        <v>3265.8</v>
      </c>
      <c r="F320" s="292">
        <v>3265.8</v>
      </c>
      <c r="G320" s="292">
        <v>3265.8</v>
      </c>
    </row>
    <row r="321" spans="1:7" ht="27">
      <c r="A321" s="123"/>
      <c r="B321" s="123"/>
      <c r="C321" s="123" t="s">
        <v>255</v>
      </c>
      <c r="D321" s="292">
        <v>3265.8</v>
      </c>
      <c r="E321" s="292">
        <v>3265.8</v>
      </c>
      <c r="F321" s="292">
        <v>3265.8</v>
      </c>
      <c r="G321" s="292">
        <v>3265.8</v>
      </c>
    </row>
    <row r="322" spans="1:7" ht="27">
      <c r="A322" s="123" t="s">
        <v>649</v>
      </c>
      <c r="B322" s="123"/>
      <c r="C322" s="123" t="s">
        <v>724</v>
      </c>
      <c r="D322" s="292">
        <v>1039.2</v>
      </c>
      <c r="E322" s="292">
        <v>1039.2</v>
      </c>
      <c r="F322" s="292">
        <v>1039.2</v>
      </c>
      <c r="G322" s="292">
        <v>1039.2</v>
      </c>
    </row>
    <row r="323" spans="1:7">
      <c r="A323" s="123"/>
      <c r="B323" s="123"/>
      <c r="C323" s="123" t="s">
        <v>24</v>
      </c>
      <c r="D323" s="123"/>
      <c r="E323" s="123"/>
      <c r="F323" s="123"/>
      <c r="G323" s="123"/>
    </row>
    <row r="324" spans="1:7" ht="27">
      <c r="A324" s="123"/>
      <c r="B324" s="123" t="s">
        <v>227</v>
      </c>
      <c r="C324" s="123" t="s">
        <v>650</v>
      </c>
      <c r="D324" s="292">
        <v>1039.2</v>
      </c>
      <c r="E324" s="292">
        <v>1039.2</v>
      </c>
      <c r="F324" s="292">
        <v>1039.2</v>
      </c>
      <c r="G324" s="292">
        <v>1039.2</v>
      </c>
    </row>
    <row r="325" spans="1:7">
      <c r="A325" s="123"/>
      <c r="B325" s="123"/>
      <c r="C325" s="123" t="s">
        <v>25</v>
      </c>
      <c r="D325" s="123"/>
      <c r="E325" s="123"/>
      <c r="F325" s="123"/>
      <c r="G325" s="123"/>
    </row>
    <row r="326" spans="1:7" ht="27">
      <c r="A326" s="123"/>
      <c r="B326" s="123"/>
      <c r="C326" s="157" t="s">
        <v>214</v>
      </c>
      <c r="D326" s="293">
        <v>1039.2</v>
      </c>
      <c r="E326" s="293">
        <v>1039.2</v>
      </c>
      <c r="F326" s="293">
        <v>1039.2</v>
      </c>
      <c r="G326" s="293">
        <v>1039.2</v>
      </c>
    </row>
    <row r="327" spans="1:7" ht="27">
      <c r="A327" s="123"/>
      <c r="B327" s="123"/>
      <c r="C327" s="123" t="s">
        <v>26</v>
      </c>
      <c r="D327" s="123"/>
      <c r="E327" s="123"/>
      <c r="F327" s="123"/>
      <c r="G327" s="123"/>
    </row>
    <row r="328" spans="1:7">
      <c r="A328" s="123"/>
      <c r="B328" s="123"/>
      <c r="C328" s="123" t="s">
        <v>27</v>
      </c>
      <c r="D328" s="292">
        <v>1039.2</v>
      </c>
      <c r="E328" s="292">
        <v>1039.2</v>
      </c>
      <c r="F328" s="292">
        <v>1039.2</v>
      </c>
      <c r="G328" s="292">
        <v>1039.2</v>
      </c>
    </row>
    <row r="329" spans="1:7" ht="27">
      <c r="A329" s="123"/>
      <c r="B329" s="123"/>
      <c r="C329" s="123" t="s">
        <v>246</v>
      </c>
      <c r="D329" s="292">
        <v>1039.2</v>
      </c>
      <c r="E329" s="292">
        <v>1039.2</v>
      </c>
      <c r="F329" s="292">
        <v>1039.2</v>
      </c>
      <c r="G329" s="292">
        <v>1039.2</v>
      </c>
    </row>
    <row r="330" spans="1:7">
      <c r="A330" s="123"/>
      <c r="B330" s="123"/>
      <c r="C330" s="123" t="s">
        <v>247</v>
      </c>
      <c r="D330" s="292">
        <v>1039.2</v>
      </c>
      <c r="E330" s="292">
        <v>1039.2</v>
      </c>
      <c r="F330" s="292">
        <v>1039.2</v>
      </c>
      <c r="G330" s="292">
        <v>1039.2</v>
      </c>
    </row>
    <row r="331" spans="1:7">
      <c r="A331" s="123"/>
      <c r="B331" s="123"/>
      <c r="C331" s="123" t="s">
        <v>250</v>
      </c>
      <c r="D331" s="292">
        <v>1039.2</v>
      </c>
      <c r="E331" s="292">
        <v>1039.2</v>
      </c>
      <c r="F331" s="292">
        <v>1039.2</v>
      </c>
      <c r="G331" s="292">
        <v>1039.2</v>
      </c>
    </row>
    <row r="332" spans="1:7">
      <c r="A332" s="123"/>
      <c r="B332" s="123"/>
      <c r="C332" s="123" t="s">
        <v>264</v>
      </c>
      <c r="D332" s="292">
        <v>1039.2</v>
      </c>
      <c r="E332" s="292">
        <v>1039.2</v>
      </c>
      <c r="F332" s="292">
        <v>1039.2</v>
      </c>
      <c r="G332" s="292">
        <v>1039.2</v>
      </c>
    </row>
    <row r="333" spans="1:7" ht="40.5">
      <c r="A333" s="123" t="s">
        <v>651</v>
      </c>
      <c r="B333" s="123"/>
      <c r="C333" s="123" t="s">
        <v>725</v>
      </c>
      <c r="D333" s="292">
        <v>4462.8999999999996</v>
      </c>
      <c r="E333" s="292">
        <v>4462.8999999999996</v>
      </c>
      <c r="F333" s="292">
        <v>4462.8999999999996</v>
      </c>
      <c r="G333" s="292">
        <v>4462.8999999999996</v>
      </c>
    </row>
    <row r="334" spans="1:7">
      <c r="A334" s="123"/>
      <c r="B334" s="123"/>
      <c r="C334" s="123" t="s">
        <v>24</v>
      </c>
      <c r="D334" s="123"/>
      <c r="E334" s="123"/>
      <c r="F334" s="123"/>
      <c r="G334" s="123"/>
    </row>
    <row r="335" spans="1:7" ht="40.5">
      <c r="A335" s="123"/>
      <c r="B335" s="123" t="s">
        <v>145</v>
      </c>
      <c r="C335" s="123" t="s">
        <v>652</v>
      </c>
      <c r="D335" s="292">
        <v>4462.8999999999996</v>
      </c>
      <c r="E335" s="292">
        <v>4462.8999999999996</v>
      </c>
      <c r="F335" s="292">
        <v>4462.8999999999996</v>
      </c>
      <c r="G335" s="292">
        <v>4462.8999999999996</v>
      </c>
    </row>
    <row r="336" spans="1:7">
      <c r="A336" s="123"/>
      <c r="B336" s="123"/>
      <c r="C336" s="123" t="s">
        <v>25</v>
      </c>
      <c r="D336" s="123"/>
      <c r="E336" s="123"/>
      <c r="F336" s="123"/>
      <c r="G336" s="123"/>
    </row>
    <row r="337" spans="1:7" ht="27">
      <c r="A337" s="123"/>
      <c r="B337" s="123"/>
      <c r="C337" s="157" t="s">
        <v>214</v>
      </c>
      <c r="D337" s="293">
        <v>4462.8999999999996</v>
      </c>
      <c r="E337" s="293">
        <v>4462.8999999999996</v>
      </c>
      <c r="F337" s="293">
        <v>4462.8999999999996</v>
      </c>
      <c r="G337" s="293">
        <v>4462.8999999999996</v>
      </c>
    </row>
    <row r="338" spans="1:7" ht="27">
      <c r="A338" s="123"/>
      <c r="B338" s="123"/>
      <c r="C338" s="123" t="s">
        <v>26</v>
      </c>
      <c r="D338" s="123"/>
      <c r="E338" s="123"/>
      <c r="F338" s="123"/>
      <c r="G338" s="123"/>
    </row>
    <row r="339" spans="1:7">
      <c r="A339" s="123"/>
      <c r="B339" s="123"/>
      <c r="C339" s="123" t="s">
        <v>27</v>
      </c>
      <c r="D339" s="292">
        <v>4462.8999999999996</v>
      </c>
      <c r="E339" s="292">
        <v>4462.8999999999996</v>
      </c>
      <c r="F339" s="292">
        <v>4462.8999999999996</v>
      </c>
      <c r="G339" s="292">
        <v>4462.8999999999996</v>
      </c>
    </row>
    <row r="340" spans="1:7" ht="27">
      <c r="A340" s="123"/>
      <c r="B340" s="123"/>
      <c r="C340" s="123" t="s">
        <v>246</v>
      </c>
      <c r="D340" s="292">
        <v>4462.8999999999996</v>
      </c>
      <c r="E340" s="292">
        <v>4462.8999999999996</v>
      </c>
      <c r="F340" s="292">
        <v>4462.8999999999996</v>
      </c>
      <c r="G340" s="292">
        <v>4462.8999999999996</v>
      </c>
    </row>
    <row r="341" spans="1:7">
      <c r="A341" s="123"/>
      <c r="B341" s="123"/>
      <c r="C341" s="123" t="s">
        <v>247</v>
      </c>
      <c r="D341" s="292">
        <v>4462.8999999999996</v>
      </c>
      <c r="E341" s="292">
        <v>4462.8999999999996</v>
      </c>
      <c r="F341" s="292">
        <v>4462.8999999999996</v>
      </c>
      <c r="G341" s="292">
        <v>4462.8999999999996</v>
      </c>
    </row>
    <row r="342" spans="1:7">
      <c r="A342" s="123"/>
      <c r="B342" s="123"/>
      <c r="C342" s="123" t="s">
        <v>250</v>
      </c>
      <c r="D342" s="292">
        <v>4462.8999999999996</v>
      </c>
      <c r="E342" s="292">
        <v>4462.8999999999996</v>
      </c>
      <c r="F342" s="292">
        <v>4462.8999999999996</v>
      </c>
      <c r="G342" s="292">
        <v>4462.8999999999996</v>
      </c>
    </row>
    <row r="343" spans="1:7">
      <c r="A343" s="123"/>
      <c r="B343" s="123"/>
      <c r="C343" s="123" t="s">
        <v>251</v>
      </c>
      <c r="D343" s="292">
        <v>4462.8999999999996</v>
      </c>
      <c r="E343" s="292">
        <v>4462.8999999999996</v>
      </c>
      <c r="F343" s="292">
        <v>4462.8999999999996</v>
      </c>
      <c r="G343" s="292">
        <v>4462.8999999999996</v>
      </c>
    </row>
    <row r="344" spans="1:7">
      <c r="A344" s="123" t="s">
        <v>653</v>
      </c>
      <c r="B344" s="123"/>
      <c r="C344" s="123" t="s">
        <v>726</v>
      </c>
      <c r="D344" s="292">
        <v>7708.5</v>
      </c>
      <c r="E344" s="292">
        <v>7708.5</v>
      </c>
      <c r="F344" s="292">
        <v>7708.5</v>
      </c>
      <c r="G344" s="292">
        <v>7708.5</v>
      </c>
    </row>
    <row r="345" spans="1:7">
      <c r="A345" s="123"/>
      <c r="B345" s="123"/>
      <c r="C345" s="123" t="s">
        <v>24</v>
      </c>
      <c r="D345" s="123"/>
      <c r="E345" s="123"/>
      <c r="F345" s="123"/>
      <c r="G345" s="123"/>
    </row>
    <row r="346" spans="1:7" ht="40.5">
      <c r="A346" s="123"/>
      <c r="B346" s="123" t="s">
        <v>645</v>
      </c>
      <c r="C346" s="123" t="s">
        <v>654</v>
      </c>
      <c r="D346" s="292">
        <v>7708.5</v>
      </c>
      <c r="E346" s="292">
        <v>7708.5</v>
      </c>
      <c r="F346" s="292">
        <v>7708.5</v>
      </c>
      <c r="G346" s="292">
        <v>7708.5</v>
      </c>
    </row>
    <row r="347" spans="1:7">
      <c r="A347" s="123"/>
      <c r="B347" s="123"/>
      <c r="C347" s="123" t="s">
        <v>25</v>
      </c>
      <c r="D347" s="123"/>
      <c r="E347" s="123"/>
      <c r="F347" s="123"/>
      <c r="G347" s="123"/>
    </row>
    <row r="348" spans="1:7" ht="27">
      <c r="A348" s="123"/>
      <c r="B348" s="123"/>
      <c r="C348" s="157" t="s">
        <v>214</v>
      </c>
      <c r="D348" s="293">
        <v>7708.5</v>
      </c>
      <c r="E348" s="293">
        <v>7708.5</v>
      </c>
      <c r="F348" s="293">
        <v>7708.5</v>
      </c>
      <c r="G348" s="293">
        <v>7708.5</v>
      </c>
    </row>
    <row r="349" spans="1:7" ht="27">
      <c r="A349" s="123"/>
      <c r="B349" s="123"/>
      <c r="C349" s="123" t="s">
        <v>26</v>
      </c>
      <c r="D349" s="123"/>
      <c r="E349" s="123"/>
      <c r="F349" s="123"/>
      <c r="G349" s="123"/>
    </row>
    <row r="350" spans="1:7">
      <c r="A350" s="123"/>
      <c r="B350" s="123"/>
      <c r="C350" s="123" t="s">
        <v>27</v>
      </c>
      <c r="D350" s="292">
        <v>7708.5</v>
      </c>
      <c r="E350" s="292">
        <v>7708.5</v>
      </c>
      <c r="F350" s="292">
        <v>7708.5</v>
      </c>
      <c r="G350" s="292">
        <v>7708.5</v>
      </c>
    </row>
    <row r="351" spans="1:7" ht="27">
      <c r="A351" s="123"/>
      <c r="B351" s="123"/>
      <c r="C351" s="123" t="s">
        <v>246</v>
      </c>
      <c r="D351" s="292">
        <v>7708.5</v>
      </c>
      <c r="E351" s="292">
        <v>7708.5</v>
      </c>
      <c r="F351" s="292">
        <v>7708.5</v>
      </c>
      <c r="G351" s="292">
        <v>7708.5</v>
      </c>
    </row>
    <row r="352" spans="1:7">
      <c r="A352" s="123"/>
      <c r="B352" s="123"/>
      <c r="C352" s="123" t="s">
        <v>247</v>
      </c>
      <c r="D352" s="292">
        <v>7708.5</v>
      </c>
      <c r="E352" s="292">
        <v>7708.5</v>
      </c>
      <c r="F352" s="292">
        <v>7708.5</v>
      </c>
      <c r="G352" s="292">
        <v>7708.5</v>
      </c>
    </row>
    <row r="353" spans="1:7">
      <c r="A353" s="123"/>
      <c r="B353" s="123"/>
      <c r="C353" s="123" t="s">
        <v>248</v>
      </c>
      <c r="D353" s="292">
        <v>7708.5</v>
      </c>
      <c r="E353" s="292">
        <v>7708.5</v>
      </c>
      <c r="F353" s="292">
        <v>7708.5</v>
      </c>
      <c r="G353" s="292">
        <v>7708.5</v>
      </c>
    </row>
    <row r="354" spans="1:7">
      <c r="A354" s="123"/>
      <c r="B354" s="123"/>
      <c r="C354" s="123" t="s">
        <v>249</v>
      </c>
      <c r="D354" s="292">
        <v>7708.5</v>
      </c>
      <c r="E354" s="292">
        <v>7708.5</v>
      </c>
      <c r="F354" s="292">
        <v>7708.5</v>
      </c>
      <c r="G354" s="292">
        <v>7708.5</v>
      </c>
    </row>
    <row r="355" spans="1:7" ht="27">
      <c r="A355" s="123" t="s">
        <v>655</v>
      </c>
      <c r="B355" s="123"/>
      <c r="C355" s="123" t="s">
        <v>727</v>
      </c>
      <c r="D355" s="292">
        <v>52985.5</v>
      </c>
      <c r="E355" s="292">
        <v>52985.5</v>
      </c>
      <c r="F355" s="292">
        <v>52985.5</v>
      </c>
      <c r="G355" s="292">
        <v>52985.5</v>
      </c>
    </row>
    <row r="356" spans="1:7">
      <c r="A356" s="123"/>
      <c r="B356" s="123"/>
      <c r="C356" s="123" t="s">
        <v>24</v>
      </c>
      <c r="D356" s="123"/>
      <c r="E356" s="123"/>
      <c r="F356" s="123"/>
      <c r="G356" s="123"/>
    </row>
    <row r="357" spans="1:7" ht="54">
      <c r="A357" s="123"/>
      <c r="B357" s="123" t="s">
        <v>656</v>
      </c>
      <c r="C357" s="123" t="s">
        <v>657</v>
      </c>
      <c r="D357" s="292">
        <v>52985.5</v>
      </c>
      <c r="E357" s="292">
        <v>52985.5</v>
      </c>
      <c r="F357" s="292">
        <v>52985.5</v>
      </c>
      <c r="G357" s="292">
        <v>52985.5</v>
      </c>
    </row>
    <row r="358" spans="1:7">
      <c r="A358" s="123"/>
      <c r="B358" s="123"/>
      <c r="C358" s="123" t="s">
        <v>25</v>
      </c>
      <c r="D358" s="123"/>
      <c r="E358" s="123"/>
      <c r="F358" s="123"/>
      <c r="G358" s="123"/>
    </row>
    <row r="359" spans="1:7" ht="40.5">
      <c r="A359" s="123"/>
      <c r="B359" s="123"/>
      <c r="C359" s="157" t="s">
        <v>728</v>
      </c>
      <c r="D359" s="293">
        <v>52985.5</v>
      </c>
      <c r="E359" s="293">
        <v>52985.5</v>
      </c>
      <c r="F359" s="293">
        <v>52985.5</v>
      </c>
      <c r="G359" s="293">
        <v>52985.5</v>
      </c>
    </row>
    <row r="360" spans="1:7" ht="27">
      <c r="A360" s="123"/>
      <c r="B360" s="123"/>
      <c r="C360" s="123" t="s">
        <v>26</v>
      </c>
      <c r="D360" s="123"/>
      <c r="E360" s="123"/>
      <c r="F360" s="123"/>
      <c r="G360" s="123"/>
    </row>
    <row r="361" spans="1:7">
      <c r="A361" s="123"/>
      <c r="B361" s="123"/>
      <c r="C361" s="123" t="s">
        <v>27</v>
      </c>
      <c r="D361" s="292">
        <v>52985.5</v>
      </c>
      <c r="E361" s="292">
        <v>52985.5</v>
      </c>
      <c r="F361" s="292">
        <v>52985.5</v>
      </c>
      <c r="G361" s="292">
        <v>52985.5</v>
      </c>
    </row>
    <row r="362" spans="1:7" ht="27">
      <c r="A362" s="123"/>
      <c r="B362" s="123"/>
      <c r="C362" s="123" t="s">
        <v>246</v>
      </c>
      <c r="D362" s="292">
        <v>52985.5</v>
      </c>
      <c r="E362" s="292">
        <v>52985.5</v>
      </c>
      <c r="F362" s="292">
        <v>52985.5</v>
      </c>
      <c r="G362" s="292">
        <v>52985.5</v>
      </c>
    </row>
    <row r="363" spans="1:7">
      <c r="A363" s="123"/>
      <c r="B363" s="123"/>
      <c r="C363" s="123" t="s">
        <v>247</v>
      </c>
      <c r="D363" s="292">
        <v>52985.5</v>
      </c>
      <c r="E363" s="292">
        <v>52985.5</v>
      </c>
      <c r="F363" s="292">
        <v>52985.5</v>
      </c>
      <c r="G363" s="292">
        <v>52985.5</v>
      </c>
    </row>
    <row r="364" spans="1:7">
      <c r="A364" s="123"/>
      <c r="B364" s="123"/>
      <c r="C364" s="123" t="s">
        <v>250</v>
      </c>
      <c r="D364" s="292">
        <v>52985.5</v>
      </c>
      <c r="E364" s="292">
        <v>52985.5</v>
      </c>
      <c r="F364" s="292">
        <v>52985.5</v>
      </c>
      <c r="G364" s="292">
        <v>52985.5</v>
      </c>
    </row>
    <row r="365" spans="1:7">
      <c r="A365" s="123"/>
      <c r="B365" s="123"/>
      <c r="C365" s="123" t="s">
        <v>264</v>
      </c>
      <c r="D365" s="292">
        <v>52985.5</v>
      </c>
      <c r="E365" s="292">
        <v>52985.5</v>
      </c>
      <c r="F365" s="292">
        <v>52985.5</v>
      </c>
      <c r="G365" s="292">
        <v>52985.5</v>
      </c>
    </row>
    <row r="366" spans="1:7">
      <c r="A366" s="123" t="s">
        <v>658</v>
      </c>
      <c r="B366" s="123"/>
      <c r="C366" s="123" t="s">
        <v>729</v>
      </c>
      <c r="D366" s="292">
        <v>483321.3</v>
      </c>
      <c r="E366" s="292">
        <v>759104.3</v>
      </c>
      <c r="F366" s="292">
        <v>784104.3</v>
      </c>
      <c r="G366" s="292">
        <v>784104.3</v>
      </c>
    </row>
    <row r="367" spans="1:7">
      <c r="A367" s="123"/>
      <c r="B367" s="123"/>
      <c r="C367" s="123" t="s">
        <v>24</v>
      </c>
      <c r="D367" s="123"/>
      <c r="E367" s="123"/>
      <c r="F367" s="123"/>
      <c r="G367" s="123"/>
    </row>
    <row r="368" spans="1:7" ht="40.5">
      <c r="A368" s="123"/>
      <c r="B368" s="123" t="s">
        <v>659</v>
      </c>
      <c r="C368" s="123" t="s">
        <v>660</v>
      </c>
      <c r="D368" s="292">
        <v>265441</v>
      </c>
      <c r="E368" s="292">
        <v>516224</v>
      </c>
      <c r="F368" s="292">
        <v>516224</v>
      </c>
      <c r="G368" s="292">
        <v>516224</v>
      </c>
    </row>
    <row r="369" spans="1:7">
      <c r="A369" s="123"/>
      <c r="B369" s="123"/>
      <c r="C369" s="123" t="s">
        <v>25</v>
      </c>
      <c r="D369" s="123"/>
      <c r="E369" s="123"/>
      <c r="F369" s="123"/>
      <c r="G369" s="123"/>
    </row>
    <row r="370" spans="1:7" ht="27">
      <c r="A370" s="123"/>
      <c r="B370" s="123"/>
      <c r="C370" s="157" t="s">
        <v>146</v>
      </c>
      <c r="D370" s="293">
        <v>250783</v>
      </c>
      <c r="E370" s="293">
        <v>501566</v>
      </c>
      <c r="F370" s="293">
        <v>501566</v>
      </c>
      <c r="G370" s="293">
        <v>501566</v>
      </c>
    </row>
    <row r="371" spans="1:7" ht="27">
      <c r="A371" s="123"/>
      <c r="B371" s="123"/>
      <c r="C371" s="123" t="s">
        <v>26</v>
      </c>
      <c r="D371" s="123"/>
      <c r="E371" s="123"/>
      <c r="F371" s="123"/>
      <c r="G371" s="123"/>
    </row>
    <row r="372" spans="1:7">
      <c r="A372" s="123"/>
      <c r="B372" s="123"/>
      <c r="C372" s="123" t="s">
        <v>27</v>
      </c>
      <c r="D372" s="292">
        <v>250783</v>
      </c>
      <c r="E372" s="292">
        <v>501566</v>
      </c>
      <c r="F372" s="292">
        <v>501566</v>
      </c>
      <c r="G372" s="292">
        <v>501566</v>
      </c>
    </row>
    <row r="373" spans="1:7" ht="27">
      <c r="A373" s="123"/>
      <c r="B373" s="123"/>
      <c r="C373" s="123" t="s">
        <v>246</v>
      </c>
      <c r="D373" s="292">
        <v>250783</v>
      </c>
      <c r="E373" s="292">
        <v>501566</v>
      </c>
      <c r="F373" s="292">
        <v>501566</v>
      </c>
      <c r="G373" s="292">
        <v>501566</v>
      </c>
    </row>
    <row r="374" spans="1:7">
      <c r="A374" s="123"/>
      <c r="B374" s="123"/>
      <c r="C374" s="123" t="s">
        <v>247</v>
      </c>
      <c r="D374" s="292">
        <v>250783</v>
      </c>
      <c r="E374" s="292">
        <v>501566</v>
      </c>
      <c r="F374" s="292">
        <v>501566</v>
      </c>
      <c r="G374" s="292">
        <v>501566</v>
      </c>
    </row>
    <row r="375" spans="1:7">
      <c r="A375" s="123"/>
      <c r="B375" s="123"/>
      <c r="C375" s="123" t="s">
        <v>254</v>
      </c>
      <c r="D375" s="292">
        <v>250783</v>
      </c>
      <c r="E375" s="292">
        <v>501566</v>
      </c>
      <c r="F375" s="292">
        <v>501566</v>
      </c>
      <c r="G375" s="292">
        <v>501566</v>
      </c>
    </row>
    <row r="376" spans="1:7">
      <c r="A376" s="123"/>
      <c r="B376" s="123"/>
      <c r="C376" s="123" t="s">
        <v>257</v>
      </c>
      <c r="D376" s="292">
        <v>250783</v>
      </c>
      <c r="E376" s="292">
        <v>501566</v>
      </c>
      <c r="F376" s="292">
        <v>501566</v>
      </c>
      <c r="G376" s="292">
        <v>501566</v>
      </c>
    </row>
    <row r="377" spans="1:7" ht="27">
      <c r="A377" s="123"/>
      <c r="B377" s="123"/>
      <c r="C377" s="157" t="s">
        <v>214</v>
      </c>
      <c r="D377" s="293">
        <v>14658</v>
      </c>
      <c r="E377" s="293">
        <v>14658</v>
      </c>
      <c r="F377" s="293">
        <v>14658</v>
      </c>
      <c r="G377" s="293">
        <v>14658</v>
      </c>
    </row>
    <row r="378" spans="1:7" ht="27">
      <c r="A378" s="123"/>
      <c r="B378" s="123"/>
      <c r="C378" s="123" t="s">
        <v>26</v>
      </c>
      <c r="D378" s="123"/>
      <c r="E378" s="123"/>
      <c r="F378" s="123"/>
      <c r="G378" s="123"/>
    </row>
    <row r="379" spans="1:7">
      <c r="A379" s="123"/>
      <c r="B379" s="123"/>
      <c r="C379" s="123" t="s">
        <v>27</v>
      </c>
      <c r="D379" s="292">
        <v>14658</v>
      </c>
      <c r="E379" s="292">
        <v>14658</v>
      </c>
      <c r="F379" s="292">
        <v>14658</v>
      </c>
      <c r="G379" s="292">
        <v>14658</v>
      </c>
    </row>
    <row r="380" spans="1:7" ht="27">
      <c r="A380" s="123"/>
      <c r="B380" s="123"/>
      <c r="C380" s="123" t="s">
        <v>246</v>
      </c>
      <c r="D380" s="292">
        <v>14658</v>
      </c>
      <c r="E380" s="292">
        <v>14658</v>
      </c>
      <c r="F380" s="292">
        <v>14658</v>
      </c>
      <c r="G380" s="292">
        <v>14658</v>
      </c>
    </row>
    <row r="381" spans="1:7">
      <c r="A381" s="123"/>
      <c r="B381" s="123"/>
      <c r="C381" s="123" t="s">
        <v>247</v>
      </c>
      <c r="D381" s="292">
        <v>14658</v>
      </c>
      <c r="E381" s="292">
        <v>14658</v>
      </c>
      <c r="F381" s="292">
        <v>14658</v>
      </c>
      <c r="G381" s="292">
        <v>14658</v>
      </c>
    </row>
    <row r="382" spans="1:7">
      <c r="A382" s="123"/>
      <c r="B382" s="123"/>
      <c r="C382" s="123" t="s">
        <v>248</v>
      </c>
      <c r="D382" s="292">
        <v>14658</v>
      </c>
      <c r="E382" s="292">
        <v>14658</v>
      </c>
      <c r="F382" s="292">
        <v>14658</v>
      </c>
      <c r="G382" s="292">
        <v>14658</v>
      </c>
    </row>
    <row r="383" spans="1:7">
      <c r="A383" s="123"/>
      <c r="B383" s="123"/>
      <c r="C383" s="123" t="s">
        <v>249</v>
      </c>
      <c r="D383" s="292">
        <v>14658</v>
      </c>
      <c r="E383" s="292">
        <v>14658</v>
      </c>
      <c r="F383" s="292">
        <v>14658</v>
      </c>
      <c r="G383" s="292">
        <v>14658</v>
      </c>
    </row>
    <row r="384" spans="1:7">
      <c r="A384" s="123"/>
      <c r="B384" s="123" t="s">
        <v>227</v>
      </c>
      <c r="C384" s="123" t="s">
        <v>661</v>
      </c>
      <c r="D384" s="292">
        <v>123408.3</v>
      </c>
      <c r="E384" s="292">
        <v>148408.29999999999</v>
      </c>
      <c r="F384" s="292">
        <v>173408.3</v>
      </c>
      <c r="G384" s="292">
        <v>173408.3</v>
      </c>
    </row>
    <row r="385" spans="1:7">
      <c r="A385" s="123"/>
      <c r="B385" s="123"/>
      <c r="C385" s="123" t="s">
        <v>25</v>
      </c>
      <c r="D385" s="123"/>
      <c r="E385" s="123"/>
      <c r="F385" s="123"/>
      <c r="G385" s="123"/>
    </row>
    <row r="386" spans="1:7" ht="27">
      <c r="A386" s="123"/>
      <c r="B386" s="123"/>
      <c r="C386" s="157" t="s">
        <v>214</v>
      </c>
      <c r="D386" s="293">
        <v>59926.400000000001</v>
      </c>
      <c r="E386" s="293">
        <v>84926.399999999994</v>
      </c>
      <c r="F386" s="293">
        <v>109926.39999999999</v>
      </c>
      <c r="G386" s="293">
        <v>109926.39999999999</v>
      </c>
    </row>
    <row r="387" spans="1:7" ht="27">
      <c r="A387" s="123"/>
      <c r="B387" s="123"/>
      <c r="C387" s="123" t="s">
        <v>26</v>
      </c>
      <c r="D387" s="123"/>
      <c r="E387" s="123"/>
      <c r="F387" s="123"/>
      <c r="G387" s="123"/>
    </row>
    <row r="388" spans="1:7">
      <c r="A388" s="123"/>
      <c r="B388" s="123"/>
      <c r="C388" s="123" t="s">
        <v>27</v>
      </c>
      <c r="D388" s="292">
        <v>59926.400000000001</v>
      </c>
      <c r="E388" s="292">
        <v>84926.399999999994</v>
      </c>
      <c r="F388" s="292">
        <v>109926.39999999999</v>
      </c>
      <c r="G388" s="292">
        <v>109926.39999999999</v>
      </c>
    </row>
    <row r="389" spans="1:7" ht="27">
      <c r="A389" s="123"/>
      <c r="B389" s="123"/>
      <c r="C389" s="123" t="s">
        <v>246</v>
      </c>
      <c r="D389" s="292">
        <v>59926.400000000001</v>
      </c>
      <c r="E389" s="292">
        <v>84926.399999999994</v>
      </c>
      <c r="F389" s="292">
        <v>109926.39999999999</v>
      </c>
      <c r="G389" s="292">
        <v>109926.39999999999</v>
      </c>
    </row>
    <row r="390" spans="1:7">
      <c r="A390" s="123"/>
      <c r="B390" s="123"/>
      <c r="C390" s="123" t="s">
        <v>247</v>
      </c>
      <c r="D390" s="292">
        <v>59926.400000000001</v>
      </c>
      <c r="E390" s="292">
        <v>84926.399999999994</v>
      </c>
      <c r="F390" s="292">
        <v>109926.39999999999</v>
      </c>
      <c r="G390" s="292">
        <v>109926.39999999999</v>
      </c>
    </row>
    <row r="391" spans="1:7">
      <c r="A391" s="123"/>
      <c r="B391" s="123"/>
      <c r="C391" s="123" t="s">
        <v>254</v>
      </c>
      <c r="D391" s="292">
        <v>59926.400000000001</v>
      </c>
      <c r="E391" s="292">
        <v>84926.399999999994</v>
      </c>
      <c r="F391" s="292">
        <v>109926.39999999999</v>
      </c>
      <c r="G391" s="292">
        <v>109926.39999999999</v>
      </c>
    </row>
    <row r="392" spans="1:7">
      <c r="A392" s="123"/>
      <c r="B392" s="123"/>
      <c r="C392" s="123" t="s">
        <v>257</v>
      </c>
      <c r="D392" s="292">
        <v>59926.400000000001</v>
      </c>
      <c r="E392" s="292">
        <v>84926.399999999994</v>
      </c>
      <c r="F392" s="292">
        <v>109926.39999999999</v>
      </c>
      <c r="G392" s="292">
        <v>109926.39999999999</v>
      </c>
    </row>
    <row r="393" spans="1:7">
      <c r="A393" s="123"/>
      <c r="B393" s="123"/>
      <c r="C393" s="157" t="s">
        <v>245</v>
      </c>
      <c r="D393" s="293">
        <v>63481.9</v>
      </c>
      <c r="E393" s="293">
        <v>63481.9</v>
      </c>
      <c r="F393" s="293">
        <v>63481.9</v>
      </c>
      <c r="G393" s="293">
        <v>63481.9</v>
      </c>
    </row>
    <row r="394" spans="1:7" ht="27">
      <c r="A394" s="123"/>
      <c r="B394" s="123"/>
      <c r="C394" s="123" t="s">
        <v>26</v>
      </c>
      <c r="D394" s="123"/>
      <c r="E394" s="123"/>
      <c r="F394" s="123"/>
      <c r="G394" s="123"/>
    </row>
    <row r="395" spans="1:7">
      <c r="A395" s="123"/>
      <c r="B395" s="123"/>
      <c r="C395" s="123" t="s">
        <v>27</v>
      </c>
      <c r="D395" s="292">
        <v>63481.9</v>
      </c>
      <c r="E395" s="292">
        <v>63481.9</v>
      </c>
      <c r="F395" s="292">
        <v>63481.9</v>
      </c>
      <c r="G395" s="292">
        <v>63481.9</v>
      </c>
    </row>
    <row r="396" spans="1:7" ht="27">
      <c r="A396" s="123"/>
      <c r="B396" s="123"/>
      <c r="C396" s="123" t="s">
        <v>246</v>
      </c>
      <c r="D396" s="292">
        <v>63481.9</v>
      </c>
      <c r="E396" s="292">
        <v>63481.9</v>
      </c>
      <c r="F396" s="292">
        <v>63481.9</v>
      </c>
      <c r="G396" s="292">
        <v>63481.9</v>
      </c>
    </row>
    <row r="397" spans="1:7">
      <c r="A397" s="123"/>
      <c r="B397" s="123"/>
      <c r="C397" s="123" t="s">
        <v>247</v>
      </c>
      <c r="D397" s="292">
        <v>63481.9</v>
      </c>
      <c r="E397" s="292">
        <v>63481.9</v>
      </c>
      <c r="F397" s="292">
        <v>63481.9</v>
      </c>
      <c r="G397" s="292">
        <v>63481.9</v>
      </c>
    </row>
    <row r="398" spans="1:7">
      <c r="A398" s="123"/>
      <c r="B398" s="123"/>
      <c r="C398" s="123" t="s">
        <v>254</v>
      </c>
      <c r="D398" s="292">
        <v>62281.9</v>
      </c>
      <c r="E398" s="292">
        <v>62281.9</v>
      </c>
      <c r="F398" s="292">
        <v>62281.9</v>
      </c>
      <c r="G398" s="292">
        <v>62281.9</v>
      </c>
    </row>
    <row r="399" spans="1:7">
      <c r="A399" s="123"/>
      <c r="B399" s="123"/>
      <c r="C399" s="123" t="s">
        <v>257</v>
      </c>
      <c r="D399" s="292">
        <v>62281.9</v>
      </c>
      <c r="E399" s="292">
        <v>62281.9</v>
      </c>
      <c r="F399" s="292">
        <v>62281.9</v>
      </c>
      <c r="G399" s="292">
        <v>62281.9</v>
      </c>
    </row>
    <row r="400" spans="1:7">
      <c r="A400" s="123"/>
      <c r="B400" s="123"/>
      <c r="C400" s="123" t="s">
        <v>248</v>
      </c>
      <c r="D400" s="292">
        <v>1200</v>
      </c>
      <c r="E400" s="292">
        <v>1200</v>
      </c>
      <c r="F400" s="292">
        <v>1200</v>
      </c>
      <c r="G400" s="292">
        <v>1200</v>
      </c>
    </row>
    <row r="401" spans="1:7">
      <c r="A401" s="123"/>
      <c r="B401" s="123"/>
      <c r="C401" s="123" t="s">
        <v>249</v>
      </c>
      <c r="D401" s="292">
        <v>1200</v>
      </c>
      <c r="E401" s="292">
        <v>1200</v>
      </c>
      <c r="F401" s="292">
        <v>1200</v>
      </c>
      <c r="G401" s="292">
        <v>1200</v>
      </c>
    </row>
    <row r="402" spans="1:7">
      <c r="A402" s="123"/>
      <c r="B402" s="123" t="s">
        <v>662</v>
      </c>
      <c r="C402" s="123" t="s">
        <v>663</v>
      </c>
      <c r="D402" s="292">
        <v>50411.1</v>
      </c>
      <c r="E402" s="292">
        <v>50411.1</v>
      </c>
      <c r="F402" s="292">
        <v>50411.1</v>
      </c>
      <c r="G402" s="292">
        <v>50411.1</v>
      </c>
    </row>
    <row r="403" spans="1:7">
      <c r="A403" s="123"/>
      <c r="B403" s="123"/>
      <c r="C403" s="123" t="s">
        <v>25</v>
      </c>
      <c r="D403" s="123"/>
      <c r="E403" s="123"/>
      <c r="F403" s="123"/>
      <c r="G403" s="123"/>
    </row>
    <row r="404" spans="1:7">
      <c r="A404" s="123"/>
      <c r="B404" s="123"/>
      <c r="C404" s="157" t="s">
        <v>245</v>
      </c>
      <c r="D404" s="293">
        <v>50411.1</v>
      </c>
      <c r="E404" s="293">
        <v>50411.1</v>
      </c>
      <c r="F404" s="293">
        <v>50411.1</v>
      </c>
      <c r="G404" s="293">
        <v>50411.1</v>
      </c>
    </row>
    <row r="405" spans="1:7" ht="27">
      <c r="A405" s="123"/>
      <c r="B405" s="123"/>
      <c r="C405" s="123" t="s">
        <v>26</v>
      </c>
      <c r="D405" s="123"/>
      <c r="E405" s="123"/>
      <c r="F405" s="123"/>
      <c r="G405" s="123"/>
    </row>
    <row r="406" spans="1:7">
      <c r="A406" s="123"/>
      <c r="B406" s="123"/>
      <c r="C406" s="123" t="s">
        <v>27</v>
      </c>
      <c r="D406" s="292">
        <v>50411.1</v>
      </c>
      <c r="E406" s="292">
        <v>50411.1</v>
      </c>
      <c r="F406" s="292">
        <v>50411.1</v>
      </c>
      <c r="G406" s="292">
        <v>50411.1</v>
      </c>
    </row>
    <row r="407" spans="1:7" ht="27">
      <c r="A407" s="123"/>
      <c r="B407" s="123"/>
      <c r="C407" s="123" t="s">
        <v>246</v>
      </c>
      <c r="D407" s="292">
        <v>50411.1</v>
      </c>
      <c r="E407" s="292">
        <v>50411.1</v>
      </c>
      <c r="F407" s="292">
        <v>50411.1</v>
      </c>
      <c r="G407" s="292">
        <v>50411.1</v>
      </c>
    </row>
    <row r="408" spans="1:7">
      <c r="A408" s="123"/>
      <c r="B408" s="123"/>
      <c r="C408" s="123" t="s">
        <v>247</v>
      </c>
      <c r="D408" s="292">
        <v>50411.1</v>
      </c>
      <c r="E408" s="292">
        <v>50411.1</v>
      </c>
      <c r="F408" s="292">
        <v>50411.1</v>
      </c>
      <c r="G408" s="292">
        <v>50411.1</v>
      </c>
    </row>
    <row r="409" spans="1:7">
      <c r="A409" s="123"/>
      <c r="B409" s="123"/>
      <c r="C409" s="123" t="s">
        <v>254</v>
      </c>
      <c r="D409" s="292">
        <v>50411.1</v>
      </c>
      <c r="E409" s="292">
        <v>50411.1</v>
      </c>
      <c r="F409" s="292">
        <v>50411.1</v>
      </c>
      <c r="G409" s="292">
        <v>50411.1</v>
      </c>
    </row>
    <row r="410" spans="1:7" ht="27">
      <c r="A410" s="123"/>
      <c r="B410" s="123"/>
      <c r="C410" s="123" t="s">
        <v>255</v>
      </c>
      <c r="D410" s="292">
        <v>50411.1</v>
      </c>
      <c r="E410" s="292">
        <v>50411.1</v>
      </c>
      <c r="F410" s="292">
        <v>50411.1</v>
      </c>
      <c r="G410" s="292">
        <v>50411.1</v>
      </c>
    </row>
    <row r="411" spans="1:7" ht="40.5">
      <c r="A411" s="123"/>
      <c r="B411" s="123" t="s">
        <v>664</v>
      </c>
      <c r="C411" s="123" t="s">
        <v>665</v>
      </c>
      <c r="D411" s="292">
        <v>44060.9</v>
      </c>
      <c r="E411" s="292">
        <v>44060.9</v>
      </c>
      <c r="F411" s="292">
        <v>44060.9</v>
      </c>
      <c r="G411" s="292">
        <v>44060.9</v>
      </c>
    </row>
    <row r="412" spans="1:7">
      <c r="A412" s="123"/>
      <c r="B412" s="123"/>
      <c r="C412" s="123" t="s">
        <v>25</v>
      </c>
      <c r="D412" s="123"/>
      <c r="E412" s="123"/>
      <c r="F412" s="123"/>
      <c r="G412" s="123"/>
    </row>
    <row r="413" spans="1:7">
      <c r="A413" s="123"/>
      <c r="B413" s="123"/>
      <c r="C413" s="157" t="s">
        <v>245</v>
      </c>
      <c r="D413" s="293">
        <v>44060.9</v>
      </c>
      <c r="E413" s="293">
        <v>44060.9</v>
      </c>
      <c r="F413" s="293">
        <v>44060.9</v>
      </c>
      <c r="G413" s="293">
        <v>44060.9</v>
      </c>
    </row>
    <row r="414" spans="1:7" ht="27">
      <c r="A414" s="123"/>
      <c r="B414" s="123"/>
      <c r="C414" s="123" t="s">
        <v>26</v>
      </c>
      <c r="D414" s="123"/>
      <c r="E414" s="123"/>
      <c r="F414" s="123"/>
      <c r="G414" s="123"/>
    </row>
    <row r="415" spans="1:7">
      <c r="A415" s="123"/>
      <c r="B415" s="123"/>
      <c r="C415" s="123" t="s">
        <v>27</v>
      </c>
      <c r="D415" s="292">
        <v>44060.9</v>
      </c>
      <c r="E415" s="292">
        <v>44060.9</v>
      </c>
      <c r="F415" s="292">
        <v>44060.9</v>
      </c>
      <c r="G415" s="292">
        <v>44060.9</v>
      </c>
    </row>
    <row r="416" spans="1:7" ht="27">
      <c r="A416" s="123"/>
      <c r="B416" s="123"/>
      <c r="C416" s="123" t="s">
        <v>246</v>
      </c>
      <c r="D416" s="292">
        <v>44060.9</v>
      </c>
      <c r="E416" s="292">
        <v>44060.9</v>
      </c>
      <c r="F416" s="292">
        <v>44060.9</v>
      </c>
      <c r="G416" s="292">
        <v>44060.9</v>
      </c>
    </row>
    <row r="417" spans="1:7">
      <c r="A417" s="123"/>
      <c r="B417" s="123"/>
      <c r="C417" s="123" t="s">
        <v>247</v>
      </c>
      <c r="D417" s="292">
        <v>44060.9</v>
      </c>
      <c r="E417" s="292">
        <v>44060.9</v>
      </c>
      <c r="F417" s="292">
        <v>44060.9</v>
      </c>
      <c r="G417" s="292">
        <v>44060.9</v>
      </c>
    </row>
    <row r="418" spans="1:7">
      <c r="A418" s="123"/>
      <c r="B418" s="123"/>
      <c r="C418" s="123" t="s">
        <v>248</v>
      </c>
      <c r="D418" s="292">
        <v>44060.9</v>
      </c>
      <c r="E418" s="292">
        <v>44060.9</v>
      </c>
      <c r="F418" s="292">
        <v>44060.9</v>
      </c>
      <c r="G418" s="292">
        <v>44060.9</v>
      </c>
    </row>
    <row r="419" spans="1:7">
      <c r="A419" s="123"/>
      <c r="B419" s="123"/>
      <c r="C419" s="123" t="s">
        <v>249</v>
      </c>
      <c r="D419" s="292">
        <v>44060.9</v>
      </c>
      <c r="E419" s="292">
        <v>44060.9</v>
      </c>
      <c r="F419" s="292">
        <v>44060.9</v>
      </c>
      <c r="G419" s="292">
        <v>44060.9</v>
      </c>
    </row>
    <row r="420" spans="1:7">
      <c r="A420" s="123" t="s">
        <v>216</v>
      </c>
      <c r="B420" s="123"/>
      <c r="C420" s="123" t="s">
        <v>268</v>
      </c>
      <c r="D420" s="292">
        <v>131710.79999999999</v>
      </c>
      <c r="E420" s="292">
        <v>131710.79999999999</v>
      </c>
      <c r="F420" s="292">
        <v>131710.79999999999</v>
      </c>
      <c r="G420" s="292">
        <v>131710.79999999999</v>
      </c>
    </row>
    <row r="421" spans="1:7">
      <c r="A421" s="123"/>
      <c r="B421" s="123"/>
      <c r="C421" s="123" t="s">
        <v>24</v>
      </c>
      <c r="D421" s="123"/>
      <c r="E421" s="123"/>
      <c r="F421" s="123"/>
      <c r="G421" s="123"/>
    </row>
    <row r="422" spans="1:7" ht="40.5">
      <c r="A422" s="123"/>
      <c r="B422" s="123" t="s">
        <v>227</v>
      </c>
      <c r="C422" s="123" t="s">
        <v>666</v>
      </c>
      <c r="D422" s="292">
        <v>2547</v>
      </c>
      <c r="E422" s="292">
        <v>2547</v>
      </c>
      <c r="F422" s="292">
        <v>2547</v>
      </c>
      <c r="G422" s="292">
        <v>2547</v>
      </c>
    </row>
    <row r="423" spans="1:7">
      <c r="A423" s="123"/>
      <c r="B423" s="123"/>
      <c r="C423" s="123" t="s">
        <v>25</v>
      </c>
      <c r="D423" s="123"/>
      <c r="E423" s="123"/>
      <c r="F423" s="123"/>
      <c r="G423" s="123"/>
    </row>
    <row r="424" spans="1:7" ht="27">
      <c r="A424" s="123"/>
      <c r="B424" s="123"/>
      <c r="C424" s="157" t="s">
        <v>214</v>
      </c>
      <c r="D424" s="293">
        <v>2547</v>
      </c>
      <c r="E424" s="293">
        <v>2547</v>
      </c>
      <c r="F424" s="293">
        <v>2547</v>
      </c>
      <c r="G424" s="293">
        <v>2547</v>
      </c>
    </row>
    <row r="425" spans="1:7" ht="27">
      <c r="A425" s="123"/>
      <c r="B425" s="123"/>
      <c r="C425" s="123" t="s">
        <v>26</v>
      </c>
      <c r="D425" s="123"/>
      <c r="E425" s="123"/>
      <c r="F425" s="123"/>
      <c r="G425" s="123"/>
    </row>
    <row r="426" spans="1:7">
      <c r="A426" s="123"/>
      <c r="B426" s="123"/>
      <c r="C426" s="123" t="s">
        <v>27</v>
      </c>
      <c r="D426" s="292">
        <v>2547</v>
      </c>
      <c r="E426" s="292">
        <v>2547</v>
      </c>
      <c r="F426" s="292">
        <v>2547</v>
      </c>
      <c r="G426" s="292">
        <v>2547</v>
      </c>
    </row>
    <row r="427" spans="1:7" ht="27">
      <c r="A427" s="123"/>
      <c r="B427" s="123"/>
      <c r="C427" s="123" t="s">
        <v>246</v>
      </c>
      <c r="D427" s="292">
        <v>2547</v>
      </c>
      <c r="E427" s="292">
        <v>2547</v>
      </c>
      <c r="F427" s="292">
        <v>2547</v>
      </c>
      <c r="G427" s="292">
        <v>2547</v>
      </c>
    </row>
    <row r="428" spans="1:7">
      <c r="A428" s="123"/>
      <c r="B428" s="123"/>
      <c r="C428" s="123" t="s">
        <v>247</v>
      </c>
      <c r="D428" s="292">
        <v>2547</v>
      </c>
      <c r="E428" s="292">
        <v>2547</v>
      </c>
      <c r="F428" s="292">
        <v>2547</v>
      </c>
      <c r="G428" s="292">
        <v>2547</v>
      </c>
    </row>
    <row r="429" spans="1:7">
      <c r="A429" s="123"/>
      <c r="B429" s="123"/>
      <c r="C429" s="123" t="s">
        <v>254</v>
      </c>
      <c r="D429" s="292">
        <v>2547</v>
      </c>
      <c r="E429" s="292">
        <v>2547</v>
      </c>
      <c r="F429" s="292">
        <v>2547</v>
      </c>
      <c r="G429" s="292">
        <v>2547</v>
      </c>
    </row>
    <row r="430" spans="1:7" ht="27">
      <c r="A430" s="123"/>
      <c r="B430" s="123"/>
      <c r="C430" s="123" t="s">
        <v>255</v>
      </c>
      <c r="D430" s="292">
        <v>2547</v>
      </c>
      <c r="E430" s="292">
        <v>2547</v>
      </c>
      <c r="F430" s="292">
        <v>2547</v>
      </c>
      <c r="G430" s="292">
        <v>2547</v>
      </c>
    </row>
    <row r="431" spans="1:7" ht="27">
      <c r="A431" s="123"/>
      <c r="B431" s="123" t="s">
        <v>217</v>
      </c>
      <c r="C431" s="123" t="s">
        <v>218</v>
      </c>
      <c r="D431" s="292">
        <v>129163.8</v>
      </c>
      <c r="E431" s="292">
        <v>129163.8</v>
      </c>
      <c r="F431" s="292">
        <v>129163.8</v>
      </c>
      <c r="G431" s="292">
        <v>129163.8</v>
      </c>
    </row>
    <row r="432" spans="1:7">
      <c r="A432" s="123"/>
      <c r="B432" s="123"/>
      <c r="C432" s="123" t="s">
        <v>25</v>
      </c>
      <c r="D432" s="123"/>
      <c r="E432" s="123"/>
      <c r="F432" s="123"/>
      <c r="G432" s="123"/>
    </row>
    <row r="433" spans="1:7" ht="27">
      <c r="A433" s="123"/>
      <c r="B433" s="123"/>
      <c r="C433" s="157" t="s">
        <v>214</v>
      </c>
      <c r="D433" s="293">
        <v>129163.8</v>
      </c>
      <c r="E433" s="293">
        <v>129163.8</v>
      </c>
      <c r="F433" s="293">
        <v>129163.8</v>
      </c>
      <c r="G433" s="293">
        <v>129163.8</v>
      </c>
    </row>
    <row r="434" spans="1:7" ht="27">
      <c r="A434" s="123"/>
      <c r="B434" s="123"/>
      <c r="C434" s="123" t="s">
        <v>26</v>
      </c>
      <c r="D434" s="123"/>
      <c r="E434" s="123"/>
      <c r="F434" s="123"/>
      <c r="G434" s="123"/>
    </row>
    <row r="435" spans="1:7">
      <c r="A435" s="123"/>
      <c r="B435" s="123"/>
      <c r="C435" s="123" t="s">
        <v>27</v>
      </c>
      <c r="D435" s="292">
        <v>129163.8</v>
      </c>
      <c r="E435" s="292">
        <v>129163.8</v>
      </c>
      <c r="F435" s="292">
        <v>129163.8</v>
      </c>
      <c r="G435" s="292">
        <v>129163.8</v>
      </c>
    </row>
    <row r="436" spans="1:7" ht="27">
      <c r="A436" s="123"/>
      <c r="B436" s="123"/>
      <c r="C436" s="123" t="s">
        <v>246</v>
      </c>
      <c r="D436" s="292">
        <v>129163.8</v>
      </c>
      <c r="E436" s="292">
        <v>129163.8</v>
      </c>
      <c r="F436" s="292">
        <v>129163.8</v>
      </c>
      <c r="G436" s="292">
        <v>129163.8</v>
      </c>
    </row>
    <row r="437" spans="1:7">
      <c r="A437" s="123"/>
      <c r="B437" s="123"/>
      <c r="C437" s="123" t="s">
        <v>247</v>
      </c>
      <c r="D437" s="292">
        <v>129163.8</v>
      </c>
      <c r="E437" s="292">
        <v>129163.8</v>
      </c>
      <c r="F437" s="292">
        <v>129163.8</v>
      </c>
      <c r="G437" s="292">
        <v>129163.8</v>
      </c>
    </row>
    <row r="438" spans="1:7">
      <c r="A438" s="123"/>
      <c r="B438" s="123"/>
      <c r="C438" s="123" t="s">
        <v>250</v>
      </c>
      <c r="D438" s="292">
        <v>129163.8</v>
      </c>
      <c r="E438" s="292">
        <v>129163.8</v>
      </c>
      <c r="F438" s="292">
        <v>129163.8</v>
      </c>
      <c r="G438" s="292">
        <v>129163.8</v>
      </c>
    </row>
    <row r="439" spans="1:7">
      <c r="A439" s="123"/>
      <c r="B439" s="123"/>
      <c r="C439" s="123" t="s">
        <v>264</v>
      </c>
      <c r="D439" s="292">
        <v>129163.8</v>
      </c>
      <c r="E439" s="292">
        <v>129163.8</v>
      </c>
      <c r="F439" s="292">
        <v>129163.8</v>
      </c>
      <c r="G439" s="292">
        <v>129163.8</v>
      </c>
    </row>
    <row r="440" spans="1:7">
      <c r="A440" s="123" t="s">
        <v>667</v>
      </c>
      <c r="B440" s="123"/>
      <c r="C440" s="123" t="s">
        <v>730</v>
      </c>
      <c r="D440" s="292">
        <v>72676.800000000003</v>
      </c>
      <c r="E440" s="292">
        <v>72676.800000000003</v>
      </c>
      <c r="F440" s="292">
        <v>72676.800000000003</v>
      </c>
      <c r="G440" s="292">
        <v>72676.800000000003</v>
      </c>
    </row>
    <row r="441" spans="1:7">
      <c r="A441" s="123"/>
      <c r="B441" s="123"/>
      <c r="C441" s="123" t="s">
        <v>24</v>
      </c>
      <c r="D441" s="123"/>
      <c r="E441" s="123"/>
      <c r="F441" s="123"/>
      <c r="G441" s="123"/>
    </row>
    <row r="442" spans="1:7" ht="27">
      <c r="A442" s="123"/>
      <c r="B442" s="123" t="s">
        <v>662</v>
      </c>
      <c r="C442" s="123" t="s">
        <v>668</v>
      </c>
      <c r="D442" s="292">
        <v>33857.4</v>
      </c>
      <c r="E442" s="292">
        <v>33857.4</v>
      </c>
      <c r="F442" s="292">
        <v>33857.4</v>
      </c>
      <c r="G442" s="292">
        <v>33857.4</v>
      </c>
    </row>
    <row r="443" spans="1:7">
      <c r="A443" s="123"/>
      <c r="B443" s="123"/>
      <c r="C443" s="123" t="s">
        <v>25</v>
      </c>
      <c r="D443" s="123"/>
      <c r="E443" s="123"/>
      <c r="F443" s="123"/>
      <c r="G443" s="123"/>
    </row>
    <row r="444" spans="1:7" ht="27">
      <c r="A444" s="123"/>
      <c r="B444" s="123"/>
      <c r="C444" s="157" t="s">
        <v>214</v>
      </c>
      <c r="D444" s="293">
        <v>33857.4</v>
      </c>
      <c r="E444" s="293">
        <v>33857.4</v>
      </c>
      <c r="F444" s="293">
        <v>33857.4</v>
      </c>
      <c r="G444" s="293">
        <v>33857.4</v>
      </c>
    </row>
    <row r="445" spans="1:7" ht="27">
      <c r="A445" s="123"/>
      <c r="B445" s="123"/>
      <c r="C445" s="123" t="s">
        <v>26</v>
      </c>
      <c r="D445" s="123"/>
      <c r="E445" s="123"/>
      <c r="F445" s="123"/>
      <c r="G445" s="123"/>
    </row>
    <row r="446" spans="1:7">
      <c r="A446" s="123"/>
      <c r="B446" s="123"/>
      <c r="C446" s="123" t="s">
        <v>27</v>
      </c>
      <c r="D446" s="292">
        <v>33857.4</v>
      </c>
      <c r="E446" s="292">
        <v>33857.4</v>
      </c>
      <c r="F446" s="292">
        <v>33857.4</v>
      </c>
      <c r="G446" s="292">
        <v>33857.4</v>
      </c>
    </row>
    <row r="447" spans="1:7" ht="27">
      <c r="A447" s="123"/>
      <c r="B447" s="123"/>
      <c r="C447" s="123" t="s">
        <v>246</v>
      </c>
      <c r="D447" s="292">
        <v>33857.4</v>
      </c>
      <c r="E447" s="292">
        <v>33857.4</v>
      </c>
      <c r="F447" s="292">
        <v>33857.4</v>
      </c>
      <c r="G447" s="292">
        <v>33857.4</v>
      </c>
    </row>
    <row r="448" spans="1:7">
      <c r="A448" s="123"/>
      <c r="B448" s="123"/>
      <c r="C448" s="123" t="s">
        <v>247</v>
      </c>
      <c r="D448" s="292">
        <v>33857.4</v>
      </c>
      <c r="E448" s="292">
        <v>33857.4</v>
      </c>
      <c r="F448" s="292">
        <v>33857.4</v>
      </c>
      <c r="G448" s="292">
        <v>33857.4</v>
      </c>
    </row>
    <row r="449" spans="1:7">
      <c r="A449" s="123"/>
      <c r="B449" s="123"/>
      <c r="C449" s="123" t="s">
        <v>254</v>
      </c>
      <c r="D449" s="292">
        <v>33857.4</v>
      </c>
      <c r="E449" s="292">
        <v>33857.4</v>
      </c>
      <c r="F449" s="292">
        <v>33857.4</v>
      </c>
      <c r="G449" s="292">
        <v>33857.4</v>
      </c>
    </row>
    <row r="450" spans="1:7">
      <c r="A450" s="123"/>
      <c r="B450" s="123"/>
      <c r="C450" s="123" t="s">
        <v>257</v>
      </c>
      <c r="D450" s="292">
        <v>33857.4</v>
      </c>
      <c r="E450" s="292">
        <v>33857.4</v>
      </c>
      <c r="F450" s="292">
        <v>33857.4</v>
      </c>
      <c r="G450" s="292">
        <v>33857.4</v>
      </c>
    </row>
    <row r="451" spans="1:7" ht="40.5">
      <c r="A451" s="123"/>
      <c r="B451" s="123" t="s">
        <v>217</v>
      </c>
      <c r="C451" s="123" t="s">
        <v>669</v>
      </c>
      <c r="D451" s="292">
        <v>37379.4</v>
      </c>
      <c r="E451" s="292">
        <v>37379.4</v>
      </c>
      <c r="F451" s="292">
        <v>37379.4</v>
      </c>
      <c r="G451" s="292">
        <v>37379.4</v>
      </c>
    </row>
    <row r="452" spans="1:7">
      <c r="A452" s="123"/>
      <c r="B452" s="123"/>
      <c r="C452" s="123" t="s">
        <v>25</v>
      </c>
      <c r="D452" s="123"/>
      <c r="E452" s="123"/>
      <c r="F452" s="123"/>
      <c r="G452" s="123"/>
    </row>
    <row r="453" spans="1:7" ht="27">
      <c r="A453" s="123"/>
      <c r="B453" s="123"/>
      <c r="C453" s="157" t="s">
        <v>214</v>
      </c>
      <c r="D453" s="293">
        <v>24475.200000000001</v>
      </c>
      <c r="E453" s="293">
        <v>24475.200000000001</v>
      </c>
      <c r="F453" s="293">
        <v>24475.200000000001</v>
      </c>
      <c r="G453" s="293">
        <v>24475.200000000001</v>
      </c>
    </row>
    <row r="454" spans="1:7" ht="27">
      <c r="A454" s="123"/>
      <c r="B454" s="123"/>
      <c r="C454" s="123" t="s">
        <v>26</v>
      </c>
      <c r="D454" s="123"/>
      <c r="E454" s="123"/>
      <c r="F454" s="123"/>
      <c r="G454" s="123"/>
    </row>
    <row r="455" spans="1:7">
      <c r="A455" s="123"/>
      <c r="B455" s="123"/>
      <c r="C455" s="123" t="s">
        <v>27</v>
      </c>
      <c r="D455" s="292">
        <v>24475.200000000001</v>
      </c>
      <c r="E455" s="292">
        <v>24475.200000000001</v>
      </c>
      <c r="F455" s="292">
        <v>24475.200000000001</v>
      </c>
      <c r="G455" s="292">
        <v>24475.200000000001</v>
      </c>
    </row>
    <row r="456" spans="1:7" ht="27">
      <c r="A456" s="123"/>
      <c r="B456" s="123"/>
      <c r="C456" s="123" t="s">
        <v>246</v>
      </c>
      <c r="D456" s="292">
        <v>24475.200000000001</v>
      </c>
      <c r="E456" s="292">
        <v>24475.200000000001</v>
      </c>
      <c r="F456" s="292">
        <v>24475.200000000001</v>
      </c>
      <c r="G456" s="292">
        <v>24475.200000000001</v>
      </c>
    </row>
    <row r="457" spans="1:7">
      <c r="A457" s="123"/>
      <c r="B457" s="123"/>
      <c r="C457" s="123" t="s">
        <v>247</v>
      </c>
      <c r="D457" s="292">
        <v>24475.200000000001</v>
      </c>
      <c r="E457" s="292">
        <v>24475.200000000001</v>
      </c>
      <c r="F457" s="292">
        <v>24475.200000000001</v>
      </c>
      <c r="G457" s="292">
        <v>24475.200000000001</v>
      </c>
    </row>
    <row r="458" spans="1:7">
      <c r="A458" s="123"/>
      <c r="B458" s="123"/>
      <c r="C458" s="123" t="s">
        <v>254</v>
      </c>
      <c r="D458" s="292">
        <v>24475.200000000001</v>
      </c>
      <c r="E458" s="292">
        <v>24475.200000000001</v>
      </c>
      <c r="F458" s="292">
        <v>24475.200000000001</v>
      </c>
      <c r="G458" s="292">
        <v>24475.200000000001</v>
      </c>
    </row>
    <row r="459" spans="1:7">
      <c r="A459" s="123"/>
      <c r="B459" s="123"/>
      <c r="C459" s="123" t="s">
        <v>257</v>
      </c>
      <c r="D459" s="292">
        <v>24475.200000000001</v>
      </c>
      <c r="E459" s="292">
        <v>24475.200000000001</v>
      </c>
      <c r="F459" s="292">
        <v>24475.200000000001</v>
      </c>
      <c r="G459" s="292">
        <v>24475.200000000001</v>
      </c>
    </row>
    <row r="460" spans="1:7">
      <c r="A460" s="123"/>
      <c r="B460" s="123"/>
      <c r="C460" s="157" t="s">
        <v>245</v>
      </c>
      <c r="D460" s="293">
        <v>12904.2</v>
      </c>
      <c r="E460" s="293">
        <v>12904.2</v>
      </c>
      <c r="F460" s="293">
        <v>12904.2</v>
      </c>
      <c r="G460" s="293">
        <v>12904.2</v>
      </c>
    </row>
    <row r="461" spans="1:7" ht="27">
      <c r="A461" s="123"/>
      <c r="B461" s="123"/>
      <c r="C461" s="123" t="s">
        <v>26</v>
      </c>
      <c r="D461" s="123"/>
      <c r="E461" s="123"/>
      <c r="F461" s="123"/>
      <c r="G461" s="123"/>
    </row>
    <row r="462" spans="1:7">
      <c r="A462" s="123"/>
      <c r="B462" s="123"/>
      <c r="C462" s="123" t="s">
        <v>27</v>
      </c>
      <c r="D462" s="292">
        <v>12904.2</v>
      </c>
      <c r="E462" s="292">
        <v>12904.2</v>
      </c>
      <c r="F462" s="292">
        <v>12904.2</v>
      </c>
      <c r="G462" s="292">
        <v>12904.2</v>
      </c>
    </row>
    <row r="463" spans="1:7" ht="27">
      <c r="A463" s="123"/>
      <c r="B463" s="123"/>
      <c r="C463" s="123" t="s">
        <v>246</v>
      </c>
      <c r="D463" s="292">
        <v>12904.2</v>
      </c>
      <c r="E463" s="292">
        <v>12904.2</v>
      </c>
      <c r="F463" s="292">
        <v>12904.2</v>
      </c>
      <c r="G463" s="292">
        <v>12904.2</v>
      </c>
    </row>
    <row r="464" spans="1:7">
      <c r="A464" s="123"/>
      <c r="B464" s="123"/>
      <c r="C464" s="123" t="s">
        <v>247</v>
      </c>
      <c r="D464" s="292">
        <v>12904.2</v>
      </c>
      <c r="E464" s="292">
        <v>12904.2</v>
      </c>
      <c r="F464" s="292">
        <v>12904.2</v>
      </c>
      <c r="G464" s="292">
        <v>12904.2</v>
      </c>
    </row>
    <row r="465" spans="1:7">
      <c r="A465" s="123"/>
      <c r="B465" s="123"/>
      <c r="C465" s="123" t="s">
        <v>254</v>
      </c>
      <c r="D465" s="292">
        <v>12424.2</v>
      </c>
      <c r="E465" s="292">
        <v>12424.2</v>
      </c>
      <c r="F465" s="292">
        <v>12424.2</v>
      </c>
      <c r="G465" s="292">
        <v>12424.2</v>
      </c>
    </row>
    <row r="466" spans="1:7">
      <c r="A466" s="123"/>
      <c r="B466" s="123"/>
      <c r="C466" s="123" t="s">
        <v>257</v>
      </c>
      <c r="D466" s="292">
        <v>12424.2</v>
      </c>
      <c r="E466" s="292">
        <v>12424.2</v>
      </c>
      <c r="F466" s="292">
        <v>12424.2</v>
      </c>
      <c r="G466" s="292">
        <v>12424.2</v>
      </c>
    </row>
    <row r="467" spans="1:7">
      <c r="A467" s="123"/>
      <c r="B467" s="123"/>
      <c r="C467" s="123" t="s">
        <v>248</v>
      </c>
      <c r="D467" s="292">
        <v>480</v>
      </c>
      <c r="E467" s="292">
        <v>480</v>
      </c>
      <c r="F467" s="292">
        <v>480</v>
      </c>
      <c r="G467" s="292">
        <v>480</v>
      </c>
    </row>
    <row r="468" spans="1:7">
      <c r="A468" s="123"/>
      <c r="B468" s="123"/>
      <c r="C468" s="123" t="s">
        <v>249</v>
      </c>
      <c r="D468" s="292">
        <v>480</v>
      </c>
      <c r="E468" s="292">
        <v>480</v>
      </c>
      <c r="F468" s="292">
        <v>480</v>
      </c>
      <c r="G468" s="292">
        <v>480</v>
      </c>
    </row>
    <row r="469" spans="1:7" ht="40.5">
      <c r="A469" s="123"/>
      <c r="B469" s="123" t="s">
        <v>670</v>
      </c>
      <c r="C469" s="123" t="s">
        <v>671</v>
      </c>
      <c r="D469" s="292">
        <v>1440</v>
      </c>
      <c r="E469" s="292">
        <v>1440</v>
      </c>
      <c r="F469" s="292">
        <v>1440</v>
      </c>
      <c r="G469" s="292">
        <v>1440</v>
      </c>
    </row>
    <row r="470" spans="1:7">
      <c r="A470" s="123"/>
      <c r="B470" s="123"/>
      <c r="C470" s="123" t="s">
        <v>25</v>
      </c>
      <c r="D470" s="123"/>
      <c r="E470" s="123"/>
      <c r="F470" s="123"/>
      <c r="G470" s="123"/>
    </row>
    <row r="471" spans="1:7">
      <c r="A471" s="123"/>
      <c r="B471" s="123"/>
      <c r="C471" s="157" t="s">
        <v>245</v>
      </c>
      <c r="D471" s="293">
        <v>1440</v>
      </c>
      <c r="E471" s="293">
        <v>1440</v>
      </c>
      <c r="F471" s="293">
        <v>1440</v>
      </c>
      <c r="G471" s="293">
        <v>1440</v>
      </c>
    </row>
    <row r="472" spans="1:7" ht="27">
      <c r="A472" s="123"/>
      <c r="B472" s="123"/>
      <c r="C472" s="123" t="s">
        <v>26</v>
      </c>
      <c r="D472" s="123"/>
      <c r="E472" s="123"/>
      <c r="F472" s="123"/>
      <c r="G472" s="123"/>
    </row>
    <row r="473" spans="1:7">
      <c r="A473" s="123"/>
      <c r="B473" s="123"/>
      <c r="C473" s="123" t="s">
        <v>27</v>
      </c>
      <c r="D473" s="292">
        <v>1440</v>
      </c>
      <c r="E473" s="292">
        <v>1440</v>
      </c>
      <c r="F473" s="292">
        <v>1440</v>
      </c>
      <c r="G473" s="292">
        <v>1440</v>
      </c>
    </row>
    <row r="474" spans="1:7" ht="27">
      <c r="A474" s="123"/>
      <c r="B474" s="123"/>
      <c r="C474" s="123" t="s">
        <v>246</v>
      </c>
      <c r="D474" s="292">
        <v>1440</v>
      </c>
      <c r="E474" s="292">
        <v>1440</v>
      </c>
      <c r="F474" s="292">
        <v>1440</v>
      </c>
      <c r="G474" s="292">
        <v>1440</v>
      </c>
    </row>
    <row r="475" spans="1:7">
      <c r="A475" s="123"/>
      <c r="B475" s="123"/>
      <c r="C475" s="123" t="s">
        <v>247</v>
      </c>
      <c r="D475" s="292">
        <v>1440</v>
      </c>
      <c r="E475" s="292">
        <v>1440</v>
      </c>
      <c r="F475" s="292">
        <v>1440</v>
      </c>
      <c r="G475" s="292">
        <v>1440</v>
      </c>
    </row>
    <row r="476" spans="1:7">
      <c r="A476" s="123"/>
      <c r="B476" s="123"/>
      <c r="C476" s="123" t="s">
        <v>248</v>
      </c>
      <c r="D476" s="292">
        <v>1440</v>
      </c>
      <c r="E476" s="292">
        <v>1440</v>
      </c>
      <c r="F476" s="292">
        <v>1440</v>
      </c>
      <c r="G476" s="292">
        <v>1440</v>
      </c>
    </row>
    <row r="477" spans="1:7">
      <c r="A477" s="123"/>
      <c r="B477" s="123"/>
      <c r="C477" s="123" t="s">
        <v>249</v>
      </c>
      <c r="D477" s="292">
        <v>1440</v>
      </c>
      <c r="E477" s="292">
        <v>1440</v>
      </c>
      <c r="F477" s="292">
        <v>1440</v>
      </c>
      <c r="G477" s="292">
        <v>1440</v>
      </c>
    </row>
    <row r="478" spans="1:7">
      <c r="A478" s="123" t="s">
        <v>672</v>
      </c>
      <c r="B478" s="123"/>
      <c r="C478" s="123" t="s">
        <v>731</v>
      </c>
      <c r="D478" s="292">
        <v>18157.599999999999</v>
      </c>
      <c r="E478" s="292">
        <v>18157.599999999999</v>
      </c>
      <c r="F478" s="292">
        <v>18157.599999999999</v>
      </c>
      <c r="G478" s="292">
        <v>18157.599999999999</v>
      </c>
    </row>
    <row r="479" spans="1:7">
      <c r="A479" s="123"/>
      <c r="B479" s="123"/>
      <c r="C479" s="123" t="s">
        <v>24</v>
      </c>
      <c r="D479" s="123"/>
      <c r="E479" s="123"/>
      <c r="F479" s="123"/>
      <c r="G479" s="123"/>
    </row>
    <row r="480" spans="1:7" ht="27">
      <c r="A480" s="123"/>
      <c r="B480" s="123" t="s">
        <v>673</v>
      </c>
      <c r="C480" s="123" t="s">
        <v>674</v>
      </c>
      <c r="D480" s="292">
        <v>18157.599999999999</v>
      </c>
      <c r="E480" s="292">
        <v>18157.599999999999</v>
      </c>
      <c r="F480" s="292">
        <v>18157.599999999999</v>
      </c>
      <c r="G480" s="292">
        <v>18157.599999999999</v>
      </c>
    </row>
    <row r="481" spans="1:7">
      <c r="A481" s="123"/>
      <c r="B481" s="123"/>
      <c r="C481" s="123" t="s">
        <v>25</v>
      </c>
      <c r="D481" s="123"/>
      <c r="E481" s="123"/>
      <c r="F481" s="123"/>
      <c r="G481" s="123"/>
    </row>
    <row r="482" spans="1:7" ht="27">
      <c r="A482" s="123"/>
      <c r="B482" s="123"/>
      <c r="C482" s="157" t="s">
        <v>214</v>
      </c>
      <c r="D482" s="293">
        <v>18157.599999999999</v>
      </c>
      <c r="E482" s="293">
        <v>18157.599999999999</v>
      </c>
      <c r="F482" s="293">
        <v>18157.599999999999</v>
      </c>
      <c r="G482" s="293">
        <v>18157.599999999999</v>
      </c>
    </row>
    <row r="483" spans="1:7" ht="27">
      <c r="A483" s="123"/>
      <c r="B483" s="123"/>
      <c r="C483" s="123" t="s">
        <v>26</v>
      </c>
      <c r="D483" s="123"/>
      <c r="E483" s="123"/>
      <c r="F483" s="123"/>
      <c r="G483" s="123"/>
    </row>
    <row r="484" spans="1:7">
      <c r="A484" s="123"/>
      <c r="B484" s="123"/>
      <c r="C484" s="123" t="s">
        <v>27</v>
      </c>
      <c r="D484" s="292">
        <v>18157.599999999999</v>
      </c>
      <c r="E484" s="292">
        <v>18157.599999999999</v>
      </c>
      <c r="F484" s="292">
        <v>18157.599999999999</v>
      </c>
      <c r="G484" s="292">
        <v>18157.599999999999</v>
      </c>
    </row>
    <row r="485" spans="1:7" ht="27">
      <c r="A485" s="123"/>
      <c r="B485" s="123"/>
      <c r="C485" s="123" t="s">
        <v>246</v>
      </c>
      <c r="D485" s="292">
        <v>18157.599999999999</v>
      </c>
      <c r="E485" s="292">
        <v>18157.599999999999</v>
      </c>
      <c r="F485" s="292">
        <v>18157.599999999999</v>
      </c>
      <c r="G485" s="292">
        <v>18157.599999999999</v>
      </c>
    </row>
    <row r="486" spans="1:7">
      <c r="A486" s="123"/>
      <c r="B486" s="123"/>
      <c r="C486" s="123" t="s">
        <v>247</v>
      </c>
      <c r="D486" s="292">
        <v>18157.599999999999</v>
      </c>
      <c r="E486" s="292">
        <v>18157.599999999999</v>
      </c>
      <c r="F486" s="292">
        <v>18157.599999999999</v>
      </c>
      <c r="G486" s="292">
        <v>18157.599999999999</v>
      </c>
    </row>
    <row r="487" spans="1:7">
      <c r="A487" s="123"/>
      <c r="B487" s="123"/>
      <c r="C487" s="123" t="s">
        <v>248</v>
      </c>
      <c r="D487" s="292">
        <v>18157.599999999999</v>
      </c>
      <c r="E487" s="292">
        <v>18157.599999999999</v>
      </c>
      <c r="F487" s="292">
        <v>18157.599999999999</v>
      </c>
      <c r="G487" s="292">
        <v>18157.599999999999</v>
      </c>
    </row>
    <row r="488" spans="1:7">
      <c r="A488" s="123"/>
      <c r="B488" s="123"/>
      <c r="C488" s="123" t="s">
        <v>249</v>
      </c>
      <c r="D488" s="292">
        <v>18157.599999999999</v>
      </c>
      <c r="E488" s="292">
        <v>18157.599999999999</v>
      </c>
      <c r="F488" s="292">
        <v>18157.599999999999</v>
      </c>
      <c r="G488" s="292">
        <v>18157.599999999999</v>
      </c>
    </row>
    <row r="489" spans="1:7" ht="40.5">
      <c r="A489" s="123" t="s">
        <v>675</v>
      </c>
      <c r="B489" s="123"/>
      <c r="C489" s="123" t="s">
        <v>732</v>
      </c>
      <c r="D489" s="292">
        <f>+D491+D500+D516+D532+D541+D552</f>
        <v>1006085.8999999999</v>
      </c>
      <c r="E489" s="292">
        <f t="shared" ref="E489:G489" si="2">+E491+E500+E516+E532+E541+E552</f>
        <v>1621075</v>
      </c>
      <c r="F489" s="292">
        <f t="shared" si="2"/>
        <v>1694331.3</v>
      </c>
      <c r="G489" s="292">
        <f t="shared" si="2"/>
        <v>1694331.3</v>
      </c>
    </row>
    <row r="490" spans="1:7">
      <c r="A490" s="123"/>
      <c r="B490" s="123"/>
      <c r="C490" s="123" t="s">
        <v>24</v>
      </c>
      <c r="D490" s="123"/>
      <c r="E490" s="123"/>
      <c r="F490" s="123"/>
      <c r="G490" s="123"/>
    </row>
    <row r="491" spans="1:7" ht="94.5">
      <c r="A491" s="123"/>
      <c r="B491" s="123" t="s">
        <v>145</v>
      </c>
      <c r="C491" s="123" t="s">
        <v>676</v>
      </c>
      <c r="D491" s="292">
        <v>13848</v>
      </c>
      <c r="E491" s="292">
        <v>13848</v>
      </c>
      <c r="F491" s="292">
        <v>13848</v>
      </c>
      <c r="G491" s="292">
        <v>13848</v>
      </c>
    </row>
    <row r="492" spans="1:7">
      <c r="A492" s="123"/>
      <c r="B492" s="123"/>
      <c r="C492" s="123" t="s">
        <v>25</v>
      </c>
      <c r="D492" s="123"/>
      <c r="E492" s="123"/>
      <c r="F492" s="123"/>
      <c r="G492" s="123"/>
    </row>
    <row r="493" spans="1:7" ht="27">
      <c r="A493" s="123"/>
      <c r="B493" s="123"/>
      <c r="C493" s="157" t="s">
        <v>214</v>
      </c>
      <c r="D493" s="293">
        <v>13848</v>
      </c>
      <c r="E493" s="293">
        <v>13848</v>
      </c>
      <c r="F493" s="293">
        <v>13848</v>
      </c>
      <c r="G493" s="293">
        <v>13848</v>
      </c>
    </row>
    <row r="494" spans="1:7" ht="27">
      <c r="A494" s="123"/>
      <c r="B494" s="123"/>
      <c r="C494" s="123" t="s">
        <v>26</v>
      </c>
      <c r="D494" s="123"/>
      <c r="E494" s="123"/>
      <c r="F494" s="123"/>
      <c r="G494" s="123"/>
    </row>
    <row r="495" spans="1:7">
      <c r="A495" s="123"/>
      <c r="B495" s="123"/>
      <c r="C495" s="123" t="s">
        <v>27</v>
      </c>
      <c r="D495" s="292">
        <v>13848</v>
      </c>
      <c r="E495" s="292">
        <v>13848</v>
      </c>
      <c r="F495" s="292">
        <v>13848</v>
      </c>
      <c r="G495" s="292">
        <v>13848</v>
      </c>
    </row>
    <row r="496" spans="1:7" ht="27">
      <c r="A496" s="123"/>
      <c r="B496" s="123"/>
      <c r="C496" s="123" t="s">
        <v>246</v>
      </c>
      <c r="D496" s="292">
        <v>13848</v>
      </c>
      <c r="E496" s="292">
        <v>13848</v>
      </c>
      <c r="F496" s="292">
        <v>13848</v>
      </c>
      <c r="G496" s="292">
        <v>13848</v>
      </c>
    </row>
    <row r="497" spans="1:7">
      <c r="A497" s="123"/>
      <c r="B497" s="123"/>
      <c r="C497" s="123" t="s">
        <v>247</v>
      </c>
      <c r="D497" s="292">
        <v>13848</v>
      </c>
      <c r="E497" s="292">
        <v>13848</v>
      </c>
      <c r="F497" s="292">
        <v>13848</v>
      </c>
      <c r="G497" s="292">
        <v>13848</v>
      </c>
    </row>
    <row r="498" spans="1:7">
      <c r="A498" s="123"/>
      <c r="B498" s="123"/>
      <c r="C498" s="123" t="s">
        <v>250</v>
      </c>
      <c r="D498" s="292">
        <v>13848</v>
      </c>
      <c r="E498" s="292">
        <v>13848</v>
      </c>
      <c r="F498" s="292">
        <v>13848</v>
      </c>
      <c r="G498" s="292">
        <v>13848</v>
      </c>
    </row>
    <row r="499" spans="1:7">
      <c r="A499" s="123"/>
      <c r="B499" s="123"/>
      <c r="C499" s="123" t="s">
        <v>251</v>
      </c>
      <c r="D499" s="292">
        <v>13848</v>
      </c>
      <c r="E499" s="292">
        <v>13848</v>
      </c>
      <c r="F499" s="292">
        <v>13848</v>
      </c>
      <c r="G499" s="292">
        <v>13848</v>
      </c>
    </row>
    <row r="500" spans="1:7">
      <c r="A500" s="123"/>
      <c r="B500" s="123" t="s">
        <v>227</v>
      </c>
      <c r="C500" s="123" t="s">
        <v>677</v>
      </c>
      <c r="D500" s="292">
        <v>913538.2</v>
      </c>
      <c r="E500" s="292">
        <v>1325836.3</v>
      </c>
      <c r="F500" s="292">
        <v>1399092.6</v>
      </c>
      <c r="G500" s="292">
        <v>1399092.6</v>
      </c>
    </row>
    <row r="501" spans="1:7">
      <c r="A501" s="123"/>
      <c r="B501" s="123"/>
      <c r="C501" s="123" t="s">
        <v>25</v>
      </c>
      <c r="D501" s="123"/>
      <c r="E501" s="123"/>
      <c r="F501" s="123"/>
      <c r="G501" s="123"/>
    </row>
    <row r="502" spans="1:7" ht="27">
      <c r="A502" s="123"/>
      <c r="B502" s="123"/>
      <c r="C502" s="157" t="s">
        <v>214</v>
      </c>
      <c r="D502" s="293">
        <v>678234</v>
      </c>
      <c r="E502" s="293">
        <v>949626.4</v>
      </c>
      <c r="F502" s="293">
        <v>949626.4</v>
      </c>
      <c r="G502" s="293">
        <v>949626.4</v>
      </c>
    </row>
    <row r="503" spans="1:7" ht="27">
      <c r="A503" s="123"/>
      <c r="B503" s="123"/>
      <c r="C503" s="123" t="s">
        <v>26</v>
      </c>
      <c r="D503" s="123"/>
      <c r="E503" s="123"/>
      <c r="F503" s="123"/>
      <c r="G503" s="123"/>
    </row>
    <row r="504" spans="1:7">
      <c r="A504" s="123"/>
      <c r="B504" s="123"/>
      <c r="C504" s="123" t="s">
        <v>27</v>
      </c>
      <c r="D504" s="292">
        <v>678234</v>
      </c>
      <c r="E504" s="292">
        <v>949626.4</v>
      </c>
      <c r="F504" s="292">
        <v>949626.4</v>
      </c>
      <c r="G504" s="292">
        <v>949626.4</v>
      </c>
    </row>
    <row r="505" spans="1:7" ht="27">
      <c r="A505" s="123"/>
      <c r="B505" s="123"/>
      <c r="C505" s="123" t="s">
        <v>246</v>
      </c>
      <c r="D505" s="292">
        <v>678234</v>
      </c>
      <c r="E505" s="292">
        <v>949626.4</v>
      </c>
      <c r="F505" s="292">
        <v>949626.4</v>
      </c>
      <c r="G505" s="292">
        <v>949626.4</v>
      </c>
    </row>
    <row r="506" spans="1:7">
      <c r="A506" s="123"/>
      <c r="B506" s="123"/>
      <c r="C506" s="123" t="s">
        <v>247</v>
      </c>
      <c r="D506" s="292">
        <v>678234</v>
      </c>
      <c r="E506" s="292">
        <v>949626.4</v>
      </c>
      <c r="F506" s="292">
        <v>949626.4</v>
      </c>
      <c r="G506" s="292">
        <v>949626.4</v>
      </c>
    </row>
    <row r="507" spans="1:7">
      <c r="A507" s="123"/>
      <c r="B507" s="123"/>
      <c r="C507" s="123" t="s">
        <v>254</v>
      </c>
      <c r="D507" s="292">
        <v>678234</v>
      </c>
      <c r="E507" s="292">
        <v>949626.4</v>
      </c>
      <c r="F507" s="292">
        <v>949626.4</v>
      </c>
      <c r="G507" s="292">
        <v>949626.4</v>
      </c>
    </row>
    <row r="508" spans="1:7">
      <c r="A508" s="123"/>
      <c r="B508" s="123"/>
      <c r="C508" s="123" t="s">
        <v>257</v>
      </c>
      <c r="D508" s="292">
        <v>678234</v>
      </c>
      <c r="E508" s="292">
        <v>949626.4</v>
      </c>
      <c r="F508" s="292">
        <v>949626.4</v>
      </c>
      <c r="G508" s="292">
        <v>949626.4</v>
      </c>
    </row>
    <row r="509" spans="1:7">
      <c r="A509" s="123"/>
      <c r="B509" s="123"/>
      <c r="C509" s="157" t="s">
        <v>245</v>
      </c>
      <c r="D509" s="293">
        <v>235304.2</v>
      </c>
      <c r="E509" s="293">
        <v>376209.9</v>
      </c>
      <c r="F509" s="293">
        <v>449466.2</v>
      </c>
      <c r="G509" s="293">
        <v>449466.2</v>
      </c>
    </row>
    <row r="510" spans="1:7" ht="27">
      <c r="A510" s="123"/>
      <c r="B510" s="123"/>
      <c r="C510" s="123" t="s">
        <v>26</v>
      </c>
      <c r="D510" s="123"/>
      <c r="E510" s="123"/>
      <c r="F510" s="123"/>
      <c r="G510" s="123"/>
    </row>
    <row r="511" spans="1:7">
      <c r="A511" s="123"/>
      <c r="B511" s="123"/>
      <c r="C511" s="123" t="s">
        <v>27</v>
      </c>
      <c r="D511" s="292">
        <v>235304.2</v>
      </c>
      <c r="E511" s="292">
        <v>376209.9</v>
      </c>
      <c r="F511" s="292">
        <v>449466.2</v>
      </c>
      <c r="G511" s="292">
        <v>449466.2</v>
      </c>
    </row>
    <row r="512" spans="1:7" ht="27">
      <c r="A512" s="123"/>
      <c r="B512" s="123"/>
      <c r="C512" s="123" t="s">
        <v>246</v>
      </c>
      <c r="D512" s="292">
        <v>235304.2</v>
      </c>
      <c r="E512" s="292">
        <v>376209.9</v>
      </c>
      <c r="F512" s="292">
        <v>449466.2</v>
      </c>
      <c r="G512" s="292">
        <v>449466.2</v>
      </c>
    </row>
    <row r="513" spans="1:7">
      <c r="A513" s="123"/>
      <c r="B513" s="123"/>
      <c r="C513" s="123" t="s">
        <v>247</v>
      </c>
      <c r="D513" s="292">
        <v>235304.2</v>
      </c>
      <c r="E513" s="292">
        <v>376209.9</v>
      </c>
      <c r="F513" s="292">
        <v>449466.2</v>
      </c>
      <c r="G513" s="292">
        <v>449466.2</v>
      </c>
    </row>
    <row r="514" spans="1:7">
      <c r="A514" s="123"/>
      <c r="B514" s="123"/>
      <c r="C514" s="123" t="s">
        <v>254</v>
      </c>
      <c r="D514" s="292">
        <v>235304.2</v>
      </c>
      <c r="E514" s="292">
        <v>376209.9</v>
      </c>
      <c r="F514" s="292">
        <v>449466.2</v>
      </c>
      <c r="G514" s="292">
        <v>449466.2</v>
      </c>
    </row>
    <row r="515" spans="1:7">
      <c r="A515" s="123"/>
      <c r="B515" s="123"/>
      <c r="C515" s="123" t="s">
        <v>257</v>
      </c>
      <c r="D515" s="292">
        <v>235304.2</v>
      </c>
      <c r="E515" s="292">
        <v>376209.9</v>
      </c>
      <c r="F515" s="292">
        <v>449466.2</v>
      </c>
      <c r="G515" s="292">
        <v>449466.2</v>
      </c>
    </row>
    <row r="516" spans="1:7" ht="27">
      <c r="A516" s="123"/>
      <c r="B516" s="123" t="s">
        <v>662</v>
      </c>
      <c r="C516" s="123" t="s">
        <v>678</v>
      </c>
      <c r="D516" s="292">
        <v>46935.7</v>
      </c>
      <c r="E516" s="292">
        <v>46935.7</v>
      </c>
      <c r="F516" s="292">
        <v>46935.7</v>
      </c>
      <c r="G516" s="292">
        <v>46935.7</v>
      </c>
    </row>
    <row r="517" spans="1:7">
      <c r="A517" s="123"/>
      <c r="B517" s="123"/>
      <c r="C517" s="123" t="s">
        <v>25</v>
      </c>
      <c r="D517" s="123"/>
      <c r="E517" s="123"/>
      <c r="F517" s="123"/>
      <c r="G517" s="123"/>
    </row>
    <row r="518" spans="1:7" ht="27">
      <c r="A518" s="123"/>
      <c r="B518" s="123"/>
      <c r="C518" s="157" t="s">
        <v>146</v>
      </c>
      <c r="D518" s="293">
        <v>45551.5</v>
      </c>
      <c r="E518" s="293">
        <v>45551.5</v>
      </c>
      <c r="F518" s="293">
        <v>45551.5</v>
      </c>
      <c r="G518" s="293">
        <v>45551.5</v>
      </c>
    </row>
    <row r="519" spans="1:7" ht="27">
      <c r="A519" s="123"/>
      <c r="B519" s="123"/>
      <c r="C519" s="123" t="s">
        <v>26</v>
      </c>
      <c r="D519" s="123"/>
      <c r="E519" s="123"/>
      <c r="F519" s="123"/>
      <c r="G519" s="123"/>
    </row>
    <row r="520" spans="1:7">
      <c r="A520" s="123"/>
      <c r="B520" s="123"/>
      <c r="C520" s="123" t="s">
        <v>27</v>
      </c>
      <c r="D520" s="292">
        <v>45551.5</v>
      </c>
      <c r="E520" s="292">
        <v>45551.5</v>
      </c>
      <c r="F520" s="292">
        <v>45551.5</v>
      </c>
      <c r="G520" s="292">
        <v>45551.5</v>
      </c>
    </row>
    <row r="521" spans="1:7" ht="27">
      <c r="A521" s="123"/>
      <c r="B521" s="123"/>
      <c r="C521" s="123" t="s">
        <v>246</v>
      </c>
      <c r="D521" s="292">
        <v>45551.5</v>
      </c>
      <c r="E521" s="292">
        <v>45551.5</v>
      </c>
      <c r="F521" s="292">
        <v>45551.5</v>
      </c>
      <c r="G521" s="292">
        <v>45551.5</v>
      </c>
    </row>
    <row r="522" spans="1:7">
      <c r="A522" s="123"/>
      <c r="B522" s="123"/>
      <c r="C522" s="123" t="s">
        <v>247</v>
      </c>
      <c r="D522" s="292">
        <v>45551.5</v>
      </c>
      <c r="E522" s="292">
        <v>45551.5</v>
      </c>
      <c r="F522" s="292">
        <v>45551.5</v>
      </c>
      <c r="G522" s="292">
        <v>45551.5</v>
      </c>
    </row>
    <row r="523" spans="1:7">
      <c r="A523" s="123"/>
      <c r="B523" s="123"/>
      <c r="C523" s="123" t="s">
        <v>254</v>
      </c>
      <c r="D523" s="292">
        <v>45551.5</v>
      </c>
      <c r="E523" s="292">
        <v>45551.5</v>
      </c>
      <c r="F523" s="292">
        <v>45551.5</v>
      </c>
      <c r="G523" s="292">
        <v>45551.5</v>
      </c>
    </row>
    <row r="524" spans="1:7" ht="27">
      <c r="A524" s="123"/>
      <c r="B524" s="123"/>
      <c r="C524" s="123" t="s">
        <v>255</v>
      </c>
      <c r="D524" s="292">
        <v>45551.5</v>
      </c>
      <c r="E524" s="292">
        <v>45551.5</v>
      </c>
      <c r="F524" s="292">
        <v>45551.5</v>
      </c>
      <c r="G524" s="292">
        <v>45551.5</v>
      </c>
    </row>
    <row r="525" spans="1:7" ht="27">
      <c r="A525" s="123"/>
      <c r="B525" s="123"/>
      <c r="C525" s="157" t="s">
        <v>214</v>
      </c>
      <c r="D525" s="293">
        <v>1384.2</v>
      </c>
      <c r="E525" s="293">
        <v>1384.2</v>
      </c>
      <c r="F525" s="293">
        <v>1384.2</v>
      </c>
      <c r="G525" s="293">
        <v>1384.2</v>
      </c>
    </row>
    <row r="526" spans="1:7" ht="27">
      <c r="A526" s="123"/>
      <c r="B526" s="123"/>
      <c r="C526" s="123" t="s">
        <v>26</v>
      </c>
      <c r="D526" s="123"/>
      <c r="E526" s="123"/>
      <c r="F526" s="123"/>
      <c r="G526" s="123"/>
    </row>
    <row r="527" spans="1:7">
      <c r="A527" s="123"/>
      <c r="B527" s="123"/>
      <c r="C527" s="123" t="s">
        <v>27</v>
      </c>
      <c r="D527" s="292">
        <v>1384.2</v>
      </c>
      <c r="E527" s="292">
        <v>1384.2</v>
      </c>
      <c r="F527" s="292">
        <v>1384.2</v>
      </c>
      <c r="G527" s="292">
        <v>1384.2</v>
      </c>
    </row>
    <row r="528" spans="1:7" ht="27">
      <c r="A528" s="123"/>
      <c r="B528" s="123"/>
      <c r="C528" s="123" t="s">
        <v>246</v>
      </c>
      <c r="D528" s="292">
        <v>1384.2</v>
      </c>
      <c r="E528" s="292">
        <v>1384.2</v>
      </c>
      <c r="F528" s="292">
        <v>1384.2</v>
      </c>
      <c r="G528" s="292">
        <v>1384.2</v>
      </c>
    </row>
    <row r="529" spans="1:7">
      <c r="A529" s="123"/>
      <c r="B529" s="123"/>
      <c r="C529" s="123" t="s">
        <v>247</v>
      </c>
      <c r="D529" s="292">
        <v>1384.2</v>
      </c>
      <c r="E529" s="292">
        <v>1384.2</v>
      </c>
      <c r="F529" s="292">
        <v>1384.2</v>
      </c>
      <c r="G529" s="292">
        <v>1384.2</v>
      </c>
    </row>
    <row r="530" spans="1:7">
      <c r="A530" s="123"/>
      <c r="B530" s="123"/>
      <c r="C530" s="123" t="s">
        <v>254</v>
      </c>
      <c r="D530" s="292">
        <v>1384.2</v>
      </c>
      <c r="E530" s="292">
        <v>1384.2</v>
      </c>
      <c r="F530" s="292">
        <v>1384.2</v>
      </c>
      <c r="G530" s="292">
        <v>1384.2</v>
      </c>
    </row>
    <row r="531" spans="1:7" ht="27">
      <c r="A531" s="123"/>
      <c r="B531" s="123"/>
      <c r="C531" s="123" t="s">
        <v>255</v>
      </c>
      <c r="D531" s="292">
        <v>1384.2</v>
      </c>
      <c r="E531" s="292">
        <v>1384.2</v>
      </c>
      <c r="F531" s="292">
        <v>1384.2</v>
      </c>
      <c r="G531" s="292">
        <v>1384.2</v>
      </c>
    </row>
    <row r="532" spans="1:7" ht="27">
      <c r="A532" s="123"/>
      <c r="B532" s="123" t="s">
        <v>195</v>
      </c>
      <c r="C532" s="123" t="s">
        <v>679</v>
      </c>
      <c r="D532" s="292">
        <f>+D534</f>
        <v>23804</v>
      </c>
      <c r="E532" s="292">
        <f>+E534</f>
        <v>23804</v>
      </c>
      <c r="F532" s="292">
        <f t="shared" ref="F532:G532" si="3">+F534</f>
        <v>23804</v>
      </c>
      <c r="G532" s="292">
        <f t="shared" si="3"/>
        <v>23804</v>
      </c>
    </row>
    <row r="533" spans="1:7">
      <c r="A533" s="123"/>
      <c r="B533" s="123"/>
      <c r="C533" s="123" t="s">
        <v>25</v>
      </c>
      <c r="D533" s="123"/>
      <c r="E533" s="123"/>
      <c r="F533" s="123"/>
      <c r="G533" s="123"/>
    </row>
    <row r="534" spans="1:7">
      <c r="A534" s="123"/>
      <c r="B534" s="123"/>
      <c r="C534" s="157" t="s">
        <v>245</v>
      </c>
      <c r="D534" s="293">
        <v>23804</v>
      </c>
      <c r="E534" s="293">
        <v>23804</v>
      </c>
      <c r="F534" s="293">
        <v>23804</v>
      </c>
      <c r="G534" s="293">
        <v>23804</v>
      </c>
    </row>
    <row r="535" spans="1:7" ht="27">
      <c r="A535" s="123"/>
      <c r="B535" s="123"/>
      <c r="C535" s="123" t="s">
        <v>26</v>
      </c>
      <c r="D535" s="123"/>
      <c r="E535" s="123"/>
      <c r="F535" s="123"/>
      <c r="G535" s="123"/>
    </row>
    <row r="536" spans="1:7">
      <c r="A536" s="123"/>
      <c r="B536" s="123"/>
      <c r="C536" s="123" t="s">
        <v>27</v>
      </c>
      <c r="D536" s="292">
        <v>23804</v>
      </c>
      <c r="E536" s="292">
        <v>23804</v>
      </c>
      <c r="F536" s="292">
        <v>23804</v>
      </c>
      <c r="G536" s="292">
        <v>23804</v>
      </c>
    </row>
    <row r="537" spans="1:7" ht="27">
      <c r="A537" s="123"/>
      <c r="B537" s="123"/>
      <c r="C537" s="123" t="s">
        <v>246</v>
      </c>
      <c r="D537" s="292">
        <v>23804</v>
      </c>
      <c r="E537" s="292">
        <v>23804</v>
      </c>
      <c r="F537" s="292">
        <v>23804</v>
      </c>
      <c r="G537" s="292">
        <v>23804</v>
      </c>
    </row>
    <row r="538" spans="1:7">
      <c r="A538" s="123"/>
      <c r="B538" s="123"/>
      <c r="C538" s="123" t="s">
        <v>247</v>
      </c>
      <c r="D538" s="292">
        <v>23804</v>
      </c>
      <c r="E538" s="292">
        <v>23804</v>
      </c>
      <c r="F538" s="292">
        <v>23804</v>
      </c>
      <c r="G538" s="292">
        <v>23804</v>
      </c>
    </row>
    <row r="539" spans="1:7">
      <c r="A539" s="123"/>
      <c r="B539" s="123"/>
      <c r="C539" s="123" t="s">
        <v>248</v>
      </c>
      <c r="D539" s="292">
        <v>23804</v>
      </c>
      <c r="E539" s="292">
        <v>23804</v>
      </c>
      <c r="F539" s="292">
        <v>23804</v>
      </c>
      <c r="G539" s="292">
        <v>23804</v>
      </c>
    </row>
    <row r="540" spans="1:7">
      <c r="A540" s="123"/>
      <c r="B540" s="123"/>
      <c r="C540" s="123" t="s">
        <v>249</v>
      </c>
      <c r="D540" s="292">
        <v>23804</v>
      </c>
      <c r="E540" s="292">
        <v>23804</v>
      </c>
      <c r="F540" s="292">
        <v>23804</v>
      </c>
      <c r="G540" s="292">
        <v>23804</v>
      </c>
    </row>
    <row r="541" spans="1:7" ht="27">
      <c r="A541" s="123"/>
      <c r="B541" s="123" t="s">
        <v>656</v>
      </c>
      <c r="C541" s="123" t="s">
        <v>680</v>
      </c>
      <c r="D541" s="292">
        <f>+D543</f>
        <v>960</v>
      </c>
      <c r="E541" s="292">
        <f t="shared" ref="E541:G541" si="4">+E543</f>
        <v>203651</v>
      </c>
      <c r="F541" s="292">
        <f t="shared" si="4"/>
        <v>203651</v>
      </c>
      <c r="G541" s="292">
        <f t="shared" si="4"/>
        <v>203651</v>
      </c>
    </row>
    <row r="542" spans="1:7">
      <c r="A542" s="123"/>
      <c r="B542" s="123"/>
      <c r="C542" s="123" t="s">
        <v>25</v>
      </c>
      <c r="D542" s="123"/>
      <c r="E542" s="123"/>
      <c r="F542" s="123"/>
      <c r="G542" s="123"/>
    </row>
    <row r="543" spans="1:7">
      <c r="A543" s="123"/>
      <c r="B543" s="123"/>
      <c r="C543" s="157" t="s">
        <v>245</v>
      </c>
      <c r="D543" s="293">
        <v>960</v>
      </c>
      <c r="E543" s="293">
        <v>203651</v>
      </c>
      <c r="F543" s="293">
        <v>203651</v>
      </c>
      <c r="G543" s="293">
        <v>203651</v>
      </c>
    </row>
    <row r="544" spans="1:7" ht="27">
      <c r="A544" s="123"/>
      <c r="B544" s="123"/>
      <c r="C544" s="123" t="s">
        <v>26</v>
      </c>
      <c r="D544" s="123"/>
      <c r="E544" s="123"/>
      <c r="F544" s="123"/>
      <c r="G544" s="123"/>
    </row>
    <row r="545" spans="1:7">
      <c r="A545" s="123"/>
      <c r="B545" s="123"/>
      <c r="C545" s="123" t="s">
        <v>27</v>
      </c>
      <c r="D545" s="292">
        <v>960</v>
      </c>
      <c r="E545" s="292">
        <v>203651</v>
      </c>
      <c r="F545" s="292">
        <v>203651</v>
      </c>
      <c r="G545" s="292">
        <v>203651</v>
      </c>
    </row>
    <row r="546" spans="1:7" ht="27">
      <c r="A546" s="123"/>
      <c r="B546" s="123"/>
      <c r="C546" s="123" t="s">
        <v>246</v>
      </c>
      <c r="D546" s="292">
        <v>960</v>
      </c>
      <c r="E546" s="292">
        <v>203651</v>
      </c>
      <c r="F546" s="292">
        <v>203651</v>
      </c>
      <c r="G546" s="292">
        <v>203651</v>
      </c>
    </row>
    <row r="547" spans="1:7">
      <c r="A547" s="123"/>
      <c r="B547" s="123"/>
      <c r="C547" s="123" t="s">
        <v>247</v>
      </c>
      <c r="D547" s="292">
        <v>960</v>
      </c>
      <c r="E547" s="292">
        <v>203651</v>
      </c>
      <c r="F547" s="292">
        <v>203651</v>
      </c>
      <c r="G547" s="292">
        <v>203651</v>
      </c>
    </row>
    <row r="548" spans="1:7">
      <c r="A548" s="123"/>
      <c r="B548" s="123"/>
      <c r="C548" s="123" t="s">
        <v>254</v>
      </c>
      <c r="D548" s="292">
        <v>0</v>
      </c>
      <c r="E548" s="292">
        <v>202691</v>
      </c>
      <c r="F548" s="292">
        <v>202691</v>
      </c>
      <c r="G548" s="292">
        <v>202691</v>
      </c>
    </row>
    <row r="549" spans="1:7" ht="27">
      <c r="A549" s="123"/>
      <c r="B549" s="123"/>
      <c r="C549" s="123" t="s">
        <v>255</v>
      </c>
      <c r="D549" s="292">
        <v>0</v>
      </c>
      <c r="E549" s="292">
        <v>202691</v>
      </c>
      <c r="F549" s="292">
        <v>202691</v>
      </c>
      <c r="G549" s="292">
        <v>202691</v>
      </c>
    </row>
    <row r="550" spans="1:7">
      <c r="A550" s="123"/>
      <c r="B550" s="123"/>
      <c r="C550" s="123" t="s">
        <v>248</v>
      </c>
      <c r="D550" s="292">
        <v>960</v>
      </c>
      <c r="E550" s="292">
        <v>960</v>
      </c>
      <c r="F550" s="292">
        <v>960</v>
      </c>
      <c r="G550" s="292">
        <v>960</v>
      </c>
    </row>
    <row r="551" spans="1:7">
      <c r="A551" s="123"/>
      <c r="B551" s="123"/>
      <c r="C551" s="123" t="s">
        <v>249</v>
      </c>
      <c r="D551" s="292">
        <v>960</v>
      </c>
      <c r="E551" s="292">
        <v>960</v>
      </c>
      <c r="F551" s="292">
        <v>960</v>
      </c>
      <c r="G551" s="292">
        <v>960</v>
      </c>
    </row>
    <row r="552" spans="1:7">
      <c r="A552" s="123"/>
      <c r="B552" s="123" t="s">
        <v>645</v>
      </c>
      <c r="C552" s="123" t="s">
        <v>681</v>
      </c>
      <c r="D552" s="292">
        <f>+D554</f>
        <v>7000</v>
      </c>
      <c r="E552" s="292">
        <f t="shared" ref="E552:G552" si="5">+E554</f>
        <v>7000</v>
      </c>
      <c r="F552" s="292">
        <f t="shared" si="5"/>
        <v>7000</v>
      </c>
      <c r="G552" s="292">
        <f t="shared" si="5"/>
        <v>7000</v>
      </c>
    </row>
    <row r="553" spans="1:7">
      <c r="A553" s="123"/>
      <c r="B553" s="123"/>
      <c r="C553" s="123" t="s">
        <v>25</v>
      </c>
      <c r="D553" s="123"/>
      <c r="E553" s="123"/>
      <c r="F553" s="123"/>
      <c r="G553" s="123"/>
    </row>
    <row r="554" spans="1:7">
      <c r="A554" s="123"/>
      <c r="B554" s="123"/>
      <c r="C554" s="157" t="s">
        <v>245</v>
      </c>
      <c r="D554" s="293">
        <v>7000</v>
      </c>
      <c r="E554" s="293">
        <v>7000</v>
      </c>
      <c r="F554" s="293">
        <v>7000</v>
      </c>
      <c r="G554" s="293">
        <v>7000</v>
      </c>
    </row>
    <row r="555" spans="1:7" ht="27">
      <c r="A555" s="123"/>
      <c r="B555" s="123"/>
      <c r="C555" s="123" t="s">
        <v>26</v>
      </c>
      <c r="D555" s="123"/>
      <c r="E555" s="123"/>
      <c r="F555" s="123"/>
      <c r="G555" s="123"/>
    </row>
    <row r="556" spans="1:7">
      <c r="A556" s="123"/>
      <c r="B556" s="123"/>
      <c r="C556" s="123" t="s">
        <v>27</v>
      </c>
      <c r="D556" s="292">
        <v>7000</v>
      </c>
      <c r="E556" s="292">
        <v>7000</v>
      </c>
      <c r="F556" s="292">
        <v>7000</v>
      </c>
      <c r="G556" s="292">
        <v>7000</v>
      </c>
    </row>
    <row r="557" spans="1:7" ht="27">
      <c r="A557" s="123"/>
      <c r="B557" s="123"/>
      <c r="C557" s="123" t="s">
        <v>246</v>
      </c>
      <c r="D557" s="292">
        <v>7000</v>
      </c>
      <c r="E557" s="292">
        <v>7000</v>
      </c>
      <c r="F557" s="292">
        <v>7000</v>
      </c>
      <c r="G557" s="292">
        <v>7000</v>
      </c>
    </row>
    <row r="558" spans="1:7">
      <c r="A558" s="123"/>
      <c r="B558" s="123"/>
      <c r="C558" s="123" t="s">
        <v>247</v>
      </c>
      <c r="D558" s="292">
        <v>7000</v>
      </c>
      <c r="E558" s="292">
        <v>7000</v>
      </c>
      <c r="F558" s="292">
        <v>7000</v>
      </c>
      <c r="G558" s="292">
        <v>7000</v>
      </c>
    </row>
    <row r="559" spans="1:7">
      <c r="A559" s="123"/>
      <c r="B559" s="123"/>
      <c r="C559" s="123" t="s">
        <v>248</v>
      </c>
      <c r="D559" s="292">
        <v>7000</v>
      </c>
      <c r="E559" s="292">
        <v>7000</v>
      </c>
      <c r="F559" s="292">
        <v>7000</v>
      </c>
      <c r="G559" s="292">
        <v>7000</v>
      </c>
    </row>
    <row r="560" spans="1:7">
      <c r="A560" s="123"/>
      <c r="B560" s="123"/>
      <c r="C560" s="123" t="s">
        <v>249</v>
      </c>
      <c r="D560" s="292">
        <v>7000</v>
      </c>
      <c r="E560" s="292">
        <v>7000</v>
      </c>
      <c r="F560" s="292">
        <v>7000</v>
      </c>
      <c r="G560" s="292">
        <v>7000</v>
      </c>
    </row>
    <row r="561" spans="1:7" ht="28.5">
      <c r="A561" s="123"/>
      <c r="B561" s="123"/>
      <c r="C561" s="290" t="s">
        <v>200</v>
      </c>
      <c r="D561" s="291">
        <v>140432.79999999999</v>
      </c>
      <c r="E561" s="291">
        <v>140432.79999999999</v>
      </c>
      <c r="F561" s="291">
        <v>140432.79999999999</v>
      </c>
      <c r="G561" s="291">
        <v>140432.79999999999</v>
      </c>
    </row>
    <row r="562" spans="1:7">
      <c r="A562" s="123"/>
      <c r="B562" s="123"/>
      <c r="C562" s="123" t="s">
        <v>24</v>
      </c>
      <c r="D562" s="123"/>
      <c r="E562" s="123"/>
      <c r="F562" s="123"/>
      <c r="G562" s="123"/>
    </row>
    <row r="563" spans="1:7">
      <c r="A563" s="123" t="s">
        <v>199</v>
      </c>
      <c r="B563" s="123"/>
      <c r="C563" s="123" t="s">
        <v>269</v>
      </c>
      <c r="D563" s="292">
        <v>255.1</v>
      </c>
      <c r="E563" s="292">
        <v>255.1</v>
      </c>
      <c r="F563" s="292">
        <v>255.1</v>
      </c>
      <c r="G563" s="292">
        <v>255.1</v>
      </c>
    </row>
    <row r="564" spans="1:7">
      <c r="A564" s="123"/>
      <c r="B564" s="123"/>
      <c r="C564" s="123" t="s">
        <v>24</v>
      </c>
      <c r="D564" s="123"/>
      <c r="E564" s="123"/>
      <c r="F564" s="123"/>
      <c r="G564" s="123"/>
    </row>
    <row r="565" spans="1:7">
      <c r="A565" s="123"/>
      <c r="B565" s="123" t="s">
        <v>162</v>
      </c>
      <c r="C565" s="123" t="s">
        <v>198</v>
      </c>
      <c r="D565" s="292">
        <v>255.1</v>
      </c>
      <c r="E565" s="292">
        <v>255.1</v>
      </c>
      <c r="F565" s="292">
        <v>255.1</v>
      </c>
      <c r="G565" s="292">
        <v>255.1</v>
      </c>
    </row>
    <row r="566" spans="1:7">
      <c r="A566" s="123"/>
      <c r="B566" s="123"/>
      <c r="C566" s="123" t="s">
        <v>25</v>
      </c>
      <c r="D566" s="123"/>
      <c r="E566" s="123"/>
      <c r="F566" s="123"/>
      <c r="G566" s="123"/>
    </row>
    <row r="567" spans="1:7">
      <c r="A567" s="123"/>
      <c r="B567" s="123"/>
      <c r="C567" s="157" t="s">
        <v>245</v>
      </c>
      <c r="D567" s="293">
        <v>255.1</v>
      </c>
      <c r="E567" s="293">
        <v>255.1</v>
      </c>
      <c r="F567" s="293">
        <v>255.1</v>
      </c>
      <c r="G567" s="293">
        <v>255.1</v>
      </c>
    </row>
    <row r="568" spans="1:7" ht="27">
      <c r="A568" s="123"/>
      <c r="B568" s="123"/>
      <c r="C568" s="123" t="s">
        <v>26</v>
      </c>
      <c r="D568" s="123"/>
      <c r="E568" s="123"/>
      <c r="F568" s="123"/>
      <c r="G568" s="123"/>
    </row>
    <row r="569" spans="1:7">
      <c r="A569" s="123"/>
      <c r="B569" s="123"/>
      <c r="C569" s="123" t="s">
        <v>27</v>
      </c>
      <c r="D569" s="292">
        <v>255.1</v>
      </c>
      <c r="E569" s="292">
        <v>255.1</v>
      </c>
      <c r="F569" s="292">
        <v>255.1</v>
      </c>
      <c r="G569" s="292">
        <v>255.1</v>
      </c>
    </row>
    <row r="570" spans="1:7" ht="27">
      <c r="A570" s="123"/>
      <c r="B570" s="123"/>
      <c r="C570" s="123" t="s">
        <v>246</v>
      </c>
      <c r="D570" s="292">
        <v>255.1</v>
      </c>
      <c r="E570" s="292">
        <v>255.1</v>
      </c>
      <c r="F570" s="292">
        <v>255.1</v>
      </c>
      <c r="G570" s="292">
        <v>255.1</v>
      </c>
    </row>
    <row r="571" spans="1:7">
      <c r="A571" s="123"/>
      <c r="B571" s="123"/>
      <c r="C571" s="123" t="s">
        <v>247</v>
      </c>
      <c r="D571" s="292">
        <v>255.1</v>
      </c>
      <c r="E571" s="292">
        <v>255.1</v>
      </c>
      <c r="F571" s="292">
        <v>255.1</v>
      </c>
      <c r="G571" s="292">
        <v>255.1</v>
      </c>
    </row>
    <row r="572" spans="1:7">
      <c r="A572" s="123"/>
      <c r="B572" s="123"/>
      <c r="C572" s="123" t="s">
        <v>254</v>
      </c>
      <c r="D572" s="292">
        <v>255.1</v>
      </c>
      <c r="E572" s="292">
        <v>255.1</v>
      </c>
      <c r="F572" s="292">
        <v>255.1</v>
      </c>
      <c r="G572" s="292">
        <v>255.1</v>
      </c>
    </row>
    <row r="573" spans="1:7">
      <c r="A573" s="123"/>
      <c r="B573" s="123"/>
      <c r="C573" s="123" t="s">
        <v>257</v>
      </c>
      <c r="D573" s="292">
        <v>255.1</v>
      </c>
      <c r="E573" s="292">
        <v>255.1</v>
      </c>
      <c r="F573" s="292">
        <v>255.1</v>
      </c>
      <c r="G573" s="292">
        <v>255.1</v>
      </c>
    </row>
    <row r="574" spans="1:7" ht="27">
      <c r="A574" s="123" t="s">
        <v>682</v>
      </c>
      <c r="B574" s="123"/>
      <c r="C574" s="123" t="s">
        <v>733</v>
      </c>
      <c r="D574" s="292">
        <v>140177.70000000001</v>
      </c>
      <c r="E574" s="292">
        <v>140177.70000000001</v>
      </c>
      <c r="F574" s="292">
        <v>140177.70000000001</v>
      </c>
      <c r="G574" s="292">
        <v>140177.70000000001</v>
      </c>
    </row>
    <row r="575" spans="1:7">
      <c r="A575" s="123"/>
      <c r="B575" s="123"/>
      <c r="C575" s="123" t="s">
        <v>24</v>
      </c>
      <c r="D575" s="123"/>
      <c r="E575" s="123"/>
      <c r="F575" s="123"/>
      <c r="G575" s="123"/>
    </row>
    <row r="576" spans="1:7" ht="27">
      <c r="A576" s="123"/>
      <c r="B576" s="123" t="s">
        <v>227</v>
      </c>
      <c r="C576" s="123" t="s">
        <v>683</v>
      </c>
      <c r="D576" s="292">
        <v>140177.70000000001</v>
      </c>
      <c r="E576" s="292">
        <v>140177.70000000001</v>
      </c>
      <c r="F576" s="292">
        <v>140177.70000000001</v>
      </c>
      <c r="G576" s="292">
        <v>140177.70000000001</v>
      </c>
    </row>
    <row r="577" spans="1:7">
      <c r="A577" s="123"/>
      <c r="B577" s="123"/>
      <c r="C577" s="123" t="s">
        <v>25</v>
      </c>
      <c r="D577" s="123"/>
      <c r="E577" s="123"/>
      <c r="F577" s="123"/>
      <c r="G577" s="123"/>
    </row>
    <row r="578" spans="1:7">
      <c r="A578" s="123"/>
      <c r="B578" s="123"/>
      <c r="C578" s="157" t="s">
        <v>245</v>
      </c>
      <c r="D578" s="293">
        <v>140177.70000000001</v>
      </c>
      <c r="E578" s="293">
        <v>140177.70000000001</v>
      </c>
      <c r="F578" s="293">
        <v>140177.70000000001</v>
      </c>
      <c r="G578" s="293">
        <v>140177.70000000001</v>
      </c>
    </row>
    <row r="579" spans="1:7" ht="27">
      <c r="A579" s="123"/>
      <c r="B579" s="123"/>
      <c r="C579" s="123" t="s">
        <v>26</v>
      </c>
      <c r="D579" s="123"/>
      <c r="E579" s="123"/>
      <c r="F579" s="123"/>
      <c r="G579" s="123"/>
    </row>
    <row r="580" spans="1:7">
      <c r="A580" s="123"/>
      <c r="B580" s="123"/>
      <c r="C580" s="123" t="s">
        <v>27</v>
      </c>
      <c r="D580" s="292">
        <v>140177.70000000001</v>
      </c>
      <c r="E580" s="292">
        <v>140177.70000000001</v>
      </c>
      <c r="F580" s="292">
        <v>140177.70000000001</v>
      </c>
      <c r="G580" s="292">
        <v>140177.70000000001</v>
      </c>
    </row>
    <row r="581" spans="1:7" ht="27">
      <c r="A581" s="123"/>
      <c r="B581" s="123"/>
      <c r="C581" s="123" t="s">
        <v>246</v>
      </c>
      <c r="D581" s="292">
        <v>140177.70000000001</v>
      </c>
      <c r="E581" s="292">
        <v>140177.70000000001</v>
      </c>
      <c r="F581" s="292">
        <v>140177.70000000001</v>
      </c>
      <c r="G581" s="292">
        <v>140177.70000000001</v>
      </c>
    </row>
    <row r="582" spans="1:7">
      <c r="A582" s="123"/>
      <c r="B582" s="123"/>
      <c r="C582" s="123" t="s">
        <v>247</v>
      </c>
      <c r="D582" s="292">
        <v>140177.70000000001</v>
      </c>
      <c r="E582" s="292">
        <v>140177.70000000001</v>
      </c>
      <c r="F582" s="292">
        <v>140177.70000000001</v>
      </c>
      <c r="G582" s="292">
        <v>140177.70000000001</v>
      </c>
    </row>
    <row r="583" spans="1:7">
      <c r="A583" s="123"/>
      <c r="B583" s="123"/>
      <c r="C583" s="123" t="s">
        <v>254</v>
      </c>
      <c r="D583" s="292">
        <v>140177.70000000001</v>
      </c>
      <c r="E583" s="292">
        <v>140177.70000000001</v>
      </c>
      <c r="F583" s="292">
        <v>140177.70000000001</v>
      </c>
      <c r="G583" s="292">
        <v>140177.70000000001</v>
      </c>
    </row>
    <row r="584" spans="1:7">
      <c r="A584" s="123"/>
      <c r="B584" s="123"/>
      <c r="C584" s="123" t="s">
        <v>257</v>
      </c>
      <c r="D584" s="292">
        <v>140177.70000000001</v>
      </c>
      <c r="E584" s="292">
        <v>140177.70000000001</v>
      </c>
      <c r="F584" s="292">
        <v>140177.70000000001</v>
      </c>
      <c r="G584" s="292">
        <v>140177.70000000001</v>
      </c>
    </row>
    <row r="585" spans="1:7" ht="28.5">
      <c r="A585" s="123"/>
      <c r="B585" s="123"/>
      <c r="C585" s="290" t="s">
        <v>157</v>
      </c>
      <c r="D585" s="291">
        <v>1067399.2</v>
      </c>
      <c r="E585" s="291">
        <v>1085579.2</v>
      </c>
      <c r="F585" s="291">
        <v>1151579.2</v>
      </c>
      <c r="G585" s="291">
        <v>1151579.2</v>
      </c>
    </row>
    <row r="586" spans="1:7">
      <c r="A586" s="123"/>
      <c r="B586" s="123"/>
      <c r="C586" s="123" t="s">
        <v>24</v>
      </c>
      <c r="D586" s="123"/>
      <c r="E586" s="123"/>
      <c r="F586" s="123"/>
      <c r="G586" s="123"/>
    </row>
    <row r="587" spans="1:7" ht="27">
      <c r="A587" s="123" t="s">
        <v>161</v>
      </c>
      <c r="B587" s="123"/>
      <c r="C587" s="123" t="s">
        <v>270</v>
      </c>
      <c r="D587" s="292">
        <v>1189.2</v>
      </c>
      <c r="E587" s="292">
        <v>1189.2</v>
      </c>
      <c r="F587" s="292">
        <v>1189.2</v>
      </c>
      <c r="G587" s="292">
        <v>1189.2</v>
      </c>
    </row>
    <row r="588" spans="1:7">
      <c r="A588" s="123"/>
      <c r="B588" s="123"/>
      <c r="C588" s="123" t="s">
        <v>24</v>
      </c>
      <c r="D588" s="123"/>
      <c r="E588" s="123"/>
      <c r="F588" s="123"/>
      <c r="G588" s="123"/>
    </row>
    <row r="589" spans="1:7" ht="40.5">
      <c r="A589" s="123"/>
      <c r="B589" s="123" t="s">
        <v>162</v>
      </c>
      <c r="C589" s="123" t="s">
        <v>163</v>
      </c>
      <c r="D589" s="292">
        <v>1189.2</v>
      </c>
      <c r="E589" s="292">
        <v>1189.2</v>
      </c>
      <c r="F589" s="292">
        <v>1189.2</v>
      </c>
      <c r="G589" s="292">
        <v>1189.2</v>
      </c>
    </row>
    <row r="590" spans="1:7">
      <c r="A590" s="123"/>
      <c r="B590" s="123"/>
      <c r="C590" s="123" t="s">
        <v>25</v>
      </c>
      <c r="D590" s="123"/>
      <c r="E590" s="123"/>
      <c r="F590" s="123"/>
      <c r="G590" s="123"/>
    </row>
    <row r="591" spans="1:7" ht="27">
      <c r="A591" s="123"/>
      <c r="B591" s="123"/>
      <c r="C591" s="157" t="s">
        <v>157</v>
      </c>
      <c r="D591" s="293">
        <v>1189.2</v>
      </c>
      <c r="E591" s="293">
        <v>1189.2</v>
      </c>
      <c r="F591" s="293">
        <v>1189.2</v>
      </c>
      <c r="G591" s="293">
        <v>1189.2</v>
      </c>
    </row>
    <row r="592" spans="1:7" ht="27">
      <c r="A592" s="123"/>
      <c r="B592" s="123"/>
      <c r="C592" s="123" t="s">
        <v>26</v>
      </c>
      <c r="D592" s="123"/>
      <c r="E592" s="123"/>
      <c r="F592" s="123"/>
      <c r="G592" s="123"/>
    </row>
    <row r="593" spans="1:7">
      <c r="A593" s="123"/>
      <c r="B593" s="123"/>
      <c r="C593" s="123" t="s">
        <v>27</v>
      </c>
      <c r="D593" s="292">
        <v>1189.2</v>
      </c>
      <c r="E593" s="292">
        <v>1189.2</v>
      </c>
      <c r="F593" s="292">
        <v>1189.2</v>
      </c>
      <c r="G593" s="292">
        <v>1189.2</v>
      </c>
    </row>
    <row r="594" spans="1:7" ht="27">
      <c r="A594" s="123"/>
      <c r="B594" s="123"/>
      <c r="C594" s="123" t="s">
        <v>246</v>
      </c>
      <c r="D594" s="292">
        <v>1189.2</v>
      </c>
      <c r="E594" s="292">
        <v>1189.2</v>
      </c>
      <c r="F594" s="292">
        <v>1189.2</v>
      </c>
      <c r="G594" s="292">
        <v>1189.2</v>
      </c>
    </row>
    <row r="595" spans="1:7">
      <c r="A595" s="123"/>
      <c r="B595" s="123"/>
      <c r="C595" s="123" t="s">
        <v>247</v>
      </c>
      <c r="D595" s="292">
        <v>1189.2</v>
      </c>
      <c r="E595" s="292">
        <v>1189.2</v>
      </c>
      <c r="F595" s="292">
        <v>1189.2</v>
      </c>
      <c r="G595" s="292">
        <v>1189.2</v>
      </c>
    </row>
    <row r="596" spans="1:7">
      <c r="A596" s="123"/>
      <c r="B596" s="123"/>
      <c r="C596" s="123" t="s">
        <v>250</v>
      </c>
      <c r="D596" s="292">
        <v>1189.2</v>
      </c>
      <c r="E596" s="292">
        <v>1189.2</v>
      </c>
      <c r="F596" s="292">
        <v>1189.2</v>
      </c>
      <c r="G596" s="292">
        <v>1189.2</v>
      </c>
    </row>
    <row r="597" spans="1:7">
      <c r="A597" s="123"/>
      <c r="B597" s="123"/>
      <c r="C597" s="123" t="s">
        <v>251</v>
      </c>
      <c r="D597" s="292">
        <v>1189.2</v>
      </c>
      <c r="E597" s="292">
        <v>1189.2</v>
      </c>
      <c r="F597" s="292">
        <v>1189.2</v>
      </c>
      <c r="G597" s="292">
        <v>1189.2</v>
      </c>
    </row>
    <row r="598" spans="1:7" ht="40.5">
      <c r="A598" s="123" t="s">
        <v>684</v>
      </c>
      <c r="B598" s="123"/>
      <c r="C598" s="123" t="s">
        <v>734</v>
      </c>
      <c r="D598" s="292">
        <v>1660</v>
      </c>
      <c r="E598" s="292">
        <v>1660</v>
      </c>
      <c r="F598" s="292">
        <v>1660</v>
      </c>
      <c r="G598" s="292">
        <v>1660</v>
      </c>
    </row>
    <row r="599" spans="1:7">
      <c r="A599" s="123"/>
      <c r="B599" s="123"/>
      <c r="C599" s="123" t="s">
        <v>24</v>
      </c>
      <c r="D599" s="123"/>
      <c r="E599" s="123"/>
      <c r="F599" s="123"/>
      <c r="G599" s="123"/>
    </row>
    <row r="600" spans="1:7" ht="40.5">
      <c r="A600" s="123"/>
      <c r="B600" s="123" t="s">
        <v>145</v>
      </c>
      <c r="C600" s="123" t="s">
        <v>685</v>
      </c>
      <c r="D600" s="292">
        <v>1660</v>
      </c>
      <c r="E600" s="292">
        <v>1660</v>
      </c>
      <c r="F600" s="292">
        <v>1660</v>
      </c>
      <c r="G600" s="292">
        <v>1660</v>
      </c>
    </row>
    <row r="601" spans="1:7">
      <c r="A601" s="123"/>
      <c r="B601" s="123"/>
      <c r="C601" s="123" t="s">
        <v>25</v>
      </c>
      <c r="D601" s="123"/>
      <c r="E601" s="123"/>
      <c r="F601" s="123"/>
      <c r="G601" s="123"/>
    </row>
    <row r="602" spans="1:7" ht="27">
      <c r="A602" s="123"/>
      <c r="B602" s="123"/>
      <c r="C602" s="157" t="s">
        <v>157</v>
      </c>
      <c r="D602" s="293">
        <v>1660</v>
      </c>
      <c r="E602" s="293">
        <v>1660</v>
      </c>
      <c r="F602" s="293">
        <v>1660</v>
      </c>
      <c r="G602" s="293">
        <v>1660</v>
      </c>
    </row>
    <row r="603" spans="1:7" ht="27">
      <c r="A603" s="123"/>
      <c r="B603" s="123"/>
      <c r="C603" s="123" t="s">
        <v>26</v>
      </c>
      <c r="D603" s="123"/>
      <c r="E603" s="123"/>
      <c r="F603" s="123"/>
      <c r="G603" s="123"/>
    </row>
    <row r="604" spans="1:7">
      <c r="A604" s="123"/>
      <c r="B604" s="123"/>
      <c r="C604" s="123" t="s">
        <v>27</v>
      </c>
      <c r="D604" s="292">
        <v>1660</v>
      </c>
      <c r="E604" s="292">
        <v>1660</v>
      </c>
      <c r="F604" s="292">
        <v>1660</v>
      </c>
      <c r="G604" s="292">
        <v>1660</v>
      </c>
    </row>
    <row r="605" spans="1:7" ht="27">
      <c r="A605" s="123"/>
      <c r="B605" s="123"/>
      <c r="C605" s="123" t="s">
        <v>246</v>
      </c>
      <c r="D605" s="292">
        <v>1660</v>
      </c>
      <c r="E605" s="292">
        <v>1660</v>
      </c>
      <c r="F605" s="292">
        <v>1660</v>
      </c>
      <c r="G605" s="292">
        <v>1660</v>
      </c>
    </row>
    <row r="606" spans="1:7">
      <c r="A606" s="123"/>
      <c r="B606" s="123"/>
      <c r="C606" s="123" t="s">
        <v>247</v>
      </c>
      <c r="D606" s="292">
        <v>1660</v>
      </c>
      <c r="E606" s="292">
        <v>1660</v>
      </c>
      <c r="F606" s="292">
        <v>1660</v>
      </c>
      <c r="G606" s="292">
        <v>1660</v>
      </c>
    </row>
    <row r="607" spans="1:7">
      <c r="A607" s="123"/>
      <c r="B607" s="123"/>
      <c r="C607" s="123" t="s">
        <v>250</v>
      </c>
      <c r="D607" s="292">
        <v>1660</v>
      </c>
      <c r="E607" s="292">
        <v>1660</v>
      </c>
      <c r="F607" s="292">
        <v>1660</v>
      </c>
      <c r="G607" s="292">
        <v>1660</v>
      </c>
    </row>
    <row r="608" spans="1:7">
      <c r="A608" s="123"/>
      <c r="B608" s="123"/>
      <c r="C608" s="123" t="s">
        <v>251</v>
      </c>
      <c r="D608" s="292">
        <v>1660</v>
      </c>
      <c r="E608" s="292">
        <v>1660</v>
      </c>
      <c r="F608" s="292">
        <v>1660</v>
      </c>
      <c r="G608" s="292">
        <v>1660</v>
      </c>
    </row>
    <row r="609" spans="1:7" ht="27">
      <c r="A609" s="123" t="s">
        <v>155</v>
      </c>
      <c r="B609" s="123"/>
      <c r="C609" s="123" t="s">
        <v>271</v>
      </c>
      <c r="D609" s="292">
        <v>1064550</v>
      </c>
      <c r="E609" s="292">
        <v>1082730</v>
      </c>
      <c r="F609" s="292">
        <v>1148730</v>
      </c>
      <c r="G609" s="292">
        <v>1148730</v>
      </c>
    </row>
    <row r="610" spans="1:7">
      <c r="A610" s="123"/>
      <c r="B610" s="123"/>
      <c r="C610" s="123" t="s">
        <v>24</v>
      </c>
      <c r="D610" s="123"/>
      <c r="E610" s="123"/>
      <c r="F610" s="123"/>
      <c r="G610" s="123"/>
    </row>
    <row r="611" spans="1:7">
      <c r="A611" s="123"/>
      <c r="B611" s="123" t="s">
        <v>145</v>
      </c>
      <c r="C611" s="123" t="s">
        <v>156</v>
      </c>
      <c r="D611" s="292">
        <v>1064550</v>
      </c>
      <c r="E611" s="292">
        <v>1082730</v>
      </c>
      <c r="F611" s="292">
        <v>1148730</v>
      </c>
      <c r="G611" s="292">
        <v>1148730</v>
      </c>
    </row>
    <row r="612" spans="1:7">
      <c r="A612" s="123"/>
      <c r="B612" s="123"/>
      <c r="C612" s="123" t="s">
        <v>25</v>
      </c>
      <c r="D612" s="123"/>
      <c r="E612" s="123"/>
      <c r="F612" s="123"/>
      <c r="G612" s="123"/>
    </row>
    <row r="613" spans="1:7">
      <c r="A613" s="123"/>
      <c r="B613" s="123"/>
      <c r="C613" s="157" t="s">
        <v>207</v>
      </c>
      <c r="D613" s="293">
        <v>694800</v>
      </c>
      <c r="E613" s="293">
        <v>694800</v>
      </c>
      <c r="F613" s="293">
        <v>694800</v>
      </c>
      <c r="G613" s="293">
        <v>694800</v>
      </c>
    </row>
    <row r="614" spans="1:7" ht="27">
      <c r="A614" s="123"/>
      <c r="B614" s="123"/>
      <c r="C614" s="123" t="s">
        <v>26</v>
      </c>
      <c r="D614" s="123"/>
      <c r="E614" s="123"/>
      <c r="F614" s="123"/>
      <c r="G614" s="123"/>
    </row>
    <row r="615" spans="1:7">
      <c r="A615" s="123"/>
      <c r="B615" s="123"/>
      <c r="C615" s="123" t="s">
        <v>27</v>
      </c>
      <c r="D615" s="292">
        <v>694800</v>
      </c>
      <c r="E615" s="292">
        <v>694800</v>
      </c>
      <c r="F615" s="292">
        <v>694800</v>
      </c>
      <c r="G615" s="292">
        <v>694800</v>
      </c>
    </row>
    <row r="616" spans="1:7" ht="27">
      <c r="A616" s="123"/>
      <c r="B616" s="123"/>
      <c r="C616" s="123" t="s">
        <v>246</v>
      </c>
      <c r="D616" s="292">
        <v>694800</v>
      </c>
      <c r="E616" s="292">
        <v>694800</v>
      </c>
      <c r="F616" s="292">
        <v>694800</v>
      </c>
      <c r="G616" s="292">
        <v>694800</v>
      </c>
    </row>
    <row r="617" spans="1:7">
      <c r="A617" s="123"/>
      <c r="B617" s="123"/>
      <c r="C617" s="123" t="s">
        <v>247</v>
      </c>
      <c r="D617" s="292">
        <v>694800</v>
      </c>
      <c r="E617" s="292">
        <v>694800</v>
      </c>
      <c r="F617" s="292">
        <v>694800</v>
      </c>
      <c r="G617" s="292">
        <v>694800</v>
      </c>
    </row>
    <row r="618" spans="1:7">
      <c r="A618" s="123"/>
      <c r="B618" s="123"/>
      <c r="C618" s="123" t="s">
        <v>248</v>
      </c>
      <c r="D618" s="292">
        <v>694800</v>
      </c>
      <c r="E618" s="292">
        <v>694800</v>
      </c>
      <c r="F618" s="292">
        <v>694800</v>
      </c>
      <c r="G618" s="292">
        <v>694800</v>
      </c>
    </row>
    <row r="619" spans="1:7">
      <c r="A619" s="123"/>
      <c r="B619" s="123"/>
      <c r="C619" s="123" t="s">
        <v>272</v>
      </c>
      <c r="D619" s="292">
        <v>694800</v>
      </c>
      <c r="E619" s="292">
        <v>694800</v>
      </c>
      <c r="F619" s="292">
        <v>694800</v>
      </c>
      <c r="G619" s="292">
        <v>694800</v>
      </c>
    </row>
    <row r="620" spans="1:7" ht="27">
      <c r="A620" s="123"/>
      <c r="B620" s="123"/>
      <c r="C620" s="157" t="s">
        <v>214</v>
      </c>
      <c r="D620" s="293">
        <v>369750</v>
      </c>
      <c r="E620" s="293">
        <v>369750</v>
      </c>
      <c r="F620" s="293">
        <v>369750</v>
      </c>
      <c r="G620" s="293">
        <v>369750</v>
      </c>
    </row>
    <row r="621" spans="1:7" ht="27">
      <c r="A621" s="123"/>
      <c r="B621" s="123"/>
      <c r="C621" s="123" t="s">
        <v>26</v>
      </c>
      <c r="D621" s="123"/>
      <c r="E621" s="123"/>
      <c r="F621" s="123"/>
      <c r="G621" s="123"/>
    </row>
    <row r="622" spans="1:7">
      <c r="A622" s="123"/>
      <c r="B622" s="123"/>
      <c r="C622" s="123" t="s">
        <v>27</v>
      </c>
      <c r="D622" s="292">
        <v>369750</v>
      </c>
      <c r="E622" s="292">
        <v>369750</v>
      </c>
      <c r="F622" s="292">
        <v>369750</v>
      </c>
      <c r="G622" s="292">
        <v>369750</v>
      </c>
    </row>
    <row r="623" spans="1:7" ht="27">
      <c r="A623" s="123"/>
      <c r="B623" s="123"/>
      <c r="C623" s="123" t="s">
        <v>246</v>
      </c>
      <c r="D623" s="292">
        <v>369750</v>
      </c>
      <c r="E623" s="292">
        <v>369750</v>
      </c>
      <c r="F623" s="292">
        <v>369750</v>
      </c>
      <c r="G623" s="292">
        <v>369750</v>
      </c>
    </row>
    <row r="624" spans="1:7">
      <c r="A624" s="123"/>
      <c r="B624" s="123"/>
      <c r="C624" s="123" t="s">
        <v>247</v>
      </c>
      <c r="D624" s="292">
        <v>369750</v>
      </c>
      <c r="E624" s="292">
        <v>369750</v>
      </c>
      <c r="F624" s="292">
        <v>369750</v>
      </c>
      <c r="G624" s="292">
        <v>369750</v>
      </c>
    </row>
    <row r="625" spans="1:7">
      <c r="A625" s="123"/>
      <c r="B625" s="123"/>
      <c r="C625" s="123" t="s">
        <v>250</v>
      </c>
      <c r="D625" s="292">
        <v>369750</v>
      </c>
      <c r="E625" s="292">
        <v>369750</v>
      </c>
      <c r="F625" s="292">
        <v>369750</v>
      </c>
      <c r="G625" s="292">
        <v>369750</v>
      </c>
    </row>
    <row r="626" spans="1:7">
      <c r="A626" s="123"/>
      <c r="B626" s="123"/>
      <c r="C626" s="123" t="s">
        <v>251</v>
      </c>
      <c r="D626" s="292">
        <v>369750</v>
      </c>
      <c r="E626" s="292">
        <v>369750</v>
      </c>
      <c r="F626" s="292">
        <v>369750</v>
      </c>
      <c r="G626" s="292">
        <v>369750</v>
      </c>
    </row>
    <row r="627" spans="1:7">
      <c r="A627" s="123"/>
      <c r="B627" s="123"/>
      <c r="C627" s="157" t="s">
        <v>151</v>
      </c>
      <c r="D627" s="293">
        <v>0</v>
      </c>
      <c r="E627" s="293">
        <v>18180</v>
      </c>
      <c r="F627" s="293">
        <v>84180</v>
      </c>
      <c r="G627" s="293">
        <v>84180</v>
      </c>
    </row>
    <row r="628" spans="1:7" ht="27">
      <c r="A628" s="123"/>
      <c r="B628" s="123"/>
      <c r="C628" s="123" t="s">
        <v>26</v>
      </c>
      <c r="D628" s="123"/>
      <c r="E628" s="123"/>
      <c r="F628" s="123"/>
      <c r="G628" s="123"/>
    </row>
    <row r="629" spans="1:7">
      <c r="A629" s="123"/>
      <c r="B629" s="123"/>
      <c r="C629" s="123" t="s">
        <v>27</v>
      </c>
      <c r="D629" s="292">
        <v>0</v>
      </c>
      <c r="E629" s="292">
        <v>18180</v>
      </c>
      <c r="F629" s="292">
        <v>84180</v>
      </c>
      <c r="G629" s="292">
        <v>84180</v>
      </c>
    </row>
    <row r="630" spans="1:7" ht="27">
      <c r="A630" s="123"/>
      <c r="B630" s="123"/>
      <c r="C630" s="123" t="s">
        <v>246</v>
      </c>
      <c r="D630" s="292">
        <v>0</v>
      </c>
      <c r="E630" s="292">
        <v>18180</v>
      </c>
      <c r="F630" s="292">
        <v>84180</v>
      </c>
      <c r="G630" s="292">
        <v>84180</v>
      </c>
    </row>
    <row r="631" spans="1:7">
      <c r="A631" s="123"/>
      <c r="B631" s="123"/>
      <c r="C631" s="123" t="s">
        <v>247</v>
      </c>
      <c r="D631" s="292">
        <v>0</v>
      </c>
      <c r="E631" s="292">
        <v>18180</v>
      </c>
      <c r="F631" s="292">
        <v>84180</v>
      </c>
      <c r="G631" s="292">
        <v>84180</v>
      </c>
    </row>
    <row r="632" spans="1:7">
      <c r="A632" s="123"/>
      <c r="B632" s="123"/>
      <c r="C632" s="123" t="s">
        <v>248</v>
      </c>
      <c r="D632" s="292">
        <v>0</v>
      </c>
      <c r="E632" s="292">
        <v>18180</v>
      </c>
      <c r="F632" s="292">
        <v>84180</v>
      </c>
      <c r="G632" s="292">
        <v>84180</v>
      </c>
    </row>
    <row r="633" spans="1:7">
      <c r="A633" s="123"/>
      <c r="B633" s="123"/>
      <c r="C633" s="123" t="s">
        <v>272</v>
      </c>
      <c r="D633" s="292">
        <v>0</v>
      </c>
      <c r="E633" s="292">
        <v>18180</v>
      </c>
      <c r="F633" s="292">
        <v>84180</v>
      </c>
      <c r="G633" s="292">
        <v>84180</v>
      </c>
    </row>
    <row r="634" spans="1:7" ht="14.25">
      <c r="A634" s="123"/>
      <c r="B634" s="123"/>
      <c r="C634" s="290" t="s">
        <v>686</v>
      </c>
      <c r="D634" s="291">
        <v>0</v>
      </c>
      <c r="E634" s="291">
        <v>0</v>
      </c>
      <c r="F634" s="291">
        <v>0</v>
      </c>
      <c r="G634" s="291">
        <v>0</v>
      </c>
    </row>
    <row r="635" spans="1:7">
      <c r="A635" s="123"/>
      <c r="B635" s="123"/>
      <c r="C635" s="123" t="s">
        <v>24</v>
      </c>
      <c r="D635" s="123"/>
      <c r="E635" s="123"/>
      <c r="F635" s="123"/>
      <c r="G635" s="123"/>
    </row>
    <row r="636" spans="1:7" ht="40.5">
      <c r="A636" s="123" t="s">
        <v>687</v>
      </c>
      <c r="B636" s="123"/>
      <c r="C636" s="123" t="s">
        <v>735</v>
      </c>
      <c r="D636" s="292">
        <v>0</v>
      </c>
      <c r="E636" s="292">
        <v>0</v>
      </c>
      <c r="F636" s="292">
        <v>0</v>
      </c>
      <c r="G636" s="292">
        <v>0</v>
      </c>
    </row>
    <row r="637" spans="1:7">
      <c r="A637" s="123"/>
      <c r="B637" s="123"/>
      <c r="C637" s="123" t="s">
        <v>24</v>
      </c>
      <c r="D637" s="123"/>
      <c r="E637" s="123"/>
      <c r="F637" s="123"/>
      <c r="G637" s="123"/>
    </row>
    <row r="638" spans="1:7" ht="54">
      <c r="A638" s="123"/>
      <c r="B638" s="123" t="s">
        <v>699</v>
      </c>
      <c r="C638" s="123" t="s">
        <v>700</v>
      </c>
      <c r="D638" s="292">
        <v>-4693.8999999999996</v>
      </c>
      <c r="E638" s="292">
        <v>-4693.8999999999996</v>
      </c>
      <c r="F638" s="292">
        <v>-4693.8999999999996</v>
      </c>
      <c r="G638" s="292">
        <v>-4693.8999999999996</v>
      </c>
    </row>
    <row r="639" spans="1:7">
      <c r="A639" s="123"/>
      <c r="B639" s="123"/>
      <c r="C639" s="123" t="s">
        <v>25</v>
      </c>
      <c r="D639" s="123"/>
      <c r="E639" s="123"/>
      <c r="F639" s="123"/>
      <c r="G639" s="123"/>
    </row>
    <row r="640" spans="1:7">
      <c r="A640" s="123"/>
      <c r="B640" s="123"/>
      <c r="C640" s="157" t="s">
        <v>686</v>
      </c>
      <c r="D640" s="293">
        <v>-4693.8999999999996</v>
      </c>
      <c r="E640" s="293">
        <v>-4693.8999999999996</v>
      </c>
      <c r="F640" s="293">
        <v>-4693.8999999999996</v>
      </c>
      <c r="G640" s="293">
        <v>-4693.8999999999996</v>
      </c>
    </row>
    <row r="641" spans="1:7" ht="27">
      <c r="A641" s="123"/>
      <c r="B641" s="123"/>
      <c r="C641" s="123" t="s">
        <v>26</v>
      </c>
      <c r="D641" s="123"/>
      <c r="E641" s="123"/>
      <c r="F641" s="123"/>
      <c r="G641" s="123"/>
    </row>
    <row r="642" spans="1:7">
      <c r="A642" s="123"/>
      <c r="B642" s="123"/>
      <c r="C642" s="123" t="s">
        <v>27</v>
      </c>
      <c r="D642" s="292">
        <v>-4693.8999999999996</v>
      </c>
      <c r="E642" s="292">
        <v>-4693.8999999999996</v>
      </c>
      <c r="F642" s="292">
        <v>-4693.8999999999996</v>
      </c>
      <c r="G642" s="292">
        <v>-4693.8999999999996</v>
      </c>
    </row>
    <row r="643" spans="1:7">
      <c r="A643" s="123"/>
      <c r="B643" s="123"/>
      <c r="C643" s="123" t="s">
        <v>736</v>
      </c>
      <c r="D643" s="292">
        <v>-4693.8999999999996</v>
      </c>
      <c r="E643" s="292">
        <v>-4693.8999999999996</v>
      </c>
      <c r="F643" s="292">
        <v>-4693.8999999999996</v>
      </c>
      <c r="G643" s="292">
        <v>-4693.8999999999996</v>
      </c>
    </row>
    <row r="644" spans="1:7" ht="27">
      <c r="A644" s="123"/>
      <c r="B644" s="123"/>
      <c r="C644" s="123" t="s">
        <v>737</v>
      </c>
      <c r="D644" s="292">
        <v>-4693.8999999999996</v>
      </c>
      <c r="E644" s="292">
        <v>-4693.8999999999996</v>
      </c>
      <c r="F644" s="292">
        <v>-4693.8999999999996</v>
      </c>
      <c r="G644" s="292">
        <v>-4693.8999999999996</v>
      </c>
    </row>
    <row r="645" spans="1:7" ht="27">
      <c r="A645" s="123"/>
      <c r="B645" s="123"/>
      <c r="C645" s="123" t="s">
        <v>738</v>
      </c>
      <c r="D645" s="292">
        <v>-4693.8999999999996</v>
      </c>
      <c r="E645" s="292">
        <v>-4693.8999999999996</v>
      </c>
      <c r="F645" s="292">
        <v>-4693.8999999999996</v>
      </c>
      <c r="G645" s="292">
        <v>-4693.8999999999996</v>
      </c>
    </row>
    <row r="646" spans="1:7">
      <c r="A646" s="123"/>
      <c r="B646" s="123"/>
      <c r="C646" s="123" t="s">
        <v>739</v>
      </c>
      <c r="D646" s="292">
        <v>-4693.8999999999996</v>
      </c>
      <c r="E646" s="292">
        <v>-4693.8999999999996</v>
      </c>
      <c r="F646" s="292">
        <v>-4693.8999999999996</v>
      </c>
      <c r="G646" s="292">
        <v>-4693.8999999999996</v>
      </c>
    </row>
    <row r="647" spans="1:7" ht="81">
      <c r="A647" s="123"/>
      <c r="B647" s="123" t="s">
        <v>150</v>
      </c>
      <c r="C647" s="123" t="s">
        <v>688</v>
      </c>
      <c r="D647" s="292">
        <v>4693.8999999999996</v>
      </c>
      <c r="E647" s="292">
        <v>4693.8999999999996</v>
      </c>
      <c r="F647" s="292">
        <v>4693.8999999999996</v>
      </c>
      <c r="G647" s="292">
        <v>4693.8999999999996</v>
      </c>
    </row>
    <row r="648" spans="1:7">
      <c r="A648" s="123"/>
      <c r="B648" s="123"/>
      <c r="C648" s="123" t="s">
        <v>25</v>
      </c>
      <c r="D648" s="123"/>
      <c r="E648" s="123"/>
      <c r="F648" s="123"/>
      <c r="G648" s="123"/>
    </row>
    <row r="649" spans="1:7">
      <c r="A649" s="123"/>
      <c r="B649" s="123"/>
      <c r="C649" s="157" t="s">
        <v>686</v>
      </c>
      <c r="D649" s="293">
        <v>4693.8999999999996</v>
      </c>
      <c r="E649" s="293">
        <v>4693.8999999999996</v>
      </c>
      <c r="F649" s="293">
        <v>4693.8999999999996</v>
      </c>
      <c r="G649" s="293">
        <v>4693.8999999999996</v>
      </c>
    </row>
    <row r="650" spans="1:7" ht="27">
      <c r="A650" s="123"/>
      <c r="B650" s="123"/>
      <c r="C650" s="123" t="s">
        <v>26</v>
      </c>
      <c r="D650" s="123"/>
      <c r="E650" s="123"/>
      <c r="F650" s="123"/>
      <c r="G650" s="123"/>
    </row>
    <row r="651" spans="1:7">
      <c r="A651" s="123"/>
      <c r="B651" s="123"/>
      <c r="C651" s="123" t="s">
        <v>27</v>
      </c>
      <c r="D651" s="292">
        <v>4693.8999999999996</v>
      </c>
      <c r="E651" s="292">
        <v>4693.8999999999996</v>
      </c>
      <c r="F651" s="292">
        <v>4693.8999999999996</v>
      </c>
      <c r="G651" s="292">
        <v>4693.8999999999996</v>
      </c>
    </row>
    <row r="652" spans="1:7" ht="27">
      <c r="A652" s="123"/>
      <c r="B652" s="123"/>
      <c r="C652" s="123" t="s">
        <v>246</v>
      </c>
      <c r="D652" s="292">
        <v>4693.8999999999996</v>
      </c>
      <c r="E652" s="292">
        <v>4693.8999999999996</v>
      </c>
      <c r="F652" s="292">
        <v>4693.8999999999996</v>
      </c>
      <c r="G652" s="292">
        <v>4693.8999999999996</v>
      </c>
    </row>
    <row r="653" spans="1:7">
      <c r="A653" s="123"/>
      <c r="B653" s="123"/>
      <c r="C653" s="123" t="s">
        <v>247</v>
      </c>
      <c r="D653" s="292">
        <v>4693.8999999999996</v>
      </c>
      <c r="E653" s="292">
        <v>4693.8999999999996</v>
      </c>
      <c r="F653" s="292">
        <v>4693.8999999999996</v>
      </c>
      <c r="G653" s="292">
        <v>4693.8999999999996</v>
      </c>
    </row>
    <row r="654" spans="1:7">
      <c r="A654" s="123"/>
      <c r="B654" s="123"/>
      <c r="C654" s="123" t="s">
        <v>250</v>
      </c>
      <c r="D654" s="292">
        <v>4693.8999999999996</v>
      </c>
      <c r="E654" s="292">
        <v>4693.8999999999996</v>
      </c>
      <c r="F654" s="292">
        <v>4693.8999999999996</v>
      </c>
      <c r="G654" s="292">
        <v>4693.8999999999996</v>
      </c>
    </row>
    <row r="655" spans="1:7">
      <c r="A655" s="123"/>
      <c r="B655" s="123"/>
      <c r="C655" s="123" t="s">
        <v>251</v>
      </c>
      <c r="D655" s="292">
        <v>4693.8999999999996</v>
      </c>
      <c r="E655" s="292">
        <v>4693.8999999999996</v>
      </c>
      <c r="F655" s="292">
        <v>4693.8999999999996</v>
      </c>
      <c r="G655" s="292">
        <v>4693.8999999999996</v>
      </c>
    </row>
    <row r="656" spans="1:7" ht="14.25">
      <c r="A656" s="123"/>
      <c r="B656" s="123"/>
      <c r="C656" s="290" t="s">
        <v>689</v>
      </c>
      <c r="D656" s="291">
        <v>1027137.1</v>
      </c>
      <c r="E656" s="291">
        <v>1027137.1</v>
      </c>
      <c r="F656" s="291">
        <v>1027137.1</v>
      </c>
      <c r="G656" s="291">
        <v>1027137.1001</v>
      </c>
    </row>
    <row r="657" spans="1:7">
      <c r="A657" s="123"/>
      <c r="B657" s="123"/>
      <c r="C657" s="123" t="s">
        <v>24</v>
      </c>
      <c r="D657" s="123"/>
      <c r="E657" s="123"/>
      <c r="F657" s="123"/>
      <c r="G657" s="123"/>
    </row>
    <row r="658" spans="1:7">
      <c r="A658" s="123" t="s">
        <v>690</v>
      </c>
      <c r="B658" s="123"/>
      <c r="C658" s="123" t="s">
        <v>740</v>
      </c>
      <c r="D658" s="292">
        <v>43920</v>
      </c>
      <c r="E658" s="292">
        <v>43920</v>
      </c>
      <c r="F658" s="292">
        <v>43920</v>
      </c>
      <c r="G658" s="292">
        <v>43920</v>
      </c>
    </row>
    <row r="659" spans="1:7">
      <c r="A659" s="123"/>
      <c r="B659" s="123"/>
      <c r="C659" s="123" t="s">
        <v>24</v>
      </c>
      <c r="D659" s="123"/>
      <c r="E659" s="123"/>
      <c r="F659" s="123"/>
      <c r="G659" s="123"/>
    </row>
    <row r="660" spans="1:7" ht="27">
      <c r="A660" s="123"/>
      <c r="B660" s="123" t="s">
        <v>145</v>
      </c>
      <c r="C660" s="123" t="s">
        <v>691</v>
      </c>
      <c r="D660" s="292">
        <v>43920</v>
      </c>
      <c r="E660" s="292">
        <v>43920</v>
      </c>
      <c r="F660" s="292">
        <v>43920</v>
      </c>
      <c r="G660" s="292">
        <v>43920</v>
      </c>
    </row>
    <row r="661" spans="1:7">
      <c r="A661" s="123"/>
      <c r="B661" s="123"/>
      <c r="C661" s="123" t="s">
        <v>25</v>
      </c>
      <c r="D661" s="123"/>
      <c r="E661" s="123"/>
      <c r="F661" s="123"/>
      <c r="G661" s="123"/>
    </row>
    <row r="662" spans="1:7">
      <c r="A662" s="123"/>
      <c r="B662" s="123"/>
      <c r="C662" s="157" t="s">
        <v>689</v>
      </c>
      <c r="D662" s="293">
        <v>43920</v>
      </c>
      <c r="E662" s="293">
        <v>43920</v>
      </c>
      <c r="F662" s="293">
        <v>43920</v>
      </c>
      <c r="G662" s="293">
        <v>43920</v>
      </c>
    </row>
    <row r="663" spans="1:7" ht="27">
      <c r="A663" s="123"/>
      <c r="B663" s="123"/>
      <c r="C663" s="123" t="s">
        <v>26</v>
      </c>
      <c r="D663" s="123"/>
      <c r="E663" s="123"/>
      <c r="F663" s="123"/>
      <c r="G663" s="123"/>
    </row>
    <row r="664" spans="1:7">
      <c r="A664" s="123"/>
      <c r="B664" s="123"/>
      <c r="C664" s="123" t="s">
        <v>27</v>
      </c>
      <c r="D664" s="292">
        <v>43920</v>
      </c>
      <c r="E664" s="292">
        <v>43920</v>
      </c>
      <c r="F664" s="292">
        <v>43920</v>
      </c>
      <c r="G664" s="292">
        <v>43920</v>
      </c>
    </row>
    <row r="665" spans="1:7" ht="27">
      <c r="A665" s="123"/>
      <c r="B665" s="123"/>
      <c r="C665" s="123" t="s">
        <v>246</v>
      </c>
      <c r="D665" s="292">
        <v>43920</v>
      </c>
      <c r="E665" s="292">
        <v>43920</v>
      </c>
      <c r="F665" s="292">
        <v>43920</v>
      </c>
      <c r="G665" s="292">
        <v>43920</v>
      </c>
    </row>
    <row r="666" spans="1:7">
      <c r="A666" s="123"/>
      <c r="B666" s="123"/>
      <c r="C666" s="123" t="s">
        <v>247</v>
      </c>
      <c r="D666" s="292">
        <v>43920</v>
      </c>
      <c r="E666" s="292">
        <v>43920</v>
      </c>
      <c r="F666" s="292">
        <v>43920</v>
      </c>
      <c r="G666" s="292">
        <v>43920</v>
      </c>
    </row>
    <row r="667" spans="1:7">
      <c r="A667" s="123"/>
      <c r="B667" s="123"/>
      <c r="C667" s="123" t="s">
        <v>250</v>
      </c>
      <c r="D667" s="292">
        <v>43920</v>
      </c>
      <c r="E667" s="292">
        <v>43920</v>
      </c>
      <c r="F667" s="292">
        <v>43920</v>
      </c>
      <c r="G667" s="292">
        <v>43920</v>
      </c>
    </row>
    <row r="668" spans="1:7">
      <c r="A668" s="123"/>
      <c r="B668" s="123"/>
      <c r="C668" s="123" t="s">
        <v>264</v>
      </c>
      <c r="D668" s="292">
        <v>43920</v>
      </c>
      <c r="E668" s="292">
        <v>43920</v>
      </c>
      <c r="F668" s="292">
        <v>43920</v>
      </c>
      <c r="G668" s="292">
        <v>43920</v>
      </c>
    </row>
    <row r="669" spans="1:7" ht="54">
      <c r="A669" s="123" t="s">
        <v>692</v>
      </c>
      <c r="B669" s="123"/>
      <c r="C669" s="123" t="s">
        <v>741</v>
      </c>
      <c r="D669" s="292">
        <v>983217.1</v>
      </c>
      <c r="E669" s="292">
        <v>983217.1</v>
      </c>
      <c r="F669" s="292">
        <v>983217.1</v>
      </c>
      <c r="G669" s="292">
        <v>983217.10010000004</v>
      </c>
    </row>
    <row r="670" spans="1:7">
      <c r="A670" s="123"/>
      <c r="B670" s="123"/>
      <c r="C670" s="123" t="s">
        <v>24</v>
      </c>
      <c r="D670" s="123"/>
      <c r="E670" s="123"/>
      <c r="F670" s="123"/>
      <c r="G670" s="123"/>
    </row>
    <row r="671" spans="1:7">
      <c r="A671" s="123"/>
      <c r="B671" s="123" t="s">
        <v>150</v>
      </c>
      <c r="C671" s="123" t="s">
        <v>693</v>
      </c>
      <c r="D671" s="292">
        <v>983217.1</v>
      </c>
      <c r="E671" s="292">
        <v>983217.1</v>
      </c>
      <c r="F671" s="292">
        <v>983217.1</v>
      </c>
      <c r="G671" s="292">
        <v>983217.10010000004</v>
      </c>
    </row>
    <row r="672" spans="1:7">
      <c r="A672" s="123"/>
      <c r="B672" s="123"/>
      <c r="C672" s="123" t="s">
        <v>25</v>
      </c>
      <c r="D672" s="123"/>
      <c r="E672" s="123"/>
      <c r="F672" s="123"/>
      <c r="G672" s="123"/>
    </row>
    <row r="673" spans="1:7">
      <c r="A673" s="123"/>
      <c r="B673" s="123"/>
      <c r="C673" s="157" t="s">
        <v>689</v>
      </c>
      <c r="D673" s="293">
        <v>983217.1</v>
      </c>
      <c r="E673" s="293">
        <v>983217.1</v>
      </c>
      <c r="F673" s="293">
        <v>983217.1</v>
      </c>
      <c r="G673" s="293">
        <v>983217.10010000004</v>
      </c>
    </row>
    <row r="674" spans="1:7" ht="27">
      <c r="A674" s="123"/>
      <c r="B674" s="123"/>
      <c r="C674" s="123" t="s">
        <v>26</v>
      </c>
      <c r="D674" s="123"/>
      <c r="E674" s="123"/>
      <c r="F674" s="123"/>
      <c r="G674" s="123"/>
    </row>
    <row r="675" spans="1:7">
      <c r="A675" s="123"/>
      <c r="B675" s="123"/>
      <c r="C675" s="123" t="s">
        <v>27</v>
      </c>
      <c r="D675" s="292">
        <v>983217.1</v>
      </c>
      <c r="E675" s="292">
        <v>983217.1</v>
      </c>
      <c r="F675" s="292">
        <v>983217.1</v>
      </c>
      <c r="G675" s="292">
        <v>983217.10010000004</v>
      </c>
    </row>
    <row r="676" spans="1:7">
      <c r="A676" s="123"/>
      <c r="B676" s="123"/>
      <c r="C676" s="123" t="s">
        <v>736</v>
      </c>
      <c r="D676" s="292">
        <v>0</v>
      </c>
      <c r="E676" s="292">
        <v>0</v>
      </c>
      <c r="F676" s="292">
        <v>0</v>
      </c>
      <c r="G676" s="292">
        <v>1E-4</v>
      </c>
    </row>
    <row r="677" spans="1:7">
      <c r="A677" s="123"/>
      <c r="B677" s="123"/>
      <c r="C677" s="123" t="s">
        <v>742</v>
      </c>
      <c r="D677" s="292">
        <v>0</v>
      </c>
      <c r="E677" s="292">
        <v>0</v>
      </c>
      <c r="F677" s="292">
        <v>0</v>
      </c>
      <c r="G677" s="292">
        <v>1E-4</v>
      </c>
    </row>
    <row r="678" spans="1:7" ht="27">
      <c r="A678" s="123"/>
      <c r="B678" s="123"/>
      <c r="C678" s="123" t="s">
        <v>743</v>
      </c>
      <c r="D678" s="292">
        <v>0</v>
      </c>
      <c r="E678" s="292">
        <v>0</v>
      </c>
      <c r="F678" s="292">
        <v>0</v>
      </c>
      <c r="G678" s="292">
        <v>1E-4</v>
      </c>
    </row>
    <row r="679" spans="1:7" ht="27">
      <c r="A679" s="123"/>
      <c r="B679" s="123"/>
      <c r="C679" s="123" t="s">
        <v>744</v>
      </c>
      <c r="D679" s="292">
        <v>0</v>
      </c>
      <c r="E679" s="292">
        <v>0</v>
      </c>
      <c r="F679" s="292">
        <v>0</v>
      </c>
      <c r="G679" s="292">
        <v>1E-4</v>
      </c>
    </row>
    <row r="680" spans="1:7" ht="27">
      <c r="A680" s="123"/>
      <c r="B680" s="123"/>
      <c r="C680" s="123" t="s">
        <v>246</v>
      </c>
      <c r="D680" s="292">
        <v>983217.1</v>
      </c>
      <c r="E680" s="292">
        <v>983217.1</v>
      </c>
      <c r="F680" s="292">
        <v>983217.1</v>
      </c>
      <c r="G680" s="292">
        <v>983217.1</v>
      </c>
    </row>
    <row r="681" spans="1:7">
      <c r="A681" s="123"/>
      <c r="B681" s="123"/>
      <c r="C681" s="123" t="s">
        <v>247</v>
      </c>
      <c r="D681" s="292">
        <v>983217.1</v>
      </c>
      <c r="E681" s="292">
        <v>983217.1</v>
      </c>
      <c r="F681" s="292">
        <v>983217.1</v>
      </c>
      <c r="G681" s="292">
        <v>983217.1</v>
      </c>
    </row>
    <row r="682" spans="1:7">
      <c r="A682" s="123"/>
      <c r="B682" s="123"/>
      <c r="C682" s="123" t="s">
        <v>250</v>
      </c>
      <c r="D682" s="292">
        <v>983217.1</v>
      </c>
      <c r="E682" s="292">
        <v>983217.1</v>
      </c>
      <c r="F682" s="292">
        <v>983217.1</v>
      </c>
      <c r="G682" s="292">
        <v>983217.1</v>
      </c>
    </row>
    <row r="683" spans="1:7">
      <c r="A683" s="123"/>
      <c r="B683" s="123"/>
      <c r="C683" s="123" t="s">
        <v>251</v>
      </c>
      <c r="D683" s="292">
        <v>369531.9</v>
      </c>
      <c r="E683" s="292">
        <v>369531.9</v>
      </c>
      <c r="F683" s="292">
        <v>369531.9</v>
      </c>
      <c r="G683" s="292">
        <v>369531.9</v>
      </c>
    </row>
    <row r="684" spans="1:7">
      <c r="A684" s="123"/>
      <c r="B684" s="123"/>
      <c r="C684" s="123" t="s">
        <v>264</v>
      </c>
      <c r="D684" s="292">
        <v>613685.19999999995</v>
      </c>
      <c r="E684" s="292">
        <v>613685.19999999995</v>
      </c>
      <c r="F684" s="292">
        <v>613685.19999999995</v>
      </c>
      <c r="G684" s="292">
        <v>613685.19999999995</v>
      </c>
    </row>
    <row r="685" spans="1:7" ht="14.25">
      <c r="A685" s="123"/>
      <c r="B685" s="123"/>
      <c r="C685" s="290" t="s">
        <v>175</v>
      </c>
      <c r="D685" s="291">
        <v>190735.5</v>
      </c>
      <c r="E685" s="291">
        <v>190735.5</v>
      </c>
      <c r="F685" s="291">
        <v>190735.5</v>
      </c>
      <c r="G685" s="291">
        <v>190735.5</v>
      </c>
    </row>
    <row r="686" spans="1:7">
      <c r="A686" s="123"/>
      <c r="B686" s="123"/>
      <c r="C686" s="123" t="s">
        <v>24</v>
      </c>
      <c r="D686" s="123"/>
      <c r="E686" s="123"/>
      <c r="F686" s="123"/>
      <c r="G686" s="123"/>
    </row>
    <row r="687" spans="1:7">
      <c r="A687" s="123" t="s">
        <v>172</v>
      </c>
      <c r="B687" s="123"/>
      <c r="C687" s="123" t="s">
        <v>171</v>
      </c>
      <c r="D687" s="292">
        <v>190735.5</v>
      </c>
      <c r="E687" s="292">
        <v>190735.5</v>
      </c>
      <c r="F687" s="292">
        <v>190735.5</v>
      </c>
      <c r="G687" s="292">
        <v>190735.5</v>
      </c>
    </row>
    <row r="688" spans="1:7">
      <c r="A688" s="123"/>
      <c r="B688" s="123"/>
      <c r="C688" s="123" t="s">
        <v>24</v>
      </c>
      <c r="D688" s="123"/>
      <c r="E688" s="123"/>
      <c r="F688" s="123"/>
      <c r="G688" s="123"/>
    </row>
    <row r="689" spans="1:7" ht="27">
      <c r="A689" s="123"/>
      <c r="B689" s="123" t="s">
        <v>145</v>
      </c>
      <c r="C689" s="123" t="s">
        <v>694</v>
      </c>
      <c r="D689" s="292">
        <v>17750</v>
      </c>
      <c r="E689" s="292">
        <v>17750</v>
      </c>
      <c r="F689" s="292">
        <v>17750</v>
      </c>
      <c r="G689" s="292">
        <v>17750</v>
      </c>
    </row>
    <row r="690" spans="1:7">
      <c r="A690" s="123"/>
      <c r="B690" s="123"/>
      <c r="C690" s="123" t="s">
        <v>25</v>
      </c>
      <c r="D690" s="123"/>
      <c r="E690" s="123"/>
      <c r="F690" s="123"/>
      <c r="G690" s="123"/>
    </row>
    <row r="691" spans="1:7">
      <c r="A691" s="123"/>
      <c r="B691" s="123"/>
      <c r="C691" s="157" t="s">
        <v>175</v>
      </c>
      <c r="D691" s="293">
        <v>17750</v>
      </c>
      <c r="E691" s="293">
        <v>17750</v>
      </c>
      <c r="F691" s="293">
        <v>17750</v>
      </c>
      <c r="G691" s="293">
        <v>17750</v>
      </c>
    </row>
    <row r="692" spans="1:7" ht="27">
      <c r="A692" s="123"/>
      <c r="B692" s="123"/>
      <c r="C692" s="123" t="s">
        <v>26</v>
      </c>
      <c r="D692" s="123"/>
      <c r="E692" s="123"/>
      <c r="F692" s="123"/>
      <c r="G692" s="123"/>
    </row>
    <row r="693" spans="1:7">
      <c r="A693" s="123"/>
      <c r="B693" s="123"/>
      <c r="C693" s="123" t="s">
        <v>27</v>
      </c>
      <c r="D693" s="292">
        <v>17750</v>
      </c>
      <c r="E693" s="292">
        <v>17750</v>
      </c>
      <c r="F693" s="292">
        <v>17750</v>
      </c>
      <c r="G693" s="292">
        <v>17750</v>
      </c>
    </row>
    <row r="694" spans="1:7" ht="27">
      <c r="A694" s="123"/>
      <c r="B694" s="123"/>
      <c r="C694" s="123" t="s">
        <v>246</v>
      </c>
      <c r="D694" s="292">
        <v>17750</v>
      </c>
      <c r="E694" s="292">
        <v>17750</v>
      </c>
      <c r="F694" s="292">
        <v>17750</v>
      </c>
      <c r="G694" s="292">
        <v>17750</v>
      </c>
    </row>
    <row r="695" spans="1:7">
      <c r="A695" s="123"/>
      <c r="B695" s="123"/>
      <c r="C695" s="123" t="s">
        <v>247</v>
      </c>
      <c r="D695" s="292">
        <v>17750</v>
      </c>
      <c r="E695" s="292">
        <v>17750</v>
      </c>
      <c r="F695" s="292">
        <v>17750</v>
      </c>
      <c r="G695" s="292">
        <v>17750</v>
      </c>
    </row>
    <row r="696" spans="1:7">
      <c r="A696" s="123"/>
      <c r="B696" s="123"/>
      <c r="C696" s="123" t="s">
        <v>250</v>
      </c>
      <c r="D696" s="292">
        <v>17750</v>
      </c>
      <c r="E696" s="292">
        <v>17750</v>
      </c>
      <c r="F696" s="292">
        <v>17750</v>
      </c>
      <c r="G696" s="292">
        <v>17750</v>
      </c>
    </row>
    <row r="697" spans="1:7">
      <c r="A697" s="123"/>
      <c r="B697" s="123"/>
      <c r="C697" s="123" t="s">
        <v>251</v>
      </c>
      <c r="D697" s="292">
        <v>17750</v>
      </c>
      <c r="E697" s="292">
        <v>17750</v>
      </c>
      <c r="F697" s="292">
        <v>17750</v>
      </c>
      <c r="G697" s="292">
        <v>17750</v>
      </c>
    </row>
    <row r="698" spans="1:7" ht="27">
      <c r="A698" s="123"/>
      <c r="B698" s="123" t="s">
        <v>173</v>
      </c>
      <c r="C698" s="123" t="s">
        <v>174</v>
      </c>
      <c r="D698" s="292">
        <v>172985.5</v>
      </c>
      <c r="E698" s="292">
        <v>172985.5</v>
      </c>
      <c r="F698" s="292">
        <v>172985.5</v>
      </c>
      <c r="G698" s="292">
        <v>172985.5</v>
      </c>
    </row>
    <row r="699" spans="1:7">
      <c r="A699" s="123"/>
      <c r="B699" s="123"/>
      <c r="C699" s="123" t="s">
        <v>25</v>
      </c>
      <c r="D699" s="123"/>
      <c r="E699" s="123"/>
      <c r="F699" s="123"/>
      <c r="G699" s="123"/>
    </row>
    <row r="700" spans="1:7">
      <c r="A700" s="123"/>
      <c r="B700" s="123"/>
      <c r="C700" s="157" t="s">
        <v>175</v>
      </c>
      <c r="D700" s="293">
        <v>172985.5</v>
      </c>
      <c r="E700" s="293">
        <v>172985.5</v>
      </c>
      <c r="F700" s="293">
        <v>172985.5</v>
      </c>
      <c r="G700" s="293">
        <v>172985.5</v>
      </c>
    </row>
    <row r="701" spans="1:7" ht="27">
      <c r="A701" s="123"/>
      <c r="B701" s="123"/>
      <c r="C701" s="123" t="s">
        <v>26</v>
      </c>
      <c r="D701" s="123"/>
      <c r="E701" s="123"/>
      <c r="F701" s="123"/>
      <c r="G701" s="123"/>
    </row>
    <row r="702" spans="1:7">
      <c r="A702" s="123"/>
      <c r="B702" s="123"/>
      <c r="C702" s="123" t="s">
        <v>27</v>
      </c>
      <c r="D702" s="292">
        <v>172985.5</v>
      </c>
      <c r="E702" s="292">
        <v>172985.5</v>
      </c>
      <c r="F702" s="292">
        <v>172985.5</v>
      </c>
      <c r="G702" s="292">
        <v>172985.5</v>
      </c>
    </row>
    <row r="703" spans="1:7" ht="27">
      <c r="A703" s="123"/>
      <c r="B703" s="123"/>
      <c r="C703" s="123" t="s">
        <v>246</v>
      </c>
      <c r="D703" s="292">
        <v>172985.5</v>
      </c>
      <c r="E703" s="292">
        <v>172985.5</v>
      </c>
      <c r="F703" s="292">
        <v>172985.5</v>
      </c>
      <c r="G703" s="292">
        <v>172985.5</v>
      </c>
    </row>
    <row r="704" spans="1:7">
      <c r="A704" s="123"/>
      <c r="B704" s="123"/>
      <c r="C704" s="123" t="s">
        <v>247</v>
      </c>
      <c r="D704" s="292">
        <v>172985.5</v>
      </c>
      <c r="E704" s="292">
        <v>172985.5</v>
      </c>
      <c r="F704" s="292">
        <v>172985.5</v>
      </c>
      <c r="G704" s="292">
        <v>172985.5</v>
      </c>
    </row>
    <row r="705" spans="1:7">
      <c r="A705" s="123"/>
      <c r="B705" s="123"/>
      <c r="C705" s="123" t="s">
        <v>254</v>
      </c>
      <c r="D705" s="292">
        <v>172985.5</v>
      </c>
      <c r="E705" s="292">
        <v>172985.5</v>
      </c>
      <c r="F705" s="292">
        <v>172985.5</v>
      </c>
      <c r="G705" s="292">
        <v>172985.5</v>
      </c>
    </row>
    <row r="706" spans="1:7">
      <c r="A706" s="123"/>
      <c r="B706" s="123"/>
      <c r="C706" s="123" t="s">
        <v>257</v>
      </c>
      <c r="D706" s="292">
        <v>172790.1</v>
      </c>
      <c r="E706" s="292">
        <v>172790.1</v>
      </c>
      <c r="F706" s="292">
        <v>172790.1</v>
      </c>
      <c r="G706" s="292">
        <v>172790.1</v>
      </c>
    </row>
    <row r="707" spans="1:7" ht="27">
      <c r="A707" s="123"/>
      <c r="B707" s="123"/>
      <c r="C707" s="123" t="s">
        <v>255</v>
      </c>
      <c r="D707" s="292">
        <v>195.4</v>
      </c>
      <c r="E707" s="292">
        <v>195.4</v>
      </c>
      <c r="F707" s="292">
        <v>195.4</v>
      </c>
      <c r="G707" s="292">
        <v>195.4</v>
      </c>
    </row>
    <row r="708" spans="1:7" ht="14.25">
      <c r="A708" s="123"/>
      <c r="B708" s="123"/>
      <c r="C708" s="290" t="s">
        <v>695</v>
      </c>
      <c r="D708" s="291">
        <v>148748.9</v>
      </c>
      <c r="E708" s="291">
        <v>222253.6</v>
      </c>
      <c r="F708" s="291">
        <v>295758.3</v>
      </c>
      <c r="G708" s="291">
        <v>332510.59999999998</v>
      </c>
    </row>
    <row r="709" spans="1:7">
      <c r="A709" s="123"/>
      <c r="B709" s="123"/>
      <c r="C709" s="123" t="s">
        <v>24</v>
      </c>
      <c r="D709" s="123"/>
      <c r="E709" s="123"/>
      <c r="F709" s="123"/>
      <c r="G709" s="123"/>
    </row>
    <row r="710" spans="1:7">
      <c r="A710" s="123" t="s">
        <v>696</v>
      </c>
      <c r="B710" s="123"/>
      <c r="C710" s="123" t="s">
        <v>745</v>
      </c>
      <c r="D710" s="292">
        <v>148748.9</v>
      </c>
      <c r="E710" s="292">
        <v>222253.6</v>
      </c>
      <c r="F710" s="292">
        <v>295758.3</v>
      </c>
      <c r="G710" s="292">
        <v>332510.59999999998</v>
      </c>
    </row>
    <row r="711" spans="1:7">
      <c r="A711" s="123"/>
      <c r="B711" s="123"/>
      <c r="C711" s="123" t="s">
        <v>24</v>
      </c>
      <c r="D711" s="123"/>
      <c r="E711" s="123"/>
      <c r="F711" s="123"/>
      <c r="G711" s="123"/>
    </row>
    <row r="712" spans="1:7" ht="27">
      <c r="A712" s="123"/>
      <c r="B712" s="123" t="s">
        <v>326</v>
      </c>
      <c r="C712" s="123" t="s">
        <v>697</v>
      </c>
      <c r="D712" s="292">
        <v>148748.9</v>
      </c>
      <c r="E712" s="292">
        <v>222253.6</v>
      </c>
      <c r="F712" s="292">
        <v>295758.3</v>
      </c>
      <c r="G712" s="292">
        <v>332510.59999999998</v>
      </c>
    </row>
    <row r="713" spans="1:7">
      <c r="A713" s="123"/>
      <c r="B713" s="123"/>
      <c r="C713" s="123" t="s">
        <v>25</v>
      </c>
      <c r="D713" s="123"/>
      <c r="E713" s="123"/>
      <c r="F713" s="123"/>
      <c r="G713" s="123"/>
    </row>
    <row r="714" spans="1:7">
      <c r="A714" s="123"/>
      <c r="B714" s="123"/>
      <c r="C714" s="157" t="s">
        <v>695</v>
      </c>
      <c r="D714" s="293">
        <v>148748.9</v>
      </c>
      <c r="E714" s="293">
        <v>222253.6</v>
      </c>
      <c r="F714" s="293">
        <v>295758.3</v>
      </c>
      <c r="G714" s="293">
        <v>332510.59999999998</v>
      </c>
    </row>
    <row r="715" spans="1:7" ht="27">
      <c r="A715" s="123"/>
      <c r="B715" s="123"/>
      <c r="C715" s="123" t="s">
        <v>26</v>
      </c>
      <c r="D715" s="123"/>
      <c r="E715" s="123"/>
      <c r="F715" s="123"/>
      <c r="G715" s="123"/>
    </row>
    <row r="716" spans="1:7">
      <c r="A716" s="123"/>
      <c r="B716" s="123"/>
      <c r="C716" s="123" t="s">
        <v>27</v>
      </c>
      <c r="D716" s="292">
        <v>148748.9</v>
      </c>
      <c r="E716" s="292">
        <v>222253.6</v>
      </c>
      <c r="F716" s="292">
        <v>295758.3</v>
      </c>
      <c r="G716" s="292">
        <v>332510.59999999998</v>
      </c>
    </row>
    <row r="717" spans="1:7" ht="27">
      <c r="A717" s="123"/>
      <c r="B717" s="123"/>
      <c r="C717" s="123" t="s">
        <v>246</v>
      </c>
      <c r="D717" s="292">
        <v>148748.9</v>
      </c>
      <c r="E717" s="292">
        <v>222253.6</v>
      </c>
      <c r="F717" s="292">
        <v>295758.3</v>
      </c>
      <c r="G717" s="292">
        <v>332510.59999999998</v>
      </c>
    </row>
    <row r="718" spans="1:7">
      <c r="A718" s="123"/>
      <c r="B718" s="123"/>
      <c r="C718" s="123" t="s">
        <v>247</v>
      </c>
      <c r="D718" s="292">
        <v>148748.9</v>
      </c>
      <c r="E718" s="292">
        <v>222253.6</v>
      </c>
      <c r="F718" s="292">
        <v>295758.3</v>
      </c>
      <c r="G718" s="292">
        <v>332510.59999999998</v>
      </c>
    </row>
    <row r="719" spans="1:7">
      <c r="A719" s="123"/>
      <c r="B719" s="123"/>
      <c r="C719" s="123" t="s">
        <v>254</v>
      </c>
      <c r="D719" s="292">
        <v>148748.9</v>
      </c>
      <c r="E719" s="292">
        <v>222253.6</v>
      </c>
      <c r="F719" s="292">
        <v>295758.3</v>
      </c>
      <c r="G719" s="292">
        <v>332510.59999999998</v>
      </c>
    </row>
    <row r="720" spans="1:7" ht="27">
      <c r="A720" s="123"/>
      <c r="B720" s="123"/>
      <c r="C720" s="123" t="s">
        <v>255</v>
      </c>
      <c r="D720" s="292">
        <v>148748.9</v>
      </c>
      <c r="E720" s="292">
        <v>222253.6</v>
      </c>
      <c r="F720" s="292">
        <v>295758.3</v>
      </c>
      <c r="G720" s="292">
        <v>332510.59999999998</v>
      </c>
    </row>
    <row r="722" spans="4:7">
      <c r="D722" s="11"/>
      <c r="E722" s="11"/>
      <c r="F722" s="11"/>
      <c r="G722" s="11"/>
    </row>
  </sheetData>
  <customSheetViews>
    <customSheetView guid="{BE5D3C84-7B1B-488E-B85A-B98892622CEC}" topLeftCell="A264">
      <selection activeCell="K272" sqref="K272"/>
      <pageMargins left="0" right="0" top="0.75" bottom="0.75" header="0.3" footer="0.3"/>
      <pageSetup paperSize="9" scale="75" orientation="portrait" r:id="rId1"/>
    </customSheetView>
    <customSheetView guid="{BBFF48D1-B90B-47AD-AE67-40600C5DE1EF}" topLeftCell="A608">
      <selection activeCell="F627" sqref="F627"/>
      <pageMargins left="0.7" right="0.7" top="0.75" bottom="0.75" header="0.3" footer="0.3"/>
      <pageSetup paperSize="9" orientation="portrait" r:id="rId2"/>
    </customSheetView>
    <customSheetView guid="{89A683D1-BE0C-487E-AFC6-140E2DB9A9CC}">
      <selection activeCell="E17" sqref="E17"/>
      <pageMargins left="0.7" right="0.7" top="0.75" bottom="0.75" header="0.3" footer="0.3"/>
      <pageSetup paperSize="9" orientation="portrait" r:id="rId3"/>
    </customSheetView>
    <customSheetView guid="{200990DE-F91C-4F6F-8AC5-BC7AC2B55E55}" topLeftCell="A5">
      <selection activeCell="J14" sqref="J14"/>
      <pageMargins left="0.7" right="0.7" top="0.75" bottom="0.75" header="0.3" footer="0.3"/>
      <pageSetup paperSize="9" orientation="portrait" r:id="rId4"/>
    </customSheetView>
    <customSheetView guid="{ACF58398-C075-4602-B0CE-9C82FEC29CE0}" topLeftCell="A13">
      <selection activeCell="D23" sqref="D23"/>
      <pageMargins left="0.7" right="0.7" top="0.75" bottom="0.75" header="0.3" footer="0.3"/>
      <pageSetup paperSize="9" orientation="portrait" r:id="rId5"/>
    </customSheetView>
    <customSheetView guid="{DD59A88E-4574-4C3B-B30A-DDDDD2FFED0E}" topLeftCell="A635">
      <selection activeCell="D646" sqref="D646"/>
      <pageMargins left="0.7" right="0.7" top="0.75" bottom="0.75" header="0.3" footer="0.3"/>
      <pageSetup paperSize="9" orientation="portrait" r:id="rId6"/>
    </customSheetView>
    <customSheetView guid="{A086F4C9-D1AD-48B6-9F97-3B74E42882F1}" topLeftCell="A115">
      <selection activeCell="G151" sqref="G151"/>
      <pageMargins left="0.7" right="0.7" top="0.75" bottom="0.75" header="0.3" footer="0.3"/>
      <pageSetup paperSize="9" orientation="portrait" r:id="rId7"/>
    </customSheetView>
    <customSheetView guid="{34262D87-1818-4F55-B902-D8FFF16E90B7}" topLeftCell="A633">
      <selection activeCell="A639" sqref="A1:A1048576"/>
      <pageMargins left="0.7" right="0.7" top="0.75" bottom="0.75" header="0.3" footer="0.3"/>
      <pageSetup paperSize="9" orientation="portrait" r:id="rId8"/>
    </customSheetView>
    <customSheetView guid="{24790AB1-98EB-4800-B428-5A838E38231B}">
      <selection activeCell="C104" sqref="C104"/>
      <pageMargins left="0.7" right="0.7" top="0.75" bottom="0.75" header="0.3" footer="0.3"/>
      <pageSetup paperSize="9" orientation="portrait" r:id="rId9"/>
    </customSheetView>
    <customSheetView guid="{6E85911E-0987-42F9-B553-303B8CD2208E}" topLeftCell="A4">
      <selection activeCell="K221" sqref="K221"/>
      <pageMargins left="0.7" right="0.7" top="0.75" bottom="0.75" header="0.3" footer="0.3"/>
      <pageSetup paperSize="9" orientation="portrait" r:id="rId10"/>
    </customSheetView>
    <customSheetView guid="{8FD38D9F-F0C7-4BB6-A144-266DA3EF64B6}" topLeftCell="A602">
      <selection activeCell="G615" sqref="G615"/>
      <pageMargins left="0.7" right="0.7" top="0.75" bottom="0.75" header="0.3" footer="0.3"/>
      <pageSetup paperSize="9" orientation="portrait" r:id="rId11"/>
    </customSheetView>
    <customSheetView guid="{D914DED7-0F3C-4F85-94A0-524810AD27D5}">
      <selection activeCell="A751" sqref="A751:XFD751"/>
      <pageMargins left="0.7" right="0.7" top="0.75" bottom="0.75" header="0.3" footer="0.3"/>
      <pageSetup paperSize="9" orientation="portrait" r:id="rId12"/>
    </customSheetView>
    <customSheetView guid="{68B9E451-05A6-448A-8186-789990A76B48}" topLeftCell="A608">
      <selection activeCell="F627" sqref="F627"/>
      <pageMargins left="0.7" right="0.7" top="0.75" bottom="0.75" header="0.3" footer="0.3"/>
      <pageSetup paperSize="9" orientation="portrait" r:id="rId13"/>
    </customSheetView>
    <customSheetView guid="{131A4E78-F540-4372-9AD2-17315FEFA13D}">
      <selection activeCell="C104" sqref="C104"/>
      <pageMargins left="0.7" right="0.7" top="0.75" bottom="0.75" header="0.3" footer="0.3"/>
      <pageSetup paperSize="9" orientation="portrait" r:id="rId14"/>
    </customSheetView>
    <customSheetView guid="{BDA7B104-3192-4E30-A3E7-2627EFB5CD51}" topLeftCell="A579">
      <selection activeCell="C595" sqref="C595"/>
      <pageMargins left="0.7" right="0.7" top="0.75" bottom="0.75" header="0.3" footer="0.3"/>
      <pageSetup paperSize="9" orientation="portrait" r:id="rId15"/>
    </customSheetView>
    <customSheetView guid="{E88C18B0-6499-41C6-90F3-D1E8EFA66A0A}" showPageBreaks="1" topLeftCell="A264">
      <selection activeCell="K272" sqref="K272"/>
      <pageMargins left="0" right="0" top="0.75" bottom="0.75" header="0.3" footer="0.3"/>
      <pageSetup paperSize="9" scale="75" orientation="portrait" r:id="rId16"/>
    </customSheetView>
    <customSheetView guid="{BE08DB79-9877-4F77-AA00-E74D5D7BF025}" topLeftCell="A13">
      <selection activeCell="F38" sqref="F37:F38"/>
      <pageMargins left="0.7" right="0.7" top="0.75" bottom="0.75" header="0.3" footer="0.3"/>
      <pageSetup paperSize="9" orientation="portrait" r:id="rId17"/>
    </customSheetView>
  </customSheetViews>
  <mergeCells count="7">
    <mergeCell ref="F3:G3"/>
    <mergeCell ref="F4:G4"/>
    <mergeCell ref="F7:G7"/>
    <mergeCell ref="A8:B8"/>
    <mergeCell ref="C8:C9"/>
    <mergeCell ref="A6:G6"/>
    <mergeCell ref="D8:G8"/>
  </mergeCells>
  <pageMargins left="0.18" right="0.17" top="0.75" bottom="0.75" header="0.3" footer="0.3"/>
  <pageSetup paperSize="9" scale="73" orientation="portrait" r:id="rId1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2"/>
  <sheetViews>
    <sheetView workbookViewId="0">
      <selection sqref="A1:XFD1048576"/>
    </sheetView>
  </sheetViews>
  <sheetFormatPr defaultColWidth="9.140625" defaultRowHeight="13.5"/>
  <cols>
    <col min="1" max="2" width="9.5703125" style="29" customWidth="1"/>
    <col min="3" max="3" width="50.7109375" style="10" customWidth="1"/>
    <col min="4" max="4" width="15.28515625" style="110" customWidth="1"/>
    <col min="5" max="5" width="17.28515625" style="110" customWidth="1"/>
    <col min="6" max="6" width="15.85546875" style="110" customWidth="1"/>
    <col min="7" max="7" width="18.140625" style="110" customWidth="1"/>
    <col min="8" max="16384" width="9.140625" style="10"/>
  </cols>
  <sheetData>
    <row r="1" spans="1:9" ht="24.75" customHeight="1">
      <c r="A1" s="576" t="s">
        <v>357</v>
      </c>
      <c r="B1" s="576"/>
      <c r="C1" s="576"/>
      <c r="D1" s="576"/>
      <c r="E1" s="576"/>
      <c r="F1" s="576"/>
      <c r="G1" s="576"/>
    </row>
    <row r="2" spans="1:9" s="3" customFormat="1">
      <c r="A2" s="146"/>
      <c r="B2" s="146"/>
      <c r="D2" s="13"/>
      <c r="E2" s="13"/>
      <c r="F2" s="579" t="s">
        <v>913</v>
      </c>
      <c r="G2" s="579"/>
    </row>
    <row r="3" spans="1:9" s="3" customFormat="1">
      <c r="A3" s="146"/>
      <c r="B3" s="146"/>
      <c r="D3" s="13"/>
      <c r="E3" s="13"/>
      <c r="F3" s="579" t="s">
        <v>356</v>
      </c>
      <c r="G3" s="579"/>
    </row>
    <row r="4" spans="1:9" s="3" customFormat="1" ht="15.75" customHeight="1">
      <c r="A4" s="146"/>
      <c r="B4" s="146"/>
      <c r="D4" s="13"/>
      <c r="E4" s="147"/>
      <c r="F4" s="147"/>
      <c r="G4" s="147"/>
    </row>
    <row r="5" spans="1:9">
      <c r="A5" s="227"/>
      <c r="B5" s="227"/>
      <c r="C5" s="227"/>
      <c r="D5" s="148"/>
      <c r="E5" s="148"/>
      <c r="F5" s="148"/>
      <c r="G5" s="148"/>
    </row>
    <row r="6" spans="1:9" ht="39" customHeight="1">
      <c r="A6" s="566" t="s">
        <v>409</v>
      </c>
      <c r="B6" s="566"/>
      <c r="C6" s="566"/>
      <c r="D6" s="566"/>
      <c r="E6" s="566"/>
      <c r="F6" s="566"/>
      <c r="G6" s="566"/>
    </row>
    <row r="8" spans="1:9">
      <c r="A8" s="564" t="s">
        <v>234</v>
      </c>
      <c r="B8" s="564"/>
      <c r="C8" s="564"/>
      <c r="D8" s="564"/>
      <c r="E8" s="564"/>
      <c r="F8" s="564"/>
      <c r="G8" s="564"/>
    </row>
    <row r="9" spans="1:9" ht="69.75" customHeight="1">
      <c r="A9" s="577" t="s">
        <v>235</v>
      </c>
      <c r="B9" s="577"/>
      <c r="C9" s="577" t="s">
        <v>236</v>
      </c>
      <c r="D9" s="578" t="s">
        <v>759</v>
      </c>
      <c r="E9" s="578"/>
      <c r="F9" s="578"/>
      <c r="G9" s="578"/>
    </row>
    <row r="10" spans="1:9" ht="28.5">
      <c r="A10" s="228" t="s">
        <v>13</v>
      </c>
      <c r="B10" s="228" t="s">
        <v>238</v>
      </c>
      <c r="C10" s="577"/>
      <c r="D10" s="149" t="s">
        <v>17</v>
      </c>
      <c r="E10" s="149" t="s">
        <v>18</v>
      </c>
      <c r="F10" s="149" t="s">
        <v>19</v>
      </c>
      <c r="G10" s="150" t="s">
        <v>20</v>
      </c>
    </row>
    <row r="11" spans="1:9" ht="14.25">
      <c r="A11" s="123"/>
      <c r="B11" s="123"/>
      <c r="C11" s="226" t="s">
        <v>0</v>
      </c>
      <c r="D11" s="152">
        <f>+D13+D18+D154+D209+D219+D227+D458+D466+D479+D487+D495</f>
        <v>8857443.5999999996</v>
      </c>
      <c r="E11" s="152">
        <f>+E13+E18+E154+E209+E219+E227+E458+E466+E479+E487+E495</f>
        <v>10484881.999999998</v>
      </c>
      <c r="F11" s="152">
        <f>+F13+F18+F154+F209+F219+F227+F458+F466+F479+F487+F495</f>
        <v>10722643</v>
      </c>
      <c r="G11" s="152">
        <f>+G13+G18+G154+G209+G219+G227+G458+G466+G479+G487+G495</f>
        <v>11015853.699999997</v>
      </c>
      <c r="H11" s="11"/>
      <c r="I11" s="11"/>
    </row>
    <row r="12" spans="1:9">
      <c r="A12" s="123"/>
      <c r="B12" s="123"/>
      <c r="C12" s="123" t="s">
        <v>24</v>
      </c>
      <c r="D12" s="153"/>
      <c r="E12" s="153"/>
      <c r="F12" s="153"/>
      <c r="G12" s="153"/>
      <c r="H12" s="11"/>
      <c r="I12" s="11"/>
    </row>
    <row r="13" spans="1:9" ht="14.25">
      <c r="A13" s="123"/>
      <c r="B13" s="123"/>
      <c r="C13" s="154" t="s">
        <v>628</v>
      </c>
      <c r="D13" s="155">
        <v>16356.6</v>
      </c>
      <c r="E13" s="155">
        <v>16356.6</v>
      </c>
      <c r="F13" s="155">
        <v>16356.6</v>
      </c>
      <c r="G13" s="155">
        <v>16356.6</v>
      </c>
      <c r="H13" s="11"/>
      <c r="I13" s="11"/>
    </row>
    <row r="14" spans="1:9">
      <c r="A14" s="123"/>
      <c r="B14" s="123"/>
      <c r="C14" s="123" t="s">
        <v>243</v>
      </c>
      <c r="D14" s="153"/>
      <c r="E14" s="153"/>
      <c r="F14" s="153"/>
      <c r="G14" s="153"/>
      <c r="H14" s="11"/>
      <c r="I14" s="11"/>
    </row>
    <row r="15" spans="1:9" ht="27">
      <c r="A15" s="124" t="s">
        <v>629</v>
      </c>
      <c r="B15" s="124" t="s">
        <v>145</v>
      </c>
      <c r="C15" s="123" t="s">
        <v>630</v>
      </c>
      <c r="D15" s="131">
        <v>16356.6</v>
      </c>
      <c r="E15" s="131">
        <v>16356.6</v>
      </c>
      <c r="F15" s="131">
        <v>16356.6</v>
      </c>
      <c r="G15" s="131">
        <v>16356.6</v>
      </c>
      <c r="H15" s="11"/>
      <c r="I15" s="11"/>
    </row>
    <row r="16" spans="1:9">
      <c r="A16" s="123"/>
      <c r="B16" s="123"/>
      <c r="C16" s="156" t="s">
        <v>25</v>
      </c>
      <c r="D16" s="153"/>
      <c r="E16" s="153"/>
      <c r="F16" s="153"/>
      <c r="G16" s="153"/>
      <c r="H16" s="11"/>
      <c r="I16" s="11"/>
    </row>
    <row r="17" spans="1:9">
      <c r="A17" s="123"/>
      <c r="B17" s="123"/>
      <c r="C17" s="157" t="s">
        <v>628</v>
      </c>
      <c r="D17" s="158">
        <v>16356.6</v>
      </c>
      <c r="E17" s="158">
        <v>16356.6</v>
      </c>
      <c r="F17" s="158">
        <v>16356.6</v>
      </c>
      <c r="G17" s="158">
        <v>16356.6</v>
      </c>
      <c r="H17" s="11"/>
      <c r="I17" s="11"/>
    </row>
    <row r="18" spans="1:9" ht="28.5">
      <c r="A18" s="123"/>
      <c r="B18" s="123"/>
      <c r="C18" s="154" t="s">
        <v>146</v>
      </c>
      <c r="D18" s="159">
        <f>+D20+D29+D38+D86+D99+D116+D124+D129+D132+D137+D142</f>
        <v>2010433.6</v>
      </c>
      <c r="E18" s="159">
        <f>+E20+E29+E38+E86+E99+E116+E124+E129+E132+E137+E142</f>
        <v>2655415.1999999997</v>
      </c>
      <c r="F18" s="159">
        <f>+F20+F29+F38+F86+F99+F116+F124+F129+F132+F137+F142</f>
        <v>2655415.1999999997</v>
      </c>
      <c r="G18" s="159">
        <f>+G20+G29+G38+G86+G99+G116+G124+G129+G132+G137+G142</f>
        <v>2911873.5999999996</v>
      </c>
      <c r="H18" s="11"/>
      <c r="I18" s="11"/>
    </row>
    <row r="19" spans="1:9">
      <c r="A19" s="123"/>
      <c r="B19" s="123"/>
      <c r="C19" s="123" t="s">
        <v>243</v>
      </c>
      <c r="D19" s="153"/>
      <c r="E19" s="153"/>
      <c r="F19" s="153"/>
      <c r="G19" s="153"/>
      <c r="H19" s="11"/>
      <c r="I19" s="11"/>
    </row>
    <row r="20" spans="1:9">
      <c r="A20" s="124" t="s">
        <v>185</v>
      </c>
      <c r="B20" s="124" t="s">
        <v>173</v>
      </c>
      <c r="C20" s="123" t="s">
        <v>186</v>
      </c>
      <c r="D20" s="131">
        <f>+D22</f>
        <v>0</v>
      </c>
      <c r="E20" s="131">
        <f t="shared" ref="E20:G20" si="0">+E22</f>
        <v>235548.79999999999</v>
      </c>
      <c r="F20" s="131">
        <f t="shared" si="0"/>
        <v>235548.79999999999</v>
      </c>
      <c r="G20" s="131">
        <f t="shared" si="0"/>
        <v>235548.79999999999</v>
      </c>
      <c r="H20" s="11"/>
      <c r="I20" s="11"/>
    </row>
    <row r="21" spans="1:9" ht="18" customHeight="1">
      <c r="A21" s="123"/>
      <c r="B21" s="123"/>
      <c r="C21" s="156" t="s">
        <v>25</v>
      </c>
      <c r="D21" s="153"/>
      <c r="E21" s="153"/>
      <c r="F21" s="153"/>
      <c r="G21" s="153"/>
      <c r="H21" s="11"/>
      <c r="I21" s="11"/>
    </row>
    <row r="22" spans="1:9" ht="30.75" customHeight="1">
      <c r="A22" s="123"/>
      <c r="B22" s="123"/>
      <c r="C22" s="160" t="s">
        <v>253</v>
      </c>
      <c r="D22" s="158">
        <f>SUM(D24:D28)</f>
        <v>0</v>
      </c>
      <c r="E22" s="158">
        <f t="shared" ref="E22:G22" si="1">SUM(E24:E28)</f>
        <v>235548.79999999999</v>
      </c>
      <c r="F22" s="158">
        <f t="shared" si="1"/>
        <v>235548.79999999999</v>
      </c>
      <c r="G22" s="158">
        <f t="shared" si="1"/>
        <v>235548.79999999999</v>
      </c>
      <c r="H22" s="11"/>
      <c r="I22" s="11"/>
    </row>
    <row r="23" spans="1:9">
      <c r="A23" s="123"/>
      <c r="B23" s="123"/>
      <c r="C23" s="156" t="s">
        <v>941</v>
      </c>
      <c r="D23" s="158"/>
      <c r="E23" s="158"/>
      <c r="F23" s="158"/>
      <c r="G23" s="158"/>
      <c r="H23" s="11"/>
      <c r="I23" s="11"/>
    </row>
    <row r="24" spans="1:9" ht="33" customHeight="1">
      <c r="A24" s="123"/>
      <c r="B24" s="123"/>
      <c r="C24" s="161" t="s">
        <v>917</v>
      </c>
      <c r="D24" s="131">
        <v>0</v>
      </c>
      <c r="E24" s="131">
        <v>67437.399999999965</v>
      </c>
      <c r="F24" s="131">
        <v>67437.399999999965</v>
      </c>
      <c r="G24" s="131">
        <v>67437.399999999965</v>
      </c>
      <c r="H24" s="11"/>
      <c r="I24" s="11"/>
    </row>
    <row r="25" spans="1:9" ht="16.5" customHeight="1">
      <c r="A25" s="123"/>
      <c r="B25" s="123"/>
      <c r="C25" s="161" t="s">
        <v>918</v>
      </c>
      <c r="D25" s="131">
        <v>0</v>
      </c>
      <c r="E25" s="131">
        <v>20869.300000000003</v>
      </c>
      <c r="F25" s="131">
        <v>20869.300000000003</v>
      </c>
      <c r="G25" s="131">
        <v>20869.300000000003</v>
      </c>
      <c r="H25" s="11"/>
      <c r="I25" s="11"/>
    </row>
    <row r="26" spans="1:9" ht="27">
      <c r="A26" s="123"/>
      <c r="B26" s="123"/>
      <c r="C26" s="161" t="s">
        <v>919</v>
      </c>
      <c r="D26" s="131">
        <v>0</v>
      </c>
      <c r="E26" s="131">
        <v>29911.900000000012</v>
      </c>
      <c r="F26" s="131">
        <v>29911.900000000012</v>
      </c>
      <c r="G26" s="131">
        <v>29911.900000000012</v>
      </c>
      <c r="H26" s="11"/>
      <c r="I26" s="11"/>
    </row>
    <row r="27" spans="1:9" ht="27">
      <c r="A27" s="123"/>
      <c r="B27" s="123"/>
      <c r="C27" s="161" t="s">
        <v>920</v>
      </c>
      <c r="D27" s="131">
        <v>0</v>
      </c>
      <c r="E27" s="131">
        <v>55435.4</v>
      </c>
      <c r="F27" s="131">
        <v>55435.4</v>
      </c>
      <c r="G27" s="131">
        <v>55435.4</v>
      </c>
      <c r="H27" s="11"/>
      <c r="I27" s="11"/>
    </row>
    <row r="28" spans="1:9" ht="31.5" customHeight="1">
      <c r="A28" s="123"/>
      <c r="B28" s="123"/>
      <c r="C28" s="161" t="s">
        <v>921</v>
      </c>
      <c r="D28" s="131">
        <v>0</v>
      </c>
      <c r="E28" s="131">
        <v>61894.8</v>
      </c>
      <c r="F28" s="131">
        <v>61894.8</v>
      </c>
      <c r="G28" s="131">
        <v>61894.8</v>
      </c>
      <c r="H28" s="11"/>
      <c r="I28" s="11"/>
    </row>
    <row r="29" spans="1:9" ht="27">
      <c r="A29" s="124" t="s">
        <v>185</v>
      </c>
      <c r="B29" s="124" t="s">
        <v>147</v>
      </c>
      <c r="C29" s="123" t="s">
        <v>631</v>
      </c>
      <c r="D29" s="131">
        <f>+D31</f>
        <v>35218.100000000006</v>
      </c>
      <c r="E29" s="131">
        <f t="shared" ref="E29:G29" si="2">+E31</f>
        <v>35218.100000000006</v>
      </c>
      <c r="F29" s="131">
        <f t="shared" si="2"/>
        <v>35218.100000000006</v>
      </c>
      <c r="G29" s="131">
        <f t="shared" si="2"/>
        <v>35218.100000000006</v>
      </c>
      <c r="H29" s="11"/>
      <c r="I29" s="11"/>
    </row>
    <row r="30" spans="1:9">
      <c r="A30" s="123"/>
      <c r="B30" s="123"/>
      <c r="C30" s="156" t="s">
        <v>25</v>
      </c>
      <c r="D30" s="153"/>
      <c r="E30" s="153"/>
      <c r="F30" s="153"/>
      <c r="G30" s="153"/>
      <c r="H30" s="11"/>
      <c r="I30" s="11"/>
    </row>
    <row r="31" spans="1:9" ht="33" customHeight="1">
      <c r="A31" s="123"/>
      <c r="B31" s="123"/>
      <c r="C31" s="160" t="s">
        <v>253</v>
      </c>
      <c r="D31" s="158">
        <f>SUM(D33:D37)</f>
        <v>35218.100000000006</v>
      </c>
      <c r="E31" s="158">
        <f t="shared" ref="E31:G31" si="3">SUM(E33:E37)</f>
        <v>35218.100000000006</v>
      </c>
      <c r="F31" s="158">
        <f t="shared" si="3"/>
        <v>35218.100000000006</v>
      </c>
      <c r="G31" s="158">
        <f t="shared" si="3"/>
        <v>35218.100000000006</v>
      </c>
      <c r="H31" s="11"/>
      <c r="I31" s="11"/>
    </row>
    <row r="32" spans="1:9">
      <c r="A32" s="123"/>
      <c r="B32" s="123"/>
      <c r="C32" s="156" t="s">
        <v>941</v>
      </c>
      <c r="D32" s="158"/>
      <c r="E32" s="158"/>
      <c r="F32" s="158"/>
      <c r="G32" s="158"/>
      <c r="H32" s="11"/>
      <c r="I32" s="11"/>
    </row>
    <row r="33" spans="1:9" ht="40.5">
      <c r="A33" s="123"/>
      <c r="B33" s="123"/>
      <c r="C33" s="161" t="s">
        <v>922</v>
      </c>
      <c r="D33" s="162">
        <v>716.40000000000009</v>
      </c>
      <c r="E33" s="162">
        <v>716.40000000000009</v>
      </c>
      <c r="F33" s="162">
        <v>716.40000000000009</v>
      </c>
      <c r="G33" s="162">
        <v>716.40000000000009</v>
      </c>
      <c r="H33" s="11"/>
      <c r="I33" s="11"/>
    </row>
    <row r="34" spans="1:9" ht="27">
      <c r="A34" s="123"/>
      <c r="B34" s="123"/>
      <c r="C34" s="161" t="s">
        <v>923</v>
      </c>
      <c r="D34" s="162">
        <v>2695.5</v>
      </c>
      <c r="E34" s="162">
        <v>2695.5</v>
      </c>
      <c r="F34" s="162">
        <v>2695.5</v>
      </c>
      <c r="G34" s="162">
        <v>2695.5</v>
      </c>
      <c r="H34" s="11"/>
      <c r="I34" s="11"/>
    </row>
    <row r="35" spans="1:9" ht="27">
      <c r="A35" s="123"/>
      <c r="B35" s="123"/>
      <c r="C35" s="161" t="s">
        <v>926</v>
      </c>
      <c r="D35" s="162">
        <v>17023.900000000001</v>
      </c>
      <c r="E35" s="162">
        <v>17023.900000000001</v>
      </c>
      <c r="F35" s="162">
        <v>17023.900000000001</v>
      </c>
      <c r="G35" s="162">
        <v>17023.900000000001</v>
      </c>
      <c r="H35" s="11"/>
      <c r="I35" s="11"/>
    </row>
    <row r="36" spans="1:9" ht="19.5" customHeight="1">
      <c r="A36" s="123"/>
      <c r="B36" s="123"/>
      <c r="C36" s="161" t="s">
        <v>924</v>
      </c>
      <c r="D36" s="162">
        <v>2710.0000000000027</v>
      </c>
      <c r="E36" s="162">
        <v>2710.0000000000027</v>
      </c>
      <c r="F36" s="162">
        <v>2710.0000000000027</v>
      </c>
      <c r="G36" s="162">
        <v>2710.0000000000027</v>
      </c>
      <c r="H36" s="11"/>
      <c r="I36" s="11"/>
    </row>
    <row r="37" spans="1:9" ht="19.5" customHeight="1">
      <c r="A37" s="123"/>
      <c r="B37" s="123"/>
      <c r="C37" s="161" t="s">
        <v>925</v>
      </c>
      <c r="D37" s="162">
        <v>12072.300000000003</v>
      </c>
      <c r="E37" s="162">
        <v>12072.300000000003</v>
      </c>
      <c r="F37" s="162">
        <v>12072.300000000003</v>
      </c>
      <c r="G37" s="162">
        <v>12072.300000000003</v>
      </c>
      <c r="H37" s="11"/>
      <c r="I37" s="11"/>
    </row>
    <row r="38" spans="1:9" ht="27">
      <c r="A38" s="124" t="s">
        <v>189</v>
      </c>
      <c r="B38" s="124" t="s">
        <v>162</v>
      </c>
      <c r="C38" s="123" t="s">
        <v>190</v>
      </c>
      <c r="D38" s="131">
        <f>+D40</f>
        <v>1481736</v>
      </c>
      <c r="E38" s="131">
        <f t="shared" ref="E38:G38" si="4">+E40</f>
        <v>1481736</v>
      </c>
      <c r="F38" s="131">
        <f t="shared" si="4"/>
        <v>1481736</v>
      </c>
      <c r="G38" s="131">
        <f t="shared" si="4"/>
        <v>1481736</v>
      </c>
      <c r="H38" s="11"/>
      <c r="I38" s="11"/>
    </row>
    <row r="39" spans="1:9">
      <c r="A39" s="123"/>
      <c r="B39" s="123"/>
      <c r="C39" s="156" t="s">
        <v>25</v>
      </c>
      <c r="D39" s="153"/>
      <c r="E39" s="153"/>
      <c r="F39" s="153"/>
      <c r="G39" s="153"/>
      <c r="H39" s="11"/>
      <c r="I39" s="11"/>
    </row>
    <row r="40" spans="1:9" ht="27">
      <c r="A40" s="123"/>
      <c r="B40" s="123"/>
      <c r="C40" s="160" t="s">
        <v>146</v>
      </c>
      <c r="D40" s="158">
        <f>+D42+D48+D53</f>
        <v>1481736</v>
      </c>
      <c r="E40" s="158">
        <f t="shared" ref="E40:G40" si="5">+E42+E48+E53</f>
        <v>1481736</v>
      </c>
      <c r="F40" s="158">
        <f t="shared" si="5"/>
        <v>1481736</v>
      </c>
      <c r="G40" s="158">
        <f t="shared" si="5"/>
        <v>1481736</v>
      </c>
      <c r="H40" s="11"/>
      <c r="I40" s="11"/>
    </row>
    <row r="41" spans="1:9">
      <c r="A41" s="123"/>
      <c r="B41" s="123"/>
      <c r="C41" s="156" t="s">
        <v>941</v>
      </c>
      <c r="D41" s="158"/>
      <c r="E41" s="158"/>
      <c r="F41" s="158"/>
      <c r="G41" s="158"/>
      <c r="H41" s="11"/>
      <c r="I41" s="11"/>
    </row>
    <row r="42" spans="1:9" ht="27">
      <c r="A42" s="123"/>
      <c r="B42" s="163" t="s">
        <v>1108</v>
      </c>
      <c r="C42" s="161" t="s">
        <v>1109</v>
      </c>
      <c r="D42" s="164">
        <f>SUM(D43:D47)</f>
        <v>62829.799999999996</v>
      </c>
      <c r="E42" s="164">
        <f>SUM(E43:E47)</f>
        <v>62829.799999999996</v>
      </c>
      <c r="F42" s="164">
        <f>SUM(F43:F47)</f>
        <v>62829.799999999996</v>
      </c>
      <c r="G42" s="164">
        <f>SUM(G43:G47)</f>
        <v>62829.799999999996</v>
      </c>
      <c r="H42" s="11"/>
      <c r="I42" s="11"/>
    </row>
    <row r="43" spans="1:9" ht="40.5">
      <c r="A43" s="123"/>
      <c r="B43" s="124"/>
      <c r="C43" s="123" t="s">
        <v>1110</v>
      </c>
      <c r="D43" s="131">
        <v>215</v>
      </c>
      <c r="E43" s="131">
        <v>215</v>
      </c>
      <c r="F43" s="131">
        <v>215</v>
      </c>
      <c r="G43" s="131">
        <v>215</v>
      </c>
      <c r="H43" s="11"/>
      <c r="I43" s="11"/>
    </row>
    <row r="44" spans="1:9" ht="40.5">
      <c r="A44" s="123"/>
      <c r="B44" s="124"/>
      <c r="C44" s="123" t="s">
        <v>1167</v>
      </c>
      <c r="D44" s="131">
        <v>409.5</v>
      </c>
      <c r="E44" s="131">
        <v>409.5</v>
      </c>
      <c r="F44" s="131">
        <v>409.5</v>
      </c>
      <c r="G44" s="131">
        <v>409.5</v>
      </c>
      <c r="H44" s="11"/>
      <c r="I44" s="11"/>
    </row>
    <row r="45" spans="1:9" ht="40.5">
      <c r="A45" s="123"/>
      <c r="B45" s="124"/>
      <c r="C45" s="123" t="s">
        <v>1111</v>
      </c>
      <c r="D45" s="131">
        <v>10080</v>
      </c>
      <c r="E45" s="131">
        <v>10080</v>
      </c>
      <c r="F45" s="131">
        <v>10080</v>
      </c>
      <c r="G45" s="131">
        <v>10080</v>
      </c>
      <c r="H45" s="11"/>
      <c r="I45" s="11"/>
    </row>
    <row r="46" spans="1:9" ht="40.5">
      <c r="A46" s="123"/>
      <c r="B46" s="124"/>
      <c r="C46" s="123" t="s">
        <v>1166</v>
      </c>
      <c r="D46" s="131">
        <v>259.10000000000002</v>
      </c>
      <c r="E46" s="131">
        <v>259.10000000000002</v>
      </c>
      <c r="F46" s="131">
        <v>259.10000000000002</v>
      </c>
      <c r="G46" s="131">
        <v>259.10000000000002</v>
      </c>
      <c r="H46" s="11"/>
      <c r="I46" s="11"/>
    </row>
    <row r="47" spans="1:9" ht="54">
      <c r="A47" s="123"/>
      <c r="B47" s="124"/>
      <c r="C47" s="123" t="s">
        <v>1112</v>
      </c>
      <c r="D47" s="131">
        <v>51866.2</v>
      </c>
      <c r="E47" s="131">
        <v>51866.2</v>
      </c>
      <c r="F47" s="131">
        <v>51866.2</v>
      </c>
      <c r="G47" s="131">
        <v>51866.2</v>
      </c>
      <c r="H47" s="11"/>
      <c r="I47" s="11"/>
    </row>
    <row r="48" spans="1:9" ht="27">
      <c r="A48" s="123"/>
      <c r="B48" s="161" t="s">
        <v>1113</v>
      </c>
      <c r="C48" s="157" t="s">
        <v>1114</v>
      </c>
      <c r="D48" s="164">
        <f>SUM(D49:D52)</f>
        <v>321852.59999999998</v>
      </c>
      <c r="E48" s="158">
        <f t="shared" ref="E48:G48" si="6">SUM(E49:E52)</f>
        <v>321852.59999999998</v>
      </c>
      <c r="F48" s="158">
        <f t="shared" si="6"/>
        <v>321852.59999999998</v>
      </c>
      <c r="G48" s="158">
        <f t="shared" si="6"/>
        <v>321852.59999999998</v>
      </c>
      <c r="H48" s="11"/>
      <c r="I48" s="11"/>
    </row>
    <row r="49" spans="1:9" ht="54">
      <c r="A49" s="123"/>
      <c r="B49" s="123"/>
      <c r="C49" s="160" t="s">
        <v>1115</v>
      </c>
      <c r="D49" s="131">
        <v>45257.1</v>
      </c>
      <c r="E49" s="131">
        <v>45257.1</v>
      </c>
      <c r="F49" s="131">
        <v>45257.1</v>
      </c>
      <c r="G49" s="131">
        <v>45257.1</v>
      </c>
      <c r="H49" s="11"/>
      <c r="I49" s="11"/>
    </row>
    <row r="50" spans="1:9" ht="54">
      <c r="A50" s="123"/>
      <c r="B50" s="123"/>
      <c r="C50" s="160" t="s">
        <v>1116</v>
      </c>
      <c r="D50" s="131">
        <v>432</v>
      </c>
      <c r="E50" s="131">
        <v>432</v>
      </c>
      <c r="F50" s="131">
        <v>432</v>
      </c>
      <c r="G50" s="131">
        <v>432</v>
      </c>
      <c r="H50" s="11"/>
      <c r="I50" s="11"/>
    </row>
    <row r="51" spans="1:9" ht="40.5">
      <c r="A51" s="123"/>
      <c r="B51" s="123"/>
      <c r="C51" s="160" t="s">
        <v>1117</v>
      </c>
      <c r="D51" s="131">
        <v>184034.5</v>
      </c>
      <c r="E51" s="131">
        <v>184034.5</v>
      </c>
      <c r="F51" s="131">
        <v>184034.5</v>
      </c>
      <c r="G51" s="131">
        <v>184034.5</v>
      </c>
      <c r="H51" s="11"/>
      <c r="I51" s="11"/>
    </row>
    <row r="52" spans="1:9" ht="81">
      <c r="A52" s="123"/>
      <c r="B52" s="123"/>
      <c r="C52" s="160" t="s">
        <v>1118</v>
      </c>
      <c r="D52" s="131">
        <v>92129</v>
      </c>
      <c r="E52" s="131">
        <v>92129</v>
      </c>
      <c r="F52" s="131">
        <v>92129</v>
      </c>
      <c r="G52" s="131">
        <v>92129</v>
      </c>
      <c r="H52" s="11"/>
      <c r="I52" s="11"/>
    </row>
    <row r="53" spans="1:9" ht="27">
      <c r="A53" s="123"/>
      <c r="B53" s="161">
        <v>3</v>
      </c>
      <c r="C53" s="157" t="s">
        <v>1119</v>
      </c>
      <c r="D53" s="158">
        <f>SUM(D54:D81,D82)</f>
        <v>1097053.6000000001</v>
      </c>
      <c r="E53" s="158">
        <f t="shared" ref="E53:G53" si="7">SUM(E54:E81,E82)</f>
        <v>1097053.6000000001</v>
      </c>
      <c r="F53" s="158">
        <f t="shared" si="7"/>
        <v>1097053.6000000001</v>
      </c>
      <c r="G53" s="158">
        <f t="shared" si="7"/>
        <v>1097053.6000000001</v>
      </c>
      <c r="H53" s="11"/>
      <c r="I53" s="11"/>
    </row>
    <row r="54" spans="1:9" ht="27">
      <c r="A54" s="123"/>
      <c r="B54" s="123"/>
      <c r="C54" s="160" t="s">
        <v>1120</v>
      </c>
      <c r="D54" s="131">
        <v>8270.6</v>
      </c>
      <c r="E54" s="131">
        <v>8270.6</v>
      </c>
      <c r="F54" s="131">
        <v>8270.6</v>
      </c>
      <c r="G54" s="131">
        <v>8270.6</v>
      </c>
      <c r="H54" s="11"/>
      <c r="I54" s="11"/>
    </row>
    <row r="55" spans="1:9" ht="40.5">
      <c r="A55" s="123"/>
      <c r="B55" s="123"/>
      <c r="C55" s="160" t="s">
        <v>1121</v>
      </c>
      <c r="D55" s="131">
        <v>2760</v>
      </c>
      <c r="E55" s="131">
        <v>2760</v>
      </c>
      <c r="F55" s="131">
        <v>2760</v>
      </c>
      <c r="G55" s="131">
        <v>2760</v>
      </c>
      <c r="H55" s="11"/>
      <c r="I55" s="11"/>
    </row>
    <row r="56" spans="1:9" ht="40.5">
      <c r="A56" s="123"/>
      <c r="B56" s="123"/>
      <c r="C56" s="160" t="s">
        <v>1148</v>
      </c>
      <c r="D56" s="131">
        <v>308.89999999999998</v>
      </c>
      <c r="E56" s="131">
        <v>308.89999999999998</v>
      </c>
      <c r="F56" s="131">
        <v>308.89999999999998</v>
      </c>
      <c r="G56" s="131">
        <v>308.89999999999998</v>
      </c>
      <c r="H56" s="11"/>
      <c r="I56" s="11"/>
    </row>
    <row r="57" spans="1:9" ht="40.5">
      <c r="A57" s="123"/>
      <c r="B57" s="123"/>
      <c r="C57" s="160" t="s">
        <v>1158</v>
      </c>
      <c r="D57" s="131">
        <v>553.5</v>
      </c>
      <c r="E57" s="131">
        <v>553.5</v>
      </c>
      <c r="F57" s="131">
        <v>553.5</v>
      </c>
      <c r="G57" s="131">
        <v>553.5</v>
      </c>
      <c r="H57" s="11"/>
      <c r="I57" s="11"/>
    </row>
    <row r="58" spans="1:9" ht="40.5">
      <c r="A58" s="123"/>
      <c r="B58" s="123"/>
      <c r="C58" s="160" t="s">
        <v>1122</v>
      </c>
      <c r="D58" s="131">
        <v>4141.5</v>
      </c>
      <c r="E58" s="131">
        <v>4141.5</v>
      </c>
      <c r="F58" s="131">
        <v>4141.5</v>
      </c>
      <c r="G58" s="131">
        <v>4141.5</v>
      </c>
      <c r="H58" s="11"/>
      <c r="I58" s="11"/>
    </row>
    <row r="59" spans="1:9" ht="40.5">
      <c r="A59" s="123"/>
      <c r="B59" s="123"/>
      <c r="C59" s="160" t="s">
        <v>1123</v>
      </c>
      <c r="D59" s="131">
        <v>28734.9</v>
      </c>
      <c r="E59" s="131">
        <v>28734.9</v>
      </c>
      <c r="F59" s="131">
        <v>28734.9</v>
      </c>
      <c r="G59" s="131">
        <v>28734.9</v>
      </c>
      <c r="H59" s="11"/>
      <c r="I59" s="11"/>
    </row>
    <row r="60" spans="1:9" ht="40.5">
      <c r="A60" s="123"/>
      <c r="B60" s="123"/>
      <c r="C60" s="160" t="s">
        <v>1124</v>
      </c>
      <c r="D60" s="131">
        <v>21518.5</v>
      </c>
      <c r="E60" s="131">
        <v>21518.5</v>
      </c>
      <c r="F60" s="131">
        <v>21518.5</v>
      </c>
      <c r="G60" s="131">
        <v>21518.5</v>
      </c>
      <c r="H60" s="11"/>
      <c r="I60" s="11"/>
    </row>
    <row r="61" spans="1:9" ht="40.5">
      <c r="A61" s="123"/>
      <c r="B61" s="123"/>
      <c r="C61" s="160" t="s">
        <v>1125</v>
      </c>
      <c r="D61" s="131">
        <v>17687.2</v>
      </c>
      <c r="E61" s="131">
        <v>17687.2</v>
      </c>
      <c r="F61" s="131">
        <v>17687.2</v>
      </c>
      <c r="G61" s="131">
        <v>17687.2</v>
      </c>
      <c r="H61" s="11"/>
      <c r="I61" s="11"/>
    </row>
    <row r="62" spans="1:9" ht="40.5">
      <c r="A62" s="123"/>
      <c r="B62" s="123"/>
      <c r="C62" s="160" t="s">
        <v>1126</v>
      </c>
      <c r="D62" s="131">
        <v>24002.9</v>
      </c>
      <c r="E62" s="131">
        <v>24002.9</v>
      </c>
      <c r="F62" s="131">
        <v>24002.9</v>
      </c>
      <c r="G62" s="131">
        <v>24002.9</v>
      </c>
      <c r="H62" s="11"/>
      <c r="I62" s="11"/>
    </row>
    <row r="63" spans="1:9" ht="27">
      <c r="A63" s="123"/>
      <c r="B63" s="123"/>
      <c r="C63" s="160" t="s">
        <v>1127</v>
      </c>
      <c r="D63" s="131">
        <v>10339.200000000001</v>
      </c>
      <c r="E63" s="131">
        <v>10339.200000000001</v>
      </c>
      <c r="F63" s="131">
        <v>10339.200000000001</v>
      </c>
      <c r="G63" s="131">
        <v>10339.200000000001</v>
      </c>
      <c r="H63" s="11"/>
      <c r="I63" s="11"/>
    </row>
    <row r="64" spans="1:9" ht="40.5">
      <c r="A64" s="123"/>
      <c r="B64" s="123"/>
      <c r="C64" s="160" t="s">
        <v>1128</v>
      </c>
      <c r="D64" s="131">
        <v>18753.5</v>
      </c>
      <c r="E64" s="131">
        <v>18753.5</v>
      </c>
      <c r="F64" s="131">
        <v>18753.5</v>
      </c>
      <c r="G64" s="131">
        <v>18753.5</v>
      </c>
      <c r="H64" s="11"/>
      <c r="I64" s="11"/>
    </row>
    <row r="65" spans="1:9" ht="40.5">
      <c r="A65" s="123"/>
      <c r="B65" s="123"/>
      <c r="C65" s="160" t="s">
        <v>1129</v>
      </c>
      <c r="D65" s="131">
        <v>9615</v>
      </c>
      <c r="E65" s="131">
        <v>9615</v>
      </c>
      <c r="F65" s="131">
        <v>9615</v>
      </c>
      <c r="G65" s="131">
        <v>9615</v>
      </c>
      <c r="H65" s="11"/>
      <c r="I65" s="11"/>
    </row>
    <row r="66" spans="1:9" ht="54">
      <c r="A66" s="123"/>
      <c r="B66" s="123"/>
      <c r="C66" s="160" t="s">
        <v>1130</v>
      </c>
      <c r="D66" s="131">
        <v>100110.3</v>
      </c>
      <c r="E66" s="131">
        <v>100110.3</v>
      </c>
      <c r="F66" s="131">
        <v>100110.3</v>
      </c>
      <c r="G66" s="131">
        <v>100110.3</v>
      </c>
      <c r="H66" s="11"/>
      <c r="I66" s="11"/>
    </row>
    <row r="67" spans="1:9" ht="40.5">
      <c r="A67" s="123"/>
      <c r="B67" s="123"/>
      <c r="C67" s="160" t="s">
        <v>1131</v>
      </c>
      <c r="D67" s="131">
        <v>14291.9</v>
      </c>
      <c r="E67" s="131">
        <v>14291.9</v>
      </c>
      <c r="F67" s="131">
        <v>14291.9</v>
      </c>
      <c r="G67" s="131">
        <v>14291.9</v>
      </c>
      <c r="H67" s="11"/>
      <c r="I67" s="11"/>
    </row>
    <row r="68" spans="1:9" ht="40.5">
      <c r="A68" s="123"/>
      <c r="B68" s="123"/>
      <c r="C68" s="160" t="s">
        <v>1132</v>
      </c>
      <c r="D68" s="131">
        <v>39105.800000000003</v>
      </c>
      <c r="E68" s="131">
        <v>39105.800000000003</v>
      </c>
      <c r="F68" s="131">
        <v>39105.800000000003</v>
      </c>
      <c r="G68" s="131">
        <v>39105.800000000003</v>
      </c>
      <c r="H68" s="11"/>
      <c r="I68" s="11"/>
    </row>
    <row r="69" spans="1:9" ht="29.25" customHeight="1">
      <c r="A69" s="123"/>
      <c r="B69" s="123"/>
      <c r="C69" s="160" t="s">
        <v>1133</v>
      </c>
      <c r="D69" s="131">
        <v>126181.7</v>
      </c>
      <c r="E69" s="131">
        <v>126181.7</v>
      </c>
      <c r="F69" s="131">
        <v>126181.7</v>
      </c>
      <c r="G69" s="131">
        <v>126181.7</v>
      </c>
      <c r="H69" s="11"/>
      <c r="I69" s="11"/>
    </row>
    <row r="70" spans="1:9" ht="40.5">
      <c r="A70" s="123"/>
      <c r="B70" s="123"/>
      <c r="C70" s="160" t="s">
        <v>1134</v>
      </c>
      <c r="D70" s="131">
        <v>67380</v>
      </c>
      <c r="E70" s="131">
        <v>67380</v>
      </c>
      <c r="F70" s="131">
        <v>67380</v>
      </c>
      <c r="G70" s="131">
        <v>67380</v>
      </c>
      <c r="H70" s="11"/>
      <c r="I70" s="11"/>
    </row>
    <row r="71" spans="1:9" ht="40.5">
      <c r="A71" s="123"/>
      <c r="B71" s="123"/>
      <c r="C71" s="160" t="s">
        <v>1135</v>
      </c>
      <c r="D71" s="131">
        <v>19455.2</v>
      </c>
      <c r="E71" s="131">
        <v>19455.2</v>
      </c>
      <c r="F71" s="131">
        <v>19455.2</v>
      </c>
      <c r="G71" s="131">
        <v>19455.2</v>
      </c>
      <c r="H71" s="11"/>
      <c r="I71" s="11"/>
    </row>
    <row r="72" spans="1:9" ht="40.5">
      <c r="A72" s="123"/>
      <c r="B72" s="123"/>
      <c r="C72" s="160" t="s">
        <v>1136</v>
      </c>
      <c r="D72" s="131">
        <v>59.4</v>
      </c>
      <c r="E72" s="131">
        <v>59.4</v>
      </c>
      <c r="F72" s="131">
        <v>59.4</v>
      </c>
      <c r="G72" s="131">
        <v>59.4</v>
      </c>
      <c r="H72" s="11"/>
      <c r="I72" s="11"/>
    </row>
    <row r="73" spans="1:9" ht="27">
      <c r="A73" s="123"/>
      <c r="B73" s="123"/>
      <c r="C73" s="160" t="s">
        <v>1137</v>
      </c>
      <c r="D73" s="131">
        <v>71211.8</v>
      </c>
      <c r="E73" s="131">
        <v>71211.8</v>
      </c>
      <c r="F73" s="131">
        <v>71211.8</v>
      </c>
      <c r="G73" s="131">
        <v>71211.8</v>
      </c>
      <c r="H73" s="11"/>
      <c r="I73" s="11"/>
    </row>
    <row r="74" spans="1:9" ht="40.5">
      <c r="A74" s="123"/>
      <c r="B74" s="123"/>
      <c r="C74" s="160" t="s">
        <v>1138</v>
      </c>
      <c r="D74" s="131">
        <v>11758</v>
      </c>
      <c r="E74" s="131">
        <v>11758</v>
      </c>
      <c r="F74" s="131">
        <v>11758</v>
      </c>
      <c r="G74" s="131">
        <v>11758</v>
      </c>
      <c r="H74" s="11"/>
      <c r="I74" s="11"/>
    </row>
    <row r="75" spans="1:9" ht="40.5">
      <c r="A75" s="123"/>
      <c r="B75" s="123"/>
      <c r="C75" s="160" t="s">
        <v>1139</v>
      </c>
      <c r="D75" s="131">
        <v>113156.6</v>
      </c>
      <c r="E75" s="131">
        <v>113156.6</v>
      </c>
      <c r="F75" s="131">
        <v>113156.6</v>
      </c>
      <c r="G75" s="131">
        <v>113156.6</v>
      </c>
      <c r="H75" s="11"/>
      <c r="I75" s="11"/>
    </row>
    <row r="76" spans="1:9" ht="27">
      <c r="A76" s="123"/>
      <c r="B76" s="123"/>
      <c r="C76" s="160" t="s">
        <v>1140</v>
      </c>
      <c r="D76" s="131">
        <v>35691.4</v>
      </c>
      <c r="E76" s="131">
        <v>35691.4</v>
      </c>
      <c r="F76" s="131">
        <v>35691.4</v>
      </c>
      <c r="G76" s="131">
        <v>35691.4</v>
      </c>
      <c r="H76" s="11"/>
      <c r="I76" s="11"/>
    </row>
    <row r="77" spans="1:9" ht="27">
      <c r="A77" s="123"/>
      <c r="B77" s="123"/>
      <c r="C77" s="160" t="s">
        <v>1141</v>
      </c>
      <c r="D77" s="131">
        <v>3656</v>
      </c>
      <c r="E77" s="131">
        <v>3656</v>
      </c>
      <c r="F77" s="131">
        <v>3656</v>
      </c>
      <c r="G77" s="131">
        <v>3656</v>
      </c>
      <c r="H77" s="11"/>
      <c r="I77" s="11"/>
    </row>
    <row r="78" spans="1:9" ht="40.5">
      <c r="A78" s="123"/>
      <c r="B78" s="123"/>
      <c r="C78" s="160" t="s">
        <v>1142</v>
      </c>
      <c r="D78" s="131">
        <v>36794.300000000003</v>
      </c>
      <c r="E78" s="131">
        <v>36794.300000000003</v>
      </c>
      <c r="F78" s="131">
        <v>36794.300000000003</v>
      </c>
      <c r="G78" s="131">
        <v>36794.300000000003</v>
      </c>
      <c r="H78" s="11"/>
      <c r="I78" s="11"/>
    </row>
    <row r="79" spans="1:9" ht="54">
      <c r="A79" s="123"/>
      <c r="B79" s="123"/>
      <c r="C79" s="160" t="s">
        <v>1143</v>
      </c>
      <c r="D79" s="131">
        <v>589</v>
      </c>
      <c r="E79" s="131">
        <v>589</v>
      </c>
      <c r="F79" s="131">
        <v>589</v>
      </c>
      <c r="G79" s="131">
        <v>589</v>
      </c>
      <c r="H79" s="11"/>
      <c r="I79" s="11"/>
    </row>
    <row r="80" spans="1:9" ht="40.5">
      <c r="A80" s="123"/>
      <c r="B80" s="123"/>
      <c r="C80" s="160" t="s">
        <v>1144</v>
      </c>
      <c r="D80" s="131">
        <v>2134.6999999999998</v>
      </c>
      <c r="E80" s="131">
        <v>2134.6999999999998</v>
      </c>
      <c r="F80" s="131">
        <v>2134.6999999999998</v>
      </c>
      <c r="G80" s="131">
        <v>2134.6999999999998</v>
      </c>
      <c r="H80" s="11"/>
      <c r="I80" s="11"/>
    </row>
    <row r="81" spans="1:9">
      <c r="A81" s="123"/>
      <c r="B81" s="123"/>
      <c r="C81" s="160" t="s">
        <v>1145</v>
      </c>
      <c r="D81" s="131">
        <v>258199.8</v>
      </c>
      <c r="E81" s="131">
        <v>258199.8</v>
      </c>
      <c r="F81" s="131">
        <v>258199.8</v>
      </c>
      <c r="G81" s="131">
        <v>258199.8</v>
      </c>
      <c r="H81" s="11"/>
      <c r="I81" s="11"/>
    </row>
    <row r="82" spans="1:9">
      <c r="A82" s="123"/>
      <c r="B82" s="123"/>
      <c r="C82" s="157" t="s">
        <v>348</v>
      </c>
      <c r="D82" s="158">
        <f>SUM(D84:D85)</f>
        <v>50592</v>
      </c>
      <c r="E82" s="158">
        <f t="shared" ref="E82:G82" si="8">SUM(E84:E85)</f>
        <v>50592</v>
      </c>
      <c r="F82" s="158">
        <f t="shared" si="8"/>
        <v>50592</v>
      </c>
      <c r="G82" s="158">
        <f t="shared" si="8"/>
        <v>50592</v>
      </c>
      <c r="H82" s="11"/>
      <c r="I82" s="11"/>
    </row>
    <row r="83" spans="1:9">
      <c r="A83" s="123"/>
      <c r="B83" s="123"/>
      <c r="C83" s="156" t="s">
        <v>941</v>
      </c>
      <c r="D83" s="158"/>
      <c r="E83" s="158"/>
      <c r="F83" s="158"/>
      <c r="G83" s="158"/>
      <c r="H83" s="11"/>
      <c r="I83" s="11"/>
    </row>
    <row r="84" spans="1:9" ht="40.5">
      <c r="A84" s="123"/>
      <c r="B84" s="123"/>
      <c r="C84" s="160" t="s">
        <v>1146</v>
      </c>
      <c r="D84" s="131">
        <v>19512</v>
      </c>
      <c r="E84" s="131">
        <v>19512</v>
      </c>
      <c r="F84" s="131">
        <v>19512</v>
      </c>
      <c r="G84" s="131">
        <v>19512</v>
      </c>
      <c r="H84" s="11"/>
      <c r="I84" s="11"/>
    </row>
    <row r="85" spans="1:9" ht="54">
      <c r="A85" s="123"/>
      <c r="B85" s="123"/>
      <c r="C85" s="160" t="s">
        <v>1147</v>
      </c>
      <c r="D85" s="131">
        <v>31080</v>
      </c>
      <c r="E85" s="131">
        <v>31080</v>
      </c>
      <c r="F85" s="131">
        <v>31080</v>
      </c>
      <c r="G85" s="131">
        <v>31080</v>
      </c>
      <c r="H85" s="11"/>
      <c r="I85" s="11"/>
    </row>
    <row r="86" spans="1:9">
      <c r="A86" s="124" t="s">
        <v>189</v>
      </c>
      <c r="B86" s="124" t="s">
        <v>191</v>
      </c>
      <c r="C86" s="123" t="s">
        <v>192</v>
      </c>
      <c r="D86" s="131">
        <f>+D88</f>
        <v>57585.899999999994</v>
      </c>
      <c r="E86" s="131">
        <f t="shared" ref="E86:G86" si="9">+E88</f>
        <v>57585.899999999994</v>
      </c>
      <c r="F86" s="131">
        <f t="shared" si="9"/>
        <v>57585.899999999994</v>
      </c>
      <c r="G86" s="131">
        <f t="shared" si="9"/>
        <v>57585.899999999994</v>
      </c>
      <c r="H86" s="11"/>
      <c r="I86" s="11"/>
    </row>
    <row r="87" spans="1:9">
      <c r="A87" s="123"/>
      <c r="B87" s="123"/>
      <c r="C87" s="156" t="s">
        <v>25</v>
      </c>
      <c r="D87" s="153"/>
      <c r="E87" s="153"/>
      <c r="F87" s="153"/>
      <c r="G87" s="153"/>
      <c r="H87" s="11"/>
      <c r="I87" s="11"/>
    </row>
    <row r="88" spans="1:9" ht="27">
      <c r="A88" s="123"/>
      <c r="B88" s="123"/>
      <c r="C88" s="160" t="s">
        <v>146</v>
      </c>
      <c r="D88" s="158">
        <f>SUM(D90:D98)</f>
        <v>57585.899999999994</v>
      </c>
      <c r="E88" s="158">
        <f t="shared" ref="E88:G88" si="10">SUM(E90:E98)</f>
        <v>57585.899999999994</v>
      </c>
      <c r="F88" s="158">
        <f t="shared" si="10"/>
        <v>57585.899999999994</v>
      </c>
      <c r="G88" s="158">
        <f t="shared" si="10"/>
        <v>57585.899999999994</v>
      </c>
      <c r="H88" s="11"/>
      <c r="I88" s="11"/>
    </row>
    <row r="89" spans="1:9">
      <c r="A89" s="123"/>
      <c r="B89" s="123"/>
      <c r="C89" s="156" t="s">
        <v>941</v>
      </c>
      <c r="D89" s="158"/>
      <c r="E89" s="158"/>
      <c r="F89" s="158"/>
      <c r="G89" s="158"/>
      <c r="H89" s="11"/>
      <c r="I89" s="11"/>
    </row>
    <row r="90" spans="1:9" ht="54">
      <c r="A90" s="123"/>
      <c r="B90" s="123"/>
      <c r="C90" s="160" t="s">
        <v>1149</v>
      </c>
      <c r="D90" s="131">
        <v>1602</v>
      </c>
      <c r="E90" s="131">
        <v>1602</v>
      </c>
      <c r="F90" s="131">
        <v>1602</v>
      </c>
      <c r="G90" s="131">
        <v>1602</v>
      </c>
      <c r="H90" s="11"/>
      <c r="I90" s="11"/>
    </row>
    <row r="91" spans="1:9" ht="40.5">
      <c r="A91" s="123"/>
      <c r="B91" s="123"/>
      <c r="C91" s="160" t="s">
        <v>1150</v>
      </c>
      <c r="D91" s="131">
        <v>2707.7</v>
      </c>
      <c r="E91" s="131">
        <v>2707.7</v>
      </c>
      <c r="F91" s="131">
        <v>2707.7</v>
      </c>
      <c r="G91" s="131">
        <v>2707.7</v>
      </c>
      <c r="H91" s="11"/>
      <c r="I91" s="11"/>
    </row>
    <row r="92" spans="1:9" ht="94.5">
      <c r="A92" s="123"/>
      <c r="B92" s="123"/>
      <c r="C92" s="160" t="s">
        <v>1151</v>
      </c>
      <c r="D92" s="131">
        <v>3895.5</v>
      </c>
      <c r="E92" s="131">
        <v>3895.5</v>
      </c>
      <c r="F92" s="131">
        <v>3895.5</v>
      </c>
      <c r="G92" s="131">
        <v>3895.5</v>
      </c>
      <c r="H92" s="11"/>
      <c r="I92" s="11"/>
    </row>
    <row r="93" spans="1:9" ht="40.5">
      <c r="A93" s="123"/>
      <c r="B93" s="123"/>
      <c r="C93" s="160" t="s">
        <v>1152</v>
      </c>
      <c r="D93" s="131">
        <v>4461.6000000000004</v>
      </c>
      <c r="E93" s="131">
        <v>4461.6000000000004</v>
      </c>
      <c r="F93" s="131">
        <v>4461.6000000000004</v>
      </c>
      <c r="G93" s="131">
        <v>4461.6000000000004</v>
      </c>
      <c r="H93" s="11"/>
      <c r="I93" s="11"/>
    </row>
    <row r="94" spans="1:9" ht="54">
      <c r="A94" s="123"/>
      <c r="B94" s="123"/>
      <c r="C94" s="160" t="s">
        <v>1153</v>
      </c>
      <c r="D94" s="131">
        <v>3225</v>
      </c>
      <c r="E94" s="131">
        <v>3225</v>
      </c>
      <c r="F94" s="131">
        <v>3225</v>
      </c>
      <c r="G94" s="131">
        <v>3225</v>
      </c>
      <c r="H94" s="11"/>
      <c r="I94" s="11"/>
    </row>
    <row r="95" spans="1:9" ht="40.5">
      <c r="A95" s="123"/>
      <c r="B95" s="123"/>
      <c r="C95" s="160" t="s">
        <v>1154</v>
      </c>
      <c r="D95" s="131">
        <v>9586.7999999999993</v>
      </c>
      <c r="E95" s="131">
        <v>9586.7999999999993</v>
      </c>
      <c r="F95" s="131">
        <v>9586.7999999999993</v>
      </c>
      <c r="G95" s="131">
        <v>9586.7999999999993</v>
      </c>
      <c r="H95" s="11"/>
      <c r="I95" s="11"/>
    </row>
    <row r="96" spans="1:9" ht="40.5">
      <c r="A96" s="123"/>
      <c r="B96" s="123"/>
      <c r="C96" s="160" t="s">
        <v>1155</v>
      </c>
      <c r="D96" s="131">
        <v>20558.599999999999</v>
      </c>
      <c r="E96" s="131">
        <v>20558.599999999999</v>
      </c>
      <c r="F96" s="131">
        <v>20558.599999999999</v>
      </c>
      <c r="G96" s="131">
        <v>20558.599999999999</v>
      </c>
      <c r="H96" s="11"/>
      <c r="I96" s="11"/>
    </row>
    <row r="97" spans="1:9" ht="54">
      <c r="A97" s="123"/>
      <c r="B97" s="123"/>
      <c r="C97" s="160" t="s">
        <v>1156</v>
      </c>
      <c r="D97" s="131">
        <v>3925.5</v>
      </c>
      <c r="E97" s="131">
        <v>3925.5</v>
      </c>
      <c r="F97" s="131">
        <v>3925.5</v>
      </c>
      <c r="G97" s="131">
        <v>3925.5</v>
      </c>
      <c r="H97" s="11"/>
      <c r="I97" s="11"/>
    </row>
    <row r="98" spans="1:9" ht="27">
      <c r="A98" s="123"/>
      <c r="B98" s="123"/>
      <c r="C98" s="160" t="s">
        <v>1157</v>
      </c>
      <c r="D98" s="131">
        <v>7623.2</v>
      </c>
      <c r="E98" s="131">
        <v>7623.2</v>
      </c>
      <c r="F98" s="131">
        <v>7623.2</v>
      </c>
      <c r="G98" s="131">
        <v>7623.2</v>
      </c>
      <c r="H98" s="11"/>
      <c r="I98" s="11"/>
    </row>
    <row r="99" spans="1:9" ht="40.5">
      <c r="A99" s="124" t="s">
        <v>202</v>
      </c>
      <c r="B99" s="124">
        <v>31008</v>
      </c>
      <c r="C99" s="123" t="s">
        <v>633</v>
      </c>
      <c r="D99" s="131">
        <f>+D101</f>
        <v>0</v>
      </c>
      <c r="E99" s="131">
        <f t="shared" ref="E99:G99" si="11">+E101</f>
        <v>409432.8</v>
      </c>
      <c r="F99" s="131">
        <f t="shared" si="11"/>
        <v>409432.8</v>
      </c>
      <c r="G99" s="131">
        <f t="shared" si="11"/>
        <v>409432.8</v>
      </c>
      <c r="H99" s="11"/>
      <c r="I99" s="11"/>
    </row>
    <row r="100" spans="1:9">
      <c r="A100" s="123"/>
      <c r="B100" s="123"/>
      <c r="C100" s="156" t="s">
        <v>25</v>
      </c>
      <c r="D100" s="153"/>
      <c r="E100" s="153"/>
      <c r="F100" s="153"/>
      <c r="G100" s="153"/>
      <c r="H100" s="11"/>
      <c r="I100" s="11"/>
    </row>
    <row r="101" spans="1:9" ht="32.25" customHeight="1">
      <c r="A101" s="123"/>
      <c r="B101" s="123"/>
      <c r="C101" s="160" t="s">
        <v>253</v>
      </c>
      <c r="D101" s="158">
        <f>SUM(D103:D115)</f>
        <v>0</v>
      </c>
      <c r="E101" s="158">
        <f t="shared" ref="E101:G101" si="12">SUM(E103:E115)</f>
        <v>409432.8</v>
      </c>
      <c r="F101" s="158">
        <f t="shared" si="12"/>
        <v>409432.8</v>
      </c>
      <c r="G101" s="158">
        <f t="shared" si="12"/>
        <v>409432.8</v>
      </c>
      <c r="H101" s="11"/>
      <c r="I101" s="11"/>
    </row>
    <row r="102" spans="1:9" ht="17.25" customHeight="1">
      <c r="A102" s="123"/>
      <c r="B102" s="123"/>
      <c r="C102" s="156" t="s">
        <v>941</v>
      </c>
      <c r="D102" s="158"/>
      <c r="E102" s="158"/>
      <c r="F102" s="158"/>
      <c r="G102" s="158"/>
      <c r="H102" s="11"/>
      <c r="I102" s="11"/>
    </row>
    <row r="103" spans="1:9" ht="32.25" customHeight="1">
      <c r="A103" s="123"/>
      <c r="B103" s="123"/>
      <c r="C103" s="161" t="s">
        <v>939</v>
      </c>
      <c r="D103" s="162">
        <v>0</v>
      </c>
      <c r="E103" s="162">
        <v>30535</v>
      </c>
      <c r="F103" s="162">
        <v>30535</v>
      </c>
      <c r="G103" s="162">
        <v>30535</v>
      </c>
      <c r="H103" s="11"/>
      <c r="I103" s="11"/>
    </row>
    <row r="104" spans="1:9" ht="32.25" customHeight="1">
      <c r="A104" s="123"/>
      <c r="B104" s="123"/>
      <c r="C104" s="161" t="s">
        <v>927</v>
      </c>
      <c r="D104" s="162">
        <v>0</v>
      </c>
      <c r="E104" s="162">
        <v>62569</v>
      </c>
      <c r="F104" s="162">
        <v>62569</v>
      </c>
      <c r="G104" s="162">
        <v>62569</v>
      </c>
      <c r="H104" s="11"/>
      <c r="I104" s="11"/>
    </row>
    <row r="105" spans="1:9" ht="32.25" customHeight="1">
      <c r="A105" s="123"/>
      <c r="B105" s="123"/>
      <c r="C105" s="161" t="s">
        <v>928</v>
      </c>
      <c r="D105" s="162">
        <v>0</v>
      </c>
      <c r="E105" s="162">
        <v>73227</v>
      </c>
      <c r="F105" s="162">
        <v>73227</v>
      </c>
      <c r="G105" s="162">
        <v>73227</v>
      </c>
      <c r="H105" s="11"/>
      <c r="I105" s="11"/>
    </row>
    <row r="106" spans="1:9" ht="32.25" customHeight="1">
      <c r="A106" s="123"/>
      <c r="B106" s="123"/>
      <c r="C106" s="161" t="s">
        <v>929</v>
      </c>
      <c r="D106" s="162">
        <v>0</v>
      </c>
      <c r="E106" s="162">
        <v>42263</v>
      </c>
      <c r="F106" s="162">
        <v>42263</v>
      </c>
      <c r="G106" s="162">
        <v>42263</v>
      </c>
      <c r="H106" s="11"/>
      <c r="I106" s="11"/>
    </row>
    <row r="107" spans="1:9" ht="43.5" customHeight="1">
      <c r="A107" s="123"/>
      <c r="B107" s="123"/>
      <c r="C107" s="161" t="s">
        <v>930</v>
      </c>
      <c r="D107" s="162">
        <v>0</v>
      </c>
      <c r="E107" s="162">
        <v>27678</v>
      </c>
      <c r="F107" s="162">
        <v>27678</v>
      </c>
      <c r="G107" s="162">
        <v>27678</v>
      </c>
      <c r="H107" s="11"/>
      <c r="I107" s="11"/>
    </row>
    <row r="108" spans="1:9" ht="44.25" customHeight="1">
      <c r="A108" s="123"/>
      <c r="B108" s="123"/>
      <c r="C108" s="161" t="s">
        <v>931</v>
      </c>
      <c r="D108" s="162">
        <v>0</v>
      </c>
      <c r="E108" s="162">
        <v>40604.199999999997</v>
      </c>
      <c r="F108" s="162">
        <v>40604.199999999997</v>
      </c>
      <c r="G108" s="162">
        <v>40604.199999999997</v>
      </c>
      <c r="H108" s="11"/>
      <c r="I108" s="11"/>
    </row>
    <row r="109" spans="1:9" ht="31.5" customHeight="1">
      <c r="A109" s="123"/>
      <c r="B109" s="123"/>
      <c r="C109" s="161" t="s">
        <v>942</v>
      </c>
      <c r="D109" s="162">
        <v>0</v>
      </c>
      <c r="E109" s="162">
        <v>30397</v>
      </c>
      <c r="F109" s="162">
        <v>30397</v>
      </c>
      <c r="G109" s="162">
        <v>30397</v>
      </c>
      <c r="H109" s="11"/>
      <c r="I109" s="11"/>
    </row>
    <row r="110" spans="1:9" ht="32.25" customHeight="1">
      <c r="A110" s="123"/>
      <c r="B110" s="123"/>
      <c r="C110" s="161" t="s">
        <v>933</v>
      </c>
      <c r="D110" s="162">
        <v>0</v>
      </c>
      <c r="E110" s="162">
        <v>13580.8</v>
      </c>
      <c r="F110" s="162">
        <v>13580.8</v>
      </c>
      <c r="G110" s="162">
        <v>13580.8</v>
      </c>
      <c r="H110" s="11"/>
      <c r="I110" s="11"/>
    </row>
    <row r="111" spans="1:9" ht="32.25" customHeight="1">
      <c r="A111" s="123"/>
      <c r="B111" s="123"/>
      <c r="C111" s="161" t="s">
        <v>934</v>
      </c>
      <c r="D111" s="162">
        <v>0</v>
      </c>
      <c r="E111" s="162">
        <v>19069</v>
      </c>
      <c r="F111" s="162">
        <v>19069</v>
      </c>
      <c r="G111" s="162">
        <v>19069</v>
      </c>
      <c r="H111" s="11"/>
      <c r="I111" s="11"/>
    </row>
    <row r="112" spans="1:9" ht="32.25" customHeight="1">
      <c r="A112" s="123"/>
      <c r="B112" s="123"/>
      <c r="C112" s="161" t="s">
        <v>935</v>
      </c>
      <c r="D112" s="162">
        <v>0</v>
      </c>
      <c r="E112" s="162">
        <v>32661.600000000006</v>
      </c>
      <c r="F112" s="162">
        <v>32661.600000000006</v>
      </c>
      <c r="G112" s="162">
        <v>32661.600000000006</v>
      </c>
      <c r="H112" s="11"/>
      <c r="I112" s="11"/>
    </row>
    <row r="113" spans="1:9" ht="57" customHeight="1">
      <c r="A113" s="123"/>
      <c r="B113" s="123"/>
      <c r="C113" s="161" t="s">
        <v>936</v>
      </c>
      <c r="D113" s="162">
        <v>0</v>
      </c>
      <c r="E113" s="162">
        <v>6040</v>
      </c>
      <c r="F113" s="162">
        <v>6040</v>
      </c>
      <c r="G113" s="162">
        <v>6040</v>
      </c>
      <c r="H113" s="11"/>
      <c r="I113" s="11"/>
    </row>
    <row r="114" spans="1:9" ht="32.25" customHeight="1">
      <c r="A114" s="123"/>
      <c r="B114" s="123"/>
      <c r="C114" s="161" t="s">
        <v>937</v>
      </c>
      <c r="D114" s="162">
        <v>0</v>
      </c>
      <c r="E114" s="162">
        <v>10211.200000000001</v>
      </c>
      <c r="F114" s="162">
        <v>10211.200000000001</v>
      </c>
      <c r="G114" s="162">
        <v>10211.200000000001</v>
      </c>
      <c r="H114" s="11"/>
      <c r="I114" s="11"/>
    </row>
    <row r="115" spans="1:9" ht="32.25" customHeight="1">
      <c r="A115" s="123"/>
      <c r="B115" s="123"/>
      <c r="C115" s="161" t="s">
        <v>938</v>
      </c>
      <c r="D115" s="162">
        <v>0</v>
      </c>
      <c r="E115" s="162">
        <v>20597</v>
      </c>
      <c r="F115" s="162">
        <v>20597</v>
      </c>
      <c r="G115" s="162">
        <v>20597</v>
      </c>
      <c r="H115" s="11"/>
      <c r="I115" s="11"/>
    </row>
    <row r="116" spans="1:9" ht="27">
      <c r="A116" s="124" t="s">
        <v>202</v>
      </c>
      <c r="B116" s="124" t="s">
        <v>634</v>
      </c>
      <c r="C116" s="123" t="s">
        <v>635</v>
      </c>
      <c r="D116" s="131">
        <f>+D118+D121</f>
        <v>40852.1</v>
      </c>
      <c r="E116" s="131">
        <f t="shared" ref="E116:G116" si="13">+E118+E121</f>
        <v>40852.1</v>
      </c>
      <c r="F116" s="131">
        <f t="shared" si="13"/>
        <v>40852.1</v>
      </c>
      <c r="G116" s="131">
        <f t="shared" si="13"/>
        <v>297310.5</v>
      </c>
      <c r="H116" s="11"/>
      <c r="I116" s="11"/>
    </row>
    <row r="117" spans="1:9">
      <c r="A117" s="123"/>
      <c r="B117" s="123"/>
      <c r="C117" s="156" t="s">
        <v>25</v>
      </c>
      <c r="D117" s="153"/>
      <c r="E117" s="153"/>
      <c r="F117" s="153"/>
      <c r="G117" s="153"/>
      <c r="H117" s="11"/>
      <c r="I117" s="11"/>
    </row>
    <row r="118" spans="1:9" ht="27">
      <c r="A118" s="123"/>
      <c r="B118" s="123"/>
      <c r="C118" s="160" t="s">
        <v>146</v>
      </c>
      <c r="D118" s="158">
        <v>40852.1</v>
      </c>
      <c r="E118" s="158">
        <v>40852.1</v>
      </c>
      <c r="F118" s="158">
        <v>40852.1</v>
      </c>
      <c r="G118" s="158">
        <v>40852.1</v>
      </c>
      <c r="H118" s="11"/>
      <c r="I118" s="11"/>
    </row>
    <row r="119" spans="1:9">
      <c r="A119" s="123"/>
      <c r="B119" s="123"/>
      <c r="C119" s="156" t="s">
        <v>941</v>
      </c>
      <c r="D119" s="158"/>
      <c r="E119" s="158"/>
      <c r="F119" s="158"/>
      <c r="G119" s="158"/>
      <c r="H119" s="11"/>
      <c r="I119" s="11"/>
    </row>
    <row r="120" spans="1:9" ht="42.75" customHeight="1">
      <c r="A120" s="123"/>
      <c r="B120" s="123"/>
      <c r="C120" s="165" t="s">
        <v>943</v>
      </c>
      <c r="D120" s="162">
        <v>40852.1</v>
      </c>
      <c r="E120" s="162">
        <v>40852.1</v>
      </c>
      <c r="F120" s="162">
        <v>40852.1</v>
      </c>
      <c r="G120" s="162">
        <v>40852.1</v>
      </c>
      <c r="H120" s="11"/>
      <c r="I120" s="11"/>
    </row>
    <row r="121" spans="1:9" ht="33.75" customHeight="1">
      <c r="A121" s="123"/>
      <c r="B121" s="123"/>
      <c r="C121" s="160" t="s">
        <v>253</v>
      </c>
      <c r="D121" s="166">
        <f>+D123</f>
        <v>0</v>
      </c>
      <c r="E121" s="166">
        <f t="shared" ref="E121:G121" si="14">+E123</f>
        <v>0</v>
      </c>
      <c r="F121" s="166">
        <f t="shared" si="14"/>
        <v>0</v>
      </c>
      <c r="G121" s="166">
        <f t="shared" si="14"/>
        <v>256458.4</v>
      </c>
      <c r="H121" s="11"/>
      <c r="I121" s="11"/>
    </row>
    <row r="122" spans="1:9">
      <c r="A122" s="123"/>
      <c r="B122" s="123"/>
      <c r="C122" s="156" t="s">
        <v>941</v>
      </c>
      <c r="D122" s="158"/>
      <c r="E122" s="158"/>
      <c r="F122" s="158"/>
      <c r="G122" s="158"/>
      <c r="H122" s="11"/>
      <c r="I122" s="11"/>
    </row>
    <row r="123" spans="1:9" ht="42.75" customHeight="1">
      <c r="A123" s="123"/>
      <c r="B123" s="123"/>
      <c r="C123" s="161" t="s">
        <v>940</v>
      </c>
      <c r="D123" s="162">
        <v>0</v>
      </c>
      <c r="E123" s="162">
        <v>0</v>
      </c>
      <c r="F123" s="162">
        <v>0</v>
      </c>
      <c r="G123" s="162">
        <v>256458.4</v>
      </c>
      <c r="H123" s="11"/>
      <c r="I123" s="11"/>
    </row>
    <row r="124" spans="1:9" ht="27">
      <c r="A124" s="124" t="s">
        <v>158</v>
      </c>
      <c r="B124" s="124" t="s">
        <v>326</v>
      </c>
      <c r="C124" s="123" t="s">
        <v>327</v>
      </c>
      <c r="D124" s="131">
        <v>6591.5</v>
      </c>
      <c r="E124" s="131">
        <v>6591.5</v>
      </c>
      <c r="F124" s="131">
        <v>6591.5</v>
      </c>
      <c r="G124" s="131">
        <v>6591.5</v>
      </c>
      <c r="H124" s="11"/>
      <c r="I124" s="11"/>
    </row>
    <row r="125" spans="1:9">
      <c r="A125" s="123"/>
      <c r="B125" s="123"/>
      <c r="C125" s="156" t="s">
        <v>25</v>
      </c>
      <c r="D125" s="153"/>
      <c r="E125" s="153"/>
      <c r="F125" s="153"/>
      <c r="G125" s="153"/>
      <c r="H125" s="11"/>
      <c r="I125" s="11"/>
    </row>
    <row r="126" spans="1:9" ht="40.5">
      <c r="A126" s="123"/>
      <c r="B126" s="123"/>
      <c r="C126" s="157" t="s">
        <v>260</v>
      </c>
      <c r="D126" s="158">
        <v>6591.5</v>
      </c>
      <c r="E126" s="158">
        <v>6591.5</v>
      </c>
      <c r="F126" s="158">
        <v>6591.5</v>
      </c>
      <c r="G126" s="158">
        <v>6591.5</v>
      </c>
      <c r="H126" s="11"/>
      <c r="I126" s="11"/>
    </row>
    <row r="127" spans="1:9">
      <c r="A127" s="123"/>
      <c r="B127" s="123"/>
      <c r="C127" s="156" t="s">
        <v>25</v>
      </c>
      <c r="D127" s="158"/>
      <c r="E127" s="158"/>
      <c r="F127" s="158"/>
      <c r="G127" s="158"/>
      <c r="H127" s="11"/>
      <c r="I127" s="11"/>
    </row>
    <row r="128" spans="1:9" ht="27">
      <c r="A128" s="123"/>
      <c r="B128" s="123"/>
      <c r="C128" s="160" t="s">
        <v>1171</v>
      </c>
      <c r="D128" s="166">
        <v>6591.5</v>
      </c>
      <c r="E128" s="166">
        <v>6591.5</v>
      </c>
      <c r="F128" s="166">
        <v>6591.5</v>
      </c>
      <c r="G128" s="166">
        <v>6591.5</v>
      </c>
      <c r="H128" s="11"/>
      <c r="I128" s="11"/>
    </row>
    <row r="129" spans="1:9" ht="27">
      <c r="A129" s="124" t="s">
        <v>211</v>
      </c>
      <c r="B129" s="124" t="s">
        <v>162</v>
      </c>
      <c r="C129" s="123" t="s">
        <v>636</v>
      </c>
      <c r="D129" s="131">
        <f>+D131</f>
        <v>310243.7</v>
      </c>
      <c r="E129" s="131">
        <f t="shared" ref="E129:G129" si="15">+E131</f>
        <v>310243.7</v>
      </c>
      <c r="F129" s="131">
        <f t="shared" si="15"/>
        <v>310243.7</v>
      </c>
      <c r="G129" s="131">
        <f t="shared" si="15"/>
        <v>310243.7</v>
      </c>
      <c r="H129" s="11"/>
      <c r="I129" s="11"/>
    </row>
    <row r="130" spans="1:9">
      <c r="A130" s="123"/>
      <c r="B130" s="123"/>
      <c r="C130" s="156" t="s">
        <v>25</v>
      </c>
      <c r="D130" s="153"/>
      <c r="E130" s="153"/>
      <c r="F130" s="153"/>
      <c r="G130" s="153"/>
      <c r="H130" s="11"/>
      <c r="I130" s="11"/>
    </row>
    <row r="131" spans="1:9" ht="27">
      <c r="A131" s="123"/>
      <c r="B131" s="123"/>
      <c r="C131" s="157" t="s">
        <v>146</v>
      </c>
      <c r="D131" s="158">
        <v>310243.7</v>
      </c>
      <c r="E131" s="158">
        <v>310243.7</v>
      </c>
      <c r="F131" s="158">
        <v>310243.7</v>
      </c>
      <c r="G131" s="158">
        <v>310243.7</v>
      </c>
      <c r="H131" s="11"/>
      <c r="I131" s="11"/>
    </row>
    <row r="132" spans="1:9" ht="27">
      <c r="A132" s="124" t="s">
        <v>166</v>
      </c>
      <c r="B132" s="124" t="s">
        <v>167</v>
      </c>
      <c r="C132" s="123" t="s">
        <v>168</v>
      </c>
      <c r="D132" s="131">
        <f>+D134</f>
        <v>1280</v>
      </c>
      <c r="E132" s="131">
        <f t="shared" ref="E132:G132" si="16">+E134</f>
        <v>1280</v>
      </c>
      <c r="F132" s="131">
        <f t="shared" si="16"/>
        <v>1280</v>
      </c>
      <c r="G132" s="131">
        <f t="shared" si="16"/>
        <v>1280</v>
      </c>
      <c r="H132" s="11"/>
      <c r="I132" s="11"/>
    </row>
    <row r="133" spans="1:9">
      <c r="A133" s="123"/>
      <c r="B133" s="123"/>
      <c r="C133" s="156" t="s">
        <v>25</v>
      </c>
      <c r="D133" s="153"/>
      <c r="E133" s="153"/>
      <c r="F133" s="153"/>
      <c r="G133" s="153"/>
      <c r="H133" s="11"/>
      <c r="I133" s="11"/>
    </row>
    <row r="134" spans="1:9">
      <c r="A134" s="123"/>
      <c r="B134" s="123"/>
      <c r="C134" s="157" t="s">
        <v>328</v>
      </c>
      <c r="D134" s="158">
        <f>+D136</f>
        <v>1280</v>
      </c>
      <c r="E134" s="158">
        <f t="shared" ref="E134:G134" si="17">+E136</f>
        <v>1280</v>
      </c>
      <c r="F134" s="158">
        <f t="shared" si="17"/>
        <v>1280</v>
      </c>
      <c r="G134" s="158">
        <f t="shared" si="17"/>
        <v>1280</v>
      </c>
      <c r="H134" s="11"/>
      <c r="I134" s="11"/>
    </row>
    <row r="135" spans="1:9">
      <c r="A135" s="123"/>
      <c r="B135" s="123"/>
      <c r="C135" s="156" t="s">
        <v>941</v>
      </c>
      <c r="D135" s="158"/>
      <c r="E135" s="158"/>
      <c r="F135" s="158"/>
      <c r="G135" s="158"/>
      <c r="H135" s="11"/>
      <c r="I135" s="11"/>
    </row>
    <row r="136" spans="1:9" ht="54">
      <c r="A136" s="123"/>
      <c r="B136" s="123"/>
      <c r="C136" s="123" t="s">
        <v>1159</v>
      </c>
      <c r="D136" s="131">
        <v>1280</v>
      </c>
      <c r="E136" s="131">
        <v>1280</v>
      </c>
      <c r="F136" s="131">
        <v>1280</v>
      </c>
      <c r="G136" s="131">
        <v>1280</v>
      </c>
      <c r="H136" s="11"/>
      <c r="I136" s="11"/>
    </row>
    <row r="137" spans="1:9" ht="27">
      <c r="A137" s="124" t="s">
        <v>166</v>
      </c>
      <c r="B137" s="124" t="s">
        <v>162</v>
      </c>
      <c r="C137" s="123" t="s">
        <v>637</v>
      </c>
      <c r="D137" s="131">
        <f>+D139</f>
        <v>480</v>
      </c>
      <c r="E137" s="131">
        <f t="shared" ref="E137:G137" si="18">+E139</f>
        <v>480</v>
      </c>
      <c r="F137" s="131">
        <f t="shared" si="18"/>
        <v>480</v>
      </c>
      <c r="G137" s="131">
        <f t="shared" si="18"/>
        <v>480</v>
      </c>
      <c r="H137" s="11"/>
      <c r="I137" s="11"/>
    </row>
    <row r="138" spans="1:9">
      <c r="A138" s="123"/>
      <c r="B138" s="123"/>
      <c r="C138" s="156" t="s">
        <v>25</v>
      </c>
      <c r="D138" s="153"/>
      <c r="E138" s="153"/>
      <c r="F138" s="153"/>
      <c r="G138" s="153"/>
      <c r="H138" s="11"/>
      <c r="I138" s="11"/>
    </row>
    <row r="139" spans="1:9">
      <c r="A139" s="123"/>
      <c r="B139" s="123"/>
      <c r="C139" s="157" t="s">
        <v>348</v>
      </c>
      <c r="D139" s="158">
        <f>+D141</f>
        <v>480</v>
      </c>
      <c r="E139" s="158">
        <f t="shared" ref="E139:G139" si="19">+E141</f>
        <v>480</v>
      </c>
      <c r="F139" s="158">
        <f t="shared" si="19"/>
        <v>480</v>
      </c>
      <c r="G139" s="158">
        <f t="shared" si="19"/>
        <v>480</v>
      </c>
      <c r="H139" s="11"/>
      <c r="I139" s="11"/>
    </row>
    <row r="140" spans="1:9">
      <c r="A140" s="123"/>
      <c r="B140" s="123"/>
      <c r="C140" s="156" t="s">
        <v>941</v>
      </c>
      <c r="D140" s="158"/>
      <c r="E140" s="158"/>
      <c r="F140" s="158"/>
      <c r="G140" s="158"/>
      <c r="H140" s="11"/>
      <c r="I140" s="11"/>
    </row>
    <row r="141" spans="1:9" ht="54">
      <c r="A141" s="123"/>
      <c r="B141" s="123"/>
      <c r="C141" s="123" t="s">
        <v>1160</v>
      </c>
      <c r="D141" s="131">
        <v>480</v>
      </c>
      <c r="E141" s="131">
        <v>480</v>
      </c>
      <c r="F141" s="131">
        <v>480</v>
      </c>
      <c r="G141" s="131">
        <v>480</v>
      </c>
      <c r="H141" s="11"/>
      <c r="I141" s="11"/>
    </row>
    <row r="142" spans="1:9" ht="27">
      <c r="A142" s="124" t="s">
        <v>166</v>
      </c>
      <c r="B142" s="124" t="s">
        <v>227</v>
      </c>
      <c r="C142" s="123" t="s">
        <v>351</v>
      </c>
      <c r="D142" s="131">
        <f>+D144+D147+D151</f>
        <v>76446.3</v>
      </c>
      <c r="E142" s="131">
        <f t="shared" ref="E142:G142" si="20">+E144+E147+E151</f>
        <v>76446.3</v>
      </c>
      <c r="F142" s="131">
        <f t="shared" si="20"/>
        <v>76446.3</v>
      </c>
      <c r="G142" s="131">
        <f t="shared" si="20"/>
        <v>76446.3</v>
      </c>
      <c r="H142" s="11"/>
      <c r="I142" s="11"/>
    </row>
    <row r="143" spans="1:9">
      <c r="A143" s="123"/>
      <c r="B143" s="123"/>
      <c r="C143" s="156" t="s">
        <v>25</v>
      </c>
      <c r="D143" s="153"/>
      <c r="E143" s="153"/>
      <c r="F143" s="153"/>
      <c r="G143" s="153"/>
      <c r="H143" s="11"/>
      <c r="I143" s="11"/>
    </row>
    <row r="144" spans="1:9">
      <c r="A144" s="123"/>
      <c r="B144" s="123"/>
      <c r="C144" s="157" t="s">
        <v>328</v>
      </c>
      <c r="D144" s="158">
        <f>+D146</f>
        <v>1270.0999999999999</v>
      </c>
      <c r="E144" s="158">
        <f t="shared" ref="E144:G144" si="21">+E146</f>
        <v>1270.0999999999999</v>
      </c>
      <c r="F144" s="158">
        <f t="shared" si="21"/>
        <v>1270.0999999999999</v>
      </c>
      <c r="G144" s="158">
        <f t="shared" si="21"/>
        <v>1270.0999999999999</v>
      </c>
      <c r="H144" s="11"/>
      <c r="I144" s="11"/>
    </row>
    <row r="145" spans="1:9">
      <c r="A145" s="123"/>
      <c r="B145" s="123"/>
      <c r="C145" s="156" t="s">
        <v>941</v>
      </c>
      <c r="D145" s="158"/>
      <c r="E145" s="158"/>
      <c r="F145" s="158"/>
      <c r="G145" s="158"/>
      <c r="H145" s="11"/>
      <c r="I145" s="11"/>
    </row>
    <row r="146" spans="1:9" ht="27">
      <c r="A146" s="123"/>
      <c r="B146" s="123"/>
      <c r="C146" s="123" t="s">
        <v>1162</v>
      </c>
      <c r="D146" s="131">
        <v>1270.0999999999999</v>
      </c>
      <c r="E146" s="131">
        <v>1270.0999999999999</v>
      </c>
      <c r="F146" s="131">
        <v>1270.0999999999999</v>
      </c>
      <c r="G146" s="131">
        <v>1270.0999999999999</v>
      </c>
      <c r="H146" s="11"/>
      <c r="I146" s="11"/>
    </row>
    <row r="147" spans="1:9">
      <c r="A147" s="123"/>
      <c r="B147" s="123"/>
      <c r="C147" s="157" t="s">
        <v>717</v>
      </c>
      <c r="D147" s="158">
        <f>SUM(D149:D150)</f>
        <v>18405.3</v>
      </c>
      <c r="E147" s="158">
        <f t="shared" ref="E147:G147" si="22">SUM(E149:E150)</f>
        <v>18405.3</v>
      </c>
      <c r="F147" s="158">
        <f t="shared" si="22"/>
        <v>18405.3</v>
      </c>
      <c r="G147" s="158">
        <f t="shared" si="22"/>
        <v>18405.3</v>
      </c>
      <c r="H147" s="11"/>
      <c r="I147" s="11"/>
    </row>
    <row r="148" spans="1:9">
      <c r="A148" s="123"/>
      <c r="B148" s="123"/>
      <c r="C148" s="156" t="s">
        <v>941</v>
      </c>
      <c r="D148" s="158"/>
      <c r="E148" s="158"/>
      <c r="F148" s="158"/>
      <c r="G148" s="158"/>
      <c r="H148" s="11"/>
      <c r="I148" s="11"/>
    </row>
    <row r="149" spans="1:9" ht="54">
      <c r="A149" s="123"/>
      <c r="B149" s="123"/>
      <c r="C149" s="123" t="s">
        <v>1164</v>
      </c>
      <c r="D149" s="131">
        <v>14186.1</v>
      </c>
      <c r="E149" s="131">
        <v>14186.1</v>
      </c>
      <c r="F149" s="131">
        <v>14186.1</v>
      </c>
      <c r="G149" s="131">
        <v>14186.1</v>
      </c>
      <c r="H149" s="11"/>
      <c r="I149" s="11"/>
    </row>
    <row r="150" spans="1:9" ht="40.5">
      <c r="A150" s="123"/>
      <c r="B150" s="123"/>
      <c r="C150" s="123" t="s">
        <v>1165</v>
      </c>
      <c r="D150" s="131">
        <v>4219.2</v>
      </c>
      <c r="E150" s="131">
        <v>4219.2</v>
      </c>
      <c r="F150" s="131">
        <v>4219.2</v>
      </c>
      <c r="G150" s="131">
        <v>4219.2</v>
      </c>
      <c r="H150" s="11"/>
      <c r="I150" s="11"/>
    </row>
    <row r="151" spans="1:9">
      <c r="A151" s="123"/>
      <c r="B151" s="123"/>
      <c r="C151" s="157" t="s">
        <v>718</v>
      </c>
      <c r="D151" s="158">
        <f>+D153</f>
        <v>56770.9</v>
      </c>
      <c r="E151" s="158">
        <f t="shared" ref="E151:G151" si="23">+E153</f>
        <v>56770.9</v>
      </c>
      <c r="F151" s="158">
        <f t="shared" si="23"/>
        <v>56770.9</v>
      </c>
      <c r="G151" s="158">
        <f t="shared" si="23"/>
        <v>56770.9</v>
      </c>
      <c r="H151" s="11"/>
      <c r="I151" s="11"/>
    </row>
    <row r="152" spans="1:9">
      <c r="A152" s="123"/>
      <c r="B152" s="123"/>
      <c r="C152" s="156" t="s">
        <v>941</v>
      </c>
      <c r="D152" s="158"/>
      <c r="E152" s="158"/>
      <c r="F152" s="158"/>
      <c r="G152" s="158"/>
      <c r="H152" s="11"/>
      <c r="I152" s="11"/>
    </row>
    <row r="153" spans="1:9" ht="40.5">
      <c r="A153" s="123"/>
      <c r="B153" s="123"/>
      <c r="C153" s="123" t="s">
        <v>1163</v>
      </c>
      <c r="D153" s="131">
        <v>56770.9</v>
      </c>
      <c r="E153" s="131">
        <v>56770.9</v>
      </c>
      <c r="F153" s="131">
        <v>56770.9</v>
      </c>
      <c r="G153" s="131">
        <v>56770.9</v>
      </c>
      <c r="H153" s="11"/>
      <c r="I153" s="11"/>
    </row>
    <row r="154" spans="1:9" ht="14.25">
      <c r="A154" s="123"/>
      <c r="B154" s="123"/>
      <c r="C154" s="154" t="s">
        <v>207</v>
      </c>
      <c r="D154" s="155">
        <f>+D156+D162</f>
        <v>1444236</v>
      </c>
      <c r="E154" s="155">
        <f>+E156+E162</f>
        <v>1444236</v>
      </c>
      <c r="F154" s="155">
        <f>+F156+F162</f>
        <v>1444236</v>
      </c>
      <c r="G154" s="155">
        <f>+G156+G162</f>
        <v>1444236</v>
      </c>
      <c r="H154" s="11"/>
      <c r="I154" s="11"/>
    </row>
    <row r="155" spans="1:9">
      <c r="A155" s="123"/>
      <c r="B155" s="123"/>
      <c r="C155" s="123" t="s">
        <v>243</v>
      </c>
      <c r="D155" s="153"/>
      <c r="E155" s="153"/>
      <c r="F155" s="153"/>
      <c r="G155" s="153"/>
      <c r="H155" s="11"/>
      <c r="I155" s="11"/>
    </row>
    <row r="156" spans="1:9" ht="27">
      <c r="A156" s="124" t="s">
        <v>206</v>
      </c>
      <c r="B156" s="124" t="s">
        <v>173</v>
      </c>
      <c r="C156" s="123" t="s">
        <v>638</v>
      </c>
      <c r="D156" s="131">
        <v>105214.8</v>
      </c>
      <c r="E156" s="131">
        <v>105214.8</v>
      </c>
      <c r="F156" s="131">
        <v>105214.8</v>
      </c>
      <c r="G156" s="131">
        <v>105214.8</v>
      </c>
      <c r="H156" s="11"/>
      <c r="I156" s="11"/>
    </row>
    <row r="157" spans="1:9">
      <c r="A157" s="123"/>
      <c r="B157" s="123"/>
      <c r="C157" s="156" t="s">
        <v>25</v>
      </c>
      <c r="D157" s="153"/>
      <c r="E157" s="153"/>
      <c r="F157" s="153"/>
      <c r="G157" s="153"/>
      <c r="H157" s="11"/>
      <c r="I157" s="11"/>
    </row>
    <row r="158" spans="1:9">
      <c r="A158" s="123"/>
      <c r="B158" s="123"/>
      <c r="C158" s="157" t="s">
        <v>207</v>
      </c>
      <c r="D158" s="158">
        <v>105214.8</v>
      </c>
      <c r="E158" s="158">
        <v>105214.8</v>
      </c>
      <c r="F158" s="158">
        <v>105214.8</v>
      </c>
      <c r="G158" s="158">
        <v>105214.8</v>
      </c>
      <c r="H158" s="11"/>
      <c r="I158" s="11"/>
    </row>
    <row r="159" spans="1:9" ht="15">
      <c r="A159" s="123"/>
      <c r="B159" s="123"/>
      <c r="C159" s="167" t="s">
        <v>995</v>
      </c>
      <c r="D159" s="168"/>
      <c r="E159" s="168"/>
      <c r="F159" s="168"/>
      <c r="G159" s="168"/>
      <c r="H159" s="11"/>
      <c r="I159" s="11"/>
    </row>
    <row r="160" spans="1:9" ht="14.25">
      <c r="A160" s="123"/>
      <c r="B160" s="123"/>
      <c r="C160" s="169" t="s">
        <v>956</v>
      </c>
      <c r="D160" s="170">
        <f>+D161</f>
        <v>105214.8</v>
      </c>
      <c r="E160" s="170">
        <f>+E161</f>
        <v>105214.8</v>
      </c>
      <c r="F160" s="170">
        <f>+F161</f>
        <v>105214.8</v>
      </c>
      <c r="G160" s="170">
        <f>+G161</f>
        <v>105214.8</v>
      </c>
      <c r="H160" s="11"/>
      <c r="I160" s="11"/>
    </row>
    <row r="161" spans="1:9" ht="27">
      <c r="A161" s="123"/>
      <c r="B161" s="123"/>
      <c r="C161" s="171" t="s">
        <v>957</v>
      </c>
      <c r="D161" s="172">
        <v>105214.8</v>
      </c>
      <c r="E161" s="172">
        <v>105214.8</v>
      </c>
      <c r="F161" s="172">
        <v>105214.8</v>
      </c>
      <c r="G161" s="172">
        <v>105214.8</v>
      </c>
      <c r="H161" s="11"/>
      <c r="I161" s="11"/>
    </row>
    <row r="162" spans="1:9" ht="27">
      <c r="A162" s="123" t="s">
        <v>206</v>
      </c>
      <c r="B162" s="123" t="s">
        <v>150</v>
      </c>
      <c r="C162" s="123" t="s">
        <v>208</v>
      </c>
      <c r="D162" s="131">
        <f>+D164+D202</f>
        <v>1339021.2</v>
      </c>
      <c r="E162" s="131">
        <f>+E164+E202</f>
        <v>1339021.2</v>
      </c>
      <c r="F162" s="131">
        <f>+F164+F202</f>
        <v>1339021.2</v>
      </c>
      <c r="G162" s="131">
        <f>+G164+G202</f>
        <v>1339021.2</v>
      </c>
      <c r="H162" s="11"/>
      <c r="I162" s="11"/>
    </row>
    <row r="163" spans="1:9">
      <c r="A163" s="123"/>
      <c r="B163" s="123"/>
      <c r="C163" s="156" t="s">
        <v>25</v>
      </c>
      <c r="D163" s="153"/>
      <c r="E163" s="153"/>
      <c r="F163" s="153"/>
      <c r="G163" s="153"/>
      <c r="H163" s="11"/>
      <c r="I163" s="11"/>
    </row>
    <row r="164" spans="1:9">
      <c r="A164" s="123"/>
      <c r="B164" s="123"/>
      <c r="C164" s="157" t="s">
        <v>207</v>
      </c>
      <c r="D164" s="158">
        <f>+D166+D168+D170+D174+D181+D184+D186+D190+D193+D196+D198</f>
        <v>1276155.8999999999</v>
      </c>
      <c r="E164" s="158">
        <f>+E166+E168+E170+E174+E181+E184+E186+E190+E193+E196+E198</f>
        <v>1276155.8999999999</v>
      </c>
      <c r="F164" s="158">
        <f>+F166+F168+F170+F174+F181+F184+F186+F190+F193+F196+F198</f>
        <v>1276155.8999999999</v>
      </c>
      <c r="G164" s="158">
        <f>+G166+G168+G170+G174+G181+G184+G186+G190+G193+G196+G198</f>
        <v>1276155.8999999999</v>
      </c>
      <c r="H164" s="11"/>
      <c r="I164" s="11"/>
    </row>
    <row r="165" spans="1:9" ht="15">
      <c r="A165" s="123"/>
      <c r="B165" s="123"/>
      <c r="C165" s="167" t="s">
        <v>996</v>
      </c>
      <c r="D165" s="168"/>
      <c r="E165" s="168"/>
      <c r="F165" s="168"/>
      <c r="G165" s="168"/>
      <c r="H165" s="11"/>
      <c r="I165" s="11"/>
    </row>
    <row r="166" spans="1:9" ht="14.25">
      <c r="A166" s="123"/>
      <c r="B166" s="123"/>
      <c r="C166" s="169" t="s">
        <v>956</v>
      </c>
      <c r="D166" s="173">
        <f>SUM(D167:D167)</f>
        <v>82031.600000000006</v>
      </c>
      <c r="E166" s="173">
        <f>SUM(E167:E167)</f>
        <v>82031.600000000006</v>
      </c>
      <c r="F166" s="173">
        <f>SUM(F167:F167)</f>
        <v>82031.600000000006</v>
      </c>
      <c r="G166" s="173">
        <f>SUM(G167:G167)</f>
        <v>82031.600000000006</v>
      </c>
      <c r="H166" s="11"/>
      <c r="I166" s="11"/>
    </row>
    <row r="167" spans="1:9" ht="27">
      <c r="A167" s="123"/>
      <c r="B167" s="123"/>
      <c r="C167" s="171" t="s">
        <v>959</v>
      </c>
      <c r="D167" s="172">
        <v>82031.600000000006</v>
      </c>
      <c r="E167" s="172">
        <v>82031.600000000006</v>
      </c>
      <c r="F167" s="172">
        <v>82031.600000000006</v>
      </c>
      <c r="G167" s="172">
        <v>82031.600000000006</v>
      </c>
      <c r="H167" s="11"/>
      <c r="I167" s="11"/>
    </row>
    <row r="168" spans="1:9" ht="14.25">
      <c r="A168" s="123"/>
      <c r="B168" s="123"/>
      <c r="C168" s="169" t="s">
        <v>960</v>
      </c>
      <c r="D168" s="173">
        <f>SUM(D169:D169)</f>
        <v>58422.3</v>
      </c>
      <c r="E168" s="173">
        <f>SUM(E169:E169)</f>
        <v>58422.3</v>
      </c>
      <c r="F168" s="173">
        <f>SUM(F169:F169)</f>
        <v>58422.3</v>
      </c>
      <c r="G168" s="173">
        <f>SUM(G169:G169)</f>
        <v>58422.3</v>
      </c>
      <c r="H168" s="11"/>
      <c r="I168" s="11"/>
    </row>
    <row r="169" spans="1:9">
      <c r="A169" s="123"/>
      <c r="B169" s="123"/>
      <c r="C169" s="171" t="s">
        <v>961</v>
      </c>
      <c r="D169" s="172">
        <v>58422.3</v>
      </c>
      <c r="E169" s="172">
        <v>58422.3</v>
      </c>
      <c r="F169" s="172">
        <v>58422.3</v>
      </c>
      <c r="G169" s="172">
        <v>58422.3</v>
      </c>
      <c r="H169" s="11"/>
      <c r="I169" s="11"/>
    </row>
    <row r="170" spans="1:9" ht="14.25">
      <c r="A170" s="123"/>
      <c r="B170" s="123"/>
      <c r="C170" s="169" t="s">
        <v>962</v>
      </c>
      <c r="D170" s="173">
        <f>SUM(D171:D173)</f>
        <v>171322.3</v>
      </c>
      <c r="E170" s="173">
        <f>SUM(E171:E173)</f>
        <v>171322.3</v>
      </c>
      <c r="F170" s="173">
        <f>SUM(F171:F173)</f>
        <v>171322.3</v>
      </c>
      <c r="G170" s="173">
        <f>SUM(G171:G173)</f>
        <v>171322.3</v>
      </c>
      <c r="H170" s="11"/>
      <c r="I170" s="11"/>
    </row>
    <row r="171" spans="1:9">
      <c r="A171" s="123"/>
      <c r="B171" s="123"/>
      <c r="C171" s="171" t="s">
        <v>963</v>
      </c>
      <c r="D171" s="172">
        <v>58328.4</v>
      </c>
      <c r="E171" s="172">
        <v>58328.4</v>
      </c>
      <c r="F171" s="172">
        <v>58328.4</v>
      </c>
      <c r="G171" s="172">
        <v>58328.4</v>
      </c>
      <c r="H171" s="11"/>
      <c r="I171" s="11"/>
    </row>
    <row r="172" spans="1:9">
      <c r="A172" s="123"/>
      <c r="B172" s="123"/>
      <c r="C172" s="171" t="s">
        <v>964</v>
      </c>
      <c r="D172" s="172">
        <v>60134.9</v>
      </c>
      <c r="E172" s="172">
        <v>60134.9</v>
      </c>
      <c r="F172" s="172">
        <v>60134.9</v>
      </c>
      <c r="G172" s="172">
        <v>60134.9</v>
      </c>
      <c r="H172" s="11"/>
      <c r="I172" s="11"/>
    </row>
    <row r="173" spans="1:9">
      <c r="A173" s="123"/>
      <c r="B173" s="123"/>
      <c r="C173" s="171" t="s">
        <v>965</v>
      </c>
      <c r="D173" s="172">
        <v>52859</v>
      </c>
      <c r="E173" s="172">
        <v>52859</v>
      </c>
      <c r="F173" s="172">
        <v>52859</v>
      </c>
      <c r="G173" s="172">
        <v>52859</v>
      </c>
      <c r="H173" s="11"/>
      <c r="I173" s="11"/>
    </row>
    <row r="174" spans="1:9" ht="14.25">
      <c r="A174" s="123"/>
      <c r="B174" s="123"/>
      <c r="C174" s="169" t="s">
        <v>968</v>
      </c>
      <c r="D174" s="173">
        <f>SUM(D175:D180)</f>
        <v>326038.2</v>
      </c>
      <c r="E174" s="173">
        <f>SUM(E175:E180)</f>
        <v>326038.2</v>
      </c>
      <c r="F174" s="173">
        <f>SUM(F175:F180)</f>
        <v>326038.2</v>
      </c>
      <c r="G174" s="173">
        <f>SUM(G175:G180)</f>
        <v>326038.2</v>
      </c>
      <c r="H174" s="11"/>
      <c r="I174" s="11"/>
    </row>
    <row r="175" spans="1:9">
      <c r="A175" s="123"/>
      <c r="B175" s="123"/>
      <c r="C175" s="171" t="s">
        <v>969</v>
      </c>
      <c r="D175" s="172">
        <v>58374.6</v>
      </c>
      <c r="E175" s="172">
        <v>58374.6</v>
      </c>
      <c r="F175" s="172">
        <v>58374.6</v>
      </c>
      <c r="G175" s="172">
        <v>58374.6</v>
      </c>
      <c r="H175" s="11"/>
      <c r="I175" s="11"/>
    </row>
    <row r="176" spans="1:9">
      <c r="A176" s="123"/>
      <c r="B176" s="123"/>
      <c r="C176" s="171" t="s">
        <v>970</v>
      </c>
      <c r="D176" s="172">
        <v>58374.6</v>
      </c>
      <c r="E176" s="172">
        <v>58374.6</v>
      </c>
      <c r="F176" s="172">
        <v>58374.6</v>
      </c>
      <c r="G176" s="172">
        <v>58374.6</v>
      </c>
      <c r="H176" s="11"/>
      <c r="I176" s="11"/>
    </row>
    <row r="177" spans="1:9">
      <c r="A177" s="123"/>
      <c r="B177" s="123"/>
      <c r="C177" s="171" t="s">
        <v>971</v>
      </c>
      <c r="D177" s="172">
        <v>52680</v>
      </c>
      <c r="E177" s="172">
        <v>52680</v>
      </c>
      <c r="F177" s="172">
        <v>52680</v>
      </c>
      <c r="G177" s="172">
        <v>52680</v>
      </c>
      <c r="H177" s="11"/>
      <c r="I177" s="11"/>
    </row>
    <row r="178" spans="1:9">
      <c r="A178" s="123"/>
      <c r="B178" s="123"/>
      <c r="C178" s="171" t="s">
        <v>972</v>
      </c>
      <c r="D178" s="172">
        <v>52680</v>
      </c>
      <c r="E178" s="172">
        <v>52680</v>
      </c>
      <c r="F178" s="172">
        <v>52680</v>
      </c>
      <c r="G178" s="172">
        <v>52680</v>
      </c>
      <c r="H178" s="11"/>
      <c r="I178" s="11"/>
    </row>
    <row r="179" spans="1:9">
      <c r="A179" s="123"/>
      <c r="B179" s="123"/>
      <c r="C179" s="171" t="s">
        <v>973</v>
      </c>
      <c r="D179" s="172">
        <v>52680</v>
      </c>
      <c r="E179" s="172">
        <v>52680</v>
      </c>
      <c r="F179" s="172">
        <v>52680</v>
      </c>
      <c r="G179" s="172">
        <v>52680</v>
      </c>
      <c r="H179" s="11"/>
      <c r="I179" s="11"/>
    </row>
    <row r="180" spans="1:9">
      <c r="A180" s="123"/>
      <c r="B180" s="123"/>
      <c r="C180" s="171" t="s">
        <v>974</v>
      </c>
      <c r="D180" s="172">
        <v>51249</v>
      </c>
      <c r="E180" s="172">
        <v>51249</v>
      </c>
      <c r="F180" s="172">
        <v>51249</v>
      </c>
      <c r="G180" s="172">
        <v>51249</v>
      </c>
      <c r="H180" s="11"/>
      <c r="I180" s="11"/>
    </row>
    <row r="181" spans="1:9" ht="14.25">
      <c r="A181" s="123"/>
      <c r="B181" s="123"/>
      <c r="C181" s="169" t="s">
        <v>975</v>
      </c>
      <c r="D181" s="173">
        <f>SUM(D182:D183)</f>
        <v>66076.7</v>
      </c>
      <c r="E181" s="173">
        <f>SUM(E182:E183)</f>
        <v>66076.7</v>
      </c>
      <c r="F181" s="173">
        <f>SUM(F182:F183)</f>
        <v>66076.7</v>
      </c>
      <c r="G181" s="173">
        <f>SUM(G182:G183)</f>
        <v>66076.7</v>
      </c>
      <c r="H181" s="11"/>
      <c r="I181" s="11"/>
    </row>
    <row r="182" spans="1:9">
      <c r="A182" s="123"/>
      <c r="B182" s="123"/>
      <c r="C182" s="171" t="s">
        <v>976</v>
      </c>
      <c r="D182" s="172">
        <v>9240</v>
      </c>
      <c r="E182" s="172">
        <v>9240</v>
      </c>
      <c r="F182" s="172">
        <v>9240</v>
      </c>
      <c r="G182" s="172">
        <v>9240</v>
      </c>
      <c r="H182" s="11"/>
      <c r="I182" s="11"/>
    </row>
    <row r="183" spans="1:9">
      <c r="A183" s="123"/>
      <c r="B183" s="123"/>
      <c r="C183" s="171" t="s">
        <v>977</v>
      </c>
      <c r="D183" s="172">
        <v>56836.7</v>
      </c>
      <c r="E183" s="172">
        <v>56836.7</v>
      </c>
      <c r="F183" s="172">
        <v>56836.7</v>
      </c>
      <c r="G183" s="172">
        <v>56836.7</v>
      </c>
      <c r="H183" s="11"/>
      <c r="I183" s="11"/>
    </row>
    <row r="184" spans="1:9" ht="14.25">
      <c r="A184" s="123"/>
      <c r="B184" s="123"/>
      <c r="C184" s="169" t="s">
        <v>978</v>
      </c>
      <c r="D184" s="173">
        <f>SUM(D185)</f>
        <v>47821.599999999999</v>
      </c>
      <c r="E184" s="173">
        <f>SUM(E185)</f>
        <v>47821.599999999999</v>
      </c>
      <c r="F184" s="173">
        <f>SUM(F185)</f>
        <v>47821.599999999999</v>
      </c>
      <c r="G184" s="173">
        <f>SUM(G185)</f>
        <v>47821.599999999999</v>
      </c>
      <c r="H184" s="11"/>
      <c r="I184" s="11"/>
    </row>
    <row r="185" spans="1:9">
      <c r="A185" s="123"/>
      <c r="B185" s="123"/>
      <c r="C185" s="171" t="s">
        <v>979</v>
      </c>
      <c r="D185" s="172">
        <v>47821.599999999999</v>
      </c>
      <c r="E185" s="172">
        <v>47821.599999999999</v>
      </c>
      <c r="F185" s="172">
        <v>47821.599999999999</v>
      </c>
      <c r="G185" s="172">
        <v>47821.599999999999</v>
      </c>
      <c r="H185" s="11"/>
      <c r="I185" s="11"/>
    </row>
    <row r="186" spans="1:9" ht="14.25">
      <c r="A186" s="123"/>
      <c r="B186" s="123"/>
      <c r="C186" s="169" t="s">
        <v>980</v>
      </c>
      <c r="D186" s="173">
        <f>SUM(D187:D189)</f>
        <v>243614.9</v>
      </c>
      <c r="E186" s="173">
        <f>SUM(E187:E189)</f>
        <v>243614.9</v>
      </c>
      <c r="F186" s="173">
        <f>SUM(F187:F189)</f>
        <v>243614.9</v>
      </c>
      <c r="G186" s="173">
        <f>SUM(G187:G189)</f>
        <v>243614.9</v>
      </c>
      <c r="H186" s="11"/>
      <c r="I186" s="11"/>
    </row>
    <row r="187" spans="1:9">
      <c r="A187" s="123"/>
      <c r="B187" s="123"/>
      <c r="C187" s="171" t="s">
        <v>981</v>
      </c>
      <c r="D187" s="172">
        <v>158538.29999999999</v>
      </c>
      <c r="E187" s="172">
        <v>158538.29999999999</v>
      </c>
      <c r="F187" s="172">
        <v>158538.29999999999</v>
      </c>
      <c r="G187" s="172">
        <v>158538.29999999999</v>
      </c>
      <c r="H187" s="11"/>
      <c r="I187" s="11"/>
    </row>
    <row r="188" spans="1:9">
      <c r="A188" s="123"/>
      <c r="B188" s="123"/>
      <c r="C188" s="171" t="s">
        <v>982</v>
      </c>
      <c r="D188" s="172">
        <v>83496.399999999994</v>
      </c>
      <c r="E188" s="172">
        <v>83496.399999999994</v>
      </c>
      <c r="F188" s="172">
        <v>83496.399999999994</v>
      </c>
      <c r="G188" s="172">
        <v>83496.399999999994</v>
      </c>
      <c r="H188" s="11"/>
      <c r="I188" s="11"/>
    </row>
    <row r="189" spans="1:9" ht="27">
      <c r="A189" s="123"/>
      <c r="B189" s="123"/>
      <c r="C189" s="171" t="s">
        <v>983</v>
      </c>
      <c r="D189" s="172">
        <v>1580.2</v>
      </c>
      <c r="E189" s="172">
        <v>1580.2</v>
      </c>
      <c r="F189" s="172">
        <v>1580.2</v>
      </c>
      <c r="G189" s="172">
        <v>1580.2</v>
      </c>
      <c r="H189" s="11"/>
      <c r="I189" s="11"/>
    </row>
    <row r="190" spans="1:9" ht="14.25">
      <c r="A190" s="123"/>
      <c r="B190" s="123"/>
      <c r="C190" s="169" t="s">
        <v>984</v>
      </c>
      <c r="D190" s="173">
        <f>SUM(D191:D192)</f>
        <v>145947.79999999999</v>
      </c>
      <c r="E190" s="173">
        <f>SUM(E191:E192)</f>
        <v>145947.79999999999</v>
      </c>
      <c r="F190" s="173">
        <f>SUM(F191:F192)</f>
        <v>145947.79999999999</v>
      </c>
      <c r="G190" s="173">
        <f>SUM(G191:G192)</f>
        <v>145947.79999999999</v>
      </c>
      <c r="H190" s="11"/>
      <c r="I190" s="11"/>
    </row>
    <row r="191" spans="1:9">
      <c r="A191" s="123"/>
      <c r="B191" s="123"/>
      <c r="C191" s="171" t="s">
        <v>985</v>
      </c>
      <c r="D191" s="172">
        <v>83580.2</v>
      </c>
      <c r="E191" s="172">
        <v>83580.2</v>
      </c>
      <c r="F191" s="172">
        <v>83580.2</v>
      </c>
      <c r="G191" s="172">
        <v>83580.2</v>
      </c>
      <c r="H191" s="11"/>
      <c r="I191" s="11"/>
    </row>
    <row r="192" spans="1:9">
      <c r="A192" s="123"/>
      <c r="B192" s="123"/>
      <c r="C192" s="171" t="s">
        <v>986</v>
      </c>
      <c r="D192" s="172">
        <v>62367.6</v>
      </c>
      <c r="E192" s="172">
        <v>62367.6</v>
      </c>
      <c r="F192" s="172">
        <v>62367.6</v>
      </c>
      <c r="G192" s="172">
        <v>62367.6</v>
      </c>
      <c r="H192" s="11"/>
      <c r="I192" s="11"/>
    </row>
    <row r="193" spans="1:9" ht="14.25">
      <c r="A193" s="123"/>
      <c r="B193" s="123"/>
      <c r="C193" s="169" t="s">
        <v>987</v>
      </c>
      <c r="D193" s="173">
        <f>SUM(D194:D195)</f>
        <v>75781.7</v>
      </c>
      <c r="E193" s="173">
        <f>SUM(E194:E195)</f>
        <v>75781.7</v>
      </c>
      <c r="F193" s="173">
        <f>SUM(F194:F195)</f>
        <v>75781.7</v>
      </c>
      <c r="G193" s="173">
        <f>SUM(G194:G195)</f>
        <v>75781.7</v>
      </c>
      <c r="H193" s="11"/>
      <c r="I193" s="11"/>
    </row>
    <row r="194" spans="1:9">
      <c r="A194" s="123"/>
      <c r="B194" s="123"/>
      <c r="C194" s="171" t="s">
        <v>988</v>
      </c>
      <c r="D194" s="172">
        <v>20831.7</v>
      </c>
      <c r="E194" s="172">
        <v>20831.7</v>
      </c>
      <c r="F194" s="172">
        <v>20831.7</v>
      </c>
      <c r="G194" s="172">
        <v>20831.7</v>
      </c>
      <c r="H194" s="11"/>
      <c r="I194" s="11"/>
    </row>
    <row r="195" spans="1:9">
      <c r="A195" s="123"/>
      <c r="B195" s="123"/>
      <c r="C195" s="171" t="s">
        <v>989</v>
      </c>
      <c r="D195" s="172">
        <v>54950</v>
      </c>
      <c r="E195" s="172">
        <v>54950</v>
      </c>
      <c r="F195" s="172">
        <v>54950</v>
      </c>
      <c r="G195" s="172">
        <v>54950</v>
      </c>
      <c r="H195" s="11"/>
      <c r="I195" s="11"/>
    </row>
    <row r="196" spans="1:9" ht="14.25">
      <c r="A196" s="123"/>
      <c r="B196" s="123"/>
      <c r="C196" s="169" t="s">
        <v>990</v>
      </c>
      <c r="D196" s="173">
        <f>SUM(D197)</f>
        <v>2256</v>
      </c>
      <c r="E196" s="173">
        <f>SUM(E197)</f>
        <v>2256</v>
      </c>
      <c r="F196" s="173">
        <f>SUM(F197)</f>
        <v>2256</v>
      </c>
      <c r="G196" s="173">
        <f>SUM(G197)</f>
        <v>2256</v>
      </c>
      <c r="H196" s="11"/>
      <c r="I196" s="11"/>
    </row>
    <row r="197" spans="1:9">
      <c r="A197" s="123"/>
      <c r="B197" s="123"/>
      <c r="C197" s="171" t="s">
        <v>997</v>
      </c>
      <c r="D197" s="172">
        <v>2256</v>
      </c>
      <c r="E197" s="172">
        <v>2256</v>
      </c>
      <c r="F197" s="172">
        <v>2256</v>
      </c>
      <c r="G197" s="172">
        <v>2256</v>
      </c>
      <c r="H197" s="11"/>
      <c r="I197" s="11"/>
    </row>
    <row r="198" spans="1:9" ht="14.25">
      <c r="A198" s="123"/>
      <c r="B198" s="123"/>
      <c r="C198" s="169" t="s">
        <v>992</v>
      </c>
      <c r="D198" s="173">
        <f>SUM(D199:D200)</f>
        <v>56842.8</v>
      </c>
      <c r="E198" s="173">
        <f>SUM(E199:E200)</f>
        <v>56842.8</v>
      </c>
      <c r="F198" s="173">
        <f>SUM(F199:F200)</f>
        <v>56842.8</v>
      </c>
      <c r="G198" s="173">
        <f>SUM(G199:G200)</f>
        <v>56842.8</v>
      </c>
      <c r="H198" s="11"/>
      <c r="I198" s="11"/>
    </row>
    <row r="199" spans="1:9">
      <c r="A199" s="123"/>
      <c r="B199" s="123"/>
      <c r="C199" s="171" t="s">
        <v>993</v>
      </c>
      <c r="D199" s="172">
        <v>36013.9</v>
      </c>
      <c r="E199" s="172">
        <v>36013.9</v>
      </c>
      <c r="F199" s="172">
        <v>36013.9</v>
      </c>
      <c r="G199" s="172">
        <v>36013.9</v>
      </c>
      <c r="H199" s="11"/>
      <c r="I199" s="11"/>
    </row>
    <row r="200" spans="1:9">
      <c r="A200" s="123"/>
      <c r="B200" s="123"/>
      <c r="C200" s="171" t="s">
        <v>994</v>
      </c>
      <c r="D200" s="172">
        <v>20828.900000000001</v>
      </c>
      <c r="E200" s="172">
        <v>20828.900000000001</v>
      </c>
      <c r="F200" s="172">
        <v>20828.900000000001</v>
      </c>
      <c r="G200" s="172">
        <v>20828.900000000001</v>
      </c>
      <c r="H200" s="11"/>
      <c r="I200" s="11"/>
    </row>
    <row r="201" spans="1:9">
      <c r="A201" s="123"/>
      <c r="B201" s="123"/>
      <c r="C201" s="167" t="s">
        <v>25</v>
      </c>
      <c r="D201" s="172"/>
      <c r="E201" s="172"/>
      <c r="F201" s="172"/>
      <c r="G201" s="172"/>
      <c r="H201" s="11"/>
      <c r="I201" s="11"/>
    </row>
    <row r="202" spans="1:9">
      <c r="A202" s="123"/>
      <c r="B202" s="123"/>
      <c r="C202" s="157" t="s">
        <v>245</v>
      </c>
      <c r="D202" s="158">
        <f>+D204+D206</f>
        <v>62865.3</v>
      </c>
      <c r="E202" s="158">
        <f>+E204+E206</f>
        <v>62865.3</v>
      </c>
      <c r="F202" s="158">
        <f>+F204+F206</f>
        <v>62865.3</v>
      </c>
      <c r="G202" s="158">
        <f>+G204+G206</f>
        <v>62865.3</v>
      </c>
      <c r="H202" s="11"/>
      <c r="I202" s="11"/>
    </row>
    <row r="203" spans="1:9" ht="15">
      <c r="A203" s="123"/>
      <c r="B203" s="123"/>
      <c r="C203" s="167" t="s">
        <v>996</v>
      </c>
      <c r="D203" s="168"/>
      <c r="E203" s="168"/>
      <c r="F203" s="168"/>
      <c r="G203" s="168"/>
      <c r="H203" s="11"/>
      <c r="I203" s="11"/>
    </row>
    <row r="204" spans="1:9" ht="14.25">
      <c r="A204" s="123"/>
      <c r="B204" s="123"/>
      <c r="C204" s="169" t="s">
        <v>956</v>
      </c>
      <c r="D204" s="173">
        <f>SUM(D205:D205)</f>
        <v>43200</v>
      </c>
      <c r="E204" s="173">
        <f>SUM(E205:E205)</f>
        <v>43200</v>
      </c>
      <c r="F204" s="173">
        <f>SUM(F205:F205)</f>
        <v>43200</v>
      </c>
      <c r="G204" s="173">
        <f>SUM(G205:G205)</f>
        <v>43200</v>
      </c>
      <c r="H204" s="11"/>
      <c r="I204" s="11"/>
    </row>
    <row r="205" spans="1:9" ht="27">
      <c r="A205" s="123"/>
      <c r="B205" s="123"/>
      <c r="C205" s="171" t="s">
        <v>958</v>
      </c>
      <c r="D205" s="172">
        <v>43200</v>
      </c>
      <c r="E205" s="172">
        <v>43200</v>
      </c>
      <c r="F205" s="172">
        <v>43200</v>
      </c>
      <c r="G205" s="172">
        <v>43200</v>
      </c>
      <c r="H205" s="11"/>
      <c r="I205" s="11"/>
    </row>
    <row r="206" spans="1:9" ht="14.25">
      <c r="A206" s="123"/>
      <c r="B206" s="123"/>
      <c r="C206" s="169" t="s">
        <v>962</v>
      </c>
      <c r="D206" s="173">
        <f>+D207+D208</f>
        <v>19665.3</v>
      </c>
      <c r="E206" s="173">
        <f>+E207+E208</f>
        <v>19665.3</v>
      </c>
      <c r="F206" s="173">
        <f>+F207+F208</f>
        <v>19665.3</v>
      </c>
      <c r="G206" s="173">
        <f>+G207+G208</f>
        <v>19665.3</v>
      </c>
      <c r="H206" s="11"/>
      <c r="I206" s="11"/>
    </row>
    <row r="207" spans="1:9">
      <c r="A207" s="123"/>
      <c r="B207" s="123"/>
      <c r="C207" s="171" t="s">
        <v>966</v>
      </c>
      <c r="D207" s="172">
        <v>18251.5</v>
      </c>
      <c r="E207" s="172">
        <v>18251.5</v>
      </c>
      <c r="F207" s="172">
        <v>18251.5</v>
      </c>
      <c r="G207" s="172">
        <v>18251.5</v>
      </c>
      <c r="H207" s="11"/>
      <c r="I207" s="11"/>
    </row>
    <row r="208" spans="1:9">
      <c r="A208" s="123"/>
      <c r="B208" s="123"/>
      <c r="C208" s="171" t="s">
        <v>967</v>
      </c>
      <c r="D208" s="172">
        <v>1413.8</v>
      </c>
      <c r="E208" s="172">
        <v>1413.8</v>
      </c>
      <c r="F208" s="172">
        <v>1413.8</v>
      </c>
      <c r="G208" s="172">
        <v>1413.8</v>
      </c>
      <c r="H208" s="11"/>
      <c r="I208" s="11"/>
    </row>
    <row r="209" spans="1:9" ht="14.25">
      <c r="A209" s="123"/>
      <c r="B209" s="123"/>
      <c r="C209" s="154" t="s">
        <v>180</v>
      </c>
      <c r="D209" s="155">
        <v>29570</v>
      </c>
      <c r="E209" s="155">
        <v>29570</v>
      </c>
      <c r="F209" s="155">
        <v>29570</v>
      </c>
      <c r="G209" s="155">
        <v>29570</v>
      </c>
      <c r="H209" s="11"/>
      <c r="I209" s="11"/>
    </row>
    <row r="210" spans="1:9">
      <c r="A210" s="123"/>
      <c r="B210" s="123"/>
      <c r="C210" s="123" t="s">
        <v>243</v>
      </c>
      <c r="D210" s="153"/>
      <c r="E210" s="153"/>
      <c r="F210" s="153"/>
      <c r="G210" s="153"/>
      <c r="H210" s="11"/>
      <c r="I210" s="11"/>
    </row>
    <row r="211" spans="1:9" ht="54">
      <c r="A211" s="124" t="s">
        <v>178</v>
      </c>
      <c r="B211" s="124" t="s">
        <v>173</v>
      </c>
      <c r="C211" s="123" t="s">
        <v>639</v>
      </c>
      <c r="D211" s="131">
        <v>27120</v>
      </c>
      <c r="E211" s="131">
        <v>27120</v>
      </c>
      <c r="F211" s="131">
        <v>27120</v>
      </c>
      <c r="G211" s="131">
        <v>27120</v>
      </c>
      <c r="H211" s="11"/>
      <c r="I211" s="11"/>
    </row>
    <row r="212" spans="1:9">
      <c r="A212" s="123"/>
      <c r="B212" s="123"/>
      <c r="C212" s="156" t="s">
        <v>25</v>
      </c>
      <c r="D212" s="153"/>
      <c r="E212" s="153"/>
      <c r="F212" s="153"/>
      <c r="G212" s="153"/>
      <c r="H212" s="11"/>
      <c r="I212" s="11"/>
    </row>
    <row r="213" spans="1:9" ht="27">
      <c r="A213" s="123"/>
      <c r="B213" s="123"/>
      <c r="C213" s="157" t="s">
        <v>295</v>
      </c>
      <c r="D213" s="158">
        <v>27120</v>
      </c>
      <c r="E213" s="158">
        <v>27120</v>
      </c>
      <c r="F213" s="158">
        <v>27120</v>
      </c>
      <c r="G213" s="158">
        <v>27120</v>
      </c>
      <c r="H213" s="11"/>
      <c r="I213" s="11"/>
    </row>
    <row r="214" spans="1:9" ht="27">
      <c r="A214" s="124" t="s">
        <v>178</v>
      </c>
      <c r="B214" s="124" t="s">
        <v>150</v>
      </c>
      <c r="C214" s="123" t="s">
        <v>179</v>
      </c>
      <c r="D214" s="131">
        <v>2450</v>
      </c>
      <c r="E214" s="131">
        <v>2450</v>
      </c>
      <c r="F214" s="131">
        <v>2450</v>
      </c>
      <c r="G214" s="131">
        <v>2450</v>
      </c>
      <c r="H214" s="11"/>
      <c r="I214" s="11"/>
    </row>
    <row r="215" spans="1:9">
      <c r="A215" s="123"/>
      <c r="B215" s="123"/>
      <c r="C215" s="156" t="s">
        <v>25</v>
      </c>
      <c r="D215" s="153"/>
      <c r="E215" s="153"/>
      <c r="F215" s="153"/>
      <c r="G215" s="153"/>
      <c r="H215" s="11"/>
      <c r="I215" s="11"/>
    </row>
    <row r="216" spans="1:9" ht="27">
      <c r="A216" s="123"/>
      <c r="B216" s="123"/>
      <c r="C216" s="157" t="s">
        <v>295</v>
      </c>
      <c r="D216" s="158">
        <v>2450</v>
      </c>
      <c r="E216" s="158">
        <v>2450</v>
      </c>
      <c r="F216" s="158">
        <v>2450</v>
      </c>
      <c r="G216" s="158">
        <v>2450</v>
      </c>
      <c r="H216" s="11"/>
      <c r="I216" s="11"/>
    </row>
    <row r="217" spans="1:9">
      <c r="A217" s="123"/>
      <c r="B217" s="123"/>
      <c r="C217" s="156" t="s">
        <v>996</v>
      </c>
      <c r="D217" s="158"/>
      <c r="E217" s="158"/>
      <c r="F217" s="158"/>
      <c r="G217" s="158"/>
      <c r="H217" s="11"/>
      <c r="I217" s="11"/>
    </row>
    <row r="218" spans="1:9" ht="81">
      <c r="A218" s="123"/>
      <c r="B218" s="123"/>
      <c r="C218" s="157" t="s">
        <v>1107</v>
      </c>
      <c r="D218" s="158">
        <v>2450</v>
      </c>
      <c r="E218" s="158">
        <v>2450</v>
      </c>
      <c r="F218" s="158">
        <v>2450</v>
      </c>
      <c r="G218" s="158">
        <v>2450</v>
      </c>
    </row>
    <row r="219" spans="1:9" ht="14.25">
      <c r="A219" s="123"/>
      <c r="B219" s="123"/>
      <c r="C219" s="154" t="s">
        <v>196</v>
      </c>
      <c r="D219" s="155">
        <v>907246.8</v>
      </c>
      <c r="E219" s="155">
        <v>907246.8</v>
      </c>
      <c r="F219" s="155">
        <v>907246.8</v>
      </c>
      <c r="G219" s="155">
        <v>907246.8</v>
      </c>
    </row>
    <row r="220" spans="1:9">
      <c r="A220" s="123"/>
      <c r="B220" s="123"/>
      <c r="C220" s="123" t="s">
        <v>243</v>
      </c>
      <c r="D220" s="153"/>
      <c r="E220" s="153"/>
      <c r="F220" s="153"/>
      <c r="G220" s="153"/>
    </row>
    <row r="221" spans="1:9" ht="27">
      <c r="A221" s="124" t="s">
        <v>640</v>
      </c>
      <c r="B221" s="124" t="s">
        <v>145</v>
      </c>
      <c r="C221" s="123" t="s">
        <v>641</v>
      </c>
      <c r="D221" s="131">
        <v>14157</v>
      </c>
      <c r="E221" s="131">
        <v>14157</v>
      </c>
      <c r="F221" s="131">
        <v>14157</v>
      </c>
      <c r="G221" s="131">
        <v>14157</v>
      </c>
    </row>
    <row r="222" spans="1:9">
      <c r="A222" s="123"/>
      <c r="B222" s="123"/>
      <c r="C222" s="156" t="s">
        <v>25</v>
      </c>
      <c r="D222" s="153"/>
      <c r="E222" s="153"/>
      <c r="F222" s="153"/>
      <c r="G222" s="153"/>
    </row>
    <row r="223" spans="1:9" ht="27">
      <c r="A223" s="123"/>
      <c r="B223" s="123"/>
      <c r="C223" s="157" t="s">
        <v>720</v>
      </c>
      <c r="D223" s="158">
        <v>14157</v>
      </c>
      <c r="E223" s="158">
        <v>14157</v>
      </c>
      <c r="F223" s="158">
        <v>14157</v>
      </c>
      <c r="G223" s="158">
        <v>14157</v>
      </c>
    </row>
    <row r="224" spans="1:9" ht="27">
      <c r="A224" s="124" t="s">
        <v>640</v>
      </c>
      <c r="B224" s="124" t="s">
        <v>173</v>
      </c>
      <c r="C224" s="123" t="s">
        <v>642</v>
      </c>
      <c r="D224" s="131">
        <v>893089.8</v>
      </c>
      <c r="E224" s="131">
        <v>893089.8</v>
      </c>
      <c r="F224" s="131">
        <v>893089.8</v>
      </c>
      <c r="G224" s="131">
        <v>893089.8</v>
      </c>
    </row>
    <row r="225" spans="1:7">
      <c r="A225" s="123"/>
      <c r="B225" s="123"/>
      <c r="C225" s="156" t="s">
        <v>25</v>
      </c>
      <c r="D225" s="153"/>
      <c r="E225" s="153"/>
      <c r="F225" s="153"/>
      <c r="G225" s="153"/>
    </row>
    <row r="226" spans="1:7" ht="27">
      <c r="A226" s="123"/>
      <c r="B226" s="123"/>
      <c r="C226" s="157" t="s">
        <v>720</v>
      </c>
      <c r="D226" s="158">
        <v>893089.8</v>
      </c>
      <c r="E226" s="158">
        <v>893089.8</v>
      </c>
      <c r="F226" s="158">
        <v>893089.8</v>
      </c>
      <c r="G226" s="158">
        <v>893089.8</v>
      </c>
    </row>
    <row r="227" spans="1:7" ht="28.5">
      <c r="A227" s="123"/>
      <c r="B227" s="123"/>
      <c r="C227" s="154" t="s">
        <v>214</v>
      </c>
      <c r="D227" s="155">
        <f>+D229+D232+D242+D252+D272+D275+D278+D281+D287+D290+D300+D313+D319+D325+D331+D340+D346+D357+D367+D370+D373+D417+D433+D445+D452</f>
        <v>1875147.0999999999</v>
      </c>
      <c r="E227" s="155">
        <f t="shared" ref="E227:G227" si="24">+E229+E232+E242+E252+E272+E275+E278+E281+E287+E290+E300+E313+E319+E325+E331+E340+E346+E357+E367+E370+E373+E417+E433+E445+E452</f>
        <v>2765919.2</v>
      </c>
      <c r="F227" s="155">
        <f t="shared" si="24"/>
        <v>2864175.5</v>
      </c>
      <c r="G227" s="155">
        <f t="shared" si="24"/>
        <v>2864175.5</v>
      </c>
    </row>
    <row r="228" spans="1:7">
      <c r="A228" s="123"/>
      <c r="B228" s="123"/>
      <c r="C228" s="123" t="s">
        <v>243</v>
      </c>
      <c r="D228" s="153"/>
      <c r="E228" s="153"/>
      <c r="F228" s="153"/>
      <c r="G228" s="153"/>
    </row>
    <row r="229" spans="1:7" ht="54">
      <c r="A229" s="124" t="s">
        <v>643</v>
      </c>
      <c r="B229" s="124" t="s">
        <v>227</v>
      </c>
      <c r="C229" s="123" t="s">
        <v>644</v>
      </c>
      <c r="D229" s="131">
        <v>10806.8</v>
      </c>
      <c r="E229" s="131">
        <v>10806.8</v>
      </c>
      <c r="F229" s="131">
        <v>10806.8</v>
      </c>
      <c r="G229" s="131">
        <v>10806.8</v>
      </c>
    </row>
    <row r="230" spans="1:7" ht="22.5" customHeight="1">
      <c r="A230" s="123"/>
      <c r="B230" s="123"/>
      <c r="C230" s="156" t="s">
        <v>25</v>
      </c>
      <c r="D230" s="153"/>
      <c r="E230" s="153"/>
      <c r="F230" s="153"/>
      <c r="G230" s="153"/>
    </row>
    <row r="231" spans="1:7" ht="28.5">
      <c r="A231" s="123"/>
      <c r="B231" s="123"/>
      <c r="C231" s="174" t="s">
        <v>214</v>
      </c>
      <c r="D231" s="158">
        <v>10806.8</v>
      </c>
      <c r="E231" s="158">
        <v>10806.8</v>
      </c>
      <c r="F231" s="158">
        <v>10806.8</v>
      </c>
      <c r="G231" s="158">
        <v>10806.8</v>
      </c>
    </row>
    <row r="232" spans="1:7" ht="27">
      <c r="A232" s="124" t="s">
        <v>229</v>
      </c>
      <c r="B232" s="124" t="s">
        <v>227</v>
      </c>
      <c r="C232" s="123" t="s">
        <v>230</v>
      </c>
      <c r="D232" s="131">
        <f>+D234+D238</f>
        <v>2179.7999999999997</v>
      </c>
      <c r="E232" s="131">
        <f t="shared" ref="E232:G232" si="25">+E234+E238</f>
        <v>2179.7999999999997</v>
      </c>
      <c r="F232" s="131">
        <f t="shared" si="25"/>
        <v>2179.7999999999997</v>
      </c>
      <c r="G232" s="131">
        <f t="shared" si="25"/>
        <v>2179.7999999999997</v>
      </c>
    </row>
    <row r="233" spans="1:7">
      <c r="A233" s="123"/>
      <c r="B233" s="123"/>
      <c r="C233" s="156" t="s">
        <v>25</v>
      </c>
      <c r="D233" s="153"/>
      <c r="E233" s="153"/>
      <c r="F233" s="153"/>
      <c r="G233" s="153"/>
    </row>
    <row r="234" spans="1:7" ht="28.5">
      <c r="A234" s="123"/>
      <c r="B234" s="123"/>
      <c r="C234" s="174" t="s">
        <v>1035</v>
      </c>
      <c r="D234" s="158">
        <v>237</v>
      </c>
      <c r="E234" s="158">
        <v>237</v>
      </c>
      <c r="F234" s="158">
        <v>237</v>
      </c>
      <c r="G234" s="158">
        <v>237</v>
      </c>
    </row>
    <row r="235" spans="1:7">
      <c r="A235" s="123"/>
      <c r="B235" s="123"/>
      <c r="C235" s="157" t="s">
        <v>996</v>
      </c>
      <c r="D235" s="158"/>
      <c r="E235" s="158"/>
      <c r="F235" s="158"/>
      <c r="G235" s="158"/>
    </row>
    <row r="236" spans="1:7" ht="14.25">
      <c r="A236" s="123"/>
      <c r="B236" s="123"/>
      <c r="C236" s="174" t="s">
        <v>978</v>
      </c>
      <c r="D236" s="158">
        <v>237</v>
      </c>
      <c r="E236" s="158">
        <v>237</v>
      </c>
      <c r="F236" s="158">
        <v>237</v>
      </c>
      <c r="G236" s="158">
        <v>237</v>
      </c>
    </row>
    <row r="237" spans="1:7" ht="27">
      <c r="A237" s="123"/>
      <c r="B237" s="123"/>
      <c r="C237" s="157" t="s">
        <v>1055</v>
      </c>
      <c r="D237" s="158">
        <v>237</v>
      </c>
      <c r="E237" s="158">
        <v>237</v>
      </c>
      <c r="F237" s="158">
        <v>237</v>
      </c>
      <c r="G237" s="158">
        <v>237</v>
      </c>
    </row>
    <row r="238" spans="1:7" ht="14.25">
      <c r="A238" s="123"/>
      <c r="B238" s="123"/>
      <c r="C238" s="174" t="s">
        <v>245</v>
      </c>
      <c r="D238" s="158">
        <v>1942.7999999999997</v>
      </c>
      <c r="E238" s="158">
        <v>1942.7999999999997</v>
      </c>
      <c r="F238" s="158">
        <v>1942.7999999999997</v>
      </c>
      <c r="G238" s="158">
        <v>1942.7999999999997</v>
      </c>
    </row>
    <row r="239" spans="1:7">
      <c r="A239" s="123"/>
      <c r="B239" s="123"/>
      <c r="C239" s="157" t="s">
        <v>1024</v>
      </c>
      <c r="D239" s="158"/>
      <c r="E239" s="158"/>
      <c r="F239" s="158"/>
      <c r="G239" s="158"/>
    </row>
    <row r="240" spans="1:7" ht="14.25">
      <c r="A240" s="123"/>
      <c r="B240" s="123"/>
      <c r="C240" s="174" t="s">
        <v>978</v>
      </c>
      <c r="D240" s="158">
        <v>1942.7999999999997</v>
      </c>
      <c r="E240" s="158">
        <v>1942.7999999999997</v>
      </c>
      <c r="F240" s="158">
        <v>1942.7999999999997</v>
      </c>
      <c r="G240" s="158">
        <v>1942.7999999999997</v>
      </c>
    </row>
    <row r="241" spans="1:7" ht="27">
      <c r="A241" s="123"/>
      <c r="B241" s="123"/>
      <c r="C241" s="157" t="s">
        <v>1056</v>
      </c>
      <c r="D241" s="158">
        <v>1942.7999999999997</v>
      </c>
      <c r="E241" s="158">
        <v>1942.7999999999997</v>
      </c>
      <c r="F241" s="158">
        <v>1942.7999999999997</v>
      </c>
      <c r="G241" s="158">
        <v>1942.7999999999997</v>
      </c>
    </row>
    <row r="242" spans="1:7" ht="27">
      <c r="A242" s="124" t="s">
        <v>229</v>
      </c>
      <c r="B242" s="124" t="s">
        <v>645</v>
      </c>
      <c r="C242" s="123" t="s">
        <v>646</v>
      </c>
      <c r="D242" s="131">
        <f>+D244+D248</f>
        <v>32899.4</v>
      </c>
      <c r="E242" s="131">
        <f t="shared" ref="E242:G242" si="26">+E244+E248</f>
        <v>32899.4</v>
      </c>
      <c r="F242" s="131">
        <f t="shared" si="26"/>
        <v>32899.4</v>
      </c>
      <c r="G242" s="131">
        <f t="shared" si="26"/>
        <v>32899.4</v>
      </c>
    </row>
    <row r="243" spans="1:7">
      <c r="A243" s="123"/>
      <c r="B243" s="123"/>
      <c r="C243" s="156" t="s">
        <v>25</v>
      </c>
      <c r="D243" s="153"/>
      <c r="E243" s="153"/>
      <c r="F243" s="153"/>
      <c r="G243" s="153"/>
    </row>
    <row r="244" spans="1:7" ht="28.5">
      <c r="A244" s="123"/>
      <c r="B244" s="123"/>
      <c r="C244" s="125" t="s">
        <v>1035</v>
      </c>
      <c r="D244" s="153">
        <v>32000</v>
      </c>
      <c r="E244" s="153">
        <v>32000</v>
      </c>
      <c r="F244" s="153">
        <v>32000</v>
      </c>
      <c r="G244" s="153">
        <v>32000</v>
      </c>
    </row>
    <row r="245" spans="1:7">
      <c r="A245" s="123"/>
      <c r="B245" s="123"/>
      <c r="C245" s="156" t="s">
        <v>1024</v>
      </c>
      <c r="D245" s="153"/>
      <c r="E245" s="153"/>
      <c r="F245" s="153"/>
      <c r="G245" s="153"/>
    </row>
    <row r="246" spans="1:7" ht="14.25">
      <c r="A246" s="123"/>
      <c r="B246" s="123"/>
      <c r="C246" s="125" t="s">
        <v>956</v>
      </c>
      <c r="D246" s="153">
        <v>32000</v>
      </c>
      <c r="E246" s="153">
        <v>32000</v>
      </c>
      <c r="F246" s="153">
        <v>32000</v>
      </c>
      <c r="G246" s="153">
        <v>32000</v>
      </c>
    </row>
    <row r="247" spans="1:7" ht="27">
      <c r="A247" s="123"/>
      <c r="B247" s="123"/>
      <c r="C247" s="156" t="s">
        <v>1057</v>
      </c>
      <c r="D247" s="153">
        <v>32000</v>
      </c>
      <c r="E247" s="153">
        <v>32000</v>
      </c>
      <c r="F247" s="153">
        <v>32000</v>
      </c>
      <c r="G247" s="153">
        <v>32000</v>
      </c>
    </row>
    <row r="248" spans="1:7" ht="14.25">
      <c r="A248" s="123"/>
      <c r="B248" s="123"/>
      <c r="C248" s="125" t="s">
        <v>245</v>
      </c>
      <c r="D248" s="153">
        <v>899.40000000000009</v>
      </c>
      <c r="E248" s="153">
        <v>899.40000000000009</v>
      </c>
      <c r="F248" s="153">
        <v>899.40000000000009</v>
      </c>
      <c r="G248" s="153">
        <v>899.40000000000009</v>
      </c>
    </row>
    <row r="249" spans="1:7">
      <c r="A249" s="123"/>
      <c r="B249" s="123"/>
      <c r="C249" s="156" t="s">
        <v>1024</v>
      </c>
      <c r="D249" s="153"/>
      <c r="E249" s="153"/>
      <c r="F249" s="153"/>
      <c r="G249" s="153"/>
    </row>
    <row r="250" spans="1:7" ht="14.25">
      <c r="A250" s="123"/>
      <c r="B250" s="123"/>
      <c r="C250" s="174" t="s">
        <v>975</v>
      </c>
      <c r="D250" s="158">
        <v>899.40000000000009</v>
      </c>
      <c r="E250" s="158">
        <v>899.40000000000009</v>
      </c>
      <c r="F250" s="158">
        <v>899.40000000000009</v>
      </c>
      <c r="G250" s="158">
        <v>899.40000000000009</v>
      </c>
    </row>
    <row r="251" spans="1:7" ht="27">
      <c r="A251" s="123"/>
      <c r="B251" s="123"/>
      <c r="C251" s="157" t="s">
        <v>1058</v>
      </c>
      <c r="D251" s="158">
        <v>899.40000000000009</v>
      </c>
      <c r="E251" s="158">
        <v>899.40000000000009</v>
      </c>
      <c r="F251" s="158">
        <v>899.40000000000009</v>
      </c>
      <c r="G251" s="158">
        <v>899.40000000000009</v>
      </c>
    </row>
    <row r="252" spans="1:7" ht="17.25" customHeight="1">
      <c r="A252" s="124" t="s">
        <v>213</v>
      </c>
      <c r="B252" s="124" t="s">
        <v>162</v>
      </c>
      <c r="C252" s="123" t="s">
        <v>220</v>
      </c>
      <c r="D252" s="131">
        <f>D254</f>
        <v>47846.8</v>
      </c>
      <c r="E252" s="131">
        <f t="shared" ref="E252:G252" si="27">E254</f>
        <v>47846.8</v>
      </c>
      <c r="F252" s="131">
        <f t="shared" si="27"/>
        <v>47846.8</v>
      </c>
      <c r="G252" s="131">
        <f t="shared" si="27"/>
        <v>47846.8</v>
      </c>
    </row>
    <row r="253" spans="1:7" ht="20.25" customHeight="1">
      <c r="A253" s="123"/>
      <c r="B253" s="123"/>
      <c r="C253" s="156" t="s">
        <v>25</v>
      </c>
      <c r="D253" s="153"/>
      <c r="E253" s="153"/>
      <c r="F253" s="153"/>
      <c r="G253" s="153"/>
    </row>
    <row r="254" spans="1:7" ht="28.5">
      <c r="A254" s="123"/>
      <c r="B254" s="123"/>
      <c r="C254" s="174" t="s">
        <v>214</v>
      </c>
      <c r="D254" s="158">
        <f>D256+D268</f>
        <v>47846.8</v>
      </c>
      <c r="E254" s="158">
        <f t="shared" ref="E254:G254" si="28">E256+E268</f>
        <v>47846.8</v>
      </c>
      <c r="F254" s="158">
        <f t="shared" si="28"/>
        <v>47846.8</v>
      </c>
      <c r="G254" s="158">
        <f t="shared" si="28"/>
        <v>47846.8</v>
      </c>
    </row>
    <row r="255" spans="1:7">
      <c r="A255" s="123"/>
      <c r="B255" s="123"/>
      <c r="C255" s="113" t="s">
        <v>1024</v>
      </c>
      <c r="D255" s="126"/>
      <c r="E255" s="126"/>
      <c r="F255" s="126"/>
      <c r="G255" s="126"/>
    </row>
    <row r="256" spans="1:7">
      <c r="A256" s="123"/>
      <c r="B256" s="123"/>
      <c r="C256" s="156" t="s">
        <v>1025</v>
      </c>
      <c r="D256" s="175">
        <f>+D258+D261+D263+D265</f>
        <v>39326.800000000003</v>
      </c>
      <c r="E256" s="175">
        <f>+E258+E261+E263+E265</f>
        <v>39326.800000000003</v>
      </c>
      <c r="F256" s="175">
        <f>+F258+F261+F263+F265</f>
        <v>39326.800000000003</v>
      </c>
      <c r="G256" s="175">
        <f>+G258+G261+G263+G265</f>
        <v>39326.800000000003</v>
      </c>
    </row>
    <row r="257" spans="1:7">
      <c r="A257" s="123"/>
      <c r="B257" s="123"/>
      <c r="C257" s="113" t="s">
        <v>352</v>
      </c>
      <c r="D257" s="126"/>
      <c r="E257" s="126"/>
      <c r="F257" s="126"/>
      <c r="G257" s="126"/>
    </row>
    <row r="258" spans="1:7">
      <c r="A258" s="123"/>
      <c r="B258" s="123"/>
      <c r="C258" s="114" t="s">
        <v>960</v>
      </c>
      <c r="D258" s="127">
        <f>SUM(D259:D260)</f>
        <v>21840.400000000001</v>
      </c>
      <c r="E258" s="127">
        <f>SUM(E259:E260)</f>
        <v>21840.400000000001</v>
      </c>
      <c r="F258" s="127">
        <f>SUM(F259:F260)</f>
        <v>21840.400000000001</v>
      </c>
      <c r="G258" s="127">
        <f>SUM(G259:G260)</f>
        <v>21840.400000000001</v>
      </c>
    </row>
    <row r="259" spans="1:7">
      <c r="A259" s="123"/>
      <c r="B259" s="123"/>
      <c r="C259" s="122" t="s">
        <v>1032</v>
      </c>
      <c r="D259" s="133">
        <v>18820.900000000001</v>
      </c>
      <c r="E259" s="133">
        <v>18820.900000000001</v>
      </c>
      <c r="F259" s="133">
        <v>18820.900000000001</v>
      </c>
      <c r="G259" s="133">
        <v>18820.900000000001</v>
      </c>
    </row>
    <row r="260" spans="1:7">
      <c r="A260" s="123"/>
      <c r="B260" s="123"/>
      <c r="C260" s="122" t="s">
        <v>1033</v>
      </c>
      <c r="D260" s="133">
        <v>3019.5</v>
      </c>
      <c r="E260" s="133">
        <v>3019.5</v>
      </c>
      <c r="F260" s="133">
        <v>3019.5</v>
      </c>
      <c r="G260" s="133">
        <v>3019.5</v>
      </c>
    </row>
    <row r="261" spans="1:7">
      <c r="A261" s="123"/>
      <c r="B261" s="123"/>
      <c r="C261" s="114" t="s">
        <v>968</v>
      </c>
      <c r="D261" s="127">
        <f>+D262</f>
        <v>1906.6</v>
      </c>
      <c r="E261" s="127">
        <f>+E262</f>
        <v>1906.6</v>
      </c>
      <c r="F261" s="127">
        <f>+F262</f>
        <v>1906.6</v>
      </c>
      <c r="G261" s="127">
        <f>+G262</f>
        <v>1906.6</v>
      </c>
    </row>
    <row r="262" spans="1:7">
      <c r="A262" s="123"/>
      <c r="B262" s="123"/>
      <c r="C262" s="122" t="s">
        <v>1034</v>
      </c>
      <c r="D262" s="133">
        <v>1906.6</v>
      </c>
      <c r="E262" s="133">
        <v>1906.6</v>
      </c>
      <c r="F262" s="133">
        <v>1906.6</v>
      </c>
      <c r="G262" s="133">
        <v>1906.6</v>
      </c>
    </row>
    <row r="263" spans="1:7">
      <c r="A263" s="123"/>
      <c r="B263" s="123"/>
      <c r="C263" s="115" t="s">
        <v>984</v>
      </c>
      <c r="D263" s="127">
        <f>+D264</f>
        <v>2305.5</v>
      </c>
      <c r="E263" s="127">
        <f>+E264</f>
        <v>2305.5</v>
      </c>
      <c r="F263" s="127">
        <f>+F264</f>
        <v>2305.5</v>
      </c>
      <c r="G263" s="127">
        <f>+G264</f>
        <v>2305.5</v>
      </c>
    </row>
    <row r="264" spans="1:7">
      <c r="A264" s="123"/>
      <c r="B264" s="123"/>
      <c r="C264" s="122" t="s">
        <v>1031</v>
      </c>
      <c r="D264" s="133">
        <v>2305.5</v>
      </c>
      <c r="E264" s="133">
        <v>2305.5</v>
      </c>
      <c r="F264" s="133">
        <v>2305.5</v>
      </c>
      <c r="G264" s="133">
        <v>2305.5</v>
      </c>
    </row>
    <row r="265" spans="1:7">
      <c r="A265" s="123"/>
      <c r="B265" s="123"/>
      <c r="C265" s="114" t="s">
        <v>1026</v>
      </c>
      <c r="D265" s="127">
        <f>SUM(D266:D267)</f>
        <v>13274.3</v>
      </c>
      <c r="E265" s="127">
        <f>SUM(E266:E267)</f>
        <v>13274.3</v>
      </c>
      <c r="F265" s="127">
        <f>SUM(F266:F267)</f>
        <v>13274.3</v>
      </c>
      <c r="G265" s="127">
        <f>SUM(G266:G267)</f>
        <v>13274.3</v>
      </c>
    </row>
    <row r="266" spans="1:7">
      <c r="A266" s="123"/>
      <c r="B266" s="123"/>
      <c r="C266" s="122" t="s">
        <v>1029</v>
      </c>
      <c r="D266" s="133">
        <v>10991.9</v>
      </c>
      <c r="E266" s="133">
        <v>10991.9</v>
      </c>
      <c r="F266" s="133">
        <v>10991.9</v>
      </c>
      <c r="G266" s="133">
        <v>10991.9</v>
      </c>
    </row>
    <row r="267" spans="1:7">
      <c r="A267" s="123"/>
      <c r="B267" s="123"/>
      <c r="C267" s="122" t="s">
        <v>1030</v>
      </c>
      <c r="D267" s="133">
        <v>2282.4</v>
      </c>
      <c r="E267" s="133">
        <v>2282.4</v>
      </c>
      <c r="F267" s="133">
        <v>2282.4</v>
      </c>
      <c r="G267" s="133">
        <v>2282.4</v>
      </c>
    </row>
    <row r="268" spans="1:7" ht="54">
      <c r="A268" s="123"/>
      <c r="B268" s="123"/>
      <c r="C268" s="167" t="s">
        <v>1027</v>
      </c>
      <c r="D268" s="172">
        <f>+D270</f>
        <v>8520</v>
      </c>
      <c r="E268" s="172">
        <f>+E270</f>
        <v>8520</v>
      </c>
      <c r="F268" s="172">
        <f>+F270</f>
        <v>8520</v>
      </c>
      <c r="G268" s="172">
        <f>+G270</f>
        <v>8520</v>
      </c>
    </row>
    <row r="269" spans="1:7">
      <c r="A269" s="123"/>
      <c r="B269" s="123"/>
      <c r="C269" s="57" t="s">
        <v>352</v>
      </c>
      <c r="D269" s="126"/>
      <c r="E269" s="126"/>
      <c r="F269" s="126"/>
      <c r="G269" s="126"/>
    </row>
    <row r="270" spans="1:7">
      <c r="A270" s="123"/>
      <c r="B270" s="123"/>
      <c r="C270" s="114" t="s">
        <v>962</v>
      </c>
      <c r="D270" s="127">
        <f>+D271</f>
        <v>8520</v>
      </c>
      <c r="E270" s="127">
        <f>+E271</f>
        <v>8520</v>
      </c>
      <c r="F270" s="127">
        <f>+F271</f>
        <v>8520</v>
      </c>
      <c r="G270" s="127">
        <f>+G271</f>
        <v>8520</v>
      </c>
    </row>
    <row r="271" spans="1:7">
      <c r="A271" s="123"/>
      <c r="B271" s="123"/>
      <c r="C271" s="122" t="s">
        <v>1028</v>
      </c>
      <c r="D271" s="133">
        <v>8520</v>
      </c>
      <c r="E271" s="126">
        <v>8520</v>
      </c>
      <c r="F271" s="126">
        <v>8520</v>
      </c>
      <c r="G271" s="126">
        <v>8520</v>
      </c>
    </row>
    <row r="272" spans="1:7" ht="40.5">
      <c r="A272" s="124" t="s">
        <v>647</v>
      </c>
      <c r="B272" s="124" t="s">
        <v>227</v>
      </c>
      <c r="C272" s="123" t="s">
        <v>648</v>
      </c>
      <c r="D272" s="131">
        <v>3265.8</v>
      </c>
      <c r="E272" s="131">
        <v>3265.8</v>
      </c>
      <c r="F272" s="131">
        <v>3265.8</v>
      </c>
      <c r="G272" s="131">
        <v>3265.8</v>
      </c>
    </row>
    <row r="273" spans="1:7">
      <c r="A273" s="123"/>
      <c r="B273" s="123"/>
      <c r="C273" s="156" t="s">
        <v>25</v>
      </c>
      <c r="D273" s="153"/>
      <c r="E273" s="153"/>
      <c r="F273" s="153"/>
      <c r="G273" s="153"/>
    </row>
    <row r="274" spans="1:7" ht="14.25">
      <c r="A274" s="123"/>
      <c r="B274" s="123"/>
      <c r="C274" s="174" t="s">
        <v>245</v>
      </c>
      <c r="D274" s="158">
        <v>3265.8</v>
      </c>
      <c r="E274" s="158">
        <v>3265.8</v>
      </c>
      <c r="F274" s="158">
        <v>3265.8</v>
      </c>
      <c r="G274" s="158">
        <v>3265.8</v>
      </c>
    </row>
    <row r="275" spans="1:7" ht="27">
      <c r="A275" s="124" t="s">
        <v>649</v>
      </c>
      <c r="B275" s="124" t="s">
        <v>227</v>
      </c>
      <c r="C275" s="123" t="s">
        <v>650</v>
      </c>
      <c r="D275" s="131">
        <v>1039.2</v>
      </c>
      <c r="E275" s="131">
        <v>1039.2</v>
      </c>
      <c r="F275" s="131">
        <v>1039.2</v>
      </c>
      <c r="G275" s="131">
        <v>1039.2</v>
      </c>
    </row>
    <row r="276" spans="1:7">
      <c r="A276" s="123"/>
      <c r="B276" s="123"/>
      <c r="C276" s="156" t="s">
        <v>25</v>
      </c>
      <c r="D276" s="153"/>
      <c r="E276" s="153"/>
      <c r="F276" s="153"/>
      <c r="G276" s="153"/>
    </row>
    <row r="277" spans="1:7" ht="28.5">
      <c r="A277" s="123"/>
      <c r="B277" s="123"/>
      <c r="C277" s="174" t="s">
        <v>214</v>
      </c>
      <c r="D277" s="158">
        <v>1039.2</v>
      </c>
      <c r="E277" s="158">
        <v>1039.2</v>
      </c>
      <c r="F277" s="158">
        <v>1039.2</v>
      </c>
      <c r="G277" s="158">
        <v>1039.2</v>
      </c>
    </row>
    <row r="278" spans="1:7" ht="40.5">
      <c r="A278" s="124" t="s">
        <v>651</v>
      </c>
      <c r="B278" s="124" t="s">
        <v>145</v>
      </c>
      <c r="C278" s="123" t="s">
        <v>652</v>
      </c>
      <c r="D278" s="131">
        <f>+D280</f>
        <v>4462.8999999999996</v>
      </c>
      <c r="E278" s="131">
        <f t="shared" ref="E278:G278" si="29">+E280</f>
        <v>4462.8999999999996</v>
      </c>
      <c r="F278" s="131">
        <f t="shared" si="29"/>
        <v>4462.8999999999996</v>
      </c>
      <c r="G278" s="131">
        <f t="shared" si="29"/>
        <v>4462.8999999999996</v>
      </c>
    </row>
    <row r="279" spans="1:7">
      <c r="A279" s="123"/>
      <c r="B279" s="123"/>
      <c r="C279" s="156" t="s">
        <v>25</v>
      </c>
      <c r="D279" s="153"/>
      <c r="E279" s="153"/>
      <c r="F279" s="153"/>
      <c r="G279" s="153"/>
    </row>
    <row r="280" spans="1:7" ht="28.5">
      <c r="A280" s="123"/>
      <c r="B280" s="123"/>
      <c r="C280" s="174" t="s">
        <v>214</v>
      </c>
      <c r="D280" s="158">
        <v>4462.8999999999996</v>
      </c>
      <c r="E280" s="158">
        <v>4462.8999999999996</v>
      </c>
      <c r="F280" s="158">
        <v>4462.8999999999996</v>
      </c>
      <c r="G280" s="158">
        <v>4462.8999999999996</v>
      </c>
    </row>
    <row r="281" spans="1:7" ht="40.5">
      <c r="A281" s="124" t="s">
        <v>653</v>
      </c>
      <c r="B281" s="124" t="s">
        <v>645</v>
      </c>
      <c r="C281" s="123" t="s">
        <v>654</v>
      </c>
      <c r="D281" s="131">
        <f>+D283</f>
        <v>7708.5</v>
      </c>
      <c r="E281" s="131">
        <f t="shared" ref="E281:G281" si="30">+E283</f>
        <v>7708.5</v>
      </c>
      <c r="F281" s="131">
        <f t="shared" si="30"/>
        <v>7708.5</v>
      </c>
      <c r="G281" s="131">
        <f t="shared" si="30"/>
        <v>7708.5</v>
      </c>
    </row>
    <row r="282" spans="1:7">
      <c r="A282" s="123"/>
      <c r="B282" s="123"/>
      <c r="C282" s="156" t="s">
        <v>25</v>
      </c>
      <c r="D282" s="153"/>
      <c r="E282" s="153"/>
      <c r="F282" s="153"/>
      <c r="G282" s="153"/>
    </row>
    <row r="283" spans="1:7" ht="28.5">
      <c r="A283" s="123"/>
      <c r="B283" s="123"/>
      <c r="C283" s="174" t="s">
        <v>1035</v>
      </c>
      <c r="D283" s="158">
        <f>+D285</f>
        <v>7708.5</v>
      </c>
      <c r="E283" s="158">
        <f t="shared" ref="E283:G283" si="31">+E285</f>
        <v>7708.5</v>
      </c>
      <c r="F283" s="158">
        <f t="shared" si="31"/>
        <v>7708.5</v>
      </c>
      <c r="G283" s="158">
        <f t="shared" si="31"/>
        <v>7708.5</v>
      </c>
    </row>
    <row r="284" spans="1:7">
      <c r="A284" s="123"/>
      <c r="B284" s="123"/>
      <c r="C284" s="157" t="s">
        <v>1024</v>
      </c>
      <c r="D284" s="158"/>
      <c r="E284" s="158"/>
      <c r="F284" s="158"/>
      <c r="G284" s="158"/>
    </row>
    <row r="285" spans="1:7" ht="14.25">
      <c r="A285" s="123"/>
      <c r="B285" s="123"/>
      <c r="C285" s="174" t="s">
        <v>956</v>
      </c>
      <c r="D285" s="158">
        <v>7708.5</v>
      </c>
      <c r="E285" s="158">
        <v>7708.5</v>
      </c>
      <c r="F285" s="158">
        <v>7708.5</v>
      </c>
      <c r="G285" s="158">
        <v>7708.5</v>
      </c>
    </row>
    <row r="286" spans="1:7" ht="27">
      <c r="A286" s="123"/>
      <c r="B286" s="123"/>
      <c r="C286" s="157" t="s">
        <v>1059</v>
      </c>
      <c r="D286" s="158">
        <v>7708.5</v>
      </c>
      <c r="E286" s="158">
        <v>7708.5</v>
      </c>
      <c r="F286" s="158">
        <v>7708.5</v>
      </c>
      <c r="G286" s="158">
        <v>7708.5</v>
      </c>
    </row>
    <row r="287" spans="1:7" ht="54">
      <c r="A287" s="124" t="s">
        <v>655</v>
      </c>
      <c r="B287" s="124" t="s">
        <v>656</v>
      </c>
      <c r="C287" s="123" t="s">
        <v>657</v>
      </c>
      <c r="D287" s="131">
        <v>52985.5</v>
      </c>
      <c r="E287" s="131">
        <v>52985.5</v>
      </c>
      <c r="F287" s="131">
        <v>52985.5</v>
      </c>
      <c r="G287" s="131">
        <v>52985.5</v>
      </c>
    </row>
    <row r="288" spans="1:7">
      <c r="A288" s="123"/>
      <c r="B288" s="123"/>
      <c r="C288" s="156" t="s">
        <v>25</v>
      </c>
      <c r="D288" s="153"/>
      <c r="E288" s="153"/>
      <c r="F288" s="153"/>
      <c r="G288" s="153"/>
    </row>
    <row r="289" spans="1:7" ht="42.75">
      <c r="A289" s="123"/>
      <c r="B289" s="123"/>
      <c r="C289" s="174" t="s">
        <v>728</v>
      </c>
      <c r="D289" s="158">
        <v>52985.5</v>
      </c>
      <c r="E289" s="158">
        <v>52985.5</v>
      </c>
      <c r="F289" s="158">
        <v>52985.5</v>
      </c>
      <c r="G289" s="158">
        <v>52985.5</v>
      </c>
    </row>
    <row r="290" spans="1:7" ht="40.5">
      <c r="A290" s="124" t="s">
        <v>658</v>
      </c>
      <c r="B290" s="124" t="s">
        <v>659</v>
      </c>
      <c r="C290" s="123" t="s">
        <v>660</v>
      </c>
      <c r="D290" s="131">
        <f>D292+D296</f>
        <v>265441</v>
      </c>
      <c r="E290" s="131">
        <f>E292+E296</f>
        <v>516223.99999999994</v>
      </c>
      <c r="F290" s="131">
        <f>F292+F296</f>
        <v>516223.99999999994</v>
      </c>
      <c r="G290" s="131">
        <f>G292+G296</f>
        <v>516223.99999999994</v>
      </c>
    </row>
    <row r="291" spans="1:7">
      <c r="A291" s="123"/>
      <c r="B291" s="123"/>
      <c r="C291" s="156" t="s">
        <v>25</v>
      </c>
      <c r="D291" s="153"/>
      <c r="E291" s="153"/>
      <c r="F291" s="153"/>
      <c r="G291" s="153"/>
    </row>
    <row r="292" spans="1:7" ht="28.5">
      <c r="A292" s="123"/>
      <c r="B292" s="123"/>
      <c r="C292" s="174" t="s">
        <v>1035</v>
      </c>
      <c r="D292" s="176">
        <f>D294</f>
        <v>14658</v>
      </c>
      <c r="E292" s="176">
        <f>E294</f>
        <v>14658</v>
      </c>
      <c r="F292" s="176">
        <f>F294</f>
        <v>14658</v>
      </c>
      <c r="G292" s="176">
        <f>G294</f>
        <v>14658</v>
      </c>
    </row>
    <row r="293" spans="1:7">
      <c r="A293" s="123"/>
      <c r="B293" s="123"/>
      <c r="C293" s="156" t="s">
        <v>1024</v>
      </c>
      <c r="D293" s="153"/>
      <c r="E293" s="153"/>
      <c r="F293" s="153"/>
      <c r="G293" s="153"/>
    </row>
    <row r="294" spans="1:7">
      <c r="A294" s="123"/>
      <c r="B294" s="123"/>
      <c r="C294" s="157" t="s">
        <v>987</v>
      </c>
      <c r="D294" s="132">
        <f>D295</f>
        <v>14658</v>
      </c>
      <c r="E294" s="132">
        <f>E295</f>
        <v>14658</v>
      </c>
      <c r="F294" s="132">
        <f>F295</f>
        <v>14658</v>
      </c>
      <c r="G294" s="132">
        <f>G295</f>
        <v>14658</v>
      </c>
    </row>
    <row r="295" spans="1:7">
      <c r="A295" s="123"/>
      <c r="B295" s="123"/>
      <c r="C295" s="160" t="s">
        <v>1036</v>
      </c>
      <c r="D295" s="132">
        <v>14658</v>
      </c>
      <c r="E295" s="132">
        <v>14658</v>
      </c>
      <c r="F295" s="132">
        <v>14658</v>
      </c>
      <c r="G295" s="132">
        <v>14658</v>
      </c>
    </row>
    <row r="296" spans="1:7" ht="28.5">
      <c r="A296" s="123"/>
      <c r="B296" s="123"/>
      <c r="C296" s="174" t="s">
        <v>8</v>
      </c>
      <c r="D296" s="177">
        <f>D298</f>
        <v>250783</v>
      </c>
      <c r="E296" s="177">
        <v>501565.99999999994</v>
      </c>
      <c r="F296" s="177">
        <v>501565.99999999994</v>
      </c>
      <c r="G296" s="177">
        <v>501565.99999999994</v>
      </c>
    </row>
    <row r="297" spans="1:7">
      <c r="A297" s="123"/>
      <c r="B297" s="123"/>
      <c r="C297" s="156" t="s">
        <v>1024</v>
      </c>
      <c r="D297" s="153"/>
      <c r="E297" s="153"/>
      <c r="F297" s="153"/>
      <c r="G297" s="153"/>
    </row>
    <row r="298" spans="1:7">
      <c r="A298" s="123"/>
      <c r="B298" s="123"/>
      <c r="C298" s="157" t="s">
        <v>956</v>
      </c>
      <c r="D298" s="132">
        <f>D299</f>
        <v>250783</v>
      </c>
      <c r="E298" s="132">
        <v>501565.99999999994</v>
      </c>
      <c r="F298" s="132">
        <v>501565.99999999994</v>
      </c>
      <c r="G298" s="132">
        <v>501565.99999999994</v>
      </c>
    </row>
    <row r="299" spans="1:7" ht="40.5">
      <c r="A299" s="123"/>
      <c r="B299" s="123"/>
      <c r="C299" s="178" t="s">
        <v>1037</v>
      </c>
      <c r="D299" s="132">
        <v>250783</v>
      </c>
      <c r="E299" s="132">
        <v>501565.99999999994</v>
      </c>
      <c r="F299" s="132">
        <v>501565.99999999994</v>
      </c>
      <c r="G299" s="132">
        <v>501565.99999999994</v>
      </c>
    </row>
    <row r="300" spans="1:7">
      <c r="A300" s="124" t="s">
        <v>658</v>
      </c>
      <c r="B300" s="124" t="s">
        <v>227</v>
      </c>
      <c r="C300" s="123" t="s">
        <v>661</v>
      </c>
      <c r="D300" s="131">
        <f>D302+D307</f>
        <v>123408.29999999999</v>
      </c>
      <c r="E300" s="131">
        <f>E302+E307</f>
        <v>148408.29999999999</v>
      </c>
      <c r="F300" s="131">
        <f>F302+F307</f>
        <v>173408.3</v>
      </c>
      <c r="G300" s="131">
        <f>G302+G307</f>
        <v>173408.3</v>
      </c>
    </row>
    <row r="301" spans="1:7">
      <c r="A301" s="123"/>
      <c r="B301" s="123"/>
      <c r="C301" s="156" t="s">
        <v>25</v>
      </c>
      <c r="D301" s="153"/>
      <c r="E301" s="153"/>
      <c r="F301" s="153"/>
      <c r="G301" s="153"/>
    </row>
    <row r="302" spans="1:7" ht="28.5">
      <c r="A302" s="123"/>
      <c r="B302" s="123"/>
      <c r="C302" s="174" t="s">
        <v>1205</v>
      </c>
      <c r="D302" s="158">
        <f>D304</f>
        <v>59926.400000000001</v>
      </c>
      <c r="E302" s="158">
        <f>E304</f>
        <v>84926.399999999994</v>
      </c>
      <c r="F302" s="158">
        <f>F304</f>
        <v>109926.39999999999</v>
      </c>
      <c r="G302" s="158">
        <f>G304</f>
        <v>109926.39999999999</v>
      </c>
    </row>
    <row r="303" spans="1:7">
      <c r="A303" s="123"/>
      <c r="B303" s="123"/>
      <c r="C303" s="156" t="s">
        <v>996</v>
      </c>
      <c r="D303" s="158"/>
      <c r="E303" s="158"/>
      <c r="F303" s="158"/>
      <c r="G303" s="158"/>
    </row>
    <row r="304" spans="1:7">
      <c r="A304" s="123"/>
      <c r="B304" s="123"/>
      <c r="C304" s="157" t="s">
        <v>968</v>
      </c>
      <c r="D304" s="158">
        <f>D305+D306</f>
        <v>59926.400000000001</v>
      </c>
      <c r="E304" s="158">
        <f>E305+E306</f>
        <v>84926.399999999994</v>
      </c>
      <c r="F304" s="158">
        <f>F305+F306</f>
        <v>109926.39999999999</v>
      </c>
      <c r="G304" s="158">
        <f>G305+G306</f>
        <v>109926.39999999999</v>
      </c>
    </row>
    <row r="305" spans="1:7" ht="27">
      <c r="A305" s="123"/>
      <c r="B305" s="123"/>
      <c r="C305" s="160" t="s">
        <v>1038</v>
      </c>
      <c r="D305" s="166">
        <v>59926.400000000001</v>
      </c>
      <c r="E305" s="166">
        <v>59926.400000000001</v>
      </c>
      <c r="F305" s="166">
        <v>59926.400000000001</v>
      </c>
      <c r="G305" s="166">
        <v>59926.400000000001</v>
      </c>
    </row>
    <row r="306" spans="1:7" ht="27">
      <c r="A306" s="123"/>
      <c r="B306" s="123"/>
      <c r="C306" s="160" t="s">
        <v>1039</v>
      </c>
      <c r="D306" s="166">
        <v>0</v>
      </c>
      <c r="E306" s="166">
        <v>25000</v>
      </c>
      <c r="F306" s="166">
        <v>50000</v>
      </c>
      <c r="G306" s="166">
        <v>50000</v>
      </c>
    </row>
    <row r="307" spans="1:7" ht="14.25">
      <c r="A307" s="123"/>
      <c r="B307" s="123"/>
      <c r="C307" s="174" t="s">
        <v>1040</v>
      </c>
      <c r="D307" s="158">
        <f>D309</f>
        <v>63481.899999999994</v>
      </c>
      <c r="E307" s="158">
        <v>63481.899999999994</v>
      </c>
      <c r="F307" s="158">
        <v>63481.899999999994</v>
      </c>
      <c r="G307" s="158">
        <v>63481.899999999994</v>
      </c>
    </row>
    <row r="308" spans="1:7">
      <c r="A308" s="123"/>
      <c r="B308" s="123"/>
      <c r="C308" s="156" t="s">
        <v>1024</v>
      </c>
      <c r="D308" s="158"/>
      <c r="E308" s="158"/>
      <c r="F308" s="158"/>
      <c r="G308" s="158"/>
    </row>
    <row r="309" spans="1:7">
      <c r="A309" s="123"/>
      <c r="B309" s="123"/>
      <c r="C309" s="157" t="s">
        <v>956</v>
      </c>
      <c r="D309" s="158">
        <f>D310+D311+D312</f>
        <v>63481.899999999994</v>
      </c>
      <c r="E309" s="158">
        <v>63481.899999999994</v>
      </c>
      <c r="F309" s="158">
        <v>63481.899999999994</v>
      </c>
      <c r="G309" s="158">
        <v>63481.899999999994</v>
      </c>
    </row>
    <row r="310" spans="1:7">
      <c r="A310" s="123"/>
      <c r="B310" s="123"/>
      <c r="C310" s="160" t="s">
        <v>1041</v>
      </c>
      <c r="D310" s="166">
        <v>56327.7</v>
      </c>
      <c r="E310" s="166">
        <v>56327.7</v>
      </c>
      <c r="F310" s="166">
        <v>56327.7</v>
      </c>
      <c r="G310" s="166">
        <v>56327.7</v>
      </c>
    </row>
    <row r="311" spans="1:7" ht="54">
      <c r="A311" s="123"/>
      <c r="B311" s="123"/>
      <c r="C311" s="160" t="s">
        <v>1042</v>
      </c>
      <c r="D311" s="166">
        <v>5954.2000000000007</v>
      </c>
      <c r="E311" s="166">
        <v>5954.2000000000007</v>
      </c>
      <c r="F311" s="166">
        <v>5954.2000000000007</v>
      </c>
      <c r="G311" s="166">
        <v>5954.2000000000007</v>
      </c>
    </row>
    <row r="312" spans="1:7" ht="40.5">
      <c r="A312" s="123"/>
      <c r="B312" s="123"/>
      <c r="C312" s="160" t="s">
        <v>1043</v>
      </c>
      <c r="D312" s="166">
        <v>1200</v>
      </c>
      <c r="E312" s="166">
        <v>1200</v>
      </c>
      <c r="F312" s="166">
        <v>1200</v>
      </c>
      <c r="G312" s="166">
        <v>1200</v>
      </c>
    </row>
    <row r="313" spans="1:7">
      <c r="A313" s="124" t="s">
        <v>658</v>
      </c>
      <c r="B313" s="124" t="s">
        <v>662</v>
      </c>
      <c r="C313" s="123" t="s">
        <v>663</v>
      </c>
      <c r="D313" s="131">
        <f>D315</f>
        <v>50411.1</v>
      </c>
      <c r="E313" s="131">
        <f t="shared" ref="E313:G313" si="32">E315</f>
        <v>50411.1</v>
      </c>
      <c r="F313" s="131">
        <f t="shared" si="32"/>
        <v>50411.1</v>
      </c>
      <c r="G313" s="131">
        <f t="shared" si="32"/>
        <v>50411.1</v>
      </c>
    </row>
    <row r="314" spans="1:7">
      <c r="A314" s="123"/>
      <c r="B314" s="123"/>
      <c r="C314" s="156" t="s">
        <v>25</v>
      </c>
      <c r="D314" s="153"/>
      <c r="E314" s="153"/>
      <c r="F314" s="153"/>
      <c r="G314" s="153"/>
    </row>
    <row r="315" spans="1:7" ht="14.25">
      <c r="A315" s="123"/>
      <c r="B315" s="123"/>
      <c r="C315" s="174" t="s">
        <v>245</v>
      </c>
      <c r="D315" s="158">
        <f>D317</f>
        <v>50411.1</v>
      </c>
      <c r="E315" s="158">
        <f t="shared" ref="E315:G315" si="33">E317</f>
        <v>50411.1</v>
      </c>
      <c r="F315" s="158">
        <f t="shared" si="33"/>
        <v>50411.1</v>
      </c>
      <c r="G315" s="158">
        <f t="shared" si="33"/>
        <v>50411.1</v>
      </c>
    </row>
    <row r="316" spans="1:7">
      <c r="A316" s="123"/>
      <c r="B316" s="123"/>
      <c r="C316" s="156" t="s">
        <v>996</v>
      </c>
      <c r="D316" s="158"/>
      <c r="E316" s="158"/>
      <c r="F316" s="158"/>
      <c r="G316" s="158"/>
    </row>
    <row r="317" spans="1:7">
      <c r="A317" s="123"/>
      <c r="B317" s="123"/>
      <c r="C317" s="157" t="s">
        <v>956</v>
      </c>
      <c r="D317" s="158">
        <f>D318</f>
        <v>50411.1</v>
      </c>
      <c r="E317" s="158">
        <f t="shared" ref="E317:G317" si="34">E318</f>
        <v>50411.1</v>
      </c>
      <c r="F317" s="158">
        <f t="shared" si="34"/>
        <v>50411.1</v>
      </c>
      <c r="G317" s="158">
        <f t="shared" si="34"/>
        <v>50411.1</v>
      </c>
    </row>
    <row r="318" spans="1:7" ht="27">
      <c r="A318" s="123"/>
      <c r="B318" s="123"/>
      <c r="C318" s="160" t="s">
        <v>1044</v>
      </c>
      <c r="D318" s="166">
        <v>50411.1</v>
      </c>
      <c r="E318" s="166">
        <v>50411.1</v>
      </c>
      <c r="F318" s="166">
        <v>50411.1</v>
      </c>
      <c r="G318" s="166">
        <v>50411.1</v>
      </c>
    </row>
    <row r="319" spans="1:7" ht="40.5">
      <c r="A319" s="124" t="s">
        <v>658</v>
      </c>
      <c r="B319" s="124" t="s">
        <v>664</v>
      </c>
      <c r="C319" s="123" t="s">
        <v>665</v>
      </c>
      <c r="D319" s="131">
        <v>44060.9</v>
      </c>
      <c r="E319" s="131">
        <v>44060.9</v>
      </c>
      <c r="F319" s="131">
        <v>44060.9</v>
      </c>
      <c r="G319" s="131">
        <v>44060.9</v>
      </c>
    </row>
    <row r="320" spans="1:7">
      <c r="A320" s="123"/>
      <c r="B320" s="123"/>
      <c r="C320" s="156" t="s">
        <v>25</v>
      </c>
      <c r="D320" s="153"/>
      <c r="E320" s="153"/>
      <c r="F320" s="153"/>
      <c r="G320" s="153"/>
    </row>
    <row r="321" spans="1:7" ht="14.25">
      <c r="A321" s="123"/>
      <c r="B321" s="123"/>
      <c r="C321" s="174" t="s">
        <v>245</v>
      </c>
      <c r="D321" s="158">
        <v>44060.9</v>
      </c>
      <c r="E321" s="158">
        <v>44060.9</v>
      </c>
      <c r="F321" s="158">
        <v>44060.9</v>
      </c>
      <c r="G321" s="158">
        <v>44060.9</v>
      </c>
    </row>
    <row r="322" spans="1:7">
      <c r="A322" s="123"/>
      <c r="B322" s="123"/>
      <c r="C322" s="113" t="s">
        <v>1024</v>
      </c>
      <c r="D322" s="133"/>
      <c r="E322" s="133"/>
      <c r="F322" s="133"/>
      <c r="G322" s="133"/>
    </row>
    <row r="323" spans="1:7">
      <c r="A323" s="123"/>
      <c r="B323" s="123"/>
      <c r="C323" s="115" t="s">
        <v>984</v>
      </c>
      <c r="D323" s="127">
        <f>+D324</f>
        <v>44060.9</v>
      </c>
      <c r="E323" s="127">
        <f>+E324</f>
        <v>44060.9</v>
      </c>
      <c r="F323" s="127">
        <f>+F324</f>
        <v>44060.9</v>
      </c>
      <c r="G323" s="127">
        <f>+G324</f>
        <v>44060.9</v>
      </c>
    </row>
    <row r="324" spans="1:7" ht="27">
      <c r="A324" s="123"/>
      <c r="B324" s="123"/>
      <c r="C324" s="179" t="s">
        <v>1045</v>
      </c>
      <c r="D324" s="133">
        <v>44060.9</v>
      </c>
      <c r="E324" s="133">
        <v>44060.9</v>
      </c>
      <c r="F324" s="133">
        <v>44060.9</v>
      </c>
      <c r="G324" s="133">
        <v>44060.9</v>
      </c>
    </row>
    <row r="325" spans="1:7" ht="40.5">
      <c r="A325" s="124" t="s">
        <v>216</v>
      </c>
      <c r="B325" s="124" t="s">
        <v>227</v>
      </c>
      <c r="C325" s="123" t="s">
        <v>666</v>
      </c>
      <c r="D325" s="131">
        <v>2547</v>
      </c>
      <c r="E325" s="131">
        <v>2547</v>
      </c>
      <c r="F325" s="131">
        <v>2547</v>
      </c>
      <c r="G325" s="131">
        <v>2547</v>
      </c>
    </row>
    <row r="326" spans="1:7">
      <c r="A326" s="123"/>
      <c r="B326" s="123"/>
      <c r="C326" s="156" t="s">
        <v>25</v>
      </c>
      <c r="D326" s="153"/>
      <c r="E326" s="153"/>
      <c r="F326" s="153"/>
      <c r="G326" s="153"/>
    </row>
    <row r="327" spans="1:7" ht="28.5">
      <c r="A327" s="123"/>
      <c r="B327" s="123"/>
      <c r="C327" s="174" t="s">
        <v>214</v>
      </c>
      <c r="D327" s="158">
        <v>2547</v>
      </c>
      <c r="E327" s="158">
        <v>2547</v>
      </c>
      <c r="F327" s="158">
        <v>2547</v>
      </c>
      <c r="G327" s="158">
        <v>2547</v>
      </c>
    </row>
    <row r="328" spans="1:7">
      <c r="A328" s="123"/>
      <c r="B328" s="123"/>
      <c r="C328" s="156" t="s">
        <v>1024</v>
      </c>
      <c r="D328" s="158"/>
      <c r="E328" s="158"/>
      <c r="F328" s="158"/>
      <c r="G328" s="158"/>
    </row>
    <row r="329" spans="1:7">
      <c r="A329" s="123"/>
      <c r="B329" s="123"/>
      <c r="C329" s="157" t="s">
        <v>956</v>
      </c>
      <c r="D329" s="158">
        <v>2547</v>
      </c>
      <c r="E329" s="158">
        <v>2547</v>
      </c>
      <c r="F329" s="158">
        <v>2547</v>
      </c>
      <c r="G329" s="158">
        <v>2547</v>
      </c>
    </row>
    <row r="330" spans="1:7" ht="27">
      <c r="A330" s="123"/>
      <c r="B330" s="123"/>
      <c r="C330" s="160" t="s">
        <v>1046</v>
      </c>
      <c r="D330" s="166">
        <v>2547</v>
      </c>
      <c r="E330" s="166">
        <v>2547</v>
      </c>
      <c r="F330" s="166">
        <v>2547</v>
      </c>
      <c r="G330" s="166">
        <v>2547</v>
      </c>
    </row>
    <row r="331" spans="1:7" s="183" customFormat="1" ht="27">
      <c r="A331" s="180" t="s">
        <v>216</v>
      </c>
      <c r="B331" s="180" t="s">
        <v>217</v>
      </c>
      <c r="C331" s="181" t="s">
        <v>218</v>
      </c>
      <c r="D331" s="182">
        <f>D333</f>
        <v>129163.79999999999</v>
      </c>
      <c r="E331" s="182">
        <f>+E333</f>
        <v>129163.79999999999</v>
      </c>
      <c r="F331" s="182">
        <f>+F333</f>
        <v>129163.79999999999</v>
      </c>
      <c r="G331" s="182">
        <f>+G333</f>
        <v>129163.79999999999</v>
      </c>
    </row>
    <row r="332" spans="1:7" s="183" customFormat="1">
      <c r="A332" s="181"/>
      <c r="B332" s="181"/>
      <c r="C332" s="184" t="s">
        <v>25</v>
      </c>
      <c r="D332" s="185"/>
      <c r="E332" s="185"/>
      <c r="F332" s="185"/>
      <c r="G332" s="185"/>
    </row>
    <row r="333" spans="1:7" s="183" customFormat="1" ht="28.5">
      <c r="A333" s="181"/>
      <c r="B333" s="181"/>
      <c r="C333" s="174" t="s">
        <v>214</v>
      </c>
      <c r="D333" s="186">
        <f>D335+D338</f>
        <v>129163.79999999999</v>
      </c>
      <c r="E333" s="186">
        <f>E335+E338</f>
        <v>129163.79999999999</v>
      </c>
      <c r="F333" s="186">
        <f>F335+F338</f>
        <v>129163.79999999999</v>
      </c>
      <c r="G333" s="186">
        <f>G335+G338</f>
        <v>129163.79999999999</v>
      </c>
    </row>
    <row r="334" spans="1:7" s="117" customFormat="1">
      <c r="A334" s="116"/>
      <c r="B334" s="116"/>
      <c r="C334" s="121" t="s">
        <v>1024</v>
      </c>
      <c r="D334" s="128"/>
      <c r="E334" s="128"/>
      <c r="F334" s="128"/>
      <c r="G334" s="128"/>
    </row>
    <row r="335" spans="1:7" s="117" customFormat="1">
      <c r="A335" s="118"/>
      <c r="B335" s="118"/>
      <c r="C335" s="119" t="s">
        <v>956</v>
      </c>
      <c r="D335" s="129">
        <f>SUM(D336:D337)</f>
        <v>35941.9</v>
      </c>
      <c r="E335" s="129">
        <f>SUM(E336:E337)</f>
        <v>35941.9</v>
      </c>
      <c r="F335" s="129">
        <f>SUM(F336:F337)</f>
        <v>35941.9</v>
      </c>
      <c r="G335" s="129">
        <f>SUM(G336:G337)</f>
        <v>35941.9</v>
      </c>
    </row>
    <row r="336" spans="1:7" s="117" customFormat="1">
      <c r="A336" s="118"/>
      <c r="B336" s="118"/>
      <c r="C336" s="187" t="s">
        <v>1047</v>
      </c>
      <c r="D336" s="130">
        <f>35946-450.1</f>
        <v>35495.9</v>
      </c>
      <c r="E336" s="130">
        <f t="shared" ref="E336:G336" si="35">35946-450.1</f>
        <v>35495.9</v>
      </c>
      <c r="F336" s="130">
        <f t="shared" si="35"/>
        <v>35495.9</v>
      </c>
      <c r="G336" s="130">
        <f t="shared" si="35"/>
        <v>35495.9</v>
      </c>
    </row>
    <row r="337" spans="1:7" s="117" customFormat="1">
      <c r="A337" s="118"/>
      <c r="B337" s="118"/>
      <c r="C337" s="187" t="s">
        <v>1048</v>
      </c>
      <c r="D337" s="130">
        <v>446</v>
      </c>
      <c r="E337" s="130">
        <v>446</v>
      </c>
      <c r="F337" s="130">
        <v>446</v>
      </c>
      <c r="G337" s="130">
        <v>446</v>
      </c>
    </row>
    <row r="338" spans="1:7" s="117" customFormat="1">
      <c r="A338" s="118"/>
      <c r="B338" s="118"/>
      <c r="C338" s="120" t="s">
        <v>987</v>
      </c>
      <c r="D338" s="130">
        <f>D339</f>
        <v>93221.9</v>
      </c>
      <c r="E338" s="130">
        <f>E339</f>
        <v>93221.9</v>
      </c>
      <c r="F338" s="130">
        <f>F339</f>
        <v>93221.9</v>
      </c>
      <c r="G338" s="130">
        <f>G339</f>
        <v>93221.9</v>
      </c>
    </row>
    <row r="339" spans="1:7" s="117" customFormat="1">
      <c r="A339" s="118"/>
      <c r="B339" s="118"/>
      <c r="C339" s="187" t="s">
        <v>1049</v>
      </c>
      <c r="D339" s="130">
        <f>93221.9</f>
        <v>93221.9</v>
      </c>
      <c r="E339" s="130">
        <f t="shared" ref="E339:G339" si="36">93221.9</f>
        <v>93221.9</v>
      </c>
      <c r="F339" s="130">
        <f t="shared" si="36"/>
        <v>93221.9</v>
      </c>
      <c r="G339" s="130">
        <f t="shared" si="36"/>
        <v>93221.9</v>
      </c>
    </row>
    <row r="340" spans="1:7" ht="27">
      <c r="A340" s="124" t="s">
        <v>667</v>
      </c>
      <c r="B340" s="124" t="s">
        <v>662</v>
      </c>
      <c r="C340" s="123" t="s">
        <v>668</v>
      </c>
      <c r="D340" s="131">
        <f>+D342</f>
        <v>33857.4</v>
      </c>
      <c r="E340" s="131">
        <f t="shared" ref="E340:G340" si="37">+E342</f>
        <v>33857.4</v>
      </c>
      <c r="F340" s="131">
        <f t="shared" si="37"/>
        <v>33857.4</v>
      </c>
      <c r="G340" s="131">
        <f t="shared" si="37"/>
        <v>33857.4</v>
      </c>
    </row>
    <row r="341" spans="1:7">
      <c r="A341" s="123"/>
      <c r="B341" s="123"/>
      <c r="C341" s="156" t="s">
        <v>25</v>
      </c>
      <c r="D341" s="153"/>
      <c r="E341" s="153"/>
      <c r="F341" s="153"/>
      <c r="G341" s="153"/>
    </row>
    <row r="342" spans="1:7" ht="28.5">
      <c r="A342" s="123"/>
      <c r="B342" s="123"/>
      <c r="C342" s="174" t="s">
        <v>214</v>
      </c>
      <c r="D342" s="158">
        <v>33857.4</v>
      </c>
      <c r="E342" s="158">
        <v>33857.4</v>
      </c>
      <c r="F342" s="158">
        <v>33857.4</v>
      </c>
      <c r="G342" s="158">
        <v>33857.4</v>
      </c>
    </row>
    <row r="343" spans="1:7">
      <c r="A343" s="123"/>
      <c r="B343" s="123"/>
      <c r="C343" s="157" t="s">
        <v>1024</v>
      </c>
      <c r="D343" s="158"/>
      <c r="E343" s="158"/>
      <c r="F343" s="158"/>
      <c r="G343" s="158"/>
    </row>
    <row r="344" spans="1:7" ht="14.25">
      <c r="A344" s="123"/>
      <c r="B344" s="123"/>
      <c r="C344" s="174" t="s">
        <v>956</v>
      </c>
      <c r="D344" s="158">
        <v>33857.4</v>
      </c>
      <c r="E344" s="158">
        <v>33857.4</v>
      </c>
      <c r="F344" s="158">
        <v>33857.4</v>
      </c>
      <c r="G344" s="158">
        <v>33857.4</v>
      </c>
    </row>
    <row r="345" spans="1:7">
      <c r="A345" s="123"/>
      <c r="B345" s="123"/>
      <c r="C345" s="157" t="s">
        <v>1060</v>
      </c>
      <c r="D345" s="158">
        <v>33857.4</v>
      </c>
      <c r="E345" s="158">
        <v>33857.4</v>
      </c>
      <c r="F345" s="158">
        <v>33857.4</v>
      </c>
      <c r="G345" s="158">
        <v>33857.4</v>
      </c>
    </row>
    <row r="346" spans="1:7" ht="40.5">
      <c r="A346" s="124" t="s">
        <v>667</v>
      </c>
      <c r="B346" s="124" t="s">
        <v>217</v>
      </c>
      <c r="C346" s="123" t="s">
        <v>669</v>
      </c>
      <c r="D346" s="131">
        <f>+D348+D352</f>
        <v>37379.399999999994</v>
      </c>
      <c r="E346" s="131">
        <f t="shared" ref="E346:G346" si="38">+E348+E352</f>
        <v>37379.399999999994</v>
      </c>
      <c r="F346" s="131">
        <f t="shared" si="38"/>
        <v>37379.399999999994</v>
      </c>
      <c r="G346" s="131">
        <f t="shared" si="38"/>
        <v>37379.399999999994</v>
      </c>
    </row>
    <row r="347" spans="1:7">
      <c r="A347" s="124"/>
      <c r="B347" s="124"/>
      <c r="C347" s="123" t="s">
        <v>25</v>
      </c>
      <c r="D347" s="131"/>
      <c r="E347" s="131"/>
      <c r="F347" s="131"/>
      <c r="G347" s="131"/>
    </row>
    <row r="348" spans="1:7" ht="28.5">
      <c r="A348" s="124"/>
      <c r="B348" s="124"/>
      <c r="C348" s="188" t="s">
        <v>214</v>
      </c>
      <c r="D348" s="131">
        <v>24475.199999999997</v>
      </c>
      <c r="E348" s="131">
        <v>24475.199999999997</v>
      </c>
      <c r="F348" s="131">
        <v>24475.199999999997</v>
      </c>
      <c r="G348" s="131">
        <v>24475.199999999997</v>
      </c>
    </row>
    <row r="349" spans="1:7">
      <c r="A349" s="124"/>
      <c r="B349" s="124"/>
      <c r="C349" s="123" t="s">
        <v>1024</v>
      </c>
      <c r="D349" s="131"/>
      <c r="E349" s="131"/>
      <c r="F349" s="131"/>
      <c r="G349" s="131"/>
    </row>
    <row r="350" spans="1:7" ht="14.25">
      <c r="A350" s="124"/>
      <c r="B350" s="124"/>
      <c r="C350" s="188" t="s">
        <v>978</v>
      </c>
      <c r="D350" s="131">
        <v>24475.199999999997</v>
      </c>
      <c r="E350" s="131">
        <v>24475.199999999997</v>
      </c>
      <c r="F350" s="131">
        <v>24475.199999999997</v>
      </c>
      <c r="G350" s="131">
        <v>24475.199999999997</v>
      </c>
    </row>
    <row r="351" spans="1:7" ht="27">
      <c r="A351" s="124"/>
      <c r="B351" s="124"/>
      <c r="C351" s="123" t="s">
        <v>1061</v>
      </c>
      <c r="D351" s="131">
        <v>24475.199999999997</v>
      </c>
      <c r="E351" s="131">
        <v>24475.199999999997</v>
      </c>
      <c r="F351" s="131">
        <v>24475.199999999997</v>
      </c>
      <c r="G351" s="131">
        <v>24475.199999999997</v>
      </c>
    </row>
    <row r="352" spans="1:7" ht="14.25">
      <c r="A352" s="124"/>
      <c r="B352" s="124"/>
      <c r="C352" s="197" t="s">
        <v>1040</v>
      </c>
      <c r="D352" s="131">
        <v>12904.2</v>
      </c>
      <c r="E352" s="131">
        <v>12904.2</v>
      </c>
      <c r="F352" s="131">
        <v>12904.2</v>
      </c>
      <c r="G352" s="131">
        <v>12904.2</v>
      </c>
    </row>
    <row r="353" spans="1:7">
      <c r="A353" s="123"/>
      <c r="B353" s="124"/>
      <c r="C353" s="156" t="s">
        <v>996</v>
      </c>
      <c r="D353" s="153"/>
      <c r="E353" s="153"/>
      <c r="F353" s="153"/>
      <c r="G353" s="153"/>
    </row>
    <row r="354" spans="1:7" ht="14.25">
      <c r="A354" s="123"/>
      <c r="B354" s="124"/>
      <c r="C354" s="174" t="s">
        <v>987</v>
      </c>
      <c r="D354" s="158">
        <f>+D355+D356</f>
        <v>12904.2</v>
      </c>
      <c r="E354" s="158">
        <f t="shared" ref="E354:G354" si="39">+E355+E356</f>
        <v>12904.2</v>
      </c>
      <c r="F354" s="158">
        <f t="shared" si="39"/>
        <v>12904.2</v>
      </c>
      <c r="G354" s="158">
        <f t="shared" si="39"/>
        <v>12904.2</v>
      </c>
    </row>
    <row r="355" spans="1:7" ht="27">
      <c r="A355" s="123"/>
      <c r="B355" s="124"/>
      <c r="C355" s="157" t="s">
        <v>1062</v>
      </c>
      <c r="D355" s="158">
        <v>12424.2</v>
      </c>
      <c r="E355" s="158">
        <v>12424.2</v>
      </c>
      <c r="F355" s="158">
        <v>12424.2</v>
      </c>
      <c r="G355" s="158">
        <v>12424.2</v>
      </c>
    </row>
    <row r="356" spans="1:7">
      <c r="A356" s="123"/>
      <c r="B356" s="124"/>
      <c r="C356" s="157" t="s">
        <v>1063</v>
      </c>
      <c r="D356" s="158">
        <v>480</v>
      </c>
      <c r="E356" s="158">
        <v>480</v>
      </c>
      <c r="F356" s="158">
        <v>480</v>
      </c>
      <c r="G356" s="158">
        <v>480</v>
      </c>
    </row>
    <row r="357" spans="1:7" ht="40.5">
      <c r="A357" s="124" t="s">
        <v>667</v>
      </c>
      <c r="B357" s="124" t="s">
        <v>670</v>
      </c>
      <c r="C357" s="123" t="s">
        <v>671</v>
      </c>
      <c r="D357" s="131">
        <f>+D359</f>
        <v>1440</v>
      </c>
      <c r="E357" s="131">
        <f t="shared" ref="E357:G357" si="40">+E359</f>
        <v>1440</v>
      </c>
      <c r="F357" s="131">
        <f t="shared" si="40"/>
        <v>1440</v>
      </c>
      <c r="G357" s="131">
        <f t="shared" si="40"/>
        <v>1440</v>
      </c>
    </row>
    <row r="358" spans="1:7">
      <c r="A358" s="124"/>
      <c r="B358" s="124"/>
      <c r="C358" s="123" t="s">
        <v>25</v>
      </c>
      <c r="D358" s="131"/>
      <c r="E358" s="131"/>
      <c r="F358" s="131"/>
      <c r="G358" s="131"/>
    </row>
    <row r="359" spans="1:7" ht="14.25">
      <c r="A359" s="124"/>
      <c r="B359" s="124"/>
      <c r="C359" s="197" t="s">
        <v>1040</v>
      </c>
      <c r="D359" s="131">
        <f>+D361+D363+D365</f>
        <v>1440</v>
      </c>
      <c r="E359" s="131">
        <f t="shared" ref="E359:G359" si="41">+E361+E363+E365</f>
        <v>1440</v>
      </c>
      <c r="F359" s="131">
        <f t="shared" si="41"/>
        <v>1440</v>
      </c>
      <c r="G359" s="131">
        <f t="shared" si="41"/>
        <v>1440</v>
      </c>
    </row>
    <row r="360" spans="1:7">
      <c r="A360" s="124"/>
      <c r="B360" s="124"/>
      <c r="C360" s="123" t="s">
        <v>1024</v>
      </c>
      <c r="D360" s="131"/>
      <c r="E360" s="131"/>
      <c r="F360" s="131"/>
      <c r="G360" s="131"/>
    </row>
    <row r="361" spans="1:7" ht="14.25">
      <c r="A361" s="124"/>
      <c r="B361" s="124"/>
      <c r="C361" s="188" t="s">
        <v>987</v>
      </c>
      <c r="D361" s="131">
        <v>480</v>
      </c>
      <c r="E361" s="131">
        <v>480</v>
      </c>
      <c r="F361" s="131">
        <v>480</v>
      </c>
      <c r="G361" s="131">
        <v>480</v>
      </c>
    </row>
    <row r="362" spans="1:7">
      <c r="A362" s="124"/>
      <c r="B362" s="124"/>
      <c r="C362" s="123" t="s">
        <v>1064</v>
      </c>
      <c r="D362" s="131">
        <v>480</v>
      </c>
      <c r="E362" s="131">
        <v>480</v>
      </c>
      <c r="F362" s="131">
        <v>480</v>
      </c>
      <c r="G362" s="131">
        <v>480</v>
      </c>
    </row>
    <row r="363" spans="1:7" ht="14.25">
      <c r="A363" s="124"/>
      <c r="B363" s="124"/>
      <c r="C363" s="188" t="s">
        <v>980</v>
      </c>
      <c r="D363" s="131">
        <v>480</v>
      </c>
      <c r="E363" s="131">
        <v>480</v>
      </c>
      <c r="F363" s="131">
        <v>480</v>
      </c>
      <c r="G363" s="131">
        <v>480</v>
      </c>
    </row>
    <row r="364" spans="1:7" ht="27">
      <c r="A364" s="124"/>
      <c r="B364" s="124"/>
      <c r="C364" s="123" t="s">
        <v>1065</v>
      </c>
      <c r="D364" s="131">
        <v>480</v>
      </c>
      <c r="E364" s="131">
        <v>480</v>
      </c>
      <c r="F364" s="131">
        <v>480</v>
      </c>
      <c r="G364" s="131">
        <v>480</v>
      </c>
    </row>
    <row r="365" spans="1:7" ht="14.25">
      <c r="A365" s="124"/>
      <c r="B365" s="124"/>
      <c r="C365" s="188" t="s">
        <v>992</v>
      </c>
      <c r="D365" s="131">
        <v>480</v>
      </c>
      <c r="E365" s="131">
        <v>480</v>
      </c>
      <c r="F365" s="131">
        <v>480</v>
      </c>
      <c r="G365" s="131">
        <v>480</v>
      </c>
    </row>
    <row r="366" spans="1:7" ht="27">
      <c r="A366" s="124"/>
      <c r="B366" s="124"/>
      <c r="C366" s="123" t="s">
        <v>1066</v>
      </c>
      <c r="D366" s="131">
        <v>480</v>
      </c>
      <c r="E366" s="131">
        <v>480</v>
      </c>
      <c r="F366" s="131">
        <v>480</v>
      </c>
      <c r="G366" s="131">
        <v>480</v>
      </c>
    </row>
    <row r="367" spans="1:7" ht="27">
      <c r="A367" s="124" t="s">
        <v>672</v>
      </c>
      <c r="B367" s="124" t="s">
        <v>673</v>
      </c>
      <c r="C367" s="123" t="s">
        <v>674</v>
      </c>
      <c r="D367" s="131">
        <v>18157.599999999999</v>
      </c>
      <c r="E367" s="131">
        <v>18157.599999999999</v>
      </c>
      <c r="F367" s="131">
        <v>18157.599999999999</v>
      </c>
      <c r="G367" s="131">
        <v>18157.599999999999</v>
      </c>
    </row>
    <row r="368" spans="1:7">
      <c r="A368" s="123"/>
      <c r="B368" s="123"/>
      <c r="C368" s="156" t="s">
        <v>25</v>
      </c>
      <c r="D368" s="153"/>
      <c r="E368" s="153"/>
      <c r="F368" s="153"/>
      <c r="G368" s="153"/>
    </row>
    <row r="369" spans="1:7" ht="28.5">
      <c r="A369" s="123"/>
      <c r="B369" s="123"/>
      <c r="C369" s="174" t="s">
        <v>214</v>
      </c>
      <c r="D369" s="158">
        <v>18157.599999999999</v>
      </c>
      <c r="E369" s="158">
        <v>18157.599999999999</v>
      </c>
      <c r="F369" s="158">
        <v>18157.599999999999</v>
      </c>
      <c r="G369" s="158">
        <v>18157.599999999999</v>
      </c>
    </row>
    <row r="370" spans="1:7" ht="94.5">
      <c r="A370" s="124" t="s">
        <v>675</v>
      </c>
      <c r="B370" s="124" t="s">
        <v>145</v>
      </c>
      <c r="C370" s="123" t="s">
        <v>676</v>
      </c>
      <c r="D370" s="131">
        <f>+D372</f>
        <v>13848</v>
      </c>
      <c r="E370" s="131">
        <f t="shared" ref="E370:G370" si="42">+E372</f>
        <v>13848</v>
      </c>
      <c r="F370" s="131">
        <f t="shared" si="42"/>
        <v>13848</v>
      </c>
      <c r="G370" s="131">
        <f t="shared" si="42"/>
        <v>13848</v>
      </c>
    </row>
    <row r="371" spans="1:7">
      <c r="A371" s="123"/>
      <c r="B371" s="123"/>
      <c r="C371" s="156" t="s">
        <v>25</v>
      </c>
      <c r="D371" s="153"/>
      <c r="E371" s="153"/>
      <c r="F371" s="153"/>
      <c r="G371" s="153"/>
    </row>
    <row r="372" spans="1:7" ht="28.5">
      <c r="A372" s="123"/>
      <c r="B372" s="123"/>
      <c r="C372" s="174" t="s">
        <v>214</v>
      </c>
      <c r="D372" s="158">
        <v>13848</v>
      </c>
      <c r="E372" s="158">
        <v>13848</v>
      </c>
      <c r="F372" s="158">
        <v>13848</v>
      </c>
      <c r="G372" s="158">
        <v>13848</v>
      </c>
    </row>
    <row r="373" spans="1:7">
      <c r="A373" s="124" t="s">
        <v>675</v>
      </c>
      <c r="B373" s="124" t="s">
        <v>227</v>
      </c>
      <c r="C373" s="123" t="s">
        <v>677</v>
      </c>
      <c r="D373" s="131">
        <f>D375+D394</f>
        <v>913538.2</v>
      </c>
      <c r="E373" s="131">
        <f t="shared" ref="E373:G373" si="43">E375+E394</f>
        <v>1325836.3</v>
      </c>
      <c r="F373" s="131">
        <f t="shared" si="43"/>
        <v>1399092.6</v>
      </c>
      <c r="G373" s="131">
        <f t="shared" si="43"/>
        <v>1399092.6</v>
      </c>
    </row>
    <row r="374" spans="1:7">
      <c r="A374" s="124"/>
      <c r="B374" s="124"/>
      <c r="C374" s="163" t="s">
        <v>25</v>
      </c>
      <c r="D374" s="131"/>
      <c r="E374" s="131"/>
      <c r="F374" s="131"/>
      <c r="G374" s="131"/>
    </row>
    <row r="375" spans="1:7" ht="28.5">
      <c r="A375" s="124"/>
      <c r="B375" s="124"/>
      <c r="C375" s="197" t="s">
        <v>1035</v>
      </c>
      <c r="D375" s="131">
        <f>+D377+D379+D382+D384+D387+D392</f>
        <v>678234</v>
      </c>
      <c r="E375" s="131">
        <f t="shared" ref="E375:G375" si="44">+E377+E379+E382+E384+E387+E392</f>
        <v>949626.4</v>
      </c>
      <c r="F375" s="131">
        <f t="shared" si="44"/>
        <v>949626.4</v>
      </c>
      <c r="G375" s="131">
        <f t="shared" si="44"/>
        <v>949626.4</v>
      </c>
    </row>
    <row r="376" spans="1:7">
      <c r="A376" s="124"/>
      <c r="B376" s="124"/>
      <c r="C376" s="123" t="s">
        <v>1024</v>
      </c>
      <c r="D376" s="131"/>
      <c r="E376" s="131"/>
      <c r="F376" s="131"/>
      <c r="G376" s="131"/>
    </row>
    <row r="377" spans="1:7" ht="14.25">
      <c r="A377" s="124"/>
      <c r="B377" s="124"/>
      <c r="C377" s="188" t="s">
        <v>960</v>
      </c>
      <c r="D377" s="131">
        <v>111566.40000000001</v>
      </c>
      <c r="E377" s="131">
        <v>111566.40000000001</v>
      </c>
      <c r="F377" s="131">
        <v>111566.40000000001</v>
      </c>
      <c r="G377" s="131">
        <v>111566.40000000001</v>
      </c>
    </row>
    <row r="378" spans="1:7" ht="27">
      <c r="A378" s="124"/>
      <c r="B378" s="124"/>
      <c r="C378" s="123" t="s">
        <v>1068</v>
      </c>
      <c r="D378" s="131">
        <v>111566.40000000001</v>
      </c>
      <c r="E378" s="131">
        <v>111566.40000000001</v>
      </c>
      <c r="F378" s="131">
        <v>111566.40000000001</v>
      </c>
      <c r="G378" s="131">
        <v>111566.40000000001</v>
      </c>
    </row>
    <row r="379" spans="1:7" ht="14.25">
      <c r="A379" s="124"/>
      <c r="B379" s="124"/>
      <c r="C379" s="188" t="s">
        <v>968</v>
      </c>
      <c r="D379" s="131">
        <f>+D380+D381</f>
        <v>269174.2</v>
      </c>
      <c r="E379" s="131">
        <f t="shared" ref="E379:G379" si="45">+E380+E381</f>
        <v>269174.2</v>
      </c>
      <c r="F379" s="131">
        <f t="shared" si="45"/>
        <v>269174.2</v>
      </c>
      <c r="G379" s="131">
        <f t="shared" si="45"/>
        <v>269174.2</v>
      </c>
    </row>
    <row r="380" spans="1:7" ht="27">
      <c r="A380" s="124"/>
      <c r="B380" s="124"/>
      <c r="C380" s="123" t="s">
        <v>1069</v>
      </c>
      <c r="D380" s="131">
        <v>98268.1</v>
      </c>
      <c r="E380" s="131">
        <v>98268.1</v>
      </c>
      <c r="F380" s="131">
        <v>98268.1</v>
      </c>
      <c r="G380" s="131">
        <v>98268.1</v>
      </c>
    </row>
    <row r="381" spans="1:7">
      <c r="A381" s="124"/>
      <c r="B381" s="124"/>
      <c r="C381" s="123" t="s">
        <v>1070</v>
      </c>
      <c r="D381" s="131">
        <v>170906.1</v>
      </c>
      <c r="E381" s="131">
        <v>170906.1</v>
      </c>
      <c r="F381" s="131">
        <v>170906.1</v>
      </c>
      <c r="G381" s="131">
        <v>170906.1</v>
      </c>
    </row>
    <row r="382" spans="1:7" ht="14.25">
      <c r="A382" s="124"/>
      <c r="B382" s="124"/>
      <c r="C382" s="188" t="s">
        <v>975</v>
      </c>
      <c r="D382" s="131">
        <f>+D383</f>
        <v>54589.3</v>
      </c>
      <c r="E382" s="131">
        <f t="shared" ref="E382:G382" si="46">+E383</f>
        <v>54589.3</v>
      </c>
      <c r="F382" s="131">
        <f t="shared" si="46"/>
        <v>54589.3</v>
      </c>
      <c r="G382" s="131">
        <f t="shared" si="46"/>
        <v>54589.3</v>
      </c>
    </row>
    <row r="383" spans="1:7" ht="27">
      <c r="A383" s="124"/>
      <c r="B383" s="124"/>
      <c r="C383" s="123" t="s">
        <v>1071</v>
      </c>
      <c r="D383" s="131">
        <v>54589.3</v>
      </c>
      <c r="E383" s="131">
        <v>54589.3</v>
      </c>
      <c r="F383" s="131">
        <v>54589.3</v>
      </c>
      <c r="G383" s="131">
        <v>54589.3</v>
      </c>
    </row>
    <row r="384" spans="1:7" ht="14.25">
      <c r="A384" s="124"/>
      <c r="B384" s="124"/>
      <c r="C384" s="188" t="s">
        <v>978</v>
      </c>
      <c r="D384" s="131">
        <f>+D385+D386</f>
        <v>109018.40000000001</v>
      </c>
      <c r="E384" s="131">
        <f t="shared" ref="E384:G384" si="47">+E385+E386</f>
        <v>109018.40000000001</v>
      </c>
      <c r="F384" s="131">
        <f t="shared" si="47"/>
        <v>109018.40000000001</v>
      </c>
      <c r="G384" s="131">
        <f t="shared" si="47"/>
        <v>109018.40000000001</v>
      </c>
    </row>
    <row r="385" spans="1:7">
      <c r="A385" s="124"/>
      <c r="B385" s="124"/>
      <c r="C385" s="123" t="s">
        <v>1072</v>
      </c>
      <c r="D385" s="131">
        <v>41623</v>
      </c>
      <c r="E385" s="131">
        <v>41623</v>
      </c>
      <c r="F385" s="131">
        <v>41623</v>
      </c>
      <c r="G385" s="131">
        <v>41623</v>
      </c>
    </row>
    <row r="386" spans="1:7" ht="27">
      <c r="A386" s="124"/>
      <c r="B386" s="124"/>
      <c r="C386" s="123" t="s">
        <v>1073</v>
      </c>
      <c r="D386" s="131">
        <v>67395.400000000009</v>
      </c>
      <c r="E386" s="131">
        <v>67395.400000000009</v>
      </c>
      <c r="F386" s="131">
        <v>67395.400000000009</v>
      </c>
      <c r="G386" s="131">
        <v>67395.400000000009</v>
      </c>
    </row>
    <row r="387" spans="1:7" ht="14.25">
      <c r="A387" s="124"/>
      <c r="B387" s="124"/>
      <c r="C387" s="188" t="s">
        <v>987</v>
      </c>
      <c r="D387" s="131">
        <f>+D388+D389+D390+D391</f>
        <v>105493</v>
      </c>
      <c r="E387" s="131">
        <f t="shared" ref="E387:G387" si="48">+E388+E389+E390+E391</f>
        <v>376885.4</v>
      </c>
      <c r="F387" s="131">
        <f t="shared" si="48"/>
        <v>376885.4</v>
      </c>
      <c r="G387" s="131">
        <f t="shared" si="48"/>
        <v>376885.4</v>
      </c>
    </row>
    <row r="388" spans="1:7" ht="27">
      <c r="A388" s="124"/>
      <c r="B388" s="124"/>
      <c r="C388" s="123" t="s">
        <v>1074</v>
      </c>
      <c r="D388" s="131">
        <v>47164.4</v>
      </c>
      <c r="E388" s="131">
        <v>94328.7</v>
      </c>
      <c r="F388" s="131">
        <v>94328.7</v>
      </c>
      <c r="G388" s="131">
        <v>94328.7</v>
      </c>
    </row>
    <row r="389" spans="1:7">
      <c r="A389" s="124"/>
      <c r="B389" s="124"/>
      <c r="C389" s="123" t="s">
        <v>1075</v>
      </c>
      <c r="D389" s="131">
        <v>0</v>
      </c>
      <c r="E389" s="131">
        <v>165899.70000000001</v>
      </c>
      <c r="F389" s="131">
        <v>165899.70000000001</v>
      </c>
      <c r="G389" s="131">
        <v>165899.70000000001</v>
      </c>
    </row>
    <row r="390" spans="1:7" ht="27">
      <c r="A390" s="124"/>
      <c r="B390" s="124"/>
      <c r="C390" s="123" t="s">
        <v>1076</v>
      </c>
      <c r="D390" s="131">
        <v>36332.1</v>
      </c>
      <c r="E390" s="131">
        <v>72664.100000000006</v>
      </c>
      <c r="F390" s="131">
        <v>72664.100000000006</v>
      </c>
      <c r="G390" s="131">
        <v>72664.100000000006</v>
      </c>
    </row>
    <row r="391" spans="1:7" ht="27">
      <c r="A391" s="124"/>
      <c r="B391" s="124"/>
      <c r="C391" s="123" t="s">
        <v>1077</v>
      </c>
      <c r="D391" s="131">
        <v>21996.5</v>
      </c>
      <c r="E391" s="131">
        <v>43992.9</v>
      </c>
      <c r="F391" s="131">
        <v>43992.9</v>
      </c>
      <c r="G391" s="131">
        <v>43992.9</v>
      </c>
    </row>
    <row r="392" spans="1:7" ht="14.25">
      <c r="A392" s="124"/>
      <c r="B392" s="124"/>
      <c r="C392" s="188" t="s">
        <v>992</v>
      </c>
      <c r="D392" s="131">
        <f>+D393</f>
        <v>28392.7</v>
      </c>
      <c r="E392" s="131">
        <f t="shared" ref="E392:G392" si="49">+E393</f>
        <v>28392.7</v>
      </c>
      <c r="F392" s="131">
        <f t="shared" si="49"/>
        <v>28392.7</v>
      </c>
      <c r="G392" s="131">
        <f t="shared" si="49"/>
        <v>28392.7</v>
      </c>
    </row>
    <row r="393" spans="1:7" ht="27">
      <c r="A393" s="124"/>
      <c r="B393" s="124"/>
      <c r="C393" s="123" t="s">
        <v>1078</v>
      </c>
      <c r="D393" s="131">
        <v>28392.7</v>
      </c>
      <c r="E393" s="131">
        <v>28392.7</v>
      </c>
      <c r="F393" s="131">
        <v>28392.7</v>
      </c>
      <c r="G393" s="131">
        <v>28392.7</v>
      </c>
    </row>
    <row r="394" spans="1:7" ht="14.25">
      <c r="A394" s="124"/>
      <c r="B394" s="124"/>
      <c r="C394" s="197" t="s">
        <v>245</v>
      </c>
      <c r="D394" s="131">
        <f>+D396+D402+D404+D407+D411+D413+D415</f>
        <v>235304.19999999998</v>
      </c>
      <c r="E394" s="131">
        <f t="shared" ref="E394:G394" si="50">+E396+E402+E404+E407+E411+E413+E415</f>
        <v>376209.89999999997</v>
      </c>
      <c r="F394" s="131">
        <f t="shared" si="50"/>
        <v>449466.19999999995</v>
      </c>
      <c r="G394" s="131">
        <f t="shared" si="50"/>
        <v>449466.19999999995</v>
      </c>
    </row>
    <row r="395" spans="1:7">
      <c r="A395" s="124"/>
      <c r="B395" s="124"/>
      <c r="C395" s="163" t="s">
        <v>996</v>
      </c>
      <c r="D395" s="131"/>
      <c r="E395" s="131"/>
      <c r="F395" s="131"/>
      <c r="G395" s="131"/>
    </row>
    <row r="396" spans="1:7" ht="14.25">
      <c r="A396" s="124"/>
      <c r="B396" s="124"/>
      <c r="C396" s="188" t="s">
        <v>960</v>
      </c>
      <c r="D396" s="131">
        <f>+D397+D398+D399+D400+D401</f>
        <v>127423.59999999999</v>
      </c>
      <c r="E396" s="131">
        <f t="shared" ref="E396:G396" si="51">+E397+E398+E399+E400+E401</f>
        <v>127423.59999999999</v>
      </c>
      <c r="F396" s="131">
        <f t="shared" si="51"/>
        <v>127423.59999999999</v>
      </c>
      <c r="G396" s="131">
        <f t="shared" si="51"/>
        <v>127423.59999999999</v>
      </c>
    </row>
    <row r="397" spans="1:7" ht="27">
      <c r="A397" s="124"/>
      <c r="B397" s="124"/>
      <c r="C397" s="123" t="s">
        <v>1079</v>
      </c>
      <c r="D397" s="131">
        <v>12630.3</v>
      </c>
      <c r="E397" s="131">
        <v>12630.3</v>
      </c>
      <c r="F397" s="131">
        <v>12630.3</v>
      </c>
      <c r="G397" s="131">
        <v>12630.3</v>
      </c>
    </row>
    <row r="398" spans="1:7" ht="27">
      <c r="A398" s="124"/>
      <c r="B398" s="124"/>
      <c r="C398" s="123" t="s">
        <v>1080</v>
      </c>
      <c r="D398" s="131">
        <v>1457.1</v>
      </c>
      <c r="E398" s="131">
        <v>1457.1</v>
      </c>
      <c r="F398" s="131">
        <v>1457.1</v>
      </c>
      <c r="G398" s="131">
        <v>1457.1</v>
      </c>
    </row>
    <row r="399" spans="1:7" ht="27">
      <c r="A399" s="124"/>
      <c r="B399" s="124"/>
      <c r="C399" s="123" t="s">
        <v>1081</v>
      </c>
      <c r="D399" s="131">
        <v>17293.7</v>
      </c>
      <c r="E399" s="131">
        <v>17293.7</v>
      </c>
      <c r="F399" s="131">
        <v>17293.7</v>
      </c>
      <c r="G399" s="131">
        <v>17293.7</v>
      </c>
    </row>
    <row r="400" spans="1:7" ht="27">
      <c r="A400" s="124"/>
      <c r="B400" s="124"/>
      <c r="C400" s="123" t="s">
        <v>1082</v>
      </c>
      <c r="D400" s="131">
        <v>95276.2</v>
      </c>
      <c r="E400" s="131">
        <v>95276.2</v>
      </c>
      <c r="F400" s="131">
        <v>95276.2</v>
      </c>
      <c r="G400" s="131">
        <v>95276.2</v>
      </c>
    </row>
    <row r="401" spans="1:7" ht="40.5">
      <c r="A401" s="124"/>
      <c r="B401" s="124"/>
      <c r="C401" s="123" t="s">
        <v>1083</v>
      </c>
      <c r="D401" s="131">
        <v>766.30000000000007</v>
      </c>
      <c r="E401" s="131">
        <v>766.30000000000007</v>
      </c>
      <c r="F401" s="131">
        <v>766.30000000000007</v>
      </c>
      <c r="G401" s="131">
        <v>766.30000000000007</v>
      </c>
    </row>
    <row r="402" spans="1:7" ht="14.25">
      <c r="A402" s="124"/>
      <c r="B402" s="124"/>
      <c r="C402" s="188" t="s">
        <v>962</v>
      </c>
      <c r="D402" s="131">
        <f>+D403</f>
        <v>11998.3</v>
      </c>
      <c r="E402" s="131">
        <f t="shared" ref="E402:G402" si="52">+E403</f>
        <v>11998.3</v>
      </c>
      <c r="F402" s="131">
        <f t="shared" si="52"/>
        <v>11998.3</v>
      </c>
      <c r="G402" s="131">
        <f t="shared" si="52"/>
        <v>11998.3</v>
      </c>
    </row>
    <row r="403" spans="1:7" ht="27">
      <c r="A403" s="124"/>
      <c r="B403" s="124"/>
      <c r="C403" s="123" t="s">
        <v>1084</v>
      </c>
      <c r="D403" s="131">
        <v>11998.3</v>
      </c>
      <c r="E403" s="131">
        <v>11998.3</v>
      </c>
      <c r="F403" s="131">
        <v>11998.3</v>
      </c>
      <c r="G403" s="131">
        <v>11998.3</v>
      </c>
    </row>
    <row r="404" spans="1:7" ht="14.25">
      <c r="A404" s="124"/>
      <c r="B404" s="124"/>
      <c r="C404" s="188" t="s">
        <v>968</v>
      </c>
      <c r="D404" s="131">
        <f>+D405+D406</f>
        <v>8500.9000000000015</v>
      </c>
      <c r="E404" s="131">
        <f t="shared" ref="E404:G404" si="53">+E405+E406</f>
        <v>8500.9000000000015</v>
      </c>
      <c r="F404" s="131">
        <f t="shared" si="53"/>
        <v>8500.9000000000015</v>
      </c>
      <c r="G404" s="131">
        <f t="shared" si="53"/>
        <v>8500.9000000000015</v>
      </c>
    </row>
    <row r="405" spans="1:7" ht="40.5">
      <c r="A405" s="124"/>
      <c r="B405" s="124"/>
      <c r="C405" s="123" t="s">
        <v>1085</v>
      </c>
      <c r="D405" s="131">
        <v>5823.9000000000005</v>
      </c>
      <c r="E405" s="131">
        <v>5823.9000000000005</v>
      </c>
      <c r="F405" s="131">
        <v>5823.9000000000005</v>
      </c>
      <c r="G405" s="131">
        <v>5823.9000000000005</v>
      </c>
    </row>
    <row r="406" spans="1:7" ht="27">
      <c r="A406" s="124"/>
      <c r="B406" s="124"/>
      <c r="C406" s="123" t="s">
        <v>1086</v>
      </c>
      <c r="D406" s="131">
        <v>2677</v>
      </c>
      <c r="E406" s="131">
        <v>2677</v>
      </c>
      <c r="F406" s="131">
        <v>2677</v>
      </c>
      <c r="G406" s="131">
        <v>2677</v>
      </c>
    </row>
    <row r="407" spans="1:7" ht="14.25">
      <c r="A407" s="124"/>
      <c r="B407" s="124"/>
      <c r="C407" s="188" t="s">
        <v>984</v>
      </c>
      <c r="D407" s="131">
        <f>+D408+D409+D410</f>
        <v>31363.599999999995</v>
      </c>
      <c r="E407" s="131">
        <f t="shared" ref="E407:G407" si="54">+E408+E409+E410</f>
        <v>145756.20000000001</v>
      </c>
      <c r="F407" s="131">
        <f t="shared" si="54"/>
        <v>219012.5</v>
      </c>
      <c r="G407" s="131">
        <f t="shared" si="54"/>
        <v>219012.5</v>
      </c>
    </row>
    <row r="408" spans="1:7" ht="27">
      <c r="A408" s="124"/>
      <c r="B408" s="124"/>
      <c r="C408" s="123" t="s">
        <v>1087</v>
      </c>
      <c r="D408" s="131">
        <v>0</v>
      </c>
      <c r="E408" s="131">
        <v>41136.300000000003</v>
      </c>
      <c r="F408" s="131">
        <v>41136.300000000003</v>
      </c>
      <c r="G408" s="131">
        <v>41136.300000000003</v>
      </c>
    </row>
    <row r="409" spans="1:7" ht="27">
      <c r="A409" s="124"/>
      <c r="B409" s="124"/>
      <c r="C409" s="123" t="s">
        <v>1088</v>
      </c>
      <c r="D409" s="131">
        <v>31363.599999999995</v>
      </c>
      <c r="E409" s="131">
        <v>31363.599999999995</v>
      </c>
      <c r="F409" s="131">
        <v>31363.599999999995</v>
      </c>
      <c r="G409" s="131">
        <v>31363.599999999995</v>
      </c>
    </row>
    <row r="410" spans="1:7" ht="27">
      <c r="A410" s="124"/>
      <c r="B410" s="124"/>
      <c r="C410" s="123" t="s">
        <v>1089</v>
      </c>
      <c r="D410" s="131">
        <v>0</v>
      </c>
      <c r="E410" s="131">
        <v>73256.3</v>
      </c>
      <c r="F410" s="131">
        <v>146512.6</v>
      </c>
      <c r="G410" s="131">
        <v>146512.6</v>
      </c>
    </row>
    <row r="411" spans="1:7" ht="14.25">
      <c r="A411" s="124"/>
      <c r="B411" s="124"/>
      <c r="C411" s="188" t="s">
        <v>978</v>
      </c>
      <c r="D411" s="131">
        <f>+D412</f>
        <v>526.79999999999995</v>
      </c>
      <c r="E411" s="131">
        <f t="shared" ref="E411:G411" si="55">+E412</f>
        <v>526.79999999999995</v>
      </c>
      <c r="F411" s="131">
        <f t="shared" si="55"/>
        <v>526.79999999999995</v>
      </c>
      <c r="G411" s="131">
        <f t="shared" si="55"/>
        <v>526.79999999999995</v>
      </c>
    </row>
    <row r="412" spans="1:7" ht="40.5">
      <c r="A412" s="124"/>
      <c r="B412" s="124"/>
      <c r="C412" s="123" t="s">
        <v>1090</v>
      </c>
      <c r="D412" s="131">
        <v>526.79999999999995</v>
      </c>
      <c r="E412" s="131">
        <v>526.79999999999995</v>
      </c>
      <c r="F412" s="131">
        <v>526.79999999999995</v>
      </c>
      <c r="G412" s="131">
        <v>526.79999999999995</v>
      </c>
    </row>
    <row r="413" spans="1:7" ht="14.25">
      <c r="A413" s="124"/>
      <c r="B413" s="124"/>
      <c r="C413" s="188" t="s">
        <v>987</v>
      </c>
      <c r="D413" s="131">
        <f>+D414</f>
        <v>0</v>
      </c>
      <c r="E413" s="131">
        <f t="shared" ref="E413:G413" si="56">+E414</f>
        <v>26513.1</v>
      </c>
      <c r="F413" s="131">
        <f t="shared" si="56"/>
        <v>26513.1</v>
      </c>
      <c r="G413" s="131">
        <f t="shared" si="56"/>
        <v>26513.1</v>
      </c>
    </row>
    <row r="414" spans="1:7" ht="27">
      <c r="A414" s="124"/>
      <c r="B414" s="124"/>
      <c r="C414" s="123" t="s">
        <v>1091</v>
      </c>
      <c r="D414" s="131">
        <v>0</v>
      </c>
      <c r="E414" s="131">
        <v>26513.1</v>
      </c>
      <c r="F414" s="131">
        <v>26513.1</v>
      </c>
      <c r="G414" s="131">
        <v>26513.1</v>
      </c>
    </row>
    <row r="415" spans="1:7" ht="14.25">
      <c r="A415" s="123"/>
      <c r="B415" s="124"/>
      <c r="C415" s="174" t="s">
        <v>992</v>
      </c>
      <c r="D415" s="132">
        <f>+D416</f>
        <v>55491</v>
      </c>
      <c r="E415" s="132">
        <f t="shared" ref="E415:G415" si="57">+E416</f>
        <v>55491</v>
      </c>
      <c r="F415" s="132">
        <f t="shared" si="57"/>
        <v>55491</v>
      </c>
      <c r="G415" s="132">
        <f t="shared" si="57"/>
        <v>55491</v>
      </c>
    </row>
    <row r="416" spans="1:7" ht="40.5">
      <c r="A416" s="123"/>
      <c r="B416" s="124"/>
      <c r="C416" s="157" t="s">
        <v>1092</v>
      </c>
      <c r="D416" s="158">
        <v>55491</v>
      </c>
      <c r="E416" s="158">
        <v>55491</v>
      </c>
      <c r="F416" s="158">
        <v>55491</v>
      </c>
      <c r="G416" s="158">
        <v>55491</v>
      </c>
    </row>
    <row r="417" spans="1:7" ht="27">
      <c r="A417" s="124" t="s">
        <v>675</v>
      </c>
      <c r="B417" s="124" t="s">
        <v>662</v>
      </c>
      <c r="C417" s="123" t="s">
        <v>678</v>
      </c>
      <c r="D417" s="131">
        <f>+D419+D423</f>
        <v>46935.7</v>
      </c>
      <c r="E417" s="131">
        <f t="shared" ref="E417:G417" si="58">+E419+E423</f>
        <v>46935.7</v>
      </c>
      <c r="F417" s="131">
        <f t="shared" si="58"/>
        <v>46935.7</v>
      </c>
      <c r="G417" s="131">
        <f t="shared" si="58"/>
        <v>46935.7</v>
      </c>
    </row>
    <row r="418" spans="1:7">
      <c r="A418" s="124"/>
      <c r="B418" s="124"/>
      <c r="C418" s="123" t="s">
        <v>25</v>
      </c>
      <c r="D418" s="131"/>
      <c r="E418" s="131"/>
      <c r="F418" s="131"/>
      <c r="G418" s="131"/>
    </row>
    <row r="419" spans="1:7" ht="28.5">
      <c r="A419" s="124"/>
      <c r="B419" s="124"/>
      <c r="C419" s="197" t="s">
        <v>1035</v>
      </c>
      <c r="D419" s="131">
        <f>+D421</f>
        <v>1384.1999999999998</v>
      </c>
      <c r="E419" s="131">
        <f t="shared" ref="E419:G419" si="59">+E421</f>
        <v>1384.1999999999998</v>
      </c>
      <c r="F419" s="131">
        <f t="shared" si="59"/>
        <v>1384.1999999999998</v>
      </c>
      <c r="G419" s="131">
        <f t="shared" si="59"/>
        <v>1384.1999999999998</v>
      </c>
    </row>
    <row r="420" spans="1:7">
      <c r="A420" s="124"/>
      <c r="B420" s="124"/>
      <c r="C420" s="163" t="s">
        <v>996</v>
      </c>
      <c r="D420" s="131"/>
      <c r="E420" s="131"/>
      <c r="F420" s="131"/>
      <c r="G420" s="131"/>
    </row>
    <row r="421" spans="1:7" ht="14.25">
      <c r="A421" s="124"/>
      <c r="B421" s="124"/>
      <c r="C421" s="188" t="s">
        <v>960</v>
      </c>
      <c r="D421" s="131">
        <f>+D422</f>
        <v>1384.1999999999998</v>
      </c>
      <c r="E421" s="131">
        <f t="shared" ref="E421:G421" si="60">+E422</f>
        <v>1384.1999999999998</v>
      </c>
      <c r="F421" s="131">
        <f t="shared" si="60"/>
        <v>1384.1999999999998</v>
      </c>
      <c r="G421" s="131">
        <f t="shared" si="60"/>
        <v>1384.1999999999998</v>
      </c>
    </row>
    <row r="422" spans="1:7" ht="27">
      <c r="A422" s="124"/>
      <c r="B422" s="124"/>
      <c r="C422" s="123" t="s">
        <v>1093</v>
      </c>
      <c r="D422" s="131">
        <v>1384.1999999999998</v>
      </c>
      <c r="E422" s="131">
        <v>1384.1999999999998</v>
      </c>
      <c r="F422" s="131">
        <v>1384.1999999999998</v>
      </c>
      <c r="G422" s="131">
        <v>1384.1999999999998</v>
      </c>
    </row>
    <row r="423" spans="1:7" ht="28.5">
      <c r="A423" s="124"/>
      <c r="B423" s="124"/>
      <c r="C423" s="197" t="s">
        <v>146</v>
      </c>
      <c r="D423" s="131">
        <f>+D425</f>
        <v>45551.5</v>
      </c>
      <c r="E423" s="131">
        <f t="shared" ref="E423:G423" si="61">+E425</f>
        <v>45551.5</v>
      </c>
      <c r="F423" s="131">
        <f t="shared" si="61"/>
        <v>45551.5</v>
      </c>
      <c r="G423" s="131">
        <f t="shared" si="61"/>
        <v>45551.5</v>
      </c>
    </row>
    <row r="424" spans="1:7">
      <c r="A424" s="124"/>
      <c r="B424" s="124"/>
      <c r="C424" s="123" t="s">
        <v>1024</v>
      </c>
      <c r="D424" s="131"/>
      <c r="E424" s="131"/>
      <c r="F424" s="131"/>
      <c r="G424" s="131"/>
    </row>
    <row r="425" spans="1:7" ht="14.25">
      <c r="A425" s="124"/>
      <c r="B425" s="124"/>
      <c r="C425" s="188" t="s">
        <v>956</v>
      </c>
      <c r="D425" s="131">
        <f>SUM(D426:D432)</f>
        <v>45551.5</v>
      </c>
      <c r="E425" s="131">
        <f t="shared" ref="E425:G425" si="62">SUM(E426:E432)</f>
        <v>45551.5</v>
      </c>
      <c r="F425" s="131">
        <f t="shared" si="62"/>
        <v>45551.5</v>
      </c>
      <c r="G425" s="131">
        <f t="shared" si="62"/>
        <v>45551.5</v>
      </c>
    </row>
    <row r="426" spans="1:7" ht="27">
      <c r="A426" s="124"/>
      <c r="B426" s="124"/>
      <c r="C426" s="123" t="s">
        <v>1094</v>
      </c>
      <c r="D426" s="131">
        <v>13366.5</v>
      </c>
      <c r="E426" s="131">
        <v>13366.5</v>
      </c>
      <c r="F426" s="131">
        <v>13366.5</v>
      </c>
      <c r="G426" s="131">
        <v>13366.5</v>
      </c>
    </row>
    <row r="427" spans="1:7" ht="27">
      <c r="A427" s="123"/>
      <c r="B427" s="124"/>
      <c r="C427" s="156" t="s">
        <v>1095</v>
      </c>
      <c r="D427" s="153">
        <v>1080.3</v>
      </c>
      <c r="E427" s="153">
        <v>1080.3</v>
      </c>
      <c r="F427" s="153">
        <v>1080.3</v>
      </c>
      <c r="G427" s="153">
        <v>1080.3</v>
      </c>
    </row>
    <row r="428" spans="1:7" ht="27">
      <c r="A428" s="123"/>
      <c r="B428" s="124"/>
      <c r="C428" s="157" t="s">
        <v>1096</v>
      </c>
      <c r="D428" s="158">
        <v>23202.400000000001</v>
      </c>
      <c r="E428" s="158">
        <v>23202.400000000001</v>
      </c>
      <c r="F428" s="158">
        <v>23202.400000000001</v>
      </c>
      <c r="G428" s="158">
        <v>23202.400000000001</v>
      </c>
    </row>
    <row r="429" spans="1:7" ht="27">
      <c r="A429" s="123"/>
      <c r="B429" s="124"/>
      <c r="C429" s="157" t="s">
        <v>1097</v>
      </c>
      <c r="D429" s="158">
        <v>985</v>
      </c>
      <c r="E429" s="158">
        <v>985</v>
      </c>
      <c r="F429" s="158">
        <v>985</v>
      </c>
      <c r="G429" s="158">
        <v>985</v>
      </c>
    </row>
    <row r="430" spans="1:7" ht="27">
      <c r="A430" s="123"/>
      <c r="B430" s="124"/>
      <c r="C430" s="157" t="s">
        <v>1098</v>
      </c>
      <c r="D430" s="158">
        <v>544</v>
      </c>
      <c r="E430" s="158">
        <v>544</v>
      </c>
      <c r="F430" s="158">
        <v>544</v>
      </c>
      <c r="G430" s="158">
        <v>544</v>
      </c>
    </row>
    <row r="431" spans="1:7" ht="27">
      <c r="A431" s="123"/>
      <c r="B431" s="124"/>
      <c r="C431" s="157" t="s">
        <v>1099</v>
      </c>
      <c r="D431" s="158">
        <v>210</v>
      </c>
      <c r="E431" s="158">
        <v>210</v>
      </c>
      <c r="F431" s="158">
        <v>210</v>
      </c>
      <c r="G431" s="158">
        <v>210</v>
      </c>
    </row>
    <row r="432" spans="1:7" ht="27">
      <c r="A432" s="123"/>
      <c r="B432" s="124"/>
      <c r="C432" s="157" t="s">
        <v>1100</v>
      </c>
      <c r="D432" s="158">
        <v>6163.3</v>
      </c>
      <c r="E432" s="158">
        <v>6163.3</v>
      </c>
      <c r="F432" s="158">
        <v>6163.3</v>
      </c>
      <c r="G432" s="158">
        <v>6163.3</v>
      </c>
    </row>
    <row r="433" spans="1:7">
      <c r="A433" s="124" t="s">
        <v>675</v>
      </c>
      <c r="B433" s="124" t="s">
        <v>195</v>
      </c>
      <c r="C433" s="123" t="s">
        <v>679</v>
      </c>
      <c r="D433" s="131">
        <f>D435</f>
        <v>23804</v>
      </c>
      <c r="E433" s="131">
        <f t="shared" ref="E433:G433" si="63">E435</f>
        <v>23804</v>
      </c>
      <c r="F433" s="131">
        <f t="shared" si="63"/>
        <v>23804</v>
      </c>
      <c r="G433" s="131">
        <f t="shared" si="63"/>
        <v>23804</v>
      </c>
    </row>
    <row r="434" spans="1:7">
      <c r="A434" s="124"/>
      <c r="B434" s="124"/>
      <c r="C434" s="123" t="s">
        <v>25</v>
      </c>
      <c r="D434" s="131"/>
      <c r="E434" s="131"/>
      <c r="F434" s="131"/>
      <c r="G434" s="131"/>
    </row>
    <row r="435" spans="1:7" ht="14.25">
      <c r="A435" s="124"/>
      <c r="B435" s="124"/>
      <c r="C435" s="197" t="s">
        <v>245</v>
      </c>
      <c r="D435" s="131">
        <f>+D437+D440+D443</f>
        <v>23804</v>
      </c>
      <c r="E435" s="131">
        <f t="shared" ref="E435:G435" si="64">+E437+E440+E443</f>
        <v>23804</v>
      </c>
      <c r="F435" s="131">
        <f t="shared" si="64"/>
        <v>23804</v>
      </c>
      <c r="G435" s="131">
        <f t="shared" si="64"/>
        <v>23804</v>
      </c>
    </row>
    <row r="436" spans="1:7">
      <c r="A436" s="124"/>
      <c r="B436" s="124"/>
      <c r="C436" s="163" t="s">
        <v>1024</v>
      </c>
      <c r="D436" s="131"/>
      <c r="E436" s="131"/>
      <c r="F436" s="131"/>
      <c r="G436" s="131"/>
    </row>
    <row r="437" spans="1:7" ht="14.25">
      <c r="A437" s="124"/>
      <c r="B437" s="124"/>
      <c r="C437" s="188" t="s">
        <v>956</v>
      </c>
      <c r="D437" s="131">
        <f>+D438+D439</f>
        <v>8612</v>
      </c>
      <c r="E437" s="131">
        <f t="shared" ref="E437:G437" si="65">+E438+E439</f>
        <v>8612</v>
      </c>
      <c r="F437" s="131">
        <f t="shared" si="65"/>
        <v>8612</v>
      </c>
      <c r="G437" s="131">
        <f t="shared" si="65"/>
        <v>8612</v>
      </c>
    </row>
    <row r="438" spans="1:7">
      <c r="A438" s="124"/>
      <c r="B438" s="124"/>
      <c r="C438" s="123" t="s">
        <v>1101</v>
      </c>
      <c r="D438" s="131">
        <v>3900</v>
      </c>
      <c r="E438" s="131">
        <v>3900</v>
      </c>
      <c r="F438" s="131">
        <v>3900</v>
      </c>
      <c r="G438" s="131">
        <v>3900</v>
      </c>
    </row>
    <row r="439" spans="1:7" ht="27">
      <c r="A439" s="124"/>
      <c r="B439" s="124"/>
      <c r="C439" s="123" t="s">
        <v>1102</v>
      </c>
      <c r="D439" s="131">
        <v>4712</v>
      </c>
      <c r="E439" s="131">
        <v>4712</v>
      </c>
      <c r="F439" s="131">
        <v>4712</v>
      </c>
      <c r="G439" s="131">
        <v>4712</v>
      </c>
    </row>
    <row r="440" spans="1:7" ht="14.25">
      <c r="A440" s="124"/>
      <c r="B440" s="124"/>
      <c r="C440" s="188" t="s">
        <v>968</v>
      </c>
      <c r="D440" s="131">
        <f>D441+D442</f>
        <v>9000</v>
      </c>
      <c r="E440" s="131">
        <f t="shared" ref="E440:G440" si="66">E441+E442</f>
        <v>9000</v>
      </c>
      <c r="F440" s="131">
        <f t="shared" si="66"/>
        <v>9000</v>
      </c>
      <c r="G440" s="131">
        <f t="shared" si="66"/>
        <v>9000</v>
      </c>
    </row>
    <row r="441" spans="1:7" ht="27">
      <c r="A441" s="124"/>
      <c r="B441" s="124"/>
      <c r="C441" s="123" t="s">
        <v>1103</v>
      </c>
      <c r="D441" s="131">
        <v>5000</v>
      </c>
      <c r="E441" s="131">
        <v>5000</v>
      </c>
      <c r="F441" s="131">
        <v>5000</v>
      </c>
      <c r="G441" s="131">
        <v>5000</v>
      </c>
    </row>
    <row r="442" spans="1:7">
      <c r="A442" s="124"/>
      <c r="B442" s="124"/>
      <c r="C442" s="123" t="s">
        <v>1104</v>
      </c>
      <c r="D442" s="131">
        <v>4000</v>
      </c>
      <c r="E442" s="131">
        <v>4000</v>
      </c>
      <c r="F442" s="131">
        <v>4000</v>
      </c>
      <c r="G442" s="131">
        <v>4000</v>
      </c>
    </row>
    <row r="443" spans="1:7" ht="14.25">
      <c r="A443" s="123"/>
      <c r="B443" s="124"/>
      <c r="C443" s="125" t="s">
        <v>992</v>
      </c>
      <c r="D443" s="132">
        <f>+D444</f>
        <v>6192</v>
      </c>
      <c r="E443" s="132">
        <f t="shared" ref="E443:G443" si="67">+E444</f>
        <v>6192</v>
      </c>
      <c r="F443" s="132">
        <f t="shared" si="67"/>
        <v>6192</v>
      </c>
      <c r="G443" s="132">
        <f t="shared" si="67"/>
        <v>6192</v>
      </c>
    </row>
    <row r="444" spans="1:7" ht="27">
      <c r="A444" s="123"/>
      <c r="B444" s="124"/>
      <c r="C444" s="157" t="s">
        <v>1066</v>
      </c>
      <c r="D444" s="158">
        <v>6192</v>
      </c>
      <c r="E444" s="158">
        <v>6192</v>
      </c>
      <c r="F444" s="158">
        <v>6192</v>
      </c>
      <c r="G444" s="158">
        <v>6192</v>
      </c>
    </row>
    <row r="445" spans="1:7" ht="27">
      <c r="A445" s="124" t="s">
        <v>675</v>
      </c>
      <c r="B445" s="124" t="s">
        <v>656</v>
      </c>
      <c r="C445" s="123" t="s">
        <v>680</v>
      </c>
      <c r="D445" s="131">
        <f>+D447</f>
        <v>960</v>
      </c>
      <c r="E445" s="131">
        <f t="shared" ref="E445:G445" si="68">+E447</f>
        <v>203651</v>
      </c>
      <c r="F445" s="131">
        <f t="shared" si="68"/>
        <v>203651</v>
      </c>
      <c r="G445" s="131">
        <f t="shared" si="68"/>
        <v>203651</v>
      </c>
    </row>
    <row r="446" spans="1:7">
      <c r="A446" s="124"/>
      <c r="B446" s="124"/>
      <c r="C446" s="123" t="s">
        <v>25</v>
      </c>
      <c r="D446" s="131"/>
      <c r="E446" s="131"/>
      <c r="F446" s="131"/>
      <c r="G446" s="131"/>
    </row>
    <row r="447" spans="1:7" ht="14.25">
      <c r="A447" s="124"/>
      <c r="B447" s="124"/>
      <c r="C447" s="197" t="s">
        <v>245</v>
      </c>
      <c r="D447" s="131">
        <f>+D449+D450</f>
        <v>960</v>
      </c>
      <c r="E447" s="131">
        <f t="shared" ref="E447:G447" si="69">+E449+E450</f>
        <v>203651</v>
      </c>
      <c r="F447" s="131">
        <f t="shared" si="69"/>
        <v>203651</v>
      </c>
      <c r="G447" s="131">
        <f t="shared" si="69"/>
        <v>203651</v>
      </c>
    </row>
    <row r="448" spans="1:7">
      <c r="A448" s="124"/>
      <c r="B448" s="124"/>
      <c r="C448" s="123" t="s">
        <v>1024</v>
      </c>
      <c r="D448" s="131"/>
      <c r="E448" s="131"/>
      <c r="F448" s="131"/>
      <c r="G448" s="131"/>
    </row>
    <row r="449" spans="1:7" ht="27">
      <c r="A449" s="123"/>
      <c r="B449" s="124"/>
      <c r="C449" s="156" t="s">
        <v>572</v>
      </c>
      <c r="D449" s="153"/>
      <c r="E449" s="132">
        <v>202691</v>
      </c>
      <c r="F449" s="132">
        <v>202691</v>
      </c>
      <c r="G449" s="132">
        <v>202691</v>
      </c>
    </row>
    <row r="450" spans="1:7" ht="14.25">
      <c r="A450" s="123"/>
      <c r="B450" s="124"/>
      <c r="C450" s="174" t="s">
        <v>956</v>
      </c>
      <c r="D450" s="158">
        <f>+D451</f>
        <v>960</v>
      </c>
      <c r="E450" s="158">
        <f t="shared" ref="E450:G450" si="70">+E451</f>
        <v>960</v>
      </c>
      <c r="F450" s="158">
        <f t="shared" si="70"/>
        <v>960</v>
      </c>
      <c r="G450" s="158">
        <f t="shared" si="70"/>
        <v>960</v>
      </c>
    </row>
    <row r="451" spans="1:7">
      <c r="A451" s="123"/>
      <c r="B451" s="124"/>
      <c r="C451" s="157" t="s">
        <v>1105</v>
      </c>
      <c r="D451" s="158">
        <v>960</v>
      </c>
      <c r="E451" s="158">
        <v>960</v>
      </c>
      <c r="F451" s="158">
        <v>960</v>
      </c>
      <c r="G451" s="158">
        <v>960</v>
      </c>
    </row>
    <row r="452" spans="1:7">
      <c r="A452" s="124" t="s">
        <v>675</v>
      </c>
      <c r="B452" s="124" t="s">
        <v>645</v>
      </c>
      <c r="C452" s="123" t="s">
        <v>681</v>
      </c>
      <c r="D452" s="131">
        <f>+D454</f>
        <v>7000</v>
      </c>
      <c r="E452" s="131">
        <f t="shared" ref="E452:G452" si="71">+E454</f>
        <v>7000</v>
      </c>
      <c r="F452" s="131">
        <f t="shared" si="71"/>
        <v>7000</v>
      </c>
      <c r="G452" s="131">
        <f t="shared" si="71"/>
        <v>7000</v>
      </c>
    </row>
    <row r="453" spans="1:7">
      <c r="A453" s="124"/>
      <c r="B453" s="124"/>
      <c r="C453" s="123" t="s">
        <v>25</v>
      </c>
      <c r="D453" s="131"/>
      <c r="E453" s="131"/>
      <c r="F453" s="131"/>
      <c r="G453" s="131"/>
    </row>
    <row r="454" spans="1:7" ht="14.25">
      <c r="A454" s="124"/>
      <c r="B454" s="124"/>
      <c r="C454" s="197" t="s">
        <v>245</v>
      </c>
      <c r="D454" s="131">
        <f>+D456</f>
        <v>7000</v>
      </c>
      <c r="E454" s="131">
        <f t="shared" ref="E454:G454" si="72">+E456</f>
        <v>7000</v>
      </c>
      <c r="F454" s="131">
        <f t="shared" si="72"/>
        <v>7000</v>
      </c>
      <c r="G454" s="131">
        <f t="shared" si="72"/>
        <v>7000</v>
      </c>
    </row>
    <row r="455" spans="1:7">
      <c r="A455" s="124"/>
      <c r="B455" s="124"/>
      <c r="C455" s="163" t="s">
        <v>1024</v>
      </c>
      <c r="D455" s="131"/>
      <c r="E455" s="131"/>
      <c r="F455" s="131"/>
      <c r="G455" s="131"/>
    </row>
    <row r="456" spans="1:7" ht="14.25">
      <c r="A456" s="123"/>
      <c r="B456" s="124"/>
      <c r="C456" s="125" t="s">
        <v>992</v>
      </c>
      <c r="D456" s="132">
        <f>+D457</f>
        <v>7000</v>
      </c>
      <c r="E456" s="132">
        <f>+E457</f>
        <v>7000</v>
      </c>
      <c r="F456" s="132">
        <f>+F457</f>
        <v>7000</v>
      </c>
      <c r="G456" s="132">
        <f>+G457</f>
        <v>7000</v>
      </c>
    </row>
    <row r="457" spans="1:7">
      <c r="A457" s="123"/>
      <c r="B457" s="124"/>
      <c r="C457" s="157" t="s">
        <v>1106</v>
      </c>
      <c r="D457" s="158">
        <v>7000</v>
      </c>
      <c r="E457" s="158">
        <v>7000</v>
      </c>
      <c r="F457" s="158">
        <v>7000</v>
      </c>
      <c r="G457" s="158">
        <v>7000</v>
      </c>
    </row>
    <row r="458" spans="1:7" ht="28.5">
      <c r="A458" s="123"/>
      <c r="B458" s="123"/>
      <c r="C458" s="154" t="s">
        <v>200</v>
      </c>
      <c r="D458" s="155">
        <v>140432.79999999999</v>
      </c>
      <c r="E458" s="155">
        <v>140432.79999999999</v>
      </c>
      <c r="F458" s="155">
        <v>140432.79999999999</v>
      </c>
      <c r="G458" s="155">
        <v>140432.79999999999</v>
      </c>
    </row>
    <row r="459" spans="1:7">
      <c r="A459" s="123"/>
      <c r="B459" s="123"/>
      <c r="C459" s="123" t="s">
        <v>243</v>
      </c>
      <c r="D459" s="153"/>
      <c r="E459" s="153"/>
      <c r="F459" s="153"/>
      <c r="G459" s="153"/>
    </row>
    <row r="460" spans="1:7">
      <c r="A460" s="124" t="s">
        <v>199</v>
      </c>
      <c r="B460" s="124" t="s">
        <v>162</v>
      </c>
      <c r="C460" s="123" t="s">
        <v>198</v>
      </c>
      <c r="D460" s="131">
        <v>255.1</v>
      </c>
      <c r="E460" s="131">
        <v>255.1</v>
      </c>
      <c r="F460" s="131">
        <v>255.1</v>
      </c>
      <c r="G460" s="131">
        <v>255.1</v>
      </c>
    </row>
    <row r="461" spans="1:7">
      <c r="A461" s="123"/>
      <c r="B461" s="123"/>
      <c r="C461" s="156" t="s">
        <v>25</v>
      </c>
      <c r="D461" s="153"/>
      <c r="E461" s="153"/>
      <c r="F461" s="153"/>
      <c r="G461" s="153"/>
    </row>
    <row r="462" spans="1:7">
      <c r="A462" s="123"/>
      <c r="B462" s="123"/>
      <c r="C462" s="157" t="s">
        <v>245</v>
      </c>
      <c r="D462" s="158">
        <v>255.1</v>
      </c>
      <c r="E462" s="158">
        <v>255.1</v>
      </c>
      <c r="F462" s="158">
        <v>255.1</v>
      </c>
      <c r="G462" s="158">
        <v>255.1</v>
      </c>
    </row>
    <row r="463" spans="1:7" ht="27">
      <c r="A463" s="124" t="s">
        <v>682</v>
      </c>
      <c r="B463" s="124" t="s">
        <v>227</v>
      </c>
      <c r="C463" s="123" t="s">
        <v>683</v>
      </c>
      <c r="D463" s="131">
        <v>140177.70000000001</v>
      </c>
      <c r="E463" s="131">
        <v>140177.70000000001</v>
      </c>
      <c r="F463" s="131">
        <v>140177.70000000001</v>
      </c>
      <c r="G463" s="131">
        <v>140177.70000000001</v>
      </c>
    </row>
    <row r="464" spans="1:7">
      <c r="A464" s="123"/>
      <c r="B464" s="123"/>
      <c r="C464" s="156" t="s">
        <v>25</v>
      </c>
      <c r="D464" s="153"/>
      <c r="E464" s="153"/>
      <c r="F464" s="153"/>
      <c r="G464" s="153"/>
    </row>
    <row r="465" spans="1:7">
      <c r="A465" s="123"/>
      <c r="B465" s="123"/>
      <c r="C465" s="157" t="s">
        <v>245</v>
      </c>
      <c r="D465" s="158">
        <v>140177.70000000001</v>
      </c>
      <c r="E465" s="158">
        <v>140177.70000000001</v>
      </c>
      <c r="F465" s="158">
        <v>140177.70000000001</v>
      </c>
      <c r="G465" s="158">
        <v>140177.70000000001</v>
      </c>
    </row>
    <row r="466" spans="1:7" ht="28.5">
      <c r="A466" s="123"/>
      <c r="B466" s="123"/>
      <c r="C466" s="154" t="s">
        <v>157</v>
      </c>
      <c r="D466" s="155">
        <f>+D468+D471+D474</f>
        <v>1067399.2</v>
      </c>
      <c r="E466" s="155">
        <f t="shared" ref="E466:G466" si="73">+E468+E471+E474</f>
        <v>1085579.2</v>
      </c>
      <c r="F466" s="155">
        <f t="shared" si="73"/>
        <v>1151579.2</v>
      </c>
      <c r="G466" s="155">
        <f t="shared" si="73"/>
        <v>1151579.2</v>
      </c>
    </row>
    <row r="467" spans="1:7">
      <c r="A467" s="123"/>
      <c r="B467" s="123"/>
      <c r="C467" s="123" t="s">
        <v>243</v>
      </c>
      <c r="D467" s="153"/>
      <c r="E467" s="153"/>
      <c r="F467" s="153"/>
      <c r="G467" s="153"/>
    </row>
    <row r="468" spans="1:7" ht="40.5">
      <c r="A468" s="124" t="s">
        <v>161</v>
      </c>
      <c r="B468" s="124" t="s">
        <v>162</v>
      </c>
      <c r="C468" s="123" t="s">
        <v>163</v>
      </c>
      <c r="D468" s="198">
        <v>1189.2</v>
      </c>
      <c r="E468" s="198">
        <v>1189.2</v>
      </c>
      <c r="F468" s="198">
        <v>1189.2</v>
      </c>
      <c r="G468" s="198">
        <v>1189.2</v>
      </c>
    </row>
    <row r="469" spans="1:7">
      <c r="A469" s="123"/>
      <c r="B469" s="123"/>
      <c r="C469" s="156" t="s">
        <v>25</v>
      </c>
      <c r="D469" s="153"/>
      <c r="E469" s="153"/>
      <c r="F469" s="153"/>
      <c r="G469" s="153"/>
    </row>
    <row r="470" spans="1:7" ht="27">
      <c r="A470" s="123"/>
      <c r="B470" s="123"/>
      <c r="C470" s="157" t="s">
        <v>157</v>
      </c>
      <c r="D470" s="158">
        <v>1198.2</v>
      </c>
      <c r="E470" s="158">
        <v>1198.2</v>
      </c>
      <c r="F470" s="158">
        <v>1198.2</v>
      </c>
      <c r="G470" s="158">
        <v>1198.2</v>
      </c>
    </row>
    <row r="471" spans="1:7" ht="40.5">
      <c r="A471" s="124" t="s">
        <v>684</v>
      </c>
      <c r="B471" s="124" t="s">
        <v>145</v>
      </c>
      <c r="C471" s="123" t="s">
        <v>685</v>
      </c>
      <c r="D471" s="131">
        <v>1660</v>
      </c>
      <c r="E471" s="131">
        <v>1660</v>
      </c>
      <c r="F471" s="131">
        <v>1660</v>
      </c>
      <c r="G471" s="131">
        <v>1660</v>
      </c>
    </row>
    <row r="472" spans="1:7">
      <c r="A472" s="123"/>
      <c r="B472" s="123"/>
      <c r="C472" s="156" t="s">
        <v>25</v>
      </c>
      <c r="D472" s="153"/>
      <c r="E472" s="153"/>
      <c r="F472" s="153"/>
      <c r="G472" s="153"/>
    </row>
    <row r="473" spans="1:7" ht="27">
      <c r="A473" s="123"/>
      <c r="B473" s="123"/>
      <c r="C473" s="157" t="s">
        <v>157</v>
      </c>
      <c r="D473" s="158">
        <v>1660</v>
      </c>
      <c r="E473" s="158">
        <v>1660</v>
      </c>
      <c r="F473" s="158">
        <v>1660</v>
      </c>
      <c r="G473" s="158">
        <v>1660</v>
      </c>
    </row>
    <row r="474" spans="1:7">
      <c r="A474" s="124" t="s">
        <v>155</v>
      </c>
      <c r="B474" s="124" t="s">
        <v>145</v>
      </c>
      <c r="C474" s="123" t="s">
        <v>156</v>
      </c>
      <c r="D474" s="158">
        <v>1064550</v>
      </c>
      <c r="E474" s="158">
        <v>1082730</v>
      </c>
      <c r="F474" s="131">
        <v>1148730</v>
      </c>
      <c r="G474" s="131">
        <v>1148730</v>
      </c>
    </row>
    <row r="475" spans="1:7">
      <c r="A475" s="123"/>
      <c r="B475" s="123"/>
      <c r="C475" s="156" t="s">
        <v>25</v>
      </c>
      <c r="D475" s="153"/>
      <c r="E475" s="153"/>
      <c r="F475" s="153"/>
      <c r="G475" s="153"/>
    </row>
    <row r="476" spans="1:7">
      <c r="A476" s="123"/>
      <c r="B476" s="123"/>
      <c r="C476" s="157" t="s">
        <v>207</v>
      </c>
      <c r="D476" s="158">
        <v>694800</v>
      </c>
      <c r="E476" s="158">
        <v>694800</v>
      </c>
      <c r="F476" s="158">
        <v>694800</v>
      </c>
      <c r="G476" s="158">
        <v>694800</v>
      </c>
    </row>
    <row r="477" spans="1:7" ht="27">
      <c r="A477" s="123"/>
      <c r="B477" s="123"/>
      <c r="C477" s="157" t="s">
        <v>214</v>
      </c>
      <c r="D477" s="158">
        <v>369750</v>
      </c>
      <c r="E477" s="158">
        <v>369750</v>
      </c>
      <c r="F477" s="158">
        <v>369750</v>
      </c>
      <c r="G477" s="158">
        <v>369750</v>
      </c>
    </row>
    <row r="478" spans="1:7">
      <c r="A478" s="123"/>
      <c r="B478" s="123"/>
      <c r="C478" s="157" t="s">
        <v>151</v>
      </c>
      <c r="D478" s="189"/>
      <c r="E478" s="158">
        <v>18180</v>
      </c>
      <c r="F478" s="158">
        <v>84180</v>
      </c>
      <c r="G478" s="158">
        <v>84180</v>
      </c>
    </row>
    <row r="479" spans="1:7" ht="14.25">
      <c r="A479" s="123"/>
      <c r="B479" s="123"/>
      <c r="C479" s="154" t="s">
        <v>689</v>
      </c>
      <c r="D479" s="155">
        <v>1027137.1</v>
      </c>
      <c r="E479" s="155">
        <v>1027137.1</v>
      </c>
      <c r="F479" s="155">
        <v>1027137.1</v>
      </c>
      <c r="G479" s="155">
        <v>1027137.1</v>
      </c>
    </row>
    <row r="480" spans="1:7">
      <c r="A480" s="123"/>
      <c r="B480" s="123"/>
      <c r="C480" s="123" t="s">
        <v>243</v>
      </c>
      <c r="D480" s="153"/>
      <c r="E480" s="153"/>
      <c r="F480" s="153"/>
      <c r="G480" s="153"/>
    </row>
    <row r="481" spans="1:7">
      <c r="A481" s="124" t="s">
        <v>690</v>
      </c>
      <c r="B481" s="124" t="s">
        <v>145</v>
      </c>
      <c r="C481" s="123" t="s">
        <v>691</v>
      </c>
      <c r="D481" s="131">
        <v>43920</v>
      </c>
      <c r="E481" s="131">
        <v>43920</v>
      </c>
      <c r="F481" s="131">
        <v>43920</v>
      </c>
      <c r="G481" s="131">
        <v>43920</v>
      </c>
    </row>
    <row r="482" spans="1:7">
      <c r="A482" s="123"/>
      <c r="B482" s="123"/>
      <c r="C482" s="156" t="s">
        <v>25</v>
      </c>
      <c r="D482" s="153"/>
      <c r="E482" s="153"/>
      <c r="F482" s="153"/>
      <c r="G482" s="153"/>
    </row>
    <row r="483" spans="1:7">
      <c r="A483" s="123"/>
      <c r="B483" s="123"/>
      <c r="C483" s="157" t="s">
        <v>689</v>
      </c>
      <c r="D483" s="158">
        <v>43920</v>
      </c>
      <c r="E483" s="158">
        <v>43920</v>
      </c>
      <c r="F483" s="158">
        <v>43920</v>
      </c>
      <c r="G483" s="158">
        <v>43920</v>
      </c>
    </row>
    <row r="484" spans="1:7">
      <c r="A484" s="124" t="s">
        <v>692</v>
      </c>
      <c r="B484" s="124" t="s">
        <v>150</v>
      </c>
      <c r="C484" s="123" t="s">
        <v>693</v>
      </c>
      <c r="D484" s="131">
        <v>983217.1</v>
      </c>
      <c r="E484" s="131">
        <v>983217.1</v>
      </c>
      <c r="F484" s="131">
        <v>983217.1</v>
      </c>
      <c r="G484" s="131">
        <v>983217.1</v>
      </c>
    </row>
    <row r="485" spans="1:7">
      <c r="A485" s="123"/>
      <c r="B485" s="123"/>
      <c r="C485" s="156" t="s">
        <v>25</v>
      </c>
      <c r="D485" s="153"/>
      <c r="E485" s="153"/>
      <c r="F485" s="153"/>
      <c r="G485" s="153"/>
    </row>
    <row r="486" spans="1:7">
      <c r="A486" s="123"/>
      <c r="B486" s="123"/>
      <c r="C486" s="157" t="s">
        <v>689</v>
      </c>
      <c r="D486" s="158">
        <v>983217.1</v>
      </c>
      <c r="E486" s="158">
        <v>983217.1</v>
      </c>
      <c r="F486" s="158">
        <v>983217.1</v>
      </c>
      <c r="G486" s="158">
        <v>983217.1</v>
      </c>
    </row>
    <row r="487" spans="1:7" ht="14.25">
      <c r="A487" s="123"/>
      <c r="B487" s="123"/>
      <c r="C487" s="154" t="s">
        <v>175</v>
      </c>
      <c r="D487" s="155">
        <v>190735.5</v>
      </c>
      <c r="E487" s="155">
        <v>190735.5</v>
      </c>
      <c r="F487" s="155">
        <v>190735.5</v>
      </c>
      <c r="G487" s="155">
        <v>190735.5</v>
      </c>
    </row>
    <row r="488" spans="1:7">
      <c r="A488" s="123"/>
      <c r="B488" s="123"/>
      <c r="C488" s="123" t="s">
        <v>243</v>
      </c>
      <c r="D488" s="153"/>
      <c r="E488" s="153"/>
      <c r="F488" s="153"/>
      <c r="G488" s="153"/>
    </row>
    <row r="489" spans="1:7" ht="27">
      <c r="A489" s="124" t="s">
        <v>172</v>
      </c>
      <c r="B489" s="124" t="s">
        <v>145</v>
      </c>
      <c r="C489" s="123" t="s">
        <v>694</v>
      </c>
      <c r="D489" s="131">
        <v>17750</v>
      </c>
      <c r="E489" s="131">
        <v>17750</v>
      </c>
      <c r="F489" s="131">
        <v>17750</v>
      </c>
      <c r="G489" s="131">
        <v>17750</v>
      </c>
    </row>
    <row r="490" spans="1:7">
      <c r="A490" s="123"/>
      <c r="B490" s="123"/>
      <c r="C490" s="156" t="s">
        <v>25</v>
      </c>
      <c r="D490" s="153"/>
      <c r="E490" s="153"/>
      <c r="F490" s="153"/>
      <c r="G490" s="153"/>
    </row>
    <row r="491" spans="1:7">
      <c r="A491" s="123"/>
      <c r="B491" s="123"/>
      <c r="C491" s="157" t="s">
        <v>175</v>
      </c>
      <c r="D491" s="158">
        <v>17750</v>
      </c>
      <c r="E491" s="158">
        <v>17750</v>
      </c>
      <c r="F491" s="158">
        <v>17750</v>
      </c>
      <c r="G491" s="158">
        <v>17750</v>
      </c>
    </row>
    <row r="492" spans="1:7" ht="27">
      <c r="A492" s="124" t="s">
        <v>172</v>
      </c>
      <c r="B492" s="124" t="s">
        <v>173</v>
      </c>
      <c r="C492" s="123" t="s">
        <v>174</v>
      </c>
      <c r="D492" s="131">
        <v>172985.5</v>
      </c>
      <c r="E492" s="131">
        <v>172985.5</v>
      </c>
      <c r="F492" s="131">
        <v>172985.5</v>
      </c>
      <c r="G492" s="131">
        <v>172985.5</v>
      </c>
    </row>
    <row r="493" spans="1:7">
      <c r="A493" s="123"/>
      <c r="B493" s="123"/>
      <c r="C493" s="156" t="s">
        <v>25</v>
      </c>
      <c r="D493" s="153"/>
      <c r="E493" s="153"/>
      <c r="F493" s="153"/>
      <c r="G493" s="153"/>
    </row>
    <row r="494" spans="1:7">
      <c r="A494" s="123"/>
      <c r="B494" s="123"/>
      <c r="C494" s="157" t="s">
        <v>175</v>
      </c>
      <c r="D494" s="158">
        <v>172985.5</v>
      </c>
      <c r="E494" s="158">
        <v>172985.5</v>
      </c>
      <c r="F494" s="158">
        <v>172985.5</v>
      </c>
      <c r="G494" s="158">
        <v>172985.5</v>
      </c>
    </row>
    <row r="495" spans="1:7" ht="14.25">
      <c r="A495" s="123"/>
      <c r="B495" s="123"/>
      <c r="C495" s="154" t="s">
        <v>695</v>
      </c>
      <c r="D495" s="155">
        <v>148748.9</v>
      </c>
      <c r="E495" s="155">
        <v>222253.6</v>
      </c>
      <c r="F495" s="155">
        <v>295758.3</v>
      </c>
      <c r="G495" s="155">
        <v>332510.59999999998</v>
      </c>
    </row>
    <row r="496" spans="1:7">
      <c r="A496" s="123"/>
      <c r="B496" s="123"/>
      <c r="C496" s="123" t="s">
        <v>243</v>
      </c>
      <c r="D496" s="153"/>
      <c r="E496" s="153"/>
      <c r="F496" s="153"/>
      <c r="G496" s="153"/>
    </row>
    <row r="497" spans="1:7" ht="27">
      <c r="A497" s="124" t="s">
        <v>696</v>
      </c>
      <c r="B497" s="124" t="s">
        <v>326</v>
      </c>
      <c r="C497" s="123" t="s">
        <v>697</v>
      </c>
      <c r="D497" s="131">
        <v>148748.9</v>
      </c>
      <c r="E497" s="131">
        <v>222253.6</v>
      </c>
      <c r="F497" s="131">
        <v>295758.3</v>
      </c>
      <c r="G497" s="131">
        <v>332510.59999999998</v>
      </c>
    </row>
    <row r="498" spans="1:7">
      <c r="A498" s="123"/>
      <c r="B498" s="123"/>
      <c r="C498" s="156" t="s">
        <v>25</v>
      </c>
      <c r="D498" s="153"/>
      <c r="E498" s="153"/>
      <c r="F498" s="153"/>
      <c r="G498" s="153"/>
    </row>
    <row r="499" spans="1:7" ht="21.75" customHeight="1">
      <c r="A499" s="123"/>
      <c r="B499" s="123"/>
      <c r="C499" s="157" t="s">
        <v>695</v>
      </c>
      <c r="D499" s="158">
        <v>148748.9</v>
      </c>
      <c r="E499" s="158">
        <v>222253.6</v>
      </c>
      <c r="F499" s="158">
        <v>295758.3</v>
      </c>
      <c r="G499" s="158">
        <v>332510.59999999998</v>
      </c>
    </row>
    <row r="500" spans="1:7" ht="23.25" customHeight="1">
      <c r="A500" s="190"/>
      <c r="B500" s="59"/>
      <c r="C500" s="156" t="s">
        <v>951</v>
      </c>
      <c r="D500" s="191"/>
      <c r="E500" s="191"/>
      <c r="F500" s="191"/>
      <c r="G500" s="192"/>
    </row>
    <row r="501" spans="1:7" ht="40.5">
      <c r="A501" s="193"/>
      <c r="B501" s="194"/>
      <c r="C501" s="161" t="s">
        <v>949</v>
      </c>
      <c r="D501" s="158">
        <v>148748.9</v>
      </c>
      <c r="E501" s="158">
        <v>148748.9</v>
      </c>
      <c r="F501" s="158">
        <v>148748.9</v>
      </c>
      <c r="G501" s="158">
        <v>148748.9</v>
      </c>
    </row>
    <row r="502" spans="1:7" ht="40.5" customHeight="1" thickBot="1">
      <c r="A502" s="195"/>
      <c r="B502" s="196"/>
      <c r="C502" s="161" t="s">
        <v>950</v>
      </c>
      <c r="D502" s="158"/>
      <c r="E502" s="158">
        <v>73504.7</v>
      </c>
      <c r="F502" s="158">
        <v>147009.4</v>
      </c>
      <c r="G502" s="158">
        <v>183761.7</v>
      </c>
    </row>
  </sheetData>
  <customSheetViews>
    <customSheetView guid="{BE5D3C84-7B1B-488E-B85A-B98892622CEC}" topLeftCell="A396">
      <selection activeCell="L464" sqref="L464"/>
      <pageMargins left="0.7" right="0.7" top="0.75" bottom="0.75" header="0.3" footer="0.3"/>
      <pageSetup paperSize="9" orientation="portrait" verticalDpi="0" r:id="rId1"/>
    </customSheetView>
    <customSheetView guid="{BBFF48D1-B90B-47AD-AE67-40600C5DE1EF}" topLeftCell="A30">
      <selection activeCell="A331" sqref="A331:XFD331"/>
      <pageMargins left="0.7" right="0.7" top="0.75" bottom="0.75" header="0.3" footer="0.3"/>
      <pageSetup paperSize="9" orientation="portrait" verticalDpi="0" r:id="rId2"/>
    </customSheetView>
    <customSheetView guid="{89A683D1-BE0C-487E-AFC6-140E2DB9A9CC}" topLeftCell="A494">
      <selection activeCell="F38" sqref="F37:F38"/>
      <pageMargins left="0.7" right="0.7" top="0.75" bottom="0.75" header="0.3" footer="0.3"/>
      <pageSetup paperSize="9" orientation="portrait" verticalDpi="0" r:id="rId3"/>
    </customSheetView>
    <customSheetView guid="{200990DE-F91C-4F6F-8AC5-BC7AC2B55E55}">
      <selection activeCell="A331" sqref="A331:XFD331"/>
      <pageMargins left="0.7" right="0.7" top="0.75" bottom="0.75" header="0.3" footer="0.3"/>
      <pageSetup paperSize="9" orientation="portrait" verticalDpi="0" r:id="rId4"/>
    </customSheetView>
    <customSheetView guid="{ACF58398-C075-4602-B0CE-9C82FEC29CE0}" topLeftCell="A243">
      <selection activeCell="H243" sqref="H1:H1048576"/>
      <pageMargins left="0.7" right="0.7" top="0.75" bottom="0.75" header="0.3" footer="0.3"/>
      <pageSetup paperSize="9" orientation="portrait" verticalDpi="0" r:id="rId5"/>
    </customSheetView>
    <customSheetView guid="{DD59A88E-4574-4C3B-B30A-DDDDD2FFED0E}" topLeftCell="A468">
      <selection activeCell="E492" sqref="E492"/>
      <pageMargins left="0.7" right="0.7" top="0.75" bottom="0.75" header="0.3" footer="0.3"/>
      <pageSetup paperSize="9" orientation="portrait" verticalDpi="0" r:id="rId6"/>
    </customSheetView>
    <customSheetView guid="{A086F4C9-D1AD-48B6-9F97-3B74E42882F1}" topLeftCell="A4">
      <selection activeCell="D54" sqref="D54"/>
      <pageMargins left="0.7" right="0.7" top="0.75" bottom="0.75" header="0.3" footer="0.3"/>
      <pageSetup paperSize="9" orientation="portrait" verticalDpi="0" r:id="rId7"/>
    </customSheetView>
    <customSheetView guid="{34262D87-1818-4F55-B902-D8FFF16E90B7}" topLeftCell="A254">
      <selection activeCell="A264" sqref="A1:A1048576"/>
      <pageMargins left="0.7" right="0.7" top="0.75" bottom="0.75" header="0.3" footer="0.3"/>
      <pageSetup paperSize="9" orientation="portrait" verticalDpi="0" r:id="rId8"/>
    </customSheetView>
    <customSheetView guid="{24790AB1-98EB-4800-B428-5A838E38231B}" topLeftCell="A262">
      <selection activeCell="A276" sqref="A276"/>
      <pageMargins left="0.7" right="0.7" top="0.75" bottom="0.75" header="0.3" footer="0.3"/>
      <pageSetup paperSize="9" orientation="portrait" verticalDpi="0" r:id="rId9"/>
    </customSheetView>
    <customSheetView guid="{6E85911E-0987-42F9-B553-303B8CD2208E}" topLeftCell="A4">
      <pane ySplit="7" topLeftCell="A11" activePane="bottomLeft" state="frozen"/>
      <selection pane="bottomLeft" activeCell="J21" sqref="J21"/>
      <pageMargins left="0.7" right="0.7" top="0.75" bottom="0.75" header="0.3" footer="0.3"/>
      <pageSetup paperSize="9" orientation="portrait" verticalDpi="0" r:id="rId10"/>
    </customSheetView>
    <customSheetView guid="{8FD38D9F-F0C7-4BB6-A144-266DA3EF64B6}">
      <selection activeCell="F12" sqref="F12"/>
      <pageMargins left="0.7" right="0.7" top="0.75" bottom="0.75" header="0.3" footer="0.3"/>
      <pageSetup paperSize="9" orientation="portrait" verticalDpi="0" r:id="rId11"/>
    </customSheetView>
    <customSheetView guid="{D914DED7-0F3C-4F85-94A0-524810AD27D5}" topLeftCell="A410">
      <selection activeCell="H423" sqref="H423"/>
      <pageMargins left="0.7" right="0.7" top="0.75" bottom="0.75" header="0.3" footer="0.3"/>
      <pageSetup paperSize="9" orientation="portrait" verticalDpi="0" r:id="rId12"/>
    </customSheetView>
    <customSheetView guid="{68B9E451-05A6-448A-8186-789990A76B48}" topLeftCell="A30">
      <selection activeCell="A331" sqref="A331:XFD331"/>
      <pageMargins left="0.7" right="0.7" top="0.75" bottom="0.75" header="0.3" footer="0.3"/>
      <pageSetup paperSize="9" orientation="portrait" verticalDpi="0" r:id="rId13"/>
    </customSheetView>
    <customSheetView guid="{131A4E78-F540-4372-9AD2-17315FEFA13D}">
      <selection activeCell="D11" sqref="D11:G11"/>
      <pageMargins left="0.7" right="0.7" top="0.75" bottom="0.75" header="0.3" footer="0.3"/>
      <pageSetup paperSize="9" orientation="portrait" verticalDpi="0" r:id="rId14"/>
    </customSheetView>
    <customSheetView guid="{BDA7B104-3192-4E30-A3E7-2627EFB5CD51}" topLeftCell="A455">
      <selection activeCell="C474" sqref="C474"/>
      <pageMargins left="0.7" right="0.7" top="0.75" bottom="0.75" header="0.3" footer="0.3"/>
      <pageSetup paperSize="9" orientation="portrait" verticalDpi="0" r:id="rId15"/>
    </customSheetView>
    <customSheetView guid="{E88C18B0-6499-41C6-90F3-D1E8EFA66A0A}" topLeftCell="A217">
      <selection activeCell="I232" sqref="I232"/>
      <pageMargins left="0.7" right="0.7" top="0.75" bottom="0.75" header="0.3" footer="0.3"/>
      <pageSetup paperSize="9" orientation="portrait" verticalDpi="0" r:id="rId16"/>
    </customSheetView>
    <customSheetView guid="{BE08DB79-9877-4F77-AA00-E74D5D7BF025}" topLeftCell="B1">
      <selection activeCell="H1" sqref="H1:AO1048576"/>
      <pageMargins left="0.7" right="0.7" top="0.75" bottom="0.75" header="0.3" footer="0.3"/>
      <pageSetup paperSize="9" orientation="portrait" verticalDpi="0" r:id="rId17"/>
    </customSheetView>
  </customSheetViews>
  <mergeCells count="8">
    <mergeCell ref="A1:G1"/>
    <mergeCell ref="A8:G8"/>
    <mergeCell ref="A9:B9"/>
    <mergeCell ref="C9:C10"/>
    <mergeCell ref="D9:G9"/>
    <mergeCell ref="A6:G6"/>
    <mergeCell ref="F3:G3"/>
    <mergeCell ref="F2:G2"/>
  </mergeCells>
  <dataValidations count="1">
    <dataValidation type="list" allowBlank="1" showInputMessage="1" showErrorMessage="1" sqref="C221">
      <formula1>_1__հայտարարվել_է_նախ_մրցույթ</formula1>
    </dataValidation>
  </dataValidations>
  <pageMargins left="0.7" right="0.7" top="0.75" bottom="0.75" header="0.3" footer="0.3"/>
  <pageSetup paperSize="9" orientation="portrait" verticalDpi="0" r:id="rId1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workbookViewId="0">
      <selection sqref="A1:XFD1048576"/>
    </sheetView>
  </sheetViews>
  <sheetFormatPr defaultColWidth="9.140625" defaultRowHeight="16.5"/>
  <cols>
    <col min="1" max="1" width="7.5703125" style="295" customWidth="1"/>
    <col min="2" max="2" width="9.85546875" style="295" customWidth="1"/>
    <col min="3" max="3" width="52.5703125" style="295" customWidth="1"/>
    <col min="4" max="4" width="11.7109375" style="295" customWidth="1"/>
    <col min="5" max="5" width="13" style="295" customWidth="1"/>
    <col min="6" max="6" width="10.5703125" style="295" customWidth="1"/>
    <col min="7" max="7" width="13.7109375" style="295" customWidth="1"/>
    <col min="8" max="8" width="13.140625" style="295" customWidth="1"/>
    <col min="9" max="9" width="14.28515625" style="295" customWidth="1"/>
    <col min="10" max="10" width="14" style="295" customWidth="1"/>
    <col min="11" max="12" width="13.7109375" style="295" customWidth="1"/>
    <col min="13" max="13" width="13.42578125" style="295" customWidth="1"/>
    <col min="14" max="14" width="12.7109375" style="295" customWidth="1"/>
    <col min="15" max="15" width="13.7109375" style="295" customWidth="1"/>
    <col min="16" max="19" width="15.28515625" style="295" customWidth="1"/>
    <col min="20" max="16384" width="9.140625" style="295"/>
  </cols>
  <sheetData>
    <row r="1" spans="1:18" s="294" customFormat="1" ht="17.25">
      <c r="N1" s="58"/>
      <c r="O1" s="58" t="s">
        <v>755</v>
      </c>
    </row>
    <row r="2" spans="1:18" s="294" customFormat="1" ht="17.25">
      <c r="N2" s="58"/>
      <c r="O2" s="58" t="s">
        <v>746</v>
      </c>
    </row>
    <row r="3" spans="1:18" s="294" customFormat="1" ht="17.25">
      <c r="N3" s="58"/>
      <c r="O3" s="58" t="s">
        <v>747</v>
      </c>
    </row>
    <row r="5" spans="1:18" ht="42.75" customHeight="1">
      <c r="A5" s="557" t="s">
        <v>749</v>
      </c>
      <c r="B5" s="557"/>
      <c r="C5" s="557"/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</row>
    <row r="6" spans="1:18" ht="17.25" customHeight="1">
      <c r="A6" s="296"/>
      <c r="B6" s="296"/>
      <c r="D6" s="297"/>
      <c r="E6" s="297"/>
      <c r="F6" s="297"/>
      <c r="G6" s="298"/>
      <c r="H6" s="298"/>
      <c r="I6" s="298"/>
      <c r="J6" s="298"/>
      <c r="K6" s="298"/>
      <c r="L6" s="298"/>
      <c r="M6" s="298"/>
      <c r="N6" s="298"/>
      <c r="O6" s="298"/>
      <c r="P6" s="299"/>
      <c r="Q6" s="299"/>
      <c r="R6" s="299"/>
    </row>
    <row r="7" spans="1:18" ht="16.5" customHeight="1">
      <c r="A7" s="296"/>
      <c r="B7" s="296"/>
      <c r="D7" s="297"/>
      <c r="E7" s="297"/>
      <c r="F7" s="297"/>
      <c r="G7" s="300"/>
      <c r="H7" s="300"/>
      <c r="I7" s="300"/>
      <c r="J7" s="300"/>
      <c r="K7" s="300"/>
      <c r="L7" s="300"/>
      <c r="M7" s="300"/>
      <c r="N7" s="300"/>
      <c r="O7" s="301" t="s">
        <v>415</v>
      </c>
      <c r="P7" s="302"/>
      <c r="Q7" s="302"/>
      <c r="R7" s="302"/>
    </row>
    <row r="8" spans="1:18" ht="42" customHeight="1">
      <c r="A8" s="562" t="s">
        <v>10</v>
      </c>
      <c r="B8" s="562"/>
      <c r="C8" s="562" t="s">
        <v>244</v>
      </c>
      <c r="D8" s="580" t="s">
        <v>748</v>
      </c>
      <c r="E8" s="581"/>
      <c r="F8" s="581"/>
      <c r="G8" s="581"/>
      <c r="H8" s="581"/>
      <c r="I8" s="581"/>
      <c r="J8" s="581"/>
      <c r="K8" s="581"/>
      <c r="L8" s="581"/>
      <c r="M8" s="581"/>
      <c r="N8" s="581"/>
      <c r="O8" s="582"/>
    </row>
    <row r="9" spans="1:18" ht="17.25" customHeight="1">
      <c r="A9" s="562"/>
      <c r="B9" s="562"/>
      <c r="C9" s="562"/>
      <c r="D9" s="583" t="s">
        <v>7</v>
      </c>
      <c r="E9" s="583" t="s">
        <v>24</v>
      </c>
      <c r="F9" s="583"/>
      <c r="G9" s="583" t="s">
        <v>750</v>
      </c>
      <c r="H9" s="583"/>
      <c r="I9" s="583"/>
      <c r="J9" s="583" t="s">
        <v>1</v>
      </c>
      <c r="K9" s="583"/>
      <c r="L9" s="583"/>
      <c r="M9" s="583" t="s">
        <v>3</v>
      </c>
      <c r="N9" s="583"/>
      <c r="O9" s="583"/>
    </row>
    <row r="10" spans="1:18">
      <c r="A10" s="562"/>
      <c r="B10" s="562"/>
      <c r="C10" s="562"/>
      <c r="D10" s="562" t="s">
        <v>751</v>
      </c>
      <c r="E10" s="562" t="s">
        <v>24</v>
      </c>
      <c r="F10" s="562"/>
      <c r="G10" s="562" t="s">
        <v>751</v>
      </c>
      <c r="H10" s="562" t="s">
        <v>24</v>
      </c>
      <c r="I10" s="562"/>
      <c r="J10" s="562" t="s">
        <v>751</v>
      </c>
      <c r="K10" s="562" t="s">
        <v>24</v>
      </c>
      <c r="L10" s="562"/>
      <c r="M10" s="562" t="s">
        <v>751</v>
      </c>
      <c r="N10" s="562" t="s">
        <v>24</v>
      </c>
      <c r="O10" s="562"/>
    </row>
    <row r="11" spans="1:18" ht="49.5">
      <c r="A11" s="53" t="s">
        <v>13</v>
      </c>
      <c r="B11" s="53" t="s">
        <v>29</v>
      </c>
      <c r="C11" s="562"/>
      <c r="D11" s="562"/>
      <c r="E11" s="53" t="s">
        <v>752</v>
      </c>
      <c r="F11" s="53" t="s">
        <v>753</v>
      </c>
      <c r="G11" s="562"/>
      <c r="H11" s="53" t="s">
        <v>752</v>
      </c>
      <c r="I11" s="53" t="s">
        <v>753</v>
      </c>
      <c r="J11" s="562"/>
      <c r="K11" s="53" t="s">
        <v>752</v>
      </c>
      <c r="L11" s="53" t="s">
        <v>753</v>
      </c>
      <c r="M11" s="562"/>
      <c r="N11" s="53" t="s">
        <v>752</v>
      </c>
      <c r="O11" s="53" t="s">
        <v>753</v>
      </c>
    </row>
    <row r="12" spans="1:18">
      <c r="A12" s="59"/>
      <c r="B12" s="59"/>
      <c r="C12" s="60" t="s">
        <v>0</v>
      </c>
      <c r="D12" s="303">
        <f>+D14</f>
        <v>0</v>
      </c>
      <c r="E12" s="303">
        <f t="shared" ref="E12:O12" si="0">+E14</f>
        <v>0</v>
      </c>
      <c r="F12" s="303">
        <f t="shared" si="0"/>
        <v>0</v>
      </c>
      <c r="G12" s="303">
        <f t="shared" si="0"/>
        <v>0</v>
      </c>
      <c r="H12" s="303">
        <f t="shared" si="0"/>
        <v>0</v>
      </c>
      <c r="I12" s="303">
        <f t="shared" si="0"/>
        <v>0</v>
      </c>
      <c r="J12" s="303">
        <f t="shared" si="0"/>
        <v>0</v>
      </c>
      <c r="K12" s="303">
        <f t="shared" si="0"/>
        <v>0</v>
      </c>
      <c r="L12" s="303">
        <f t="shared" si="0"/>
        <v>0</v>
      </c>
      <c r="M12" s="303">
        <f t="shared" si="0"/>
        <v>0</v>
      </c>
      <c r="N12" s="303">
        <f t="shared" si="0"/>
        <v>0</v>
      </c>
      <c r="O12" s="303">
        <f t="shared" si="0"/>
        <v>0</v>
      </c>
    </row>
    <row r="13" spans="1:18">
      <c r="A13" s="59"/>
      <c r="B13" s="59"/>
      <c r="C13" s="59" t="s">
        <v>24</v>
      </c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spans="1:18">
      <c r="A14" s="59"/>
      <c r="B14" s="59"/>
      <c r="C14" s="304" t="s">
        <v>736</v>
      </c>
      <c r="D14" s="303">
        <f>+D15</f>
        <v>0</v>
      </c>
      <c r="E14" s="303">
        <f t="shared" ref="E14:O14" si="1">+E15</f>
        <v>0</v>
      </c>
      <c r="F14" s="303">
        <f t="shared" si="1"/>
        <v>0</v>
      </c>
      <c r="G14" s="303">
        <f t="shared" si="1"/>
        <v>0</v>
      </c>
      <c r="H14" s="303">
        <f t="shared" si="1"/>
        <v>0</v>
      </c>
      <c r="I14" s="303">
        <f t="shared" si="1"/>
        <v>0</v>
      </c>
      <c r="J14" s="303">
        <f t="shared" si="1"/>
        <v>0</v>
      </c>
      <c r="K14" s="303">
        <f t="shared" si="1"/>
        <v>0</v>
      </c>
      <c r="L14" s="303">
        <f t="shared" si="1"/>
        <v>0</v>
      </c>
      <c r="M14" s="303">
        <f t="shared" si="1"/>
        <v>0</v>
      </c>
      <c r="N14" s="303">
        <f t="shared" si="1"/>
        <v>0</v>
      </c>
      <c r="O14" s="303">
        <f t="shared" si="1"/>
        <v>0</v>
      </c>
    </row>
    <row r="15" spans="1:18">
      <c r="A15" s="59"/>
      <c r="B15" s="59"/>
      <c r="C15" s="60" t="s">
        <v>686</v>
      </c>
      <c r="D15" s="303">
        <f>+D17</f>
        <v>0</v>
      </c>
      <c r="E15" s="303">
        <f t="shared" ref="E15:O15" si="2">+E17</f>
        <v>0</v>
      </c>
      <c r="F15" s="303">
        <f t="shared" si="2"/>
        <v>0</v>
      </c>
      <c r="G15" s="303">
        <f t="shared" si="2"/>
        <v>0</v>
      </c>
      <c r="H15" s="303">
        <f t="shared" si="2"/>
        <v>0</v>
      </c>
      <c r="I15" s="303">
        <f t="shared" si="2"/>
        <v>0</v>
      </c>
      <c r="J15" s="303">
        <f t="shared" si="2"/>
        <v>0</v>
      </c>
      <c r="K15" s="303">
        <f t="shared" si="2"/>
        <v>0</v>
      </c>
      <c r="L15" s="303">
        <f t="shared" si="2"/>
        <v>0</v>
      </c>
      <c r="M15" s="303">
        <f t="shared" si="2"/>
        <v>0</v>
      </c>
      <c r="N15" s="303">
        <f t="shared" si="2"/>
        <v>0</v>
      </c>
      <c r="O15" s="303">
        <f t="shared" si="2"/>
        <v>0</v>
      </c>
    </row>
    <row r="16" spans="1:18" ht="16.5" customHeight="1">
      <c r="A16" s="59"/>
      <c r="B16" s="59"/>
      <c r="C16" s="59" t="s">
        <v>24</v>
      </c>
      <c r="D16" s="303"/>
      <c r="E16" s="303"/>
      <c r="F16" s="303"/>
      <c r="G16" s="303"/>
      <c r="H16" s="303"/>
      <c r="I16" s="303"/>
      <c r="J16" s="303"/>
      <c r="K16" s="303"/>
      <c r="L16" s="303"/>
      <c r="M16" s="303"/>
      <c r="N16" s="303"/>
      <c r="O16" s="303"/>
    </row>
    <row r="17" spans="1:15" ht="16.5" customHeight="1">
      <c r="A17" s="305" t="s">
        <v>687</v>
      </c>
      <c r="B17" s="305"/>
      <c r="C17" s="305" t="s">
        <v>735</v>
      </c>
      <c r="D17" s="303">
        <f>+D19+D28</f>
        <v>0</v>
      </c>
      <c r="E17" s="303">
        <f t="shared" ref="E17:O17" si="3">+E19+E28</f>
        <v>0</v>
      </c>
      <c r="F17" s="303">
        <f t="shared" si="3"/>
        <v>0</v>
      </c>
      <c r="G17" s="303">
        <f t="shared" si="3"/>
        <v>0</v>
      </c>
      <c r="H17" s="303">
        <f t="shared" si="3"/>
        <v>0</v>
      </c>
      <c r="I17" s="303">
        <f t="shared" si="3"/>
        <v>0</v>
      </c>
      <c r="J17" s="303">
        <f t="shared" si="3"/>
        <v>0</v>
      </c>
      <c r="K17" s="303">
        <f t="shared" si="3"/>
        <v>0</v>
      </c>
      <c r="L17" s="303">
        <f t="shared" si="3"/>
        <v>0</v>
      </c>
      <c r="M17" s="303">
        <f t="shared" si="3"/>
        <v>0</v>
      </c>
      <c r="N17" s="303">
        <f t="shared" si="3"/>
        <v>0</v>
      </c>
      <c r="O17" s="303">
        <f t="shared" si="3"/>
        <v>0</v>
      </c>
    </row>
    <row r="18" spans="1:15">
      <c r="A18" s="305"/>
      <c r="B18" s="305"/>
      <c r="C18" s="305" t="s">
        <v>24</v>
      </c>
      <c r="D18" s="59"/>
      <c r="E18" s="61"/>
      <c r="F18" s="61"/>
      <c r="G18" s="62"/>
      <c r="H18" s="62"/>
      <c r="I18" s="63"/>
      <c r="J18" s="63"/>
      <c r="K18" s="63"/>
      <c r="L18" s="63"/>
      <c r="M18" s="63"/>
      <c r="N18" s="63"/>
      <c r="O18" s="63"/>
    </row>
    <row r="19" spans="1:15" ht="16.5" customHeight="1">
      <c r="A19" s="305"/>
      <c r="B19" s="305" t="s">
        <v>699</v>
      </c>
      <c r="C19" s="305" t="s">
        <v>700</v>
      </c>
      <c r="D19" s="65">
        <f>+D21</f>
        <v>-4693.88</v>
      </c>
      <c r="E19" s="65">
        <f t="shared" ref="E19:F19" si="4">+E21</f>
        <v>-3911.5666666666666</v>
      </c>
      <c r="F19" s="65">
        <f t="shared" si="4"/>
        <v>-782.31333333333339</v>
      </c>
      <c r="G19" s="65">
        <f>+G21</f>
        <v>-4693.88</v>
      </c>
      <c r="H19" s="65">
        <f t="shared" ref="H19:I19" si="5">+H21</f>
        <v>-3911.5666666666666</v>
      </c>
      <c r="I19" s="65">
        <f t="shared" si="5"/>
        <v>-782.31333333333339</v>
      </c>
      <c r="J19" s="65">
        <f>+J21</f>
        <v>-4693.88</v>
      </c>
      <c r="K19" s="65">
        <f t="shared" ref="K19:L19" si="6">+K21</f>
        <v>-3911.5666666666666</v>
      </c>
      <c r="L19" s="65">
        <f t="shared" si="6"/>
        <v>-782.31333333333339</v>
      </c>
      <c r="M19" s="65">
        <f>+M21</f>
        <v>-4693.88</v>
      </c>
      <c r="N19" s="65">
        <f t="shared" ref="N19:O19" si="7">+N21</f>
        <v>-3911.5666666666666</v>
      </c>
      <c r="O19" s="65">
        <f t="shared" si="7"/>
        <v>-782.31333333333339</v>
      </c>
    </row>
    <row r="20" spans="1:15">
      <c r="A20" s="305"/>
      <c r="B20" s="305"/>
      <c r="C20" s="305" t="s">
        <v>25</v>
      </c>
      <c r="D20" s="64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</row>
    <row r="21" spans="1:15">
      <c r="A21" s="305"/>
      <c r="B21" s="305"/>
      <c r="C21" s="306" t="s">
        <v>686</v>
      </c>
      <c r="D21" s="65">
        <f>+D23</f>
        <v>-4693.88</v>
      </c>
      <c r="E21" s="65">
        <f t="shared" ref="E21:F21" si="8">+E23</f>
        <v>-3911.5666666666666</v>
      </c>
      <c r="F21" s="65">
        <f t="shared" si="8"/>
        <v>-782.31333333333339</v>
      </c>
      <c r="G21" s="65">
        <f>+G23</f>
        <v>-4693.88</v>
      </c>
      <c r="H21" s="65">
        <f t="shared" ref="H21:I21" si="9">+H23</f>
        <v>-3911.5666666666666</v>
      </c>
      <c r="I21" s="65">
        <f t="shared" si="9"/>
        <v>-782.31333333333339</v>
      </c>
      <c r="J21" s="65">
        <f>+J23</f>
        <v>-4693.88</v>
      </c>
      <c r="K21" s="65">
        <f t="shared" ref="K21:L21" si="10">+K23</f>
        <v>-3911.5666666666666</v>
      </c>
      <c r="L21" s="65">
        <f t="shared" si="10"/>
        <v>-782.31333333333339</v>
      </c>
      <c r="M21" s="65">
        <f>+M23</f>
        <v>-4693.88</v>
      </c>
      <c r="N21" s="65">
        <f t="shared" ref="N21:O21" si="11">+N23</f>
        <v>-3911.5666666666666</v>
      </c>
      <c r="O21" s="65">
        <f t="shared" si="11"/>
        <v>-782.31333333333339</v>
      </c>
    </row>
    <row r="22" spans="1:15" ht="33">
      <c r="A22" s="305"/>
      <c r="B22" s="305"/>
      <c r="C22" s="305" t="s">
        <v>26</v>
      </c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</row>
    <row r="23" spans="1:15">
      <c r="A23" s="305"/>
      <c r="B23" s="305"/>
      <c r="C23" s="305" t="s">
        <v>27</v>
      </c>
      <c r="D23" s="65">
        <f>+D24</f>
        <v>-4693.88</v>
      </c>
      <c r="E23" s="65">
        <f t="shared" ref="E23:F24" si="12">+E24</f>
        <v>-3911.5666666666666</v>
      </c>
      <c r="F23" s="65">
        <f t="shared" si="12"/>
        <v>-782.31333333333339</v>
      </c>
      <c r="G23" s="65">
        <f>+G24</f>
        <v>-4693.88</v>
      </c>
      <c r="H23" s="66">
        <f t="shared" ref="H23:I24" si="13">+H24</f>
        <v>-3911.5666666666666</v>
      </c>
      <c r="I23" s="66">
        <f t="shared" si="13"/>
        <v>-782.31333333333339</v>
      </c>
      <c r="J23" s="66">
        <f>+J24</f>
        <v>-4693.88</v>
      </c>
      <c r="K23" s="66">
        <f t="shared" ref="K23:L24" si="14">+K24</f>
        <v>-3911.5666666666666</v>
      </c>
      <c r="L23" s="66">
        <f t="shared" si="14"/>
        <v>-782.31333333333339</v>
      </c>
      <c r="M23" s="66">
        <f>+M24</f>
        <v>-4693.88</v>
      </c>
      <c r="N23" s="66">
        <f t="shared" ref="N23:O24" si="15">+N24</f>
        <v>-3911.5666666666666</v>
      </c>
      <c r="O23" s="66">
        <f t="shared" si="15"/>
        <v>-782.31333333333339</v>
      </c>
    </row>
    <row r="24" spans="1:15">
      <c r="A24" s="305"/>
      <c r="B24" s="305"/>
      <c r="C24" s="305" t="s">
        <v>736</v>
      </c>
      <c r="D24" s="65">
        <f>+D25</f>
        <v>-4693.88</v>
      </c>
      <c r="E24" s="65">
        <f t="shared" si="12"/>
        <v>-3911.5666666666666</v>
      </c>
      <c r="F24" s="65">
        <f t="shared" si="12"/>
        <v>-782.31333333333339</v>
      </c>
      <c r="G24" s="65">
        <f>+G25</f>
        <v>-4693.88</v>
      </c>
      <c r="H24" s="66">
        <f t="shared" si="13"/>
        <v>-3911.5666666666666</v>
      </c>
      <c r="I24" s="66">
        <f t="shared" si="13"/>
        <v>-782.31333333333339</v>
      </c>
      <c r="J24" s="66">
        <f>+J25</f>
        <v>-4693.88</v>
      </c>
      <c r="K24" s="66">
        <f t="shared" si="14"/>
        <v>-3911.5666666666666</v>
      </c>
      <c r="L24" s="66">
        <f t="shared" si="14"/>
        <v>-782.31333333333339</v>
      </c>
      <c r="M24" s="66">
        <f>+M25</f>
        <v>-4693.88</v>
      </c>
      <c r="N24" s="66">
        <f t="shared" si="15"/>
        <v>-3911.5666666666666</v>
      </c>
      <c r="O24" s="66">
        <f t="shared" si="15"/>
        <v>-782.31333333333339</v>
      </c>
    </row>
    <row r="25" spans="1:15" ht="33">
      <c r="A25" s="305"/>
      <c r="B25" s="305"/>
      <c r="C25" s="305" t="s">
        <v>737</v>
      </c>
      <c r="D25" s="65">
        <f>+D27</f>
        <v>-4693.88</v>
      </c>
      <c r="E25" s="65">
        <f t="shared" ref="E25:F25" si="16">+E27</f>
        <v>-3911.5666666666666</v>
      </c>
      <c r="F25" s="65">
        <f t="shared" si="16"/>
        <v>-782.31333333333339</v>
      </c>
      <c r="G25" s="65">
        <f>+G27</f>
        <v>-4693.88</v>
      </c>
      <c r="H25" s="66">
        <f t="shared" ref="H25:I25" si="17">+H27</f>
        <v>-3911.5666666666666</v>
      </c>
      <c r="I25" s="66">
        <f t="shared" si="17"/>
        <v>-782.31333333333339</v>
      </c>
      <c r="J25" s="66">
        <f>+J27</f>
        <v>-4693.88</v>
      </c>
      <c r="K25" s="66">
        <f t="shared" ref="K25:L25" si="18">+K27</f>
        <v>-3911.5666666666666</v>
      </c>
      <c r="L25" s="66">
        <f t="shared" si="18"/>
        <v>-782.31333333333339</v>
      </c>
      <c r="M25" s="66">
        <f>+M27</f>
        <v>-4693.88</v>
      </c>
      <c r="N25" s="66">
        <f t="shared" ref="N25:O25" si="19">+N27</f>
        <v>-3911.5666666666666</v>
      </c>
      <c r="O25" s="66">
        <f t="shared" si="19"/>
        <v>-782.31333333333339</v>
      </c>
    </row>
    <row r="26" spans="1:15" ht="33">
      <c r="A26" s="305"/>
      <c r="B26" s="305"/>
      <c r="C26" s="305" t="s">
        <v>738</v>
      </c>
      <c r="D26" s="65">
        <f>+D27</f>
        <v>-4693.88</v>
      </c>
      <c r="E26" s="65">
        <f t="shared" ref="E26:F26" si="20">+E27</f>
        <v>-3911.5666666666666</v>
      </c>
      <c r="F26" s="65">
        <f t="shared" si="20"/>
        <v>-782.31333333333339</v>
      </c>
      <c r="G26" s="65">
        <f>+G27</f>
        <v>-4693.88</v>
      </c>
      <c r="H26" s="66">
        <f t="shared" ref="H26:I26" si="21">+H27</f>
        <v>-3911.5666666666666</v>
      </c>
      <c r="I26" s="66">
        <f t="shared" si="21"/>
        <v>-782.31333333333339</v>
      </c>
      <c r="J26" s="66">
        <f>+J27</f>
        <v>-4693.88</v>
      </c>
      <c r="K26" s="66">
        <f t="shared" ref="K26:L26" si="22">+K27</f>
        <v>-3911.5666666666666</v>
      </c>
      <c r="L26" s="66">
        <f t="shared" si="22"/>
        <v>-782.31333333333339</v>
      </c>
      <c r="M26" s="66">
        <f>+M27</f>
        <v>-4693.88</v>
      </c>
      <c r="N26" s="66">
        <f t="shared" ref="N26:O26" si="23">+N27</f>
        <v>-3911.5666666666666</v>
      </c>
      <c r="O26" s="66">
        <f t="shared" si="23"/>
        <v>-782.31333333333339</v>
      </c>
    </row>
    <row r="27" spans="1:15">
      <c r="A27" s="305"/>
      <c r="B27" s="305"/>
      <c r="C27" s="305" t="s">
        <v>739</v>
      </c>
      <c r="D27" s="65">
        <v>-4693.88</v>
      </c>
      <c r="E27" s="65">
        <f>+D27-F27</f>
        <v>-3911.5666666666666</v>
      </c>
      <c r="F27" s="65">
        <f>+D27/6</f>
        <v>-782.31333333333339</v>
      </c>
      <c r="G27" s="65">
        <v>-4693.88</v>
      </c>
      <c r="H27" s="67">
        <f>+G27-I27</f>
        <v>-3911.5666666666666</v>
      </c>
      <c r="I27" s="67">
        <f>+G27/6</f>
        <v>-782.31333333333339</v>
      </c>
      <c r="J27" s="67">
        <v>-4693.88</v>
      </c>
      <c r="K27" s="67">
        <f>+J27-L27</f>
        <v>-3911.5666666666666</v>
      </c>
      <c r="L27" s="67">
        <f>+J27/6</f>
        <v>-782.31333333333339</v>
      </c>
      <c r="M27" s="67">
        <v>-4693.88</v>
      </c>
      <c r="N27" s="67">
        <f>+M27-O27</f>
        <v>-3911.5666666666666</v>
      </c>
      <c r="O27" s="67">
        <f>+M27/6</f>
        <v>-782.31333333333339</v>
      </c>
    </row>
    <row r="28" spans="1:15" ht="99">
      <c r="A28" s="59"/>
      <c r="B28" s="305" t="s">
        <v>150</v>
      </c>
      <c r="C28" s="305" t="s">
        <v>754</v>
      </c>
      <c r="D28" s="65">
        <f>+D30</f>
        <v>4693.88</v>
      </c>
      <c r="E28" s="65">
        <f t="shared" ref="E28:F28" si="24">+E30</f>
        <v>3911.5666666666666</v>
      </c>
      <c r="F28" s="65">
        <f t="shared" si="24"/>
        <v>782.31333333333339</v>
      </c>
      <c r="G28" s="65">
        <f>+G30</f>
        <v>4693.88</v>
      </c>
      <c r="H28" s="67">
        <f t="shared" ref="H28:I28" si="25">+H30</f>
        <v>3911.5666666666666</v>
      </c>
      <c r="I28" s="67">
        <f t="shared" si="25"/>
        <v>782.31333333333339</v>
      </c>
      <c r="J28" s="67">
        <f>+J30</f>
        <v>4693.88</v>
      </c>
      <c r="K28" s="67">
        <f t="shared" ref="K28:L28" si="26">+K30</f>
        <v>3911.5666666666666</v>
      </c>
      <c r="L28" s="67">
        <f t="shared" si="26"/>
        <v>782.31333333333339</v>
      </c>
      <c r="M28" s="67">
        <f>+M30</f>
        <v>4693.88</v>
      </c>
      <c r="N28" s="67">
        <f t="shared" ref="N28:O28" si="27">+N30</f>
        <v>3911.5666666666666</v>
      </c>
      <c r="O28" s="67">
        <f t="shared" si="27"/>
        <v>782.31333333333339</v>
      </c>
    </row>
    <row r="29" spans="1:15">
      <c r="A29" s="59"/>
      <c r="B29" s="305"/>
      <c r="C29" s="305" t="s">
        <v>25</v>
      </c>
      <c r="D29" s="65"/>
      <c r="E29" s="65"/>
      <c r="F29" s="65"/>
      <c r="G29" s="65"/>
      <c r="H29" s="67"/>
      <c r="I29" s="67"/>
      <c r="J29" s="67"/>
      <c r="K29" s="67"/>
      <c r="L29" s="67"/>
      <c r="M29" s="67"/>
      <c r="N29" s="67"/>
      <c r="O29" s="67"/>
    </row>
    <row r="30" spans="1:15">
      <c r="A30" s="59"/>
      <c r="B30" s="305"/>
      <c r="C30" s="306" t="s">
        <v>686</v>
      </c>
      <c r="D30" s="65">
        <f>+D32</f>
        <v>4693.88</v>
      </c>
      <c r="E30" s="65">
        <f t="shared" ref="E30:F30" si="28">+E32</f>
        <v>3911.5666666666666</v>
      </c>
      <c r="F30" s="65">
        <f t="shared" si="28"/>
        <v>782.31333333333339</v>
      </c>
      <c r="G30" s="65">
        <f>+G32</f>
        <v>4693.88</v>
      </c>
      <c r="H30" s="67">
        <f t="shared" ref="H30:I30" si="29">+H32</f>
        <v>3911.5666666666666</v>
      </c>
      <c r="I30" s="67">
        <f t="shared" si="29"/>
        <v>782.31333333333339</v>
      </c>
      <c r="J30" s="67">
        <f>+J32</f>
        <v>4693.88</v>
      </c>
      <c r="K30" s="67">
        <f t="shared" ref="K30:L30" si="30">+K32</f>
        <v>3911.5666666666666</v>
      </c>
      <c r="L30" s="67">
        <f t="shared" si="30"/>
        <v>782.31333333333339</v>
      </c>
      <c r="M30" s="67">
        <f>+M32</f>
        <v>4693.88</v>
      </c>
      <c r="N30" s="67">
        <f t="shared" ref="N30:O30" si="31">+N32</f>
        <v>3911.5666666666666</v>
      </c>
      <c r="O30" s="67">
        <f t="shared" si="31"/>
        <v>782.31333333333339</v>
      </c>
    </row>
    <row r="31" spans="1:15" ht="33">
      <c r="A31" s="59"/>
      <c r="B31" s="305"/>
      <c r="C31" s="305" t="s">
        <v>26</v>
      </c>
      <c r="D31" s="65"/>
      <c r="E31" s="65"/>
      <c r="F31" s="65"/>
      <c r="G31" s="65"/>
      <c r="H31" s="67"/>
      <c r="I31" s="67"/>
      <c r="J31" s="67"/>
      <c r="K31" s="67"/>
      <c r="L31" s="67"/>
      <c r="M31" s="67"/>
      <c r="N31" s="67"/>
      <c r="O31" s="67"/>
    </row>
    <row r="32" spans="1:15">
      <c r="A32" s="59"/>
      <c r="B32" s="305"/>
      <c r="C32" s="305" t="s">
        <v>27</v>
      </c>
      <c r="D32" s="65">
        <f>+D33</f>
        <v>4693.88</v>
      </c>
      <c r="E32" s="65">
        <f t="shared" ref="E32:F35" si="32">+E33</f>
        <v>3911.5666666666666</v>
      </c>
      <c r="F32" s="65">
        <f t="shared" si="32"/>
        <v>782.31333333333339</v>
      </c>
      <c r="G32" s="65">
        <f>+G33</f>
        <v>4693.88</v>
      </c>
      <c r="H32" s="67">
        <f t="shared" ref="H32:I35" si="33">+H33</f>
        <v>3911.5666666666666</v>
      </c>
      <c r="I32" s="67">
        <f t="shared" si="33"/>
        <v>782.31333333333339</v>
      </c>
      <c r="J32" s="67">
        <f>+J33</f>
        <v>4693.88</v>
      </c>
      <c r="K32" s="67">
        <f t="shared" ref="K32:L35" si="34">+K33</f>
        <v>3911.5666666666666</v>
      </c>
      <c r="L32" s="67">
        <f t="shared" si="34"/>
        <v>782.31333333333339</v>
      </c>
      <c r="M32" s="67">
        <f>+M33</f>
        <v>4693.88</v>
      </c>
      <c r="N32" s="67">
        <f t="shared" ref="N32:O35" si="35">+N33</f>
        <v>3911.5666666666666</v>
      </c>
      <c r="O32" s="67">
        <f t="shared" si="35"/>
        <v>782.31333333333339</v>
      </c>
    </row>
    <row r="33" spans="1:15" ht="33">
      <c r="A33" s="59"/>
      <c r="B33" s="305"/>
      <c r="C33" s="305" t="s">
        <v>246</v>
      </c>
      <c r="D33" s="65">
        <f>+D34</f>
        <v>4693.88</v>
      </c>
      <c r="E33" s="65">
        <f t="shared" si="32"/>
        <v>3911.5666666666666</v>
      </c>
      <c r="F33" s="65">
        <f t="shared" si="32"/>
        <v>782.31333333333339</v>
      </c>
      <c r="G33" s="65">
        <f>+G34</f>
        <v>4693.88</v>
      </c>
      <c r="H33" s="67">
        <f t="shared" si="33"/>
        <v>3911.5666666666666</v>
      </c>
      <c r="I33" s="67">
        <f t="shared" si="33"/>
        <v>782.31333333333339</v>
      </c>
      <c r="J33" s="67">
        <f>+J34</f>
        <v>4693.88</v>
      </c>
      <c r="K33" s="67">
        <f t="shared" si="34"/>
        <v>3911.5666666666666</v>
      </c>
      <c r="L33" s="67">
        <f t="shared" si="34"/>
        <v>782.31333333333339</v>
      </c>
      <c r="M33" s="67">
        <f>+M34</f>
        <v>4693.88</v>
      </c>
      <c r="N33" s="67">
        <f t="shared" si="35"/>
        <v>3911.5666666666666</v>
      </c>
      <c r="O33" s="67">
        <f t="shared" si="35"/>
        <v>782.31333333333339</v>
      </c>
    </row>
    <row r="34" spans="1:15">
      <c r="A34" s="59"/>
      <c r="B34" s="305"/>
      <c r="C34" s="305" t="s">
        <v>247</v>
      </c>
      <c r="D34" s="65">
        <f>+D35</f>
        <v>4693.88</v>
      </c>
      <c r="E34" s="65">
        <f t="shared" si="32"/>
        <v>3911.5666666666666</v>
      </c>
      <c r="F34" s="65">
        <f t="shared" si="32"/>
        <v>782.31333333333339</v>
      </c>
      <c r="G34" s="65">
        <f>+G35</f>
        <v>4693.88</v>
      </c>
      <c r="H34" s="67">
        <f t="shared" si="33"/>
        <v>3911.5666666666666</v>
      </c>
      <c r="I34" s="67">
        <f t="shared" si="33"/>
        <v>782.31333333333339</v>
      </c>
      <c r="J34" s="67">
        <f>+J35</f>
        <v>4693.88</v>
      </c>
      <c r="K34" s="67">
        <f t="shared" si="34"/>
        <v>3911.5666666666666</v>
      </c>
      <c r="L34" s="67">
        <f t="shared" si="34"/>
        <v>782.31333333333339</v>
      </c>
      <c r="M34" s="67">
        <f>+M35</f>
        <v>4693.88</v>
      </c>
      <c r="N34" s="67">
        <f t="shared" si="35"/>
        <v>3911.5666666666666</v>
      </c>
      <c r="O34" s="67">
        <f t="shared" si="35"/>
        <v>782.31333333333339</v>
      </c>
    </row>
    <row r="35" spans="1:15">
      <c r="A35" s="59"/>
      <c r="B35" s="305"/>
      <c r="C35" s="305" t="s">
        <v>250</v>
      </c>
      <c r="D35" s="65">
        <f>+D36</f>
        <v>4693.88</v>
      </c>
      <c r="E35" s="65">
        <f>+E36</f>
        <v>3911.5666666666666</v>
      </c>
      <c r="F35" s="65">
        <f t="shared" si="32"/>
        <v>782.31333333333339</v>
      </c>
      <c r="G35" s="65">
        <f>+G36</f>
        <v>4693.88</v>
      </c>
      <c r="H35" s="67">
        <f>+H36</f>
        <v>3911.5666666666666</v>
      </c>
      <c r="I35" s="67">
        <f t="shared" si="33"/>
        <v>782.31333333333339</v>
      </c>
      <c r="J35" s="67">
        <f>+J36</f>
        <v>4693.88</v>
      </c>
      <c r="K35" s="67">
        <f>+K36</f>
        <v>3911.5666666666666</v>
      </c>
      <c r="L35" s="67">
        <f t="shared" si="34"/>
        <v>782.31333333333339</v>
      </c>
      <c r="M35" s="67">
        <f>+M36</f>
        <v>4693.88</v>
      </c>
      <c r="N35" s="67">
        <f>+N36</f>
        <v>3911.5666666666666</v>
      </c>
      <c r="O35" s="67">
        <f t="shared" si="35"/>
        <v>782.31333333333339</v>
      </c>
    </row>
    <row r="36" spans="1:15">
      <c r="A36" s="59"/>
      <c r="B36" s="305"/>
      <c r="C36" s="305" t="s">
        <v>251</v>
      </c>
      <c r="D36" s="65">
        <v>4693.88</v>
      </c>
      <c r="E36" s="65">
        <f>+D36-F36</f>
        <v>3911.5666666666666</v>
      </c>
      <c r="F36" s="65">
        <f>+D36/6</f>
        <v>782.31333333333339</v>
      </c>
      <c r="G36" s="65">
        <v>4693.88</v>
      </c>
      <c r="H36" s="67">
        <f>+G36-I36</f>
        <v>3911.5666666666666</v>
      </c>
      <c r="I36" s="67">
        <f>+G36/6</f>
        <v>782.31333333333339</v>
      </c>
      <c r="J36" s="67">
        <v>4693.88</v>
      </c>
      <c r="K36" s="67">
        <f>+J36-L36</f>
        <v>3911.5666666666666</v>
      </c>
      <c r="L36" s="67">
        <f>+J36/6</f>
        <v>782.31333333333339</v>
      </c>
      <c r="M36" s="67">
        <v>4693.88</v>
      </c>
      <c r="N36" s="67">
        <f>+M36-O36</f>
        <v>3911.5666666666666</v>
      </c>
      <c r="O36" s="67">
        <f>+M36/6</f>
        <v>782.31333333333339</v>
      </c>
    </row>
    <row r="38" spans="1:15" ht="17.25">
      <c r="E38" s="307"/>
    </row>
  </sheetData>
  <customSheetViews>
    <customSheetView guid="{BE5D3C84-7B1B-488E-B85A-B98892622CEC}">
      <selection activeCell="O1" sqref="O1"/>
      <pageMargins left="0.7" right="0.7" top="0.75" bottom="0.75" header="0.3" footer="0.3"/>
    </customSheetView>
    <customSheetView guid="{BBFF48D1-B90B-47AD-AE67-40600C5DE1EF}" topLeftCell="A13">
      <selection activeCell="G23" sqref="G23"/>
      <pageMargins left="0.7" right="0.7" top="0.75" bottom="0.75" header="0.3" footer="0.3"/>
    </customSheetView>
    <customSheetView guid="{89A683D1-BE0C-487E-AFC6-140E2DB9A9CC}" topLeftCell="A16">
      <selection activeCell="F38" sqref="F37:F38"/>
      <pageMargins left="0.7" right="0.7" top="0.75" bottom="0.75" header="0.3" footer="0.3"/>
    </customSheetView>
    <customSheetView guid="{200990DE-F91C-4F6F-8AC5-BC7AC2B55E55}">
      <selection activeCell="O1" sqref="O1"/>
      <pageMargins left="0.7" right="0.7" top="0.75" bottom="0.75" header="0.3" footer="0.3"/>
    </customSheetView>
    <customSheetView guid="{ACF58398-C075-4602-B0CE-9C82FEC29CE0}" topLeftCell="A16">
      <selection activeCell="O1" sqref="O1"/>
      <pageMargins left="0.7" right="0.7" top="0.75" bottom="0.75" header="0.3" footer="0.3"/>
    </customSheetView>
    <customSheetView guid="{DD59A88E-4574-4C3B-B30A-DDDDD2FFED0E}" topLeftCell="A28">
      <selection activeCell="E22" sqref="E22"/>
      <pageMargins left="0.7" right="0.7" top="0.75" bottom="0.75" header="0.3" footer="0.3"/>
    </customSheetView>
    <customSheetView guid="{A086F4C9-D1AD-48B6-9F97-3B74E42882F1}">
      <selection activeCell="O1" sqref="O1"/>
      <pageMargins left="0.7" right="0.7" top="0.75" bottom="0.75" header="0.3" footer="0.3"/>
    </customSheetView>
    <customSheetView guid="{34262D87-1818-4F55-B902-D8FFF16E90B7}">
      <selection sqref="A1:A1048576"/>
      <pageMargins left="0.7" right="0.7" top="0.75" bottom="0.75" header="0.3" footer="0.3"/>
    </customSheetView>
    <customSheetView guid="{24790AB1-98EB-4800-B428-5A838E38231B}">
      <selection activeCell="D25" sqref="D25"/>
      <pageMargins left="0.7" right="0.7" top="0.75" bottom="0.75" header="0.3" footer="0.3"/>
    </customSheetView>
    <customSheetView guid="{6E85911E-0987-42F9-B553-303B8CD2208E}">
      <selection activeCell="O1" sqref="O1"/>
      <pageMargins left="0.7" right="0.7" top="0.75" bottom="0.75" header="0.3" footer="0.3"/>
    </customSheetView>
    <customSheetView guid="{8FD38D9F-F0C7-4BB6-A144-266DA3EF64B6}">
      <selection activeCell="E22" sqref="E22"/>
      <pageMargins left="0.7" right="0.7" top="0.75" bottom="0.75" header="0.3" footer="0.3"/>
    </customSheetView>
    <customSheetView guid="{D914DED7-0F3C-4F85-94A0-524810AD27D5}">
      <selection activeCell="E21" sqref="E21"/>
      <pageMargins left="0.7" right="0.7" top="0.75" bottom="0.75" header="0.3" footer="0.3"/>
    </customSheetView>
    <customSheetView guid="{68B9E451-05A6-448A-8186-789990A76B48}">
      <selection activeCell="O1" sqref="O1"/>
      <pageMargins left="0.7" right="0.7" top="0.75" bottom="0.75" header="0.3" footer="0.3"/>
    </customSheetView>
    <customSheetView guid="{131A4E78-F540-4372-9AD2-17315FEFA13D}">
      <selection activeCell="D25" sqref="D25"/>
      <pageMargins left="0.7" right="0.7" top="0.75" bottom="0.75" header="0.3" footer="0.3"/>
    </customSheetView>
    <customSheetView guid="{BDA7B104-3192-4E30-A3E7-2627EFB5CD51}">
      <selection activeCell="F38" sqref="F37:F38"/>
      <pageMargins left="0.7" right="0.7" top="0.75" bottom="0.75" header="0.3" footer="0.3"/>
    </customSheetView>
    <customSheetView guid="{E88C18B0-6499-41C6-90F3-D1E8EFA66A0A}">
      <selection activeCell="O1" sqref="O1"/>
      <pageMargins left="0.7" right="0.7" top="0.75" bottom="0.75" header="0.3" footer="0.3"/>
    </customSheetView>
    <customSheetView guid="{BE08DB79-9877-4F77-AA00-E74D5D7BF025}">
      <selection activeCell="F38" sqref="F37:F38"/>
      <pageMargins left="0.7" right="0.7" top="0.75" bottom="0.75" header="0.3" footer="0.3"/>
    </customSheetView>
  </customSheetViews>
  <mergeCells count="16">
    <mergeCell ref="A5:O5"/>
    <mergeCell ref="A8:B10"/>
    <mergeCell ref="C8:C11"/>
    <mergeCell ref="D8:O8"/>
    <mergeCell ref="D9:F9"/>
    <mergeCell ref="N10:O10"/>
    <mergeCell ref="G9:I9"/>
    <mergeCell ref="J9:L9"/>
    <mergeCell ref="M9:O9"/>
    <mergeCell ref="D10:D11"/>
    <mergeCell ref="E10:F10"/>
    <mergeCell ref="G10:G11"/>
    <mergeCell ref="H10:I10"/>
    <mergeCell ref="J10:J11"/>
    <mergeCell ref="K10:L10"/>
    <mergeCell ref="M10:M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5"/>
  <sheetViews>
    <sheetView workbookViewId="0">
      <selection sqref="A1:XFD1048576"/>
    </sheetView>
  </sheetViews>
  <sheetFormatPr defaultColWidth="14.28515625" defaultRowHeight="13.5"/>
  <cols>
    <col min="1" max="1" width="14.28515625" style="140"/>
    <col min="2" max="2" width="8" style="140" customWidth="1"/>
    <col min="3" max="3" width="10.42578125" style="140" customWidth="1"/>
    <col min="4" max="4" width="14.28515625" style="278"/>
    <col min="5" max="8" width="14.28515625" style="140"/>
    <col min="9" max="9" width="41.28515625" style="140" customWidth="1"/>
    <col min="10" max="11" width="14.28515625" style="279"/>
    <col min="12" max="12" width="15.7109375" style="279" customWidth="1"/>
    <col min="13" max="13" width="14.28515625" style="279"/>
    <col min="14" max="16384" width="14.28515625" style="140"/>
  </cols>
  <sheetData>
    <row r="1" spans="1:13">
      <c r="L1" s="280"/>
      <c r="M1" s="140" t="s">
        <v>914</v>
      </c>
    </row>
    <row r="2" spans="1:13" s="3" customFormat="1">
      <c r="A2" s="146"/>
      <c r="B2" s="146"/>
      <c r="L2" s="572" t="s">
        <v>913</v>
      </c>
      <c r="M2" s="572"/>
    </row>
    <row r="3" spans="1:13" s="3" customFormat="1">
      <c r="A3" s="146"/>
      <c r="B3" s="146"/>
      <c r="L3" s="572" t="s">
        <v>356</v>
      </c>
      <c r="M3" s="572"/>
    </row>
    <row r="4" spans="1:13" s="3" customFormat="1" ht="15.75" customHeight="1">
      <c r="A4" s="146"/>
      <c r="B4" s="146"/>
      <c r="E4" s="84"/>
      <c r="F4" s="84"/>
      <c r="G4" s="84"/>
      <c r="H4" s="84"/>
    </row>
    <row r="6" spans="1:13" s="281" customFormat="1" ht="32.25" customHeight="1">
      <c r="A6" s="585" t="s">
        <v>410</v>
      </c>
      <c r="B6" s="585"/>
      <c r="C6" s="585"/>
      <c r="D6" s="585"/>
      <c r="E6" s="585"/>
      <c r="F6" s="585"/>
      <c r="G6" s="585"/>
      <c r="H6" s="585"/>
      <c r="I6" s="585"/>
      <c r="J6" s="585"/>
      <c r="K6" s="585"/>
      <c r="L6" s="585"/>
      <c r="M6" s="585"/>
    </row>
    <row r="7" spans="1:13" s="281" customFormat="1">
      <c r="A7" s="282"/>
      <c r="B7" s="282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</row>
    <row r="8" spans="1:13" s="281" customFormat="1">
      <c r="A8" s="282"/>
      <c r="B8" s="282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37" t="s">
        <v>234</v>
      </c>
    </row>
    <row r="9" spans="1:13" s="238" customFormat="1" ht="59.25" customHeight="1">
      <c r="A9" s="586" t="s">
        <v>296</v>
      </c>
      <c r="B9" s="586" t="s">
        <v>294</v>
      </c>
      <c r="C9" s="586"/>
      <c r="D9" s="586" t="s">
        <v>293</v>
      </c>
      <c r="E9" s="586"/>
      <c r="F9" s="586"/>
      <c r="G9" s="586"/>
      <c r="H9" s="586" t="s">
        <v>292</v>
      </c>
      <c r="I9" s="586" t="s">
        <v>291</v>
      </c>
      <c r="J9" s="587" t="s">
        <v>748</v>
      </c>
      <c r="K9" s="588"/>
      <c r="L9" s="588"/>
      <c r="M9" s="589"/>
    </row>
    <row r="10" spans="1:13" s="238" customFormat="1" ht="40.5">
      <c r="A10" s="586"/>
      <c r="B10" s="57" t="s">
        <v>290</v>
      </c>
      <c r="C10" s="57" t="s">
        <v>353</v>
      </c>
      <c r="D10" s="57" t="s">
        <v>290</v>
      </c>
      <c r="E10" s="57" t="s">
        <v>353</v>
      </c>
      <c r="F10" s="57" t="s">
        <v>354</v>
      </c>
      <c r="G10" s="57" t="s">
        <v>289</v>
      </c>
      <c r="H10" s="586"/>
      <c r="I10" s="586"/>
      <c r="J10" s="239" t="s">
        <v>288</v>
      </c>
      <c r="K10" s="57" t="s">
        <v>287</v>
      </c>
      <c r="L10" s="57" t="s">
        <v>286</v>
      </c>
      <c r="M10" s="57" t="s">
        <v>285</v>
      </c>
    </row>
    <row r="11" spans="1:13" s="238" customFormat="1" ht="16.5" customHeight="1">
      <c r="A11" s="590" t="s">
        <v>424</v>
      </c>
      <c r="B11" s="590"/>
      <c r="C11" s="590"/>
      <c r="D11" s="590"/>
      <c r="E11" s="590"/>
      <c r="F11" s="590"/>
      <c r="G11" s="590"/>
      <c r="H11" s="590"/>
      <c r="I11" s="590"/>
      <c r="J11" s="240">
        <f>+J12+J19+J71+J83+J96+J110+J240+J253+J274+J284+J298+J312</f>
        <v>8857443.5999999996</v>
      </c>
      <c r="K11" s="240">
        <f t="shared" ref="K11:M11" si="0">+K12+K19+K71+K83+K96+K110+K240+K253+K274+K284+K298+K312</f>
        <v>10484881.999999998</v>
      </c>
      <c r="L11" s="240">
        <f t="shared" si="0"/>
        <v>10722643</v>
      </c>
      <c r="M11" s="240">
        <f t="shared" si="0"/>
        <v>11015853.699999997</v>
      </c>
    </row>
    <row r="12" spans="1:13" s="238" customFormat="1" ht="13.5" customHeight="1">
      <c r="A12" s="590" t="s">
        <v>760</v>
      </c>
      <c r="B12" s="590"/>
      <c r="C12" s="590"/>
      <c r="D12" s="590"/>
      <c r="E12" s="590"/>
      <c r="F12" s="590"/>
      <c r="G12" s="590"/>
      <c r="H12" s="590"/>
      <c r="I12" s="590"/>
      <c r="J12" s="241">
        <v>16356.6</v>
      </c>
      <c r="K12" s="241">
        <v>16356.6</v>
      </c>
      <c r="L12" s="241">
        <v>16356.6</v>
      </c>
      <c r="M12" s="241">
        <v>16356.6</v>
      </c>
    </row>
    <row r="13" spans="1:13" s="238" customFormat="1" ht="13.5" customHeight="1">
      <c r="A13" s="134"/>
      <c r="B13" s="242" t="s">
        <v>761</v>
      </c>
      <c r="C13" s="584" t="s">
        <v>762</v>
      </c>
      <c r="D13" s="584"/>
      <c r="E13" s="584"/>
      <c r="F13" s="584"/>
      <c r="G13" s="584"/>
      <c r="H13" s="584"/>
      <c r="I13" s="584"/>
      <c r="J13" s="241">
        <v>16356.6</v>
      </c>
      <c r="K13" s="241">
        <v>16356.6</v>
      </c>
      <c r="L13" s="241">
        <v>16356.6</v>
      </c>
      <c r="M13" s="241">
        <v>16356.6</v>
      </c>
    </row>
    <row r="14" spans="1:13" s="238" customFormat="1" ht="13.5" customHeight="1">
      <c r="A14" s="134"/>
      <c r="B14" s="134"/>
      <c r="C14" s="137"/>
      <c r="D14" s="242" t="s">
        <v>763</v>
      </c>
      <c r="E14" s="584" t="s">
        <v>440</v>
      </c>
      <c r="F14" s="584"/>
      <c r="G14" s="584"/>
      <c r="H14" s="584"/>
      <c r="I14" s="584"/>
      <c r="J14" s="241">
        <v>16356.6</v>
      </c>
      <c r="K14" s="241">
        <v>16356.6</v>
      </c>
      <c r="L14" s="241">
        <v>16356.6</v>
      </c>
      <c r="M14" s="241">
        <v>16356.6</v>
      </c>
    </row>
    <row r="15" spans="1:13" s="238" customFormat="1" ht="13.5" customHeight="1">
      <c r="A15" s="134"/>
      <c r="B15" s="134"/>
      <c r="C15" s="137"/>
      <c r="D15" s="137"/>
      <c r="E15" s="137"/>
      <c r="F15" s="584" t="s">
        <v>764</v>
      </c>
      <c r="G15" s="584"/>
      <c r="H15" s="584"/>
      <c r="I15" s="584"/>
      <c r="J15" s="584"/>
      <c r="K15" s="584"/>
      <c r="L15" s="584"/>
      <c r="M15" s="584"/>
    </row>
    <row r="16" spans="1:13" s="238" customFormat="1" ht="13.5" customHeight="1">
      <c r="A16" s="134"/>
      <c r="B16" s="134"/>
      <c r="C16" s="137"/>
      <c r="D16" s="137"/>
      <c r="E16" s="137"/>
      <c r="F16" s="137"/>
      <c r="G16" s="584" t="s">
        <v>283</v>
      </c>
      <c r="H16" s="584"/>
      <c r="I16" s="584"/>
      <c r="J16" s="584"/>
      <c r="K16" s="584"/>
      <c r="L16" s="584"/>
      <c r="M16" s="584"/>
    </row>
    <row r="17" spans="1:13" s="238" customFormat="1" ht="13.5" customHeight="1">
      <c r="A17" s="134"/>
      <c r="B17" s="134"/>
      <c r="C17" s="137"/>
      <c r="D17" s="137"/>
      <c r="E17" s="137"/>
      <c r="F17" s="137"/>
      <c r="G17" s="137"/>
      <c r="H17" s="584" t="s">
        <v>765</v>
      </c>
      <c r="I17" s="584"/>
      <c r="J17" s="584"/>
      <c r="K17" s="584"/>
      <c r="L17" s="584"/>
      <c r="M17" s="584"/>
    </row>
    <row r="18" spans="1:13" s="238" customFormat="1" ht="29.25" customHeight="1">
      <c r="A18" s="134"/>
      <c r="B18" s="134"/>
      <c r="C18" s="137"/>
      <c r="D18" s="137"/>
      <c r="E18" s="137"/>
      <c r="F18" s="137"/>
      <c r="G18" s="137"/>
      <c r="H18" s="137"/>
      <c r="I18" s="138" t="s">
        <v>767</v>
      </c>
      <c r="J18" s="141"/>
      <c r="K18" s="141">
        <v>159</v>
      </c>
      <c r="L18" s="141"/>
      <c r="M18" s="141">
        <v>159</v>
      </c>
    </row>
    <row r="19" spans="1:13">
      <c r="A19" s="590" t="s">
        <v>329</v>
      </c>
      <c r="B19" s="590"/>
      <c r="C19" s="590"/>
      <c r="D19" s="590"/>
      <c r="E19" s="590"/>
      <c r="F19" s="590"/>
      <c r="G19" s="590"/>
      <c r="H19" s="590"/>
      <c r="I19" s="590"/>
      <c r="J19" s="241">
        <f>+J20+J29+J38+J47+J53+J58</f>
        <v>2010433.6</v>
      </c>
      <c r="K19" s="241">
        <f>+K20+K29+K38+K47+K53+K58</f>
        <v>2655415.1999999997</v>
      </c>
      <c r="L19" s="241">
        <f t="shared" ref="L19" si="1">+L20+L29+L38+L47+L53+L58</f>
        <v>2655415.1999999997</v>
      </c>
      <c r="M19" s="241">
        <f>+M20+M29+M38+M47+M53+M58</f>
        <v>2911873.5999999996</v>
      </c>
    </row>
    <row r="20" spans="1:13" ht="15">
      <c r="A20" s="134"/>
      <c r="B20" s="242" t="s">
        <v>330</v>
      </c>
      <c r="C20" s="584" t="s">
        <v>331</v>
      </c>
      <c r="D20" s="584"/>
      <c r="E20" s="584"/>
      <c r="F20" s="584"/>
      <c r="G20" s="584"/>
      <c r="H20" s="584"/>
      <c r="I20" s="584"/>
      <c r="J20" s="241">
        <f>+J21+J25</f>
        <v>35218.1</v>
      </c>
      <c r="K20" s="241">
        <f>+K21+K25</f>
        <v>270766.89999999997</v>
      </c>
      <c r="L20" s="241">
        <f>+L21+L25</f>
        <v>270766.89999999997</v>
      </c>
      <c r="M20" s="241">
        <f>+M21+M25</f>
        <v>270766.89999999997</v>
      </c>
    </row>
    <row r="21" spans="1:13" ht="15">
      <c r="A21" s="134"/>
      <c r="B21" s="134"/>
      <c r="C21" s="137"/>
      <c r="D21" s="242" t="s">
        <v>332</v>
      </c>
      <c r="E21" s="584" t="s">
        <v>36</v>
      </c>
      <c r="F21" s="584"/>
      <c r="G21" s="584"/>
      <c r="H21" s="584"/>
      <c r="I21" s="584"/>
      <c r="J21" s="241">
        <v>0</v>
      </c>
      <c r="K21" s="241">
        <v>235548.79999999999</v>
      </c>
      <c r="L21" s="241">
        <v>235548.79999999999</v>
      </c>
      <c r="M21" s="241">
        <v>235548.79999999999</v>
      </c>
    </row>
    <row r="22" spans="1:13" ht="15">
      <c r="A22" s="134"/>
      <c r="B22" s="134"/>
      <c r="C22" s="137"/>
      <c r="D22" s="137"/>
      <c r="E22" s="137"/>
      <c r="F22" s="584" t="s">
        <v>333</v>
      </c>
      <c r="G22" s="584"/>
      <c r="H22" s="584"/>
      <c r="I22" s="584"/>
      <c r="J22" s="584"/>
      <c r="K22" s="584"/>
      <c r="L22" s="584"/>
      <c r="M22" s="584"/>
    </row>
    <row r="23" spans="1:13" ht="15">
      <c r="A23" s="134"/>
      <c r="B23" s="134"/>
      <c r="C23" s="137"/>
      <c r="D23" s="137"/>
      <c r="E23" s="137"/>
      <c r="F23" s="137"/>
      <c r="G23" s="584" t="s">
        <v>283</v>
      </c>
      <c r="H23" s="584"/>
      <c r="I23" s="584"/>
      <c r="J23" s="584"/>
      <c r="K23" s="584"/>
      <c r="L23" s="584"/>
      <c r="M23" s="584"/>
    </row>
    <row r="24" spans="1:13" ht="15">
      <c r="A24" s="134"/>
      <c r="B24" s="134"/>
      <c r="C24" s="137"/>
      <c r="D24" s="137"/>
      <c r="E24" s="137"/>
      <c r="F24" s="137"/>
      <c r="G24" s="137"/>
      <c r="H24" s="584" t="s">
        <v>343</v>
      </c>
      <c r="I24" s="584"/>
      <c r="J24" s="584"/>
      <c r="K24" s="584"/>
      <c r="L24" s="584"/>
      <c r="M24" s="584"/>
    </row>
    <row r="25" spans="1:13" ht="20.25" customHeight="1">
      <c r="A25" s="134"/>
      <c r="B25" s="134"/>
      <c r="C25" s="137"/>
      <c r="D25" s="242" t="s">
        <v>768</v>
      </c>
      <c r="E25" s="584" t="s">
        <v>443</v>
      </c>
      <c r="F25" s="584"/>
      <c r="G25" s="584"/>
      <c r="H25" s="584"/>
      <c r="I25" s="584"/>
      <c r="J25" s="241">
        <v>35218.1</v>
      </c>
      <c r="K25" s="241">
        <v>35218.1</v>
      </c>
      <c r="L25" s="241">
        <v>35218.1</v>
      </c>
      <c r="M25" s="241">
        <v>35218.1</v>
      </c>
    </row>
    <row r="26" spans="1:13" ht="15">
      <c r="A26" s="134"/>
      <c r="B26" s="134"/>
      <c r="C26" s="137"/>
      <c r="D26" s="137"/>
      <c r="E26" s="137"/>
      <c r="F26" s="584" t="s">
        <v>769</v>
      </c>
      <c r="G26" s="584"/>
      <c r="H26" s="584"/>
      <c r="I26" s="584"/>
      <c r="J26" s="584"/>
      <c r="K26" s="584"/>
      <c r="L26" s="584"/>
      <c r="M26" s="584"/>
    </row>
    <row r="27" spans="1:13" ht="15">
      <c r="A27" s="134"/>
      <c r="B27" s="134"/>
      <c r="C27" s="137"/>
      <c r="D27" s="137"/>
      <c r="E27" s="137"/>
      <c r="F27" s="137"/>
      <c r="G27" s="584" t="s">
        <v>283</v>
      </c>
      <c r="H27" s="584"/>
      <c r="I27" s="584"/>
      <c r="J27" s="584"/>
      <c r="K27" s="584"/>
      <c r="L27" s="584"/>
      <c r="M27" s="584"/>
    </row>
    <row r="28" spans="1:13" ht="15">
      <c r="A28" s="134"/>
      <c r="B28" s="134"/>
      <c r="C28" s="137"/>
      <c r="D28" s="137"/>
      <c r="E28" s="137"/>
      <c r="F28" s="137"/>
      <c r="G28" s="137"/>
      <c r="H28" s="584" t="s">
        <v>343</v>
      </c>
      <c r="I28" s="584"/>
      <c r="J28" s="584"/>
      <c r="K28" s="584"/>
      <c r="L28" s="584"/>
      <c r="M28" s="584"/>
    </row>
    <row r="29" spans="1:13" ht="15">
      <c r="A29" s="134"/>
      <c r="B29" s="242" t="s">
        <v>334</v>
      </c>
      <c r="C29" s="584" t="s">
        <v>335</v>
      </c>
      <c r="D29" s="584"/>
      <c r="E29" s="584"/>
      <c r="F29" s="584"/>
      <c r="G29" s="584"/>
      <c r="H29" s="584"/>
      <c r="I29" s="584"/>
      <c r="J29" s="241">
        <f>+J30+J34</f>
        <v>1539321.9</v>
      </c>
      <c r="K29" s="241">
        <f t="shared" ref="K29:M29" si="2">+K30+K34</f>
        <v>1539321.9</v>
      </c>
      <c r="L29" s="241">
        <f t="shared" si="2"/>
        <v>1539321.9</v>
      </c>
      <c r="M29" s="241">
        <f t="shared" si="2"/>
        <v>1539321.9</v>
      </c>
    </row>
    <row r="30" spans="1:13" ht="15">
      <c r="A30" s="134"/>
      <c r="B30" s="134"/>
      <c r="C30" s="137"/>
      <c r="D30" s="242" t="s">
        <v>336</v>
      </c>
      <c r="E30" s="584" t="s">
        <v>42</v>
      </c>
      <c r="F30" s="584"/>
      <c r="G30" s="584"/>
      <c r="H30" s="584"/>
      <c r="I30" s="584"/>
      <c r="J30" s="241">
        <v>1481736</v>
      </c>
      <c r="K30" s="241">
        <v>1481736</v>
      </c>
      <c r="L30" s="241">
        <v>1481736</v>
      </c>
      <c r="M30" s="241">
        <v>1481736</v>
      </c>
    </row>
    <row r="31" spans="1:13" ht="15">
      <c r="A31" s="134"/>
      <c r="B31" s="134"/>
      <c r="C31" s="137"/>
      <c r="D31" s="137"/>
      <c r="E31" s="137"/>
      <c r="F31" s="584" t="s">
        <v>337</v>
      </c>
      <c r="G31" s="584"/>
      <c r="H31" s="584"/>
      <c r="I31" s="584"/>
      <c r="J31" s="584"/>
      <c r="K31" s="584"/>
      <c r="L31" s="584"/>
      <c r="M31" s="584"/>
    </row>
    <row r="32" spans="1:13" ht="15">
      <c r="A32" s="134"/>
      <c r="B32" s="134"/>
      <c r="C32" s="137"/>
      <c r="D32" s="137"/>
      <c r="E32" s="137"/>
      <c r="F32" s="137"/>
      <c r="G32" s="584" t="s">
        <v>300</v>
      </c>
      <c r="H32" s="584"/>
      <c r="I32" s="584"/>
      <c r="J32" s="584"/>
      <c r="K32" s="584"/>
      <c r="L32" s="584"/>
      <c r="M32" s="584"/>
    </row>
    <row r="33" spans="1:13" ht="15">
      <c r="A33" s="134"/>
      <c r="B33" s="134"/>
      <c r="C33" s="137"/>
      <c r="D33" s="137"/>
      <c r="E33" s="137"/>
      <c r="F33" s="137"/>
      <c r="G33" s="137"/>
      <c r="H33" s="584" t="s">
        <v>338</v>
      </c>
      <c r="I33" s="584"/>
      <c r="J33" s="584"/>
      <c r="K33" s="584"/>
      <c r="L33" s="584"/>
      <c r="M33" s="584"/>
    </row>
    <row r="34" spans="1:13" ht="15">
      <c r="A34" s="134"/>
      <c r="B34" s="134"/>
      <c r="C34" s="137"/>
      <c r="D34" s="242" t="s">
        <v>339</v>
      </c>
      <c r="E34" s="584" t="s">
        <v>46</v>
      </c>
      <c r="F34" s="584"/>
      <c r="G34" s="584"/>
      <c r="H34" s="584"/>
      <c r="I34" s="584"/>
      <c r="J34" s="241">
        <v>57585.9</v>
      </c>
      <c r="K34" s="241">
        <v>57585.9</v>
      </c>
      <c r="L34" s="241">
        <v>57585.9</v>
      </c>
      <c r="M34" s="241">
        <v>57585.9</v>
      </c>
    </row>
    <row r="35" spans="1:13" ht="15">
      <c r="A35" s="134"/>
      <c r="B35" s="134"/>
      <c r="C35" s="137"/>
      <c r="D35" s="137"/>
      <c r="E35" s="137"/>
      <c r="F35" s="584" t="s">
        <v>340</v>
      </c>
      <c r="G35" s="584"/>
      <c r="H35" s="584"/>
      <c r="I35" s="584"/>
      <c r="J35" s="584"/>
      <c r="K35" s="584"/>
      <c r="L35" s="584"/>
      <c r="M35" s="584"/>
    </row>
    <row r="36" spans="1:13" ht="15">
      <c r="A36" s="134"/>
      <c r="B36" s="134"/>
      <c r="C36" s="137"/>
      <c r="D36" s="137"/>
      <c r="E36" s="137"/>
      <c r="F36" s="137"/>
      <c r="G36" s="584" t="s">
        <v>300</v>
      </c>
      <c r="H36" s="584"/>
      <c r="I36" s="584"/>
      <c r="J36" s="584"/>
      <c r="K36" s="584"/>
      <c r="L36" s="584"/>
      <c r="M36" s="584"/>
    </row>
    <row r="37" spans="1:13" ht="15">
      <c r="A37" s="134"/>
      <c r="B37" s="134"/>
      <c r="C37" s="137"/>
      <c r="D37" s="137"/>
      <c r="E37" s="137"/>
      <c r="F37" s="137"/>
      <c r="G37" s="137"/>
      <c r="H37" s="584" t="s">
        <v>338</v>
      </c>
      <c r="I37" s="584"/>
      <c r="J37" s="584"/>
      <c r="K37" s="584"/>
      <c r="L37" s="584"/>
      <c r="M37" s="584"/>
    </row>
    <row r="38" spans="1:13" ht="15" customHeight="1">
      <c r="A38" s="134"/>
      <c r="B38" s="242" t="s">
        <v>341</v>
      </c>
      <c r="C38" s="584" t="s">
        <v>342</v>
      </c>
      <c r="D38" s="584"/>
      <c r="E38" s="584"/>
      <c r="F38" s="584"/>
      <c r="G38" s="584"/>
      <c r="H38" s="584"/>
      <c r="I38" s="584"/>
      <c r="J38" s="241">
        <f>+J39+J43</f>
        <v>40852.1</v>
      </c>
      <c r="K38" s="241">
        <f>+K39+K43</f>
        <v>450284.89999999997</v>
      </c>
      <c r="L38" s="241">
        <f>+L39+L43</f>
        <v>450284.89999999997</v>
      </c>
      <c r="M38" s="241">
        <f>+M39+M43</f>
        <v>706743.3</v>
      </c>
    </row>
    <row r="39" spans="1:13" ht="15" customHeight="1">
      <c r="A39" s="134"/>
      <c r="B39" s="134"/>
      <c r="C39" s="137"/>
      <c r="D39" s="242" t="s">
        <v>945</v>
      </c>
      <c r="E39" s="584" t="s">
        <v>446</v>
      </c>
      <c r="F39" s="584"/>
      <c r="G39" s="584"/>
      <c r="H39" s="584"/>
      <c r="I39" s="584"/>
      <c r="J39" s="241">
        <v>0</v>
      </c>
      <c r="K39" s="241">
        <v>409432.8</v>
      </c>
      <c r="L39" s="241">
        <v>409432.8</v>
      </c>
      <c r="M39" s="241">
        <v>409432.8</v>
      </c>
    </row>
    <row r="40" spans="1:13" ht="15" customHeight="1">
      <c r="A40" s="134"/>
      <c r="B40" s="134"/>
      <c r="C40" s="137"/>
      <c r="D40" s="137"/>
      <c r="E40" s="137"/>
      <c r="F40" s="584" t="s">
        <v>946</v>
      </c>
      <c r="G40" s="584"/>
      <c r="H40" s="584"/>
      <c r="I40" s="584"/>
      <c r="J40" s="584"/>
      <c r="K40" s="584"/>
      <c r="L40" s="584"/>
      <c r="M40" s="584"/>
    </row>
    <row r="41" spans="1:13" ht="15">
      <c r="A41" s="134"/>
      <c r="B41" s="134"/>
      <c r="C41" s="137"/>
      <c r="D41" s="137"/>
      <c r="E41" s="137"/>
      <c r="F41" s="137"/>
      <c r="G41" s="584" t="s">
        <v>283</v>
      </c>
      <c r="H41" s="584"/>
      <c r="I41" s="584"/>
      <c r="J41" s="584"/>
      <c r="K41" s="584"/>
      <c r="L41" s="584"/>
      <c r="M41" s="584"/>
    </row>
    <row r="42" spans="1:13" ht="15">
      <c r="A42" s="134"/>
      <c r="B42" s="134"/>
      <c r="C42" s="137"/>
      <c r="D42" s="137"/>
      <c r="E42" s="137"/>
      <c r="F42" s="137"/>
      <c r="G42" s="137"/>
      <c r="H42" s="584" t="s">
        <v>343</v>
      </c>
      <c r="I42" s="584"/>
      <c r="J42" s="584"/>
      <c r="K42" s="584"/>
      <c r="L42" s="584"/>
      <c r="M42" s="584"/>
    </row>
    <row r="43" spans="1:13" ht="15" customHeight="1">
      <c r="A43" s="134"/>
      <c r="B43" s="134"/>
      <c r="C43" s="137"/>
      <c r="D43" s="242" t="s">
        <v>770</v>
      </c>
      <c r="E43" s="584" t="s">
        <v>635</v>
      </c>
      <c r="F43" s="584"/>
      <c r="G43" s="584"/>
      <c r="H43" s="584"/>
      <c r="I43" s="584"/>
      <c r="J43" s="241">
        <v>40852.1</v>
      </c>
      <c r="K43" s="241">
        <v>40852.1</v>
      </c>
      <c r="L43" s="241">
        <v>40852.1</v>
      </c>
      <c r="M43" s="241">
        <v>297310.5</v>
      </c>
    </row>
    <row r="44" spans="1:13" ht="15" customHeight="1">
      <c r="A44" s="134"/>
      <c r="B44" s="134"/>
      <c r="C44" s="137"/>
      <c r="D44" s="137"/>
      <c r="E44" s="137"/>
      <c r="F44" s="584" t="s">
        <v>944</v>
      </c>
      <c r="G44" s="584"/>
      <c r="H44" s="584"/>
      <c r="I44" s="584"/>
      <c r="J44" s="584"/>
      <c r="K44" s="584"/>
      <c r="L44" s="584"/>
      <c r="M44" s="584"/>
    </row>
    <row r="45" spans="1:13" ht="15">
      <c r="A45" s="134"/>
      <c r="B45" s="134"/>
      <c r="C45" s="137"/>
      <c r="D45" s="137"/>
      <c r="E45" s="137"/>
      <c r="F45" s="137"/>
      <c r="G45" s="584" t="s">
        <v>283</v>
      </c>
      <c r="H45" s="584"/>
      <c r="I45" s="584"/>
      <c r="J45" s="584"/>
      <c r="K45" s="584"/>
      <c r="L45" s="584"/>
      <c r="M45" s="584"/>
    </row>
    <row r="46" spans="1:13" ht="15">
      <c r="A46" s="134"/>
      <c r="B46" s="134"/>
      <c r="C46" s="137"/>
      <c r="D46" s="137"/>
      <c r="E46" s="137"/>
      <c r="F46" s="137"/>
      <c r="G46" s="137"/>
      <c r="H46" s="584" t="s">
        <v>343</v>
      </c>
      <c r="I46" s="584"/>
      <c r="J46" s="584"/>
      <c r="K46" s="584"/>
      <c r="L46" s="584"/>
      <c r="M46" s="584"/>
    </row>
    <row r="47" spans="1:13" ht="15" customHeight="1">
      <c r="A47" s="134"/>
      <c r="B47" s="242">
        <v>1079</v>
      </c>
      <c r="C47" s="584" t="s">
        <v>53</v>
      </c>
      <c r="D47" s="584"/>
      <c r="E47" s="584"/>
      <c r="F47" s="584"/>
      <c r="G47" s="584"/>
      <c r="H47" s="584"/>
      <c r="I47" s="584"/>
      <c r="J47" s="241">
        <v>6591.5</v>
      </c>
      <c r="K47" s="241">
        <v>6591.5</v>
      </c>
      <c r="L47" s="241">
        <v>6591.5</v>
      </c>
      <c r="M47" s="241">
        <v>6591.5</v>
      </c>
    </row>
    <row r="48" spans="1:13" ht="15" customHeight="1">
      <c r="A48" s="134"/>
      <c r="B48" s="134"/>
      <c r="C48" s="137"/>
      <c r="D48" s="242" t="s">
        <v>952</v>
      </c>
      <c r="E48" s="584" t="s">
        <v>324</v>
      </c>
      <c r="F48" s="584"/>
      <c r="G48" s="584"/>
      <c r="H48" s="584"/>
      <c r="I48" s="584"/>
      <c r="J48" s="241">
        <v>6591.5</v>
      </c>
      <c r="K48" s="241">
        <v>6591.5</v>
      </c>
      <c r="L48" s="241">
        <v>6591.5</v>
      </c>
      <c r="M48" s="241">
        <v>6591.5</v>
      </c>
    </row>
    <row r="49" spans="1:13" ht="15" customHeight="1">
      <c r="A49" s="134"/>
      <c r="B49" s="134"/>
      <c r="C49" s="137"/>
      <c r="D49" s="137"/>
      <c r="E49" s="137"/>
      <c r="F49" s="584" t="s">
        <v>953</v>
      </c>
      <c r="G49" s="584"/>
      <c r="H49" s="584"/>
      <c r="I49" s="584"/>
      <c r="J49" s="584"/>
      <c r="K49" s="584"/>
      <c r="L49" s="584"/>
      <c r="M49" s="584"/>
    </row>
    <row r="50" spans="1:13" ht="15">
      <c r="A50" s="134"/>
      <c r="B50" s="134"/>
      <c r="C50" s="137"/>
      <c r="D50" s="137"/>
      <c r="E50" s="137"/>
      <c r="F50" s="137"/>
      <c r="G50" s="584" t="s">
        <v>283</v>
      </c>
      <c r="H50" s="584"/>
      <c r="I50" s="584"/>
      <c r="J50" s="584"/>
      <c r="K50" s="584"/>
      <c r="L50" s="584"/>
      <c r="M50" s="584"/>
    </row>
    <row r="51" spans="1:13" ht="15">
      <c r="A51" s="134"/>
      <c r="B51" s="134"/>
      <c r="C51" s="137"/>
      <c r="D51" s="137"/>
      <c r="E51" s="137"/>
      <c r="F51" s="137"/>
      <c r="G51" s="137"/>
      <c r="H51" s="584" t="s">
        <v>954</v>
      </c>
      <c r="I51" s="584"/>
      <c r="J51" s="584"/>
      <c r="K51" s="584"/>
      <c r="L51" s="584"/>
      <c r="M51" s="584"/>
    </row>
    <row r="52" spans="1:13" ht="40.5">
      <c r="A52" s="134"/>
      <c r="B52" s="134"/>
      <c r="C52" s="137"/>
      <c r="D52" s="137"/>
      <c r="E52" s="137"/>
      <c r="F52" s="137"/>
      <c r="G52" s="137"/>
      <c r="H52" s="137"/>
      <c r="I52" s="251" t="s">
        <v>1171</v>
      </c>
      <c r="J52" s="141"/>
      <c r="K52" s="141">
        <v>1</v>
      </c>
      <c r="L52" s="141"/>
      <c r="M52" s="141">
        <v>1</v>
      </c>
    </row>
    <row r="53" spans="1:13" ht="15" customHeight="1">
      <c r="A53" s="134"/>
      <c r="B53" s="242" t="s">
        <v>772</v>
      </c>
      <c r="C53" s="584" t="s">
        <v>773</v>
      </c>
      <c r="D53" s="584"/>
      <c r="E53" s="584"/>
      <c r="F53" s="584"/>
      <c r="G53" s="584"/>
      <c r="H53" s="584"/>
      <c r="I53" s="584"/>
      <c r="J53" s="241">
        <v>310243.7</v>
      </c>
      <c r="K53" s="241">
        <v>310243.7</v>
      </c>
      <c r="L53" s="241">
        <v>310243.7</v>
      </c>
      <c r="M53" s="241">
        <v>310243.7</v>
      </c>
    </row>
    <row r="54" spans="1:13" ht="15" customHeight="1">
      <c r="A54" s="134"/>
      <c r="B54" s="134"/>
      <c r="C54" s="137"/>
      <c r="D54" s="242" t="s">
        <v>774</v>
      </c>
      <c r="E54" s="584" t="s">
        <v>452</v>
      </c>
      <c r="F54" s="584"/>
      <c r="G54" s="584"/>
      <c r="H54" s="584"/>
      <c r="I54" s="584"/>
      <c r="J54" s="241">
        <v>310243.7</v>
      </c>
      <c r="K54" s="241">
        <v>310243.7</v>
      </c>
      <c r="L54" s="241">
        <v>310243.7</v>
      </c>
      <c r="M54" s="241">
        <v>310243.7</v>
      </c>
    </row>
    <row r="55" spans="1:13" ht="15" customHeight="1">
      <c r="A55" s="134"/>
      <c r="B55" s="134"/>
      <c r="C55" s="137"/>
      <c r="D55" s="137"/>
      <c r="E55" s="137"/>
      <c r="F55" s="584" t="s">
        <v>775</v>
      </c>
      <c r="G55" s="584"/>
      <c r="H55" s="584"/>
      <c r="I55" s="584"/>
      <c r="J55" s="584"/>
      <c r="K55" s="584"/>
      <c r="L55" s="584"/>
      <c r="M55" s="584"/>
    </row>
    <row r="56" spans="1:13" ht="15" customHeight="1">
      <c r="A56" s="134"/>
      <c r="B56" s="134"/>
      <c r="C56" s="137"/>
      <c r="D56" s="137"/>
      <c r="E56" s="137"/>
      <c r="F56" s="137"/>
      <c r="G56" s="584" t="s">
        <v>300</v>
      </c>
      <c r="H56" s="584"/>
      <c r="I56" s="584"/>
      <c r="J56" s="584"/>
      <c r="K56" s="584"/>
      <c r="L56" s="584"/>
      <c r="M56" s="584"/>
    </row>
    <row r="57" spans="1:13" ht="15" customHeight="1">
      <c r="A57" s="134"/>
      <c r="B57" s="134"/>
      <c r="C57" s="137"/>
      <c r="D57" s="137"/>
      <c r="E57" s="137"/>
      <c r="F57" s="137"/>
      <c r="G57" s="137"/>
      <c r="H57" s="584" t="s">
        <v>344</v>
      </c>
      <c r="I57" s="584"/>
      <c r="J57" s="584"/>
      <c r="K57" s="584"/>
      <c r="L57" s="584"/>
      <c r="M57" s="584"/>
    </row>
    <row r="58" spans="1:13" ht="15" customHeight="1">
      <c r="A58" s="134"/>
      <c r="B58" s="242">
        <v>1212</v>
      </c>
      <c r="C58" s="136" t="s">
        <v>61</v>
      </c>
      <c r="D58" s="242"/>
      <c r="E58" s="242"/>
      <c r="F58" s="242"/>
      <c r="G58" s="242"/>
      <c r="H58" s="242"/>
      <c r="I58" s="242"/>
      <c r="J58" s="241">
        <f>+J59+J63+J67</f>
        <v>78206.3</v>
      </c>
      <c r="K58" s="241">
        <f t="shared" ref="K58:M58" si="3">+K59+K63+K67</f>
        <v>78206.3</v>
      </c>
      <c r="L58" s="241">
        <f t="shared" si="3"/>
        <v>78206.3</v>
      </c>
      <c r="M58" s="241">
        <f t="shared" si="3"/>
        <v>78206.3</v>
      </c>
    </row>
    <row r="59" spans="1:13" ht="15" customHeight="1">
      <c r="A59" s="134"/>
      <c r="B59" s="134"/>
      <c r="C59" s="137"/>
      <c r="D59" s="242" t="s">
        <v>64</v>
      </c>
      <c r="E59" s="136" t="s">
        <v>65</v>
      </c>
      <c r="F59" s="136"/>
      <c r="G59" s="136"/>
      <c r="H59" s="136"/>
      <c r="I59" s="242"/>
      <c r="J59" s="241">
        <v>1280</v>
      </c>
      <c r="K59" s="241">
        <v>1280</v>
      </c>
      <c r="L59" s="241">
        <v>1280</v>
      </c>
      <c r="M59" s="241">
        <v>1280</v>
      </c>
    </row>
    <row r="60" spans="1:13" ht="15" customHeight="1">
      <c r="A60" s="134"/>
      <c r="B60" s="134"/>
      <c r="C60" s="137"/>
      <c r="D60" s="137"/>
      <c r="E60" s="136"/>
      <c r="F60" s="136" t="s">
        <v>1176</v>
      </c>
      <c r="G60" s="136"/>
      <c r="H60" s="136"/>
      <c r="I60" s="242"/>
      <c r="J60" s="242"/>
      <c r="K60" s="242"/>
      <c r="L60" s="242"/>
      <c r="M60" s="242"/>
    </row>
    <row r="61" spans="1:13" ht="15" customHeight="1">
      <c r="A61" s="134"/>
      <c r="B61" s="134"/>
      <c r="C61" s="137"/>
      <c r="D61" s="137"/>
      <c r="E61" s="136"/>
      <c r="F61" s="136"/>
      <c r="G61" s="136" t="s">
        <v>1172</v>
      </c>
      <c r="H61" s="136"/>
      <c r="I61" s="242"/>
      <c r="J61" s="242"/>
      <c r="K61" s="242"/>
      <c r="L61" s="242"/>
      <c r="M61" s="242"/>
    </row>
    <row r="62" spans="1:13" ht="15" customHeight="1">
      <c r="A62" s="134"/>
      <c r="B62" s="134"/>
      <c r="C62" s="242" t="s">
        <v>773</v>
      </c>
      <c r="D62" s="242"/>
      <c r="E62" s="136"/>
      <c r="F62" s="136"/>
      <c r="G62" s="136"/>
      <c r="H62" s="136" t="s">
        <v>1173</v>
      </c>
      <c r="I62" s="242"/>
      <c r="J62" s="242"/>
      <c r="K62" s="242"/>
      <c r="L62" s="242"/>
      <c r="M62" s="242"/>
    </row>
    <row r="63" spans="1:13" ht="15" customHeight="1">
      <c r="A63" s="134"/>
      <c r="B63" s="134"/>
      <c r="C63" s="137"/>
      <c r="D63" s="242" t="s">
        <v>453</v>
      </c>
      <c r="E63" s="136" t="s">
        <v>454</v>
      </c>
      <c r="F63" s="136"/>
      <c r="G63" s="136"/>
      <c r="H63" s="136"/>
      <c r="I63" s="242"/>
      <c r="J63" s="241">
        <v>480</v>
      </c>
      <c r="K63" s="241">
        <v>480</v>
      </c>
      <c r="L63" s="241">
        <v>480</v>
      </c>
      <c r="M63" s="241">
        <v>480</v>
      </c>
    </row>
    <row r="64" spans="1:13" ht="15" customHeight="1">
      <c r="A64" s="134"/>
      <c r="B64" s="134"/>
      <c r="C64" s="137"/>
      <c r="D64" s="137"/>
      <c r="E64" s="136"/>
      <c r="F64" s="136" t="s">
        <v>1168</v>
      </c>
      <c r="G64" s="136"/>
      <c r="H64" s="136"/>
      <c r="I64" s="242"/>
      <c r="J64" s="242"/>
      <c r="K64" s="242"/>
      <c r="L64" s="242"/>
      <c r="M64" s="242"/>
    </row>
    <row r="65" spans="1:13" ht="15" customHeight="1">
      <c r="A65" s="134"/>
      <c r="B65" s="134"/>
      <c r="C65" s="137"/>
      <c r="D65" s="137"/>
      <c r="E65" s="136"/>
      <c r="F65" s="136"/>
      <c r="G65" s="136" t="s">
        <v>44</v>
      </c>
      <c r="H65" s="136"/>
      <c r="I65" s="242"/>
      <c r="J65" s="242"/>
      <c r="K65" s="242"/>
      <c r="L65" s="242"/>
      <c r="M65" s="242"/>
    </row>
    <row r="66" spans="1:13" ht="15" customHeight="1">
      <c r="A66" s="134"/>
      <c r="B66" s="134"/>
      <c r="C66" s="137"/>
      <c r="D66" s="242"/>
      <c r="E66" s="136"/>
      <c r="F66" s="136"/>
      <c r="G66" s="136"/>
      <c r="H66" s="136" t="s">
        <v>1173</v>
      </c>
      <c r="I66" s="242"/>
      <c r="J66" s="242"/>
      <c r="K66" s="242"/>
      <c r="L66" s="242"/>
      <c r="M66" s="242"/>
    </row>
    <row r="67" spans="1:13" ht="15" customHeight="1">
      <c r="A67" s="134"/>
      <c r="B67" s="134"/>
      <c r="C67" s="137"/>
      <c r="D67" s="242" t="s">
        <v>1169</v>
      </c>
      <c r="E67" s="136" t="s">
        <v>347</v>
      </c>
      <c r="F67" s="136"/>
      <c r="G67" s="136"/>
      <c r="H67" s="136"/>
      <c r="I67" s="242"/>
      <c r="J67" s="241">
        <v>76446.3</v>
      </c>
      <c r="K67" s="241">
        <v>76446.3</v>
      </c>
      <c r="L67" s="241">
        <v>76446.3</v>
      </c>
      <c r="M67" s="241">
        <v>76446.3</v>
      </c>
    </row>
    <row r="68" spans="1:13" ht="15" customHeight="1">
      <c r="A68" s="134"/>
      <c r="B68" s="134"/>
      <c r="C68" s="137"/>
      <c r="D68" s="137"/>
      <c r="E68" s="136"/>
      <c r="F68" s="136" t="s">
        <v>1170</v>
      </c>
      <c r="G68" s="136"/>
      <c r="H68" s="136"/>
      <c r="I68" s="242"/>
      <c r="J68" s="242"/>
      <c r="K68" s="242"/>
      <c r="L68" s="242"/>
      <c r="M68" s="242"/>
    </row>
    <row r="69" spans="1:13" ht="15" customHeight="1">
      <c r="A69" s="134"/>
      <c r="B69" s="134"/>
      <c r="C69" s="137"/>
      <c r="D69" s="137"/>
      <c r="E69" s="136"/>
      <c r="F69" s="136"/>
      <c r="G69" s="136" t="s">
        <v>298</v>
      </c>
      <c r="H69" s="136"/>
      <c r="I69" s="242"/>
      <c r="J69" s="242"/>
      <c r="K69" s="242"/>
      <c r="L69" s="242"/>
      <c r="M69" s="242"/>
    </row>
    <row r="70" spans="1:13" ht="15" customHeight="1">
      <c r="A70" s="134"/>
      <c r="B70" s="134"/>
      <c r="C70" s="137"/>
      <c r="D70" s="242"/>
      <c r="E70" s="136"/>
      <c r="F70" s="136"/>
      <c r="G70" s="136"/>
      <c r="H70" s="136" t="s">
        <v>1173</v>
      </c>
      <c r="I70" s="242"/>
      <c r="J70" s="242"/>
      <c r="K70" s="242"/>
      <c r="L70" s="242"/>
      <c r="M70" s="242"/>
    </row>
    <row r="71" spans="1:13">
      <c r="A71" s="590" t="s">
        <v>310</v>
      </c>
      <c r="B71" s="590"/>
      <c r="C71" s="590"/>
      <c r="D71" s="590"/>
      <c r="E71" s="590"/>
      <c r="F71" s="590"/>
      <c r="G71" s="590"/>
      <c r="H71" s="590"/>
      <c r="I71" s="590"/>
      <c r="J71" s="241">
        <f>+J72</f>
        <v>1444236</v>
      </c>
      <c r="K71" s="241">
        <f>+K72</f>
        <v>1444236</v>
      </c>
      <c r="L71" s="241">
        <f>+L72</f>
        <v>1444236</v>
      </c>
      <c r="M71" s="241">
        <f>+M72</f>
        <v>1444236</v>
      </c>
    </row>
    <row r="72" spans="1:13" ht="15">
      <c r="A72" s="134"/>
      <c r="B72" s="242" t="s">
        <v>311</v>
      </c>
      <c r="C72" s="584" t="s">
        <v>312</v>
      </c>
      <c r="D72" s="584"/>
      <c r="E72" s="584"/>
      <c r="F72" s="584"/>
      <c r="G72" s="584"/>
      <c r="H72" s="584"/>
      <c r="I72" s="584"/>
      <c r="J72" s="241">
        <f>+J73+J78</f>
        <v>1444236</v>
      </c>
      <c r="K72" s="241">
        <f>+K73+K78</f>
        <v>1444236</v>
      </c>
      <c r="L72" s="241">
        <f>+L73+L78</f>
        <v>1444236</v>
      </c>
      <c r="M72" s="241">
        <f>+M73+M78</f>
        <v>1444236</v>
      </c>
    </row>
    <row r="73" spans="1:13" ht="15">
      <c r="A73" s="134"/>
      <c r="B73" s="134"/>
      <c r="C73" s="137"/>
      <c r="D73" s="242" t="s">
        <v>776</v>
      </c>
      <c r="E73" s="584" t="s">
        <v>457</v>
      </c>
      <c r="F73" s="584"/>
      <c r="G73" s="584"/>
      <c r="H73" s="584"/>
      <c r="I73" s="584"/>
      <c r="J73" s="241">
        <v>105214.8</v>
      </c>
      <c r="K73" s="241">
        <v>105214.8</v>
      </c>
      <c r="L73" s="241">
        <v>105214.8</v>
      </c>
      <c r="M73" s="241">
        <v>105214.8</v>
      </c>
    </row>
    <row r="74" spans="1:13" ht="15">
      <c r="A74" s="134"/>
      <c r="B74" s="134"/>
      <c r="C74" s="137"/>
      <c r="D74" s="137"/>
      <c r="E74" s="137"/>
      <c r="F74" s="584" t="s">
        <v>777</v>
      </c>
      <c r="G74" s="584"/>
      <c r="H74" s="584"/>
      <c r="I74" s="584"/>
      <c r="J74" s="584"/>
      <c r="K74" s="584"/>
      <c r="L74" s="584"/>
      <c r="M74" s="584"/>
    </row>
    <row r="75" spans="1:13" ht="15">
      <c r="A75" s="134"/>
      <c r="B75" s="134"/>
      <c r="C75" s="137"/>
      <c r="D75" s="137"/>
      <c r="E75" s="137"/>
      <c r="F75" s="137"/>
      <c r="G75" s="584" t="s">
        <v>283</v>
      </c>
      <c r="H75" s="584"/>
      <c r="I75" s="584"/>
      <c r="J75" s="584"/>
      <c r="K75" s="584"/>
      <c r="L75" s="584"/>
      <c r="M75" s="584"/>
    </row>
    <row r="76" spans="1:13" ht="15">
      <c r="A76" s="134"/>
      <c r="B76" s="134"/>
      <c r="C76" s="137"/>
      <c r="D76" s="137"/>
      <c r="E76" s="137"/>
      <c r="F76" s="137"/>
      <c r="G76" s="137"/>
      <c r="H76" s="584" t="s">
        <v>315</v>
      </c>
      <c r="I76" s="584"/>
      <c r="J76" s="584"/>
      <c r="K76" s="584"/>
      <c r="L76" s="584"/>
      <c r="M76" s="584"/>
    </row>
    <row r="77" spans="1:13" ht="15">
      <c r="A77" s="134"/>
      <c r="B77" s="134"/>
      <c r="C77" s="137"/>
      <c r="D77" s="137"/>
      <c r="E77" s="137"/>
      <c r="F77" s="137"/>
      <c r="G77" s="137"/>
      <c r="H77" s="137"/>
      <c r="I77" s="138" t="s">
        <v>778</v>
      </c>
      <c r="J77" s="141"/>
      <c r="K77" s="141"/>
      <c r="L77" s="141"/>
      <c r="M77" s="141"/>
    </row>
    <row r="78" spans="1:13" ht="15">
      <c r="A78" s="134"/>
      <c r="B78" s="134"/>
      <c r="C78" s="137"/>
      <c r="D78" s="242" t="s">
        <v>313</v>
      </c>
      <c r="E78" s="584" t="s">
        <v>74</v>
      </c>
      <c r="F78" s="584"/>
      <c r="G78" s="584"/>
      <c r="H78" s="584"/>
      <c r="I78" s="584"/>
      <c r="J78" s="241">
        <v>1339021.2</v>
      </c>
      <c r="K78" s="241">
        <v>1339021.2</v>
      </c>
      <c r="L78" s="241">
        <v>1339021.2</v>
      </c>
      <c r="M78" s="241">
        <v>1339021.2</v>
      </c>
    </row>
    <row r="79" spans="1:13" ht="15">
      <c r="A79" s="134"/>
      <c r="B79" s="134"/>
      <c r="C79" s="137"/>
      <c r="D79" s="137"/>
      <c r="E79" s="137"/>
      <c r="F79" s="584" t="s">
        <v>314</v>
      </c>
      <c r="G79" s="584"/>
      <c r="H79" s="584"/>
      <c r="I79" s="584"/>
      <c r="J79" s="584"/>
      <c r="K79" s="584"/>
      <c r="L79" s="584"/>
      <c r="M79" s="584"/>
    </row>
    <row r="80" spans="1:13" ht="15">
      <c r="A80" s="134"/>
      <c r="B80" s="134"/>
      <c r="C80" s="137"/>
      <c r="D80" s="137"/>
      <c r="E80" s="137"/>
      <c r="F80" s="137"/>
      <c r="G80" s="584" t="s">
        <v>283</v>
      </c>
      <c r="H80" s="584"/>
      <c r="I80" s="584"/>
      <c r="J80" s="584"/>
      <c r="K80" s="584"/>
      <c r="L80" s="584"/>
      <c r="M80" s="584"/>
    </row>
    <row r="81" spans="1:13" ht="15">
      <c r="A81" s="134"/>
      <c r="B81" s="134"/>
      <c r="C81" s="137"/>
      <c r="D81" s="137"/>
      <c r="E81" s="137"/>
      <c r="F81" s="137"/>
      <c r="G81" s="137"/>
      <c r="H81" s="584" t="s">
        <v>315</v>
      </c>
      <c r="I81" s="584"/>
      <c r="J81" s="584"/>
      <c r="K81" s="584"/>
      <c r="L81" s="584"/>
      <c r="M81" s="584"/>
    </row>
    <row r="82" spans="1:13" ht="15">
      <c r="A82" s="134"/>
      <c r="B82" s="134"/>
      <c r="C82" s="137"/>
      <c r="D82" s="137"/>
      <c r="E82" s="137"/>
      <c r="F82" s="137"/>
      <c r="G82" s="137"/>
      <c r="H82" s="137"/>
      <c r="I82" s="138" t="s">
        <v>779</v>
      </c>
      <c r="J82" s="141"/>
      <c r="K82" s="141"/>
      <c r="L82" s="141"/>
      <c r="M82" s="141">
        <v>3</v>
      </c>
    </row>
    <row r="83" spans="1:13">
      <c r="A83" s="590" t="s">
        <v>780</v>
      </c>
      <c r="B83" s="590"/>
      <c r="C83" s="590"/>
      <c r="D83" s="590"/>
      <c r="E83" s="590"/>
      <c r="F83" s="590"/>
      <c r="G83" s="590"/>
      <c r="H83" s="590"/>
      <c r="I83" s="590"/>
      <c r="J83" s="241">
        <v>29570</v>
      </c>
      <c r="K83" s="241">
        <v>29570</v>
      </c>
      <c r="L83" s="241">
        <v>29570</v>
      </c>
      <c r="M83" s="241">
        <v>29570</v>
      </c>
    </row>
    <row r="84" spans="1:13" ht="15">
      <c r="A84" s="134"/>
      <c r="B84" s="242" t="s">
        <v>284</v>
      </c>
      <c r="C84" s="584" t="s">
        <v>781</v>
      </c>
      <c r="D84" s="584"/>
      <c r="E84" s="584"/>
      <c r="F84" s="584"/>
      <c r="G84" s="584"/>
      <c r="H84" s="584"/>
      <c r="I84" s="584"/>
      <c r="J84" s="241">
        <v>29570</v>
      </c>
      <c r="K84" s="241">
        <v>29570</v>
      </c>
      <c r="L84" s="241">
        <v>29570</v>
      </c>
      <c r="M84" s="241">
        <v>29570</v>
      </c>
    </row>
    <row r="85" spans="1:13" ht="27.75" customHeight="1">
      <c r="A85" s="134"/>
      <c r="B85" s="134"/>
      <c r="C85" s="137"/>
      <c r="D85" s="242" t="s">
        <v>782</v>
      </c>
      <c r="E85" s="584" t="s">
        <v>460</v>
      </c>
      <c r="F85" s="584"/>
      <c r="G85" s="584"/>
      <c r="H85" s="584"/>
      <c r="I85" s="584"/>
      <c r="J85" s="241">
        <v>27120</v>
      </c>
      <c r="K85" s="241">
        <v>27120</v>
      </c>
      <c r="L85" s="241">
        <v>27120</v>
      </c>
      <c r="M85" s="241">
        <v>27120</v>
      </c>
    </row>
    <row r="86" spans="1:13" ht="15">
      <c r="A86" s="134"/>
      <c r="B86" s="134"/>
      <c r="C86" s="137"/>
      <c r="D86" s="137"/>
      <c r="E86" s="137"/>
      <c r="F86" s="584" t="s">
        <v>783</v>
      </c>
      <c r="G86" s="584"/>
      <c r="H86" s="584"/>
      <c r="I86" s="584"/>
      <c r="J86" s="584"/>
      <c r="K86" s="584"/>
      <c r="L86" s="584"/>
      <c r="M86" s="584"/>
    </row>
    <row r="87" spans="1:13" ht="15">
      <c r="A87" s="134"/>
      <c r="B87" s="134"/>
      <c r="C87" s="137"/>
      <c r="D87" s="137"/>
      <c r="E87" s="137"/>
      <c r="F87" s="137"/>
      <c r="G87" s="584" t="s">
        <v>283</v>
      </c>
      <c r="H87" s="584"/>
      <c r="I87" s="584"/>
      <c r="J87" s="584"/>
      <c r="K87" s="584"/>
      <c r="L87" s="584"/>
      <c r="M87" s="584"/>
    </row>
    <row r="88" spans="1:13" ht="15">
      <c r="A88" s="134"/>
      <c r="B88" s="134"/>
      <c r="C88" s="137"/>
      <c r="D88" s="137"/>
      <c r="E88" s="137"/>
      <c r="F88" s="137"/>
      <c r="G88" s="137"/>
      <c r="H88" s="584" t="s">
        <v>784</v>
      </c>
      <c r="I88" s="584"/>
      <c r="J88" s="584"/>
      <c r="K88" s="584"/>
      <c r="L88" s="584"/>
      <c r="M88" s="584"/>
    </row>
    <row r="89" spans="1:13" ht="15">
      <c r="A89" s="134"/>
      <c r="B89" s="134"/>
      <c r="C89" s="137"/>
      <c r="D89" s="137"/>
      <c r="E89" s="137"/>
      <c r="F89" s="137"/>
      <c r="G89" s="137"/>
      <c r="H89" s="137"/>
      <c r="I89" s="138" t="s">
        <v>1019</v>
      </c>
      <c r="J89" s="141"/>
      <c r="K89" s="141">
        <v>1</v>
      </c>
      <c r="L89" s="141"/>
      <c r="M89" s="141">
        <v>1</v>
      </c>
    </row>
    <row r="90" spans="1:13" ht="15">
      <c r="A90" s="134"/>
      <c r="B90" s="134"/>
      <c r="C90" s="137"/>
      <c r="D90" s="137"/>
      <c r="E90" s="137"/>
      <c r="F90" s="137"/>
      <c r="G90" s="137"/>
      <c r="H90" s="137"/>
      <c r="I90" s="138"/>
      <c r="J90" s="141"/>
      <c r="K90" s="141"/>
      <c r="L90" s="141"/>
      <c r="M90" s="141"/>
    </row>
    <row r="91" spans="1:13" ht="19.5" customHeight="1">
      <c r="A91" s="273"/>
      <c r="B91" s="273"/>
      <c r="C91" s="142"/>
      <c r="D91" s="243" t="s">
        <v>1020</v>
      </c>
      <c r="E91" s="243" t="s">
        <v>1022</v>
      </c>
      <c r="F91" s="243"/>
      <c r="G91" s="243"/>
      <c r="H91" s="243"/>
      <c r="I91" s="243"/>
      <c r="J91" s="241">
        <v>2450</v>
      </c>
      <c r="K91" s="241">
        <v>2450</v>
      </c>
      <c r="L91" s="241">
        <v>2450</v>
      </c>
      <c r="M91" s="241">
        <v>2450</v>
      </c>
    </row>
    <row r="92" spans="1:13" ht="27" customHeight="1">
      <c r="A92" s="273"/>
      <c r="B92" s="273"/>
      <c r="C92" s="142"/>
      <c r="D92" s="142"/>
      <c r="E92" s="142"/>
      <c r="F92" s="243" t="s">
        <v>1023</v>
      </c>
      <c r="G92" s="243"/>
      <c r="H92" s="243"/>
      <c r="I92" s="243"/>
      <c r="J92" s="241">
        <v>2450</v>
      </c>
      <c r="K92" s="241">
        <v>2450</v>
      </c>
      <c r="L92" s="241">
        <v>2450</v>
      </c>
      <c r="M92" s="241">
        <v>2450</v>
      </c>
    </row>
    <row r="93" spans="1:13" ht="22.5" customHeight="1">
      <c r="A93" s="273"/>
      <c r="B93" s="273"/>
      <c r="C93" s="142"/>
      <c r="D93" s="142"/>
      <c r="E93" s="142"/>
      <c r="F93" s="142"/>
      <c r="G93" s="243" t="s">
        <v>283</v>
      </c>
      <c r="H93" s="243"/>
      <c r="I93" s="243"/>
      <c r="J93" s="243"/>
      <c r="K93" s="243"/>
      <c r="L93" s="243"/>
      <c r="M93" s="243"/>
    </row>
    <row r="94" spans="1:13" ht="19.5" customHeight="1">
      <c r="A94" s="273"/>
      <c r="B94" s="273"/>
      <c r="C94" s="142"/>
      <c r="D94" s="142"/>
      <c r="E94" s="142"/>
      <c r="F94" s="142"/>
      <c r="G94" s="142"/>
      <c r="H94" s="243" t="s">
        <v>784</v>
      </c>
      <c r="I94" s="243"/>
      <c r="J94" s="243"/>
      <c r="K94" s="243"/>
      <c r="L94" s="243"/>
      <c r="M94" s="243"/>
    </row>
    <row r="95" spans="1:13" ht="15">
      <c r="A95" s="273"/>
      <c r="B95" s="273"/>
      <c r="C95" s="142"/>
      <c r="D95" s="243"/>
      <c r="E95" s="243"/>
      <c r="F95" s="243"/>
      <c r="G95" s="243"/>
      <c r="H95" s="243"/>
      <c r="I95" s="243"/>
      <c r="J95" s="241"/>
      <c r="K95" s="241"/>
      <c r="L95" s="241"/>
      <c r="M95" s="241"/>
    </row>
    <row r="96" spans="1:13">
      <c r="A96" s="590" t="s">
        <v>786</v>
      </c>
      <c r="B96" s="590"/>
      <c r="C96" s="590"/>
      <c r="D96" s="590"/>
      <c r="E96" s="590"/>
      <c r="F96" s="590"/>
      <c r="G96" s="590"/>
      <c r="H96" s="590"/>
      <c r="I96" s="590"/>
      <c r="J96" s="241">
        <f>+J98+J104</f>
        <v>907246.8</v>
      </c>
      <c r="K96" s="241">
        <f>+K98+K104</f>
        <v>907246.8</v>
      </c>
      <c r="L96" s="241">
        <f>+L98+L104</f>
        <v>907246.8</v>
      </c>
      <c r="M96" s="241">
        <f>+M98+M104</f>
        <v>907246.8</v>
      </c>
    </row>
    <row r="97" spans="1:13" ht="15">
      <c r="A97" s="134"/>
      <c r="B97" s="242" t="s">
        <v>787</v>
      </c>
      <c r="C97" s="584" t="s">
        <v>788</v>
      </c>
      <c r="D97" s="584"/>
      <c r="E97" s="584"/>
      <c r="F97" s="584"/>
      <c r="G97" s="584"/>
      <c r="H97" s="584"/>
      <c r="I97" s="584"/>
      <c r="J97" s="241">
        <v>14157</v>
      </c>
      <c r="K97" s="241">
        <v>14157</v>
      </c>
      <c r="L97" s="241">
        <v>14157</v>
      </c>
      <c r="M97" s="241">
        <v>14157</v>
      </c>
    </row>
    <row r="98" spans="1:13" ht="15">
      <c r="A98" s="134"/>
      <c r="B98" s="134"/>
      <c r="C98" s="137"/>
      <c r="D98" s="242" t="s">
        <v>789</v>
      </c>
      <c r="E98" s="584" t="s">
        <v>467</v>
      </c>
      <c r="F98" s="584"/>
      <c r="G98" s="584"/>
      <c r="H98" s="584"/>
      <c r="I98" s="584"/>
      <c r="J98" s="241">
        <v>14157</v>
      </c>
      <c r="K98" s="241">
        <v>14157</v>
      </c>
      <c r="L98" s="241">
        <v>14157</v>
      </c>
      <c r="M98" s="241">
        <v>14157</v>
      </c>
    </row>
    <row r="99" spans="1:13" ht="15">
      <c r="A99" s="134"/>
      <c r="B99" s="134"/>
      <c r="C99" s="137"/>
      <c r="D99" s="137"/>
      <c r="E99" s="137"/>
      <c r="F99" s="584" t="s">
        <v>790</v>
      </c>
      <c r="G99" s="584"/>
      <c r="H99" s="584"/>
      <c r="I99" s="584"/>
      <c r="J99" s="584"/>
      <c r="K99" s="584"/>
      <c r="L99" s="584"/>
      <c r="M99" s="584"/>
    </row>
    <row r="100" spans="1:13" ht="15">
      <c r="A100" s="134"/>
      <c r="B100" s="134"/>
      <c r="C100" s="137"/>
      <c r="D100" s="137"/>
      <c r="E100" s="137"/>
      <c r="F100" s="137"/>
      <c r="G100" s="584" t="s">
        <v>283</v>
      </c>
      <c r="H100" s="584"/>
      <c r="I100" s="584"/>
      <c r="J100" s="584"/>
      <c r="K100" s="584"/>
      <c r="L100" s="584"/>
      <c r="M100" s="584"/>
    </row>
    <row r="101" spans="1:13" ht="15">
      <c r="A101" s="134"/>
      <c r="B101" s="134"/>
      <c r="C101" s="137"/>
      <c r="D101" s="137"/>
      <c r="E101" s="137"/>
      <c r="F101" s="137"/>
      <c r="G101" s="137"/>
      <c r="H101" s="584" t="s">
        <v>791</v>
      </c>
      <c r="I101" s="584"/>
      <c r="J101" s="584"/>
      <c r="K101" s="584"/>
      <c r="L101" s="584"/>
      <c r="M101" s="584"/>
    </row>
    <row r="102" spans="1:13" ht="27">
      <c r="A102" s="134"/>
      <c r="B102" s="134"/>
      <c r="C102" s="137"/>
      <c r="D102" s="137"/>
      <c r="E102" s="137"/>
      <c r="F102" s="137"/>
      <c r="G102" s="137"/>
      <c r="H102" s="137"/>
      <c r="I102" s="138" t="s">
        <v>1206</v>
      </c>
      <c r="J102" s="141"/>
      <c r="K102" s="141">
        <v>2</v>
      </c>
      <c r="L102" s="141"/>
      <c r="M102" s="141">
        <v>2</v>
      </c>
    </row>
    <row r="103" spans="1:13" ht="94.5">
      <c r="A103" s="134"/>
      <c r="B103" s="134"/>
      <c r="C103" s="137"/>
      <c r="D103" s="137"/>
      <c r="E103" s="137"/>
      <c r="F103" s="137"/>
      <c r="G103" s="137"/>
      <c r="H103" s="137"/>
      <c r="I103" s="138" t="s">
        <v>1207</v>
      </c>
      <c r="J103" s="141"/>
      <c r="K103" s="141">
        <v>100</v>
      </c>
      <c r="L103" s="141"/>
      <c r="M103" s="141">
        <v>100</v>
      </c>
    </row>
    <row r="104" spans="1:13" ht="15">
      <c r="A104" s="134"/>
      <c r="B104" s="134"/>
      <c r="C104" s="137"/>
      <c r="D104" s="242" t="s">
        <v>1208</v>
      </c>
      <c r="E104" s="243" t="s">
        <v>470</v>
      </c>
      <c r="F104" s="243"/>
      <c r="G104" s="243"/>
      <c r="H104" s="243"/>
      <c r="I104" s="242"/>
      <c r="J104" s="241">
        <v>893089.8</v>
      </c>
      <c r="K104" s="241">
        <v>893089.8</v>
      </c>
      <c r="L104" s="241">
        <v>893089.8</v>
      </c>
      <c r="M104" s="241">
        <v>893089.8</v>
      </c>
    </row>
    <row r="105" spans="1:13" ht="15">
      <c r="A105" s="134"/>
      <c r="B105" s="134"/>
      <c r="C105" s="137"/>
      <c r="D105" s="137"/>
      <c r="E105" s="142"/>
      <c r="F105" s="243" t="s">
        <v>1209</v>
      </c>
      <c r="G105" s="243"/>
      <c r="H105" s="243"/>
      <c r="I105" s="242"/>
      <c r="J105" s="242"/>
      <c r="K105" s="242"/>
      <c r="L105" s="242"/>
      <c r="M105" s="242"/>
    </row>
    <row r="106" spans="1:13" ht="15">
      <c r="A106" s="134"/>
      <c r="B106" s="134"/>
      <c r="C106" s="137"/>
      <c r="D106" s="137"/>
      <c r="E106" s="142"/>
      <c r="F106" s="142"/>
      <c r="G106" s="243" t="s">
        <v>283</v>
      </c>
      <c r="H106" s="243"/>
      <c r="I106" s="242"/>
      <c r="J106" s="242"/>
      <c r="K106" s="242"/>
      <c r="L106" s="242"/>
      <c r="M106" s="242"/>
    </row>
    <row r="107" spans="1:13" ht="15">
      <c r="A107" s="134"/>
      <c r="B107" s="134"/>
      <c r="C107" s="137"/>
      <c r="D107" s="137"/>
      <c r="E107" s="142"/>
      <c r="F107" s="142"/>
      <c r="G107" s="142"/>
      <c r="H107" s="243" t="s">
        <v>791</v>
      </c>
      <c r="I107" s="242"/>
      <c r="J107" s="242"/>
      <c r="K107" s="242"/>
      <c r="L107" s="242"/>
      <c r="M107" s="242"/>
    </row>
    <row r="108" spans="1:13" ht="81">
      <c r="A108" s="134"/>
      <c r="B108" s="134"/>
      <c r="C108" s="137"/>
      <c r="D108" s="137"/>
      <c r="E108" s="137"/>
      <c r="F108" s="137"/>
      <c r="G108" s="137"/>
      <c r="H108" s="137"/>
      <c r="I108" s="138" t="s">
        <v>1210</v>
      </c>
      <c r="J108" s="141"/>
      <c r="K108" s="141">
        <v>55</v>
      </c>
      <c r="L108" s="141"/>
      <c r="M108" s="141">
        <v>55</v>
      </c>
    </row>
    <row r="109" spans="1:13" ht="81">
      <c r="A109" s="134"/>
      <c r="B109" s="134"/>
      <c r="C109" s="137"/>
      <c r="D109" s="271"/>
      <c r="E109" s="272"/>
      <c r="F109" s="272"/>
      <c r="G109" s="272"/>
      <c r="H109" s="272"/>
      <c r="I109" s="138" t="s">
        <v>1211</v>
      </c>
      <c r="J109" s="141"/>
      <c r="K109" s="141">
        <v>100</v>
      </c>
      <c r="L109" s="141"/>
      <c r="M109" s="141">
        <v>100</v>
      </c>
    </row>
    <row r="110" spans="1:13">
      <c r="A110" s="590" t="s">
        <v>792</v>
      </c>
      <c r="B110" s="590"/>
      <c r="C110" s="590"/>
      <c r="D110" s="590"/>
      <c r="E110" s="590"/>
      <c r="F110" s="590"/>
      <c r="G110" s="590"/>
      <c r="H110" s="590"/>
      <c r="I110" s="590"/>
      <c r="J110" s="241">
        <f>J111+J116+J126+J132+J137+J142+J148+J154+J159+J179+J189+J204+J209</f>
        <v>1875147.1</v>
      </c>
      <c r="K110" s="241">
        <f t="shared" ref="K110:M110" si="4">K111+K116+K126+K132+K137+K142+K148+K154+K159+K179+K189+K204+K209</f>
        <v>2765919.2</v>
      </c>
      <c r="L110" s="241">
        <f t="shared" si="4"/>
        <v>2864175.5</v>
      </c>
      <c r="M110" s="241">
        <f t="shared" si="4"/>
        <v>2864175.5</v>
      </c>
    </row>
    <row r="111" spans="1:13" ht="15">
      <c r="A111" s="134"/>
      <c r="B111" s="242" t="s">
        <v>793</v>
      </c>
      <c r="C111" s="584" t="s">
        <v>794</v>
      </c>
      <c r="D111" s="584"/>
      <c r="E111" s="584"/>
      <c r="F111" s="584"/>
      <c r="G111" s="584"/>
      <c r="H111" s="584"/>
      <c r="I111" s="584"/>
      <c r="J111" s="241">
        <v>10806.8</v>
      </c>
      <c r="K111" s="241">
        <v>10806.8</v>
      </c>
      <c r="L111" s="241">
        <v>10806.8</v>
      </c>
      <c r="M111" s="241">
        <v>10806.8</v>
      </c>
    </row>
    <row r="112" spans="1:13" ht="15">
      <c r="A112" s="134"/>
      <c r="B112" s="134"/>
      <c r="C112" s="137"/>
      <c r="D112" s="242" t="s">
        <v>795</v>
      </c>
      <c r="E112" s="584" t="s">
        <v>477</v>
      </c>
      <c r="F112" s="584"/>
      <c r="G112" s="584"/>
      <c r="H112" s="584"/>
      <c r="I112" s="584"/>
      <c r="J112" s="241">
        <v>10806.8</v>
      </c>
      <c r="K112" s="241">
        <v>10806.8</v>
      </c>
      <c r="L112" s="241">
        <v>10806.8</v>
      </c>
      <c r="M112" s="241">
        <v>10806.8</v>
      </c>
    </row>
    <row r="113" spans="1:13" ht="15">
      <c r="A113" s="134"/>
      <c r="B113" s="134"/>
      <c r="C113" s="137"/>
      <c r="D113" s="137"/>
      <c r="E113" s="137"/>
      <c r="F113" s="584" t="s">
        <v>796</v>
      </c>
      <c r="G113" s="584"/>
      <c r="H113" s="584"/>
      <c r="I113" s="584"/>
      <c r="J113" s="584"/>
      <c r="K113" s="584"/>
      <c r="L113" s="584"/>
      <c r="M113" s="584"/>
    </row>
    <row r="114" spans="1:13" ht="15">
      <c r="A114" s="134"/>
      <c r="B114" s="134"/>
      <c r="C114" s="137"/>
      <c r="D114" s="137"/>
      <c r="E114" s="137"/>
      <c r="F114" s="137"/>
      <c r="G114" s="584" t="s">
        <v>298</v>
      </c>
      <c r="H114" s="584"/>
      <c r="I114" s="584"/>
      <c r="J114" s="584"/>
      <c r="K114" s="584"/>
      <c r="L114" s="584"/>
      <c r="M114" s="584"/>
    </row>
    <row r="115" spans="1:13" ht="15">
      <c r="A115" s="134"/>
      <c r="B115" s="134"/>
      <c r="C115" s="137"/>
      <c r="D115" s="137"/>
      <c r="E115" s="137"/>
      <c r="F115" s="137"/>
      <c r="G115" s="137"/>
      <c r="H115" s="584" t="s">
        <v>797</v>
      </c>
      <c r="I115" s="584"/>
      <c r="J115" s="584"/>
      <c r="K115" s="584"/>
      <c r="L115" s="584"/>
      <c r="M115" s="584"/>
    </row>
    <row r="116" spans="1:13" ht="15">
      <c r="A116" s="134"/>
      <c r="B116" s="242" t="s">
        <v>798</v>
      </c>
      <c r="C116" s="584" t="s">
        <v>799</v>
      </c>
      <c r="D116" s="584"/>
      <c r="E116" s="584"/>
      <c r="F116" s="584"/>
      <c r="G116" s="584"/>
      <c r="H116" s="584"/>
      <c r="I116" s="584"/>
      <c r="J116" s="241">
        <f>+J117+J121</f>
        <v>35079.200000000004</v>
      </c>
      <c r="K116" s="241">
        <f>+K117+K121</f>
        <v>35079.200000000004</v>
      </c>
      <c r="L116" s="241">
        <f>+L117+L121</f>
        <v>35079.200000000004</v>
      </c>
      <c r="M116" s="241">
        <f>+M117+M121</f>
        <v>35079.200000000004</v>
      </c>
    </row>
    <row r="117" spans="1:13" ht="15" customHeight="1">
      <c r="A117" s="134"/>
      <c r="B117" s="134"/>
      <c r="C117" s="137"/>
      <c r="D117" s="242" t="s">
        <v>800</v>
      </c>
      <c r="E117" s="584" t="s">
        <v>92</v>
      </c>
      <c r="F117" s="584"/>
      <c r="G117" s="584"/>
      <c r="H117" s="584"/>
      <c r="I117" s="584"/>
      <c r="J117" s="241">
        <v>2179.8000000000002</v>
      </c>
      <c r="K117" s="241">
        <v>2179.8000000000002</v>
      </c>
      <c r="L117" s="241">
        <v>2179.8000000000002</v>
      </c>
      <c r="M117" s="241">
        <v>2179.8000000000002</v>
      </c>
    </row>
    <row r="118" spans="1:13" ht="15" customHeight="1">
      <c r="A118" s="134"/>
      <c r="B118" s="134"/>
      <c r="C118" s="137"/>
      <c r="D118" s="137"/>
      <c r="E118" s="137"/>
      <c r="F118" s="584" t="s">
        <v>297</v>
      </c>
      <c r="G118" s="584"/>
      <c r="H118" s="584"/>
      <c r="I118" s="584"/>
      <c r="J118" s="584"/>
      <c r="K118" s="584"/>
      <c r="L118" s="584"/>
      <c r="M118" s="584"/>
    </row>
    <row r="119" spans="1:13" ht="15" customHeight="1">
      <c r="A119" s="134"/>
      <c r="B119" s="134"/>
      <c r="C119" s="137"/>
      <c r="D119" s="137"/>
      <c r="E119" s="137"/>
      <c r="F119" s="137"/>
      <c r="G119" s="584" t="s">
        <v>298</v>
      </c>
      <c r="H119" s="584"/>
      <c r="I119" s="584"/>
      <c r="J119" s="584"/>
      <c r="K119" s="584"/>
      <c r="L119" s="584"/>
      <c r="M119" s="584"/>
    </row>
    <row r="120" spans="1:13" ht="15" customHeight="1">
      <c r="A120" s="134"/>
      <c r="B120" s="134"/>
      <c r="C120" s="137"/>
      <c r="D120" s="137"/>
      <c r="E120" s="137"/>
      <c r="F120" s="137"/>
      <c r="G120" s="137"/>
      <c r="H120" s="584" t="s">
        <v>801</v>
      </c>
      <c r="I120" s="584"/>
      <c r="J120" s="584"/>
      <c r="K120" s="584"/>
      <c r="L120" s="584"/>
      <c r="M120" s="584"/>
    </row>
    <row r="121" spans="1:13" ht="15">
      <c r="A121" s="134"/>
      <c r="B121" s="134"/>
      <c r="C121" s="137"/>
      <c r="D121" s="242" t="s">
        <v>803</v>
      </c>
      <c r="E121" s="584" t="s">
        <v>480</v>
      </c>
      <c r="F121" s="584"/>
      <c r="G121" s="584"/>
      <c r="H121" s="584"/>
      <c r="I121" s="584"/>
      <c r="J121" s="241">
        <v>32899.4</v>
      </c>
      <c r="K121" s="241">
        <v>32899.4</v>
      </c>
      <c r="L121" s="241">
        <v>32899.4</v>
      </c>
      <c r="M121" s="241">
        <v>32899.4</v>
      </c>
    </row>
    <row r="122" spans="1:13" ht="15">
      <c r="A122" s="134"/>
      <c r="B122" s="134"/>
      <c r="C122" s="137"/>
      <c r="D122" s="137"/>
      <c r="E122" s="137"/>
      <c r="F122" s="584" t="s">
        <v>804</v>
      </c>
      <c r="G122" s="584"/>
      <c r="H122" s="584"/>
      <c r="I122" s="584"/>
      <c r="J122" s="584"/>
      <c r="K122" s="584"/>
      <c r="L122" s="584"/>
      <c r="M122" s="584"/>
    </row>
    <row r="123" spans="1:13" ht="15">
      <c r="A123" s="134"/>
      <c r="B123" s="134"/>
      <c r="C123" s="137"/>
      <c r="D123" s="137"/>
      <c r="E123" s="137"/>
      <c r="F123" s="137"/>
      <c r="G123" s="584" t="s">
        <v>298</v>
      </c>
      <c r="H123" s="584"/>
      <c r="I123" s="584"/>
      <c r="J123" s="584"/>
      <c r="K123" s="584"/>
      <c r="L123" s="584"/>
      <c r="M123" s="584"/>
    </row>
    <row r="124" spans="1:13" ht="15">
      <c r="A124" s="134"/>
      <c r="B124" s="134"/>
      <c r="C124" s="137"/>
      <c r="D124" s="137"/>
      <c r="E124" s="137"/>
      <c r="F124" s="137"/>
      <c r="G124" s="137"/>
      <c r="H124" s="584" t="s">
        <v>801</v>
      </c>
      <c r="I124" s="584"/>
      <c r="J124" s="584"/>
      <c r="K124" s="584"/>
      <c r="L124" s="584"/>
      <c r="M124" s="584"/>
    </row>
    <row r="125" spans="1:13" ht="27">
      <c r="A125" s="134"/>
      <c r="B125" s="134"/>
      <c r="C125" s="137"/>
      <c r="D125" s="137"/>
      <c r="E125" s="137"/>
      <c r="F125" s="137"/>
      <c r="G125" s="137"/>
      <c r="H125" s="137"/>
      <c r="I125" s="138" t="s">
        <v>805</v>
      </c>
      <c r="J125" s="283"/>
      <c r="K125" s="283">
        <v>1</v>
      </c>
      <c r="L125" s="283"/>
      <c r="M125" s="283">
        <v>1</v>
      </c>
    </row>
    <row r="126" spans="1:13" ht="15">
      <c r="A126" s="134"/>
      <c r="B126" s="242" t="s">
        <v>806</v>
      </c>
      <c r="C126" s="584" t="s">
        <v>807</v>
      </c>
      <c r="D126" s="584"/>
      <c r="E126" s="584"/>
      <c r="F126" s="584"/>
      <c r="G126" s="584"/>
      <c r="H126" s="584"/>
      <c r="I126" s="584"/>
      <c r="J126" s="241">
        <v>47846.8</v>
      </c>
      <c r="K126" s="241">
        <v>47846.8</v>
      </c>
      <c r="L126" s="241">
        <v>47846.8</v>
      </c>
      <c r="M126" s="241">
        <v>47846.8</v>
      </c>
    </row>
    <row r="127" spans="1:13" ht="15">
      <c r="A127" s="134"/>
      <c r="B127" s="134"/>
      <c r="C127" s="137"/>
      <c r="D127" s="242" t="s">
        <v>808</v>
      </c>
      <c r="E127" s="584" t="s">
        <v>99</v>
      </c>
      <c r="F127" s="584"/>
      <c r="G127" s="584"/>
      <c r="H127" s="584"/>
      <c r="I127" s="584"/>
      <c r="J127" s="241">
        <v>47846.8</v>
      </c>
      <c r="K127" s="241">
        <v>47846.8</v>
      </c>
      <c r="L127" s="241">
        <v>47846.8</v>
      </c>
      <c r="M127" s="241">
        <v>47846.8</v>
      </c>
    </row>
    <row r="128" spans="1:13" ht="15">
      <c r="A128" s="134"/>
      <c r="B128" s="134"/>
      <c r="C128" s="137"/>
      <c r="D128" s="137"/>
      <c r="E128" s="137"/>
      <c r="F128" s="584" t="s">
        <v>299</v>
      </c>
      <c r="G128" s="584"/>
      <c r="H128" s="584"/>
      <c r="I128" s="584"/>
      <c r="J128" s="584"/>
      <c r="K128" s="584"/>
      <c r="L128" s="584"/>
      <c r="M128" s="584"/>
    </row>
    <row r="129" spans="1:13" ht="15">
      <c r="A129" s="134"/>
      <c r="B129" s="134"/>
      <c r="C129" s="137"/>
      <c r="D129" s="137"/>
      <c r="E129" s="137"/>
      <c r="F129" s="137"/>
      <c r="G129" s="584" t="s">
        <v>300</v>
      </c>
      <c r="H129" s="584"/>
      <c r="I129" s="584"/>
      <c r="J129" s="584"/>
      <c r="K129" s="584"/>
      <c r="L129" s="584"/>
      <c r="M129" s="584"/>
    </row>
    <row r="130" spans="1:13" ht="15">
      <c r="A130" s="134"/>
      <c r="B130" s="134"/>
      <c r="C130" s="137"/>
      <c r="D130" s="137"/>
      <c r="E130" s="137"/>
      <c r="F130" s="137"/>
      <c r="G130" s="137"/>
      <c r="H130" s="584" t="s">
        <v>301</v>
      </c>
      <c r="I130" s="584"/>
      <c r="J130" s="584"/>
      <c r="K130" s="584"/>
      <c r="L130" s="584"/>
      <c r="M130" s="584"/>
    </row>
    <row r="131" spans="1:13" ht="27">
      <c r="A131" s="134"/>
      <c r="B131" s="134"/>
      <c r="C131" s="137"/>
      <c r="D131" s="137"/>
      <c r="E131" s="137"/>
      <c r="F131" s="137"/>
      <c r="G131" s="137"/>
      <c r="H131" s="137"/>
      <c r="I131" s="138" t="s">
        <v>809</v>
      </c>
      <c r="J131" s="141"/>
      <c r="K131" s="141">
        <v>1</v>
      </c>
      <c r="L131" s="141"/>
      <c r="M131" s="141">
        <v>1</v>
      </c>
    </row>
    <row r="132" spans="1:13" ht="15">
      <c r="A132" s="134"/>
      <c r="B132" s="242" t="s">
        <v>810</v>
      </c>
      <c r="C132" s="584" t="s">
        <v>811</v>
      </c>
      <c r="D132" s="584"/>
      <c r="E132" s="584"/>
      <c r="F132" s="584"/>
      <c r="G132" s="584"/>
      <c r="H132" s="584"/>
      <c r="I132" s="584"/>
      <c r="J132" s="241">
        <v>3265.8</v>
      </c>
      <c r="K132" s="241">
        <v>3265.8</v>
      </c>
      <c r="L132" s="241">
        <v>3265.8</v>
      </c>
      <c r="M132" s="241">
        <v>3265.8</v>
      </c>
    </row>
    <row r="133" spans="1:13" ht="15">
      <c r="A133" s="134"/>
      <c r="B133" s="134"/>
      <c r="C133" s="137"/>
      <c r="D133" s="242" t="s">
        <v>812</v>
      </c>
      <c r="E133" s="584" t="s">
        <v>487</v>
      </c>
      <c r="F133" s="584"/>
      <c r="G133" s="584"/>
      <c r="H133" s="584"/>
      <c r="I133" s="584"/>
      <c r="J133" s="241">
        <v>3265.8</v>
      </c>
      <c r="K133" s="241">
        <v>3265.8</v>
      </c>
      <c r="L133" s="241">
        <v>3265.8</v>
      </c>
      <c r="M133" s="241">
        <v>3265.8</v>
      </c>
    </row>
    <row r="134" spans="1:13" ht="15">
      <c r="A134" s="134"/>
      <c r="B134" s="134"/>
      <c r="C134" s="137"/>
      <c r="D134" s="137"/>
      <c r="E134" s="137"/>
      <c r="F134" s="584" t="s">
        <v>813</v>
      </c>
      <c r="G134" s="584"/>
      <c r="H134" s="584"/>
      <c r="I134" s="584"/>
      <c r="J134" s="584"/>
      <c r="K134" s="584"/>
      <c r="L134" s="584"/>
      <c r="M134" s="584"/>
    </row>
    <row r="135" spans="1:13" ht="15">
      <c r="A135" s="134"/>
      <c r="B135" s="134"/>
      <c r="C135" s="137"/>
      <c r="D135" s="137"/>
      <c r="E135" s="137"/>
      <c r="F135" s="137"/>
      <c r="G135" s="584" t="s">
        <v>298</v>
      </c>
      <c r="H135" s="584"/>
      <c r="I135" s="584"/>
      <c r="J135" s="584"/>
      <c r="K135" s="584"/>
      <c r="L135" s="584"/>
      <c r="M135" s="584"/>
    </row>
    <row r="136" spans="1:13" ht="15">
      <c r="A136" s="134"/>
      <c r="B136" s="134"/>
      <c r="C136" s="137"/>
      <c r="D136" s="137"/>
      <c r="E136" s="137"/>
      <c r="F136" s="137"/>
      <c r="G136" s="137"/>
      <c r="H136" s="584" t="s">
        <v>814</v>
      </c>
      <c r="I136" s="584"/>
      <c r="J136" s="584"/>
      <c r="K136" s="584"/>
      <c r="L136" s="584"/>
      <c r="M136" s="584"/>
    </row>
    <row r="137" spans="1:13" ht="15">
      <c r="A137" s="134"/>
      <c r="B137" s="242" t="s">
        <v>815</v>
      </c>
      <c r="C137" s="584" t="s">
        <v>816</v>
      </c>
      <c r="D137" s="584"/>
      <c r="E137" s="584"/>
      <c r="F137" s="584"/>
      <c r="G137" s="584"/>
      <c r="H137" s="584"/>
      <c r="I137" s="584"/>
      <c r="J137" s="241">
        <v>1039.2</v>
      </c>
      <c r="K137" s="241">
        <v>1039.2</v>
      </c>
      <c r="L137" s="241">
        <v>1039.2</v>
      </c>
      <c r="M137" s="241">
        <v>1039.2</v>
      </c>
    </row>
    <row r="138" spans="1:13" ht="15">
      <c r="A138" s="134"/>
      <c r="B138" s="134"/>
      <c r="C138" s="137"/>
      <c r="D138" s="242" t="s">
        <v>817</v>
      </c>
      <c r="E138" s="584" t="s">
        <v>494</v>
      </c>
      <c r="F138" s="584"/>
      <c r="G138" s="584"/>
      <c r="H138" s="584"/>
      <c r="I138" s="584"/>
      <c r="J138" s="241">
        <v>1039.2</v>
      </c>
      <c r="K138" s="241">
        <v>1039.2</v>
      </c>
      <c r="L138" s="241">
        <v>1039.2</v>
      </c>
      <c r="M138" s="241">
        <v>1039.2</v>
      </c>
    </row>
    <row r="139" spans="1:13" ht="15">
      <c r="A139" s="134"/>
      <c r="B139" s="134"/>
      <c r="C139" s="137"/>
      <c r="D139" s="137"/>
      <c r="E139" s="137"/>
      <c r="F139" s="584" t="s">
        <v>818</v>
      </c>
      <c r="G139" s="584"/>
      <c r="H139" s="584"/>
      <c r="I139" s="584"/>
      <c r="J139" s="584"/>
      <c r="K139" s="584"/>
      <c r="L139" s="584"/>
      <c r="M139" s="584"/>
    </row>
    <row r="140" spans="1:13" ht="15">
      <c r="A140" s="134"/>
      <c r="B140" s="134"/>
      <c r="C140" s="137"/>
      <c r="D140" s="137"/>
      <c r="E140" s="137"/>
      <c r="F140" s="137"/>
      <c r="G140" s="584" t="s">
        <v>298</v>
      </c>
      <c r="H140" s="584"/>
      <c r="I140" s="584"/>
      <c r="J140" s="584"/>
      <c r="K140" s="584"/>
      <c r="L140" s="584"/>
      <c r="M140" s="584"/>
    </row>
    <row r="141" spans="1:13" ht="15">
      <c r="A141" s="134"/>
      <c r="B141" s="134"/>
      <c r="C141" s="137"/>
      <c r="D141" s="137"/>
      <c r="E141" s="137"/>
      <c r="F141" s="137"/>
      <c r="G141" s="137"/>
      <c r="H141" s="584" t="s">
        <v>819</v>
      </c>
      <c r="I141" s="584"/>
      <c r="J141" s="584"/>
      <c r="K141" s="584"/>
      <c r="L141" s="584"/>
      <c r="M141" s="584"/>
    </row>
    <row r="142" spans="1:13" s="8" customFormat="1" ht="15">
      <c r="A142" s="134"/>
      <c r="B142" s="242" t="s">
        <v>820</v>
      </c>
      <c r="C142" s="243" t="s">
        <v>821</v>
      </c>
      <c r="D142" s="137"/>
      <c r="E142" s="137"/>
      <c r="F142" s="137"/>
      <c r="G142" s="137"/>
      <c r="H142" s="242"/>
      <c r="I142" s="242"/>
      <c r="J142" s="241">
        <f>+J143</f>
        <v>4462.8999999999996</v>
      </c>
      <c r="K142" s="241">
        <f t="shared" ref="K142:M142" si="5">+K143</f>
        <v>4462.8999999999996</v>
      </c>
      <c r="L142" s="241">
        <f t="shared" si="5"/>
        <v>4462.8999999999996</v>
      </c>
      <c r="M142" s="241">
        <f t="shared" si="5"/>
        <v>4462.8999999999996</v>
      </c>
    </row>
    <row r="143" spans="1:13" s="8" customFormat="1" ht="15">
      <c r="A143" s="134"/>
      <c r="B143" s="134"/>
      <c r="C143" s="137"/>
      <c r="D143" s="242" t="s">
        <v>822</v>
      </c>
      <c r="E143" s="243" t="s">
        <v>500</v>
      </c>
      <c r="F143" s="137"/>
      <c r="G143" s="137"/>
      <c r="H143" s="242"/>
      <c r="I143" s="242"/>
      <c r="J143" s="241">
        <v>4462.8999999999996</v>
      </c>
      <c r="K143" s="241">
        <v>4462.8999999999996</v>
      </c>
      <c r="L143" s="241">
        <v>4462.8999999999996</v>
      </c>
      <c r="M143" s="241">
        <v>4462.8999999999996</v>
      </c>
    </row>
    <row r="144" spans="1:13" s="8" customFormat="1" ht="15">
      <c r="A144" s="134"/>
      <c r="B144" s="134"/>
      <c r="C144" s="137"/>
      <c r="D144" s="137"/>
      <c r="E144" s="137"/>
      <c r="F144" s="243" t="s">
        <v>823</v>
      </c>
      <c r="G144" s="137"/>
      <c r="H144" s="242"/>
      <c r="I144" s="242"/>
      <c r="J144" s="242"/>
      <c r="K144" s="242"/>
      <c r="L144" s="242"/>
      <c r="M144" s="242"/>
    </row>
    <row r="145" spans="1:13" s="8" customFormat="1" ht="15">
      <c r="A145" s="134"/>
      <c r="B145" s="134"/>
      <c r="C145" s="137"/>
      <c r="D145" s="137"/>
      <c r="E145" s="137"/>
      <c r="F145" s="137"/>
      <c r="G145" s="243" t="s">
        <v>283</v>
      </c>
      <c r="H145" s="243"/>
      <c r="I145" s="242"/>
      <c r="J145" s="242"/>
      <c r="K145" s="242"/>
      <c r="L145" s="242"/>
      <c r="M145" s="242"/>
    </row>
    <row r="146" spans="1:13" s="8" customFormat="1" ht="15">
      <c r="A146" s="134"/>
      <c r="B146" s="134"/>
      <c r="C146" s="137"/>
      <c r="D146" s="137"/>
      <c r="E146" s="137"/>
      <c r="F146" s="137"/>
      <c r="G146" s="142"/>
      <c r="H146" s="243" t="s">
        <v>824</v>
      </c>
      <c r="I146" s="242"/>
      <c r="J146" s="242"/>
      <c r="K146" s="242"/>
      <c r="L146" s="242"/>
      <c r="M146" s="242"/>
    </row>
    <row r="147" spans="1:13" s="8" customFormat="1" ht="27">
      <c r="A147" s="134"/>
      <c r="B147" s="134"/>
      <c r="C147" s="137"/>
      <c r="D147" s="137"/>
      <c r="E147" s="137"/>
      <c r="F147" s="137"/>
      <c r="G147" s="137"/>
      <c r="H147" s="137"/>
      <c r="I147" s="138" t="s">
        <v>766</v>
      </c>
      <c r="J147" s="141"/>
      <c r="K147" s="141">
        <v>69</v>
      </c>
      <c r="L147" s="141"/>
      <c r="M147" s="141">
        <v>69</v>
      </c>
    </row>
    <row r="148" spans="1:13" ht="15">
      <c r="A148" s="134"/>
      <c r="B148" s="242">
        <v>1148</v>
      </c>
      <c r="C148" s="584" t="s">
        <v>1001</v>
      </c>
      <c r="D148" s="584"/>
      <c r="E148" s="584"/>
      <c r="F148" s="584"/>
      <c r="G148" s="584"/>
      <c r="H148" s="584"/>
      <c r="I148" s="584"/>
      <c r="J148" s="241">
        <f>+J149</f>
        <v>7708.5</v>
      </c>
      <c r="K148" s="241">
        <f t="shared" ref="K148:M148" si="6">+K149</f>
        <v>7708.5</v>
      </c>
      <c r="L148" s="241">
        <f t="shared" si="6"/>
        <v>7708.5</v>
      </c>
      <c r="M148" s="241">
        <f t="shared" si="6"/>
        <v>7708.5</v>
      </c>
    </row>
    <row r="149" spans="1:13" ht="15">
      <c r="A149" s="134"/>
      <c r="B149" s="134"/>
      <c r="C149" s="137"/>
      <c r="D149" s="242" t="s">
        <v>1002</v>
      </c>
      <c r="E149" s="584" t="s">
        <v>1003</v>
      </c>
      <c r="F149" s="584"/>
      <c r="G149" s="584"/>
      <c r="H149" s="584"/>
      <c r="I149" s="584"/>
      <c r="J149" s="241">
        <v>7708.5</v>
      </c>
      <c r="K149" s="241">
        <v>7708.5</v>
      </c>
      <c r="L149" s="241">
        <v>7708.5</v>
      </c>
      <c r="M149" s="241">
        <v>7708.5</v>
      </c>
    </row>
    <row r="150" spans="1:13" ht="15">
      <c r="A150" s="134"/>
      <c r="B150" s="134"/>
      <c r="C150" s="137"/>
      <c r="D150" s="137"/>
      <c r="E150" s="137"/>
      <c r="F150" s="584" t="s">
        <v>1004</v>
      </c>
      <c r="G150" s="584"/>
      <c r="H150" s="584"/>
      <c r="I150" s="584"/>
      <c r="J150" s="584"/>
      <c r="K150" s="584"/>
      <c r="L150" s="584"/>
      <c r="M150" s="584"/>
    </row>
    <row r="151" spans="1:13" ht="15">
      <c r="A151" s="134"/>
      <c r="B151" s="134"/>
      <c r="C151" s="137"/>
      <c r="D151" s="137"/>
      <c r="E151" s="137"/>
      <c r="F151" s="137"/>
      <c r="G151" s="584" t="s">
        <v>1005</v>
      </c>
      <c r="H151" s="584"/>
      <c r="I151" s="584"/>
      <c r="J151" s="584"/>
      <c r="K151" s="584"/>
      <c r="L151" s="584"/>
      <c r="M151" s="584"/>
    </row>
    <row r="152" spans="1:13" ht="15">
      <c r="A152" s="134"/>
      <c r="B152" s="134"/>
      <c r="C152" s="137"/>
      <c r="D152" s="137"/>
      <c r="E152" s="137"/>
      <c r="F152" s="137"/>
      <c r="G152" s="137"/>
      <c r="H152" s="584" t="s">
        <v>1006</v>
      </c>
      <c r="I152" s="584"/>
      <c r="J152" s="584"/>
      <c r="K152" s="584"/>
      <c r="L152" s="584"/>
      <c r="M152" s="584"/>
    </row>
    <row r="153" spans="1:13" ht="27">
      <c r="A153" s="134"/>
      <c r="B153" s="134"/>
      <c r="C153" s="137"/>
      <c r="D153" s="137"/>
      <c r="E153" s="137"/>
      <c r="F153" s="137"/>
      <c r="G153" s="137"/>
      <c r="H153" s="137"/>
      <c r="I153" s="138" t="s">
        <v>805</v>
      </c>
      <c r="J153" s="141"/>
      <c r="K153" s="141">
        <v>1</v>
      </c>
      <c r="L153" s="141"/>
      <c r="M153" s="141">
        <v>1</v>
      </c>
    </row>
    <row r="154" spans="1:13" ht="15">
      <c r="A154" s="134"/>
      <c r="B154" s="242" t="s">
        <v>825</v>
      </c>
      <c r="C154" s="584" t="s">
        <v>826</v>
      </c>
      <c r="D154" s="584"/>
      <c r="E154" s="584"/>
      <c r="F154" s="584"/>
      <c r="G154" s="584"/>
      <c r="H154" s="584"/>
      <c r="I154" s="584"/>
      <c r="J154" s="241">
        <v>52985.5</v>
      </c>
      <c r="K154" s="241">
        <v>52985.5</v>
      </c>
      <c r="L154" s="241">
        <v>52985.5</v>
      </c>
      <c r="M154" s="241">
        <v>52985.5</v>
      </c>
    </row>
    <row r="155" spans="1:13" ht="15">
      <c r="A155" s="134"/>
      <c r="B155" s="134"/>
      <c r="C155" s="137"/>
      <c r="D155" s="242" t="s">
        <v>827</v>
      </c>
      <c r="E155" s="584" t="s">
        <v>514</v>
      </c>
      <c r="F155" s="584"/>
      <c r="G155" s="584"/>
      <c r="H155" s="584"/>
      <c r="I155" s="584"/>
      <c r="J155" s="241">
        <v>52985.5</v>
      </c>
      <c r="K155" s="241">
        <v>52985.5</v>
      </c>
      <c r="L155" s="241">
        <v>52985.5</v>
      </c>
      <c r="M155" s="241">
        <v>52985.5</v>
      </c>
    </row>
    <row r="156" spans="1:13" ht="15">
      <c r="A156" s="134"/>
      <c r="B156" s="134"/>
      <c r="C156" s="137"/>
      <c r="D156" s="137"/>
      <c r="E156" s="137"/>
      <c r="F156" s="584" t="s">
        <v>828</v>
      </c>
      <c r="G156" s="584"/>
      <c r="H156" s="584"/>
      <c r="I156" s="584"/>
      <c r="J156" s="584"/>
      <c r="K156" s="584"/>
      <c r="L156" s="584"/>
      <c r="M156" s="584"/>
    </row>
    <row r="157" spans="1:13" ht="15">
      <c r="A157" s="134"/>
      <c r="B157" s="134"/>
      <c r="C157" s="137"/>
      <c r="D157" s="137"/>
      <c r="E157" s="137"/>
      <c r="F157" s="137"/>
      <c r="G157" s="584" t="s">
        <v>298</v>
      </c>
      <c r="H157" s="584"/>
      <c r="I157" s="584"/>
      <c r="J157" s="584"/>
      <c r="K157" s="584"/>
      <c r="L157" s="584"/>
      <c r="M157" s="584"/>
    </row>
    <row r="158" spans="1:13" ht="15">
      <c r="A158" s="134"/>
      <c r="B158" s="134"/>
      <c r="C158" s="137"/>
      <c r="D158" s="137"/>
      <c r="E158" s="137"/>
      <c r="F158" s="137"/>
      <c r="G158" s="137"/>
      <c r="H158" s="584" t="s">
        <v>829</v>
      </c>
      <c r="I158" s="584"/>
      <c r="J158" s="584"/>
      <c r="K158" s="584"/>
      <c r="L158" s="584"/>
      <c r="M158" s="584"/>
    </row>
    <row r="159" spans="1:13" ht="15">
      <c r="A159" s="134"/>
      <c r="B159" s="242" t="s">
        <v>830</v>
      </c>
      <c r="C159" s="584" t="s">
        <v>831</v>
      </c>
      <c r="D159" s="584"/>
      <c r="E159" s="584"/>
      <c r="F159" s="584"/>
      <c r="G159" s="584"/>
      <c r="H159" s="584"/>
      <c r="I159" s="584"/>
      <c r="J159" s="241">
        <f>J160+J165+J171+J175</f>
        <v>483321.3</v>
      </c>
      <c r="K159" s="241">
        <f t="shared" ref="K159:M159" si="7">K160+K165+K171+K175</f>
        <v>759104.3</v>
      </c>
      <c r="L159" s="241">
        <f t="shared" si="7"/>
        <v>784104.3</v>
      </c>
      <c r="M159" s="241">
        <f t="shared" si="7"/>
        <v>784104.3</v>
      </c>
    </row>
    <row r="160" spans="1:13" ht="15">
      <c r="A160" s="134"/>
      <c r="B160" s="134"/>
      <c r="C160" s="137"/>
      <c r="D160" s="242" t="s">
        <v>832</v>
      </c>
      <c r="E160" s="584" t="s">
        <v>521</v>
      </c>
      <c r="F160" s="584"/>
      <c r="G160" s="584"/>
      <c r="H160" s="584"/>
      <c r="I160" s="584"/>
      <c r="J160" s="241">
        <v>265441</v>
      </c>
      <c r="K160" s="241">
        <v>516224</v>
      </c>
      <c r="L160" s="241">
        <v>516224</v>
      </c>
      <c r="M160" s="241">
        <v>516224</v>
      </c>
    </row>
    <row r="161" spans="1:13" ht="15">
      <c r="A161" s="134"/>
      <c r="B161" s="134"/>
      <c r="C161" s="137"/>
      <c r="D161" s="137"/>
      <c r="E161" s="137"/>
      <c r="F161" s="584" t="s">
        <v>833</v>
      </c>
      <c r="G161" s="584"/>
      <c r="H161" s="584"/>
      <c r="I161" s="584"/>
      <c r="J161" s="584"/>
      <c r="K161" s="584"/>
      <c r="L161" s="584"/>
      <c r="M161" s="584"/>
    </row>
    <row r="162" spans="1:13" ht="15">
      <c r="A162" s="134"/>
      <c r="B162" s="134"/>
      <c r="C162" s="137"/>
      <c r="D162" s="137"/>
      <c r="E162" s="137"/>
      <c r="F162" s="137"/>
      <c r="G162" s="584" t="s">
        <v>345</v>
      </c>
      <c r="H162" s="584"/>
      <c r="I162" s="584"/>
      <c r="J162" s="584"/>
      <c r="K162" s="584"/>
      <c r="L162" s="584"/>
      <c r="M162" s="584"/>
    </row>
    <row r="163" spans="1:13" ht="15">
      <c r="A163" s="134"/>
      <c r="B163" s="134"/>
      <c r="C163" s="137"/>
      <c r="D163" s="137"/>
      <c r="E163" s="137"/>
      <c r="F163" s="137"/>
      <c r="G163" s="137"/>
      <c r="H163" s="584" t="s">
        <v>834</v>
      </c>
      <c r="I163" s="584"/>
      <c r="J163" s="584"/>
      <c r="K163" s="584"/>
      <c r="L163" s="584"/>
      <c r="M163" s="584"/>
    </row>
    <row r="164" spans="1:13" ht="27">
      <c r="A164" s="134"/>
      <c r="B164" s="134"/>
      <c r="C164" s="137"/>
      <c r="D164" s="137"/>
      <c r="E164" s="137"/>
      <c r="F164" s="137"/>
      <c r="G164" s="137"/>
      <c r="H164" s="137"/>
      <c r="I164" s="138" t="s">
        <v>838</v>
      </c>
      <c r="J164" s="141"/>
      <c r="K164" s="141">
        <v>1</v>
      </c>
      <c r="L164" s="141"/>
      <c r="M164" s="141">
        <v>1</v>
      </c>
    </row>
    <row r="165" spans="1:13" ht="15">
      <c r="A165" s="134"/>
      <c r="B165" s="134"/>
      <c r="C165" s="137"/>
      <c r="D165" s="242" t="s">
        <v>835</v>
      </c>
      <c r="E165" s="584" t="s">
        <v>524</v>
      </c>
      <c r="F165" s="584"/>
      <c r="G165" s="584"/>
      <c r="H165" s="584"/>
      <c r="I165" s="584"/>
      <c r="J165" s="241">
        <v>123408.3</v>
      </c>
      <c r="K165" s="241">
        <v>148408.29999999999</v>
      </c>
      <c r="L165" s="241">
        <v>173408.3</v>
      </c>
      <c r="M165" s="241">
        <v>173408.3</v>
      </c>
    </row>
    <row r="166" spans="1:13" ht="15">
      <c r="A166" s="134"/>
      <c r="B166" s="134"/>
      <c r="C166" s="137"/>
      <c r="D166" s="137"/>
      <c r="E166" s="137"/>
      <c r="F166" s="584" t="s">
        <v>836</v>
      </c>
      <c r="G166" s="584"/>
      <c r="H166" s="584"/>
      <c r="I166" s="584"/>
      <c r="J166" s="584"/>
      <c r="K166" s="584"/>
      <c r="L166" s="584"/>
      <c r="M166" s="584"/>
    </row>
    <row r="167" spans="1:13" ht="15">
      <c r="A167" s="134"/>
      <c r="B167" s="134"/>
      <c r="C167" s="137"/>
      <c r="D167" s="137"/>
      <c r="E167" s="137"/>
      <c r="F167" s="137"/>
      <c r="G167" s="584" t="s">
        <v>298</v>
      </c>
      <c r="H167" s="584"/>
      <c r="I167" s="584"/>
      <c r="J167" s="584"/>
      <c r="K167" s="584"/>
      <c r="L167" s="584"/>
      <c r="M167" s="584"/>
    </row>
    <row r="168" spans="1:13" ht="15">
      <c r="A168" s="134"/>
      <c r="B168" s="134"/>
      <c r="C168" s="137"/>
      <c r="D168" s="137"/>
      <c r="E168" s="137"/>
      <c r="F168" s="137"/>
      <c r="G168" s="137"/>
      <c r="H168" s="584" t="s">
        <v>837</v>
      </c>
      <c r="I168" s="584"/>
      <c r="J168" s="584"/>
      <c r="K168" s="584"/>
      <c r="L168" s="584"/>
      <c r="M168" s="584"/>
    </row>
    <row r="169" spans="1:13" ht="15">
      <c r="A169" s="134"/>
      <c r="B169" s="134"/>
      <c r="C169" s="137"/>
      <c r="D169" s="137"/>
      <c r="E169" s="137"/>
      <c r="F169" s="137"/>
      <c r="G169" s="137"/>
      <c r="H169" s="137"/>
      <c r="I169" s="138" t="s">
        <v>839</v>
      </c>
      <c r="J169" s="141"/>
      <c r="K169" s="141">
        <v>1</v>
      </c>
      <c r="L169" s="141"/>
      <c r="M169" s="141">
        <v>1</v>
      </c>
    </row>
    <row r="170" spans="1:13" ht="40.5">
      <c r="A170" s="134"/>
      <c r="B170" s="134"/>
      <c r="C170" s="137"/>
      <c r="D170" s="137"/>
      <c r="E170" s="137"/>
      <c r="F170" s="137"/>
      <c r="G170" s="137"/>
      <c r="H170" s="137"/>
      <c r="I170" s="138" t="s">
        <v>849</v>
      </c>
      <c r="J170" s="141"/>
      <c r="K170" s="141">
        <v>1</v>
      </c>
      <c r="L170" s="141"/>
      <c r="M170" s="141">
        <v>1</v>
      </c>
    </row>
    <row r="171" spans="1:13" ht="15">
      <c r="A171" s="134"/>
      <c r="B171" s="134"/>
      <c r="C171" s="137"/>
      <c r="D171" s="242" t="s">
        <v>840</v>
      </c>
      <c r="E171" s="584" t="s">
        <v>527</v>
      </c>
      <c r="F171" s="584"/>
      <c r="G171" s="584"/>
      <c r="H171" s="584"/>
      <c r="I171" s="584"/>
      <c r="J171" s="241">
        <v>50411.1</v>
      </c>
      <c r="K171" s="241">
        <v>50411.1</v>
      </c>
      <c r="L171" s="241">
        <v>50411.1</v>
      </c>
      <c r="M171" s="241">
        <v>50411.1</v>
      </c>
    </row>
    <row r="172" spans="1:13" ht="15">
      <c r="A172" s="134"/>
      <c r="B172" s="134"/>
      <c r="C172" s="137"/>
      <c r="D172" s="137"/>
      <c r="E172" s="137"/>
      <c r="F172" s="584" t="s">
        <v>841</v>
      </c>
      <c r="G172" s="584"/>
      <c r="H172" s="584"/>
      <c r="I172" s="584"/>
      <c r="J172" s="584"/>
      <c r="K172" s="584"/>
      <c r="L172" s="584"/>
      <c r="M172" s="584"/>
    </row>
    <row r="173" spans="1:13" ht="15">
      <c r="A173" s="134"/>
      <c r="B173" s="134"/>
      <c r="C173" s="137"/>
      <c r="D173" s="137"/>
      <c r="E173" s="137"/>
      <c r="F173" s="137"/>
      <c r="G173" s="584" t="s">
        <v>298</v>
      </c>
      <c r="H173" s="584"/>
      <c r="I173" s="584"/>
      <c r="J173" s="584"/>
      <c r="K173" s="584"/>
      <c r="L173" s="584"/>
      <c r="M173" s="584"/>
    </row>
    <row r="174" spans="1:13" ht="15">
      <c r="A174" s="134"/>
      <c r="B174" s="134"/>
      <c r="C174" s="137"/>
      <c r="D174" s="137"/>
      <c r="E174" s="137"/>
      <c r="F174" s="137"/>
      <c r="G174" s="137"/>
      <c r="H174" s="584" t="s">
        <v>837</v>
      </c>
      <c r="I174" s="584"/>
      <c r="J174" s="584"/>
      <c r="K174" s="584"/>
      <c r="L174" s="584"/>
      <c r="M174" s="584"/>
    </row>
    <row r="175" spans="1:13" ht="15">
      <c r="A175" s="134"/>
      <c r="B175" s="134"/>
      <c r="C175" s="137"/>
      <c r="D175" s="242" t="s">
        <v>842</v>
      </c>
      <c r="E175" s="584" t="s">
        <v>530</v>
      </c>
      <c r="F175" s="584"/>
      <c r="G175" s="584"/>
      <c r="H175" s="584"/>
      <c r="I175" s="584"/>
      <c r="J175" s="241">
        <v>44060.9</v>
      </c>
      <c r="K175" s="241">
        <v>44060.9</v>
      </c>
      <c r="L175" s="241">
        <v>44060.9</v>
      </c>
      <c r="M175" s="241">
        <v>44060.9</v>
      </c>
    </row>
    <row r="176" spans="1:13" ht="15">
      <c r="A176" s="134"/>
      <c r="B176" s="134"/>
      <c r="C176" s="137"/>
      <c r="D176" s="137"/>
      <c r="E176" s="137"/>
      <c r="F176" s="584" t="s">
        <v>843</v>
      </c>
      <c r="G176" s="584"/>
      <c r="H176" s="584"/>
      <c r="I176" s="584"/>
      <c r="J176" s="584"/>
      <c r="K176" s="584"/>
      <c r="L176" s="584"/>
      <c r="M176" s="584"/>
    </row>
    <row r="177" spans="1:13" ht="15">
      <c r="A177" s="134"/>
      <c r="B177" s="134"/>
      <c r="C177" s="137"/>
      <c r="D177" s="137"/>
      <c r="E177" s="137"/>
      <c r="F177" s="137"/>
      <c r="G177" s="584" t="s">
        <v>298</v>
      </c>
      <c r="H177" s="584"/>
      <c r="I177" s="584"/>
      <c r="J177" s="584"/>
      <c r="K177" s="584"/>
      <c r="L177" s="584"/>
      <c r="M177" s="584"/>
    </row>
    <row r="178" spans="1:13" ht="15">
      <c r="A178" s="134"/>
      <c r="B178" s="134"/>
      <c r="C178" s="137"/>
      <c r="D178" s="137"/>
      <c r="E178" s="137"/>
      <c r="F178" s="137"/>
      <c r="G178" s="137"/>
      <c r="H178" s="584" t="s">
        <v>844</v>
      </c>
      <c r="I178" s="584"/>
      <c r="J178" s="584"/>
      <c r="K178" s="584"/>
      <c r="L178" s="584"/>
      <c r="M178" s="584"/>
    </row>
    <row r="179" spans="1:13" ht="15">
      <c r="A179" s="134"/>
      <c r="B179" s="242" t="s">
        <v>845</v>
      </c>
      <c r="C179" s="584" t="s">
        <v>846</v>
      </c>
      <c r="D179" s="584"/>
      <c r="E179" s="584"/>
      <c r="F179" s="584"/>
      <c r="G179" s="584"/>
      <c r="H179" s="584"/>
      <c r="I179" s="584"/>
      <c r="J179" s="241">
        <f>J180+J184</f>
        <v>131710.79999999999</v>
      </c>
      <c r="K179" s="241">
        <v>131710.79999999999</v>
      </c>
      <c r="L179" s="241">
        <v>131710.79999999999</v>
      </c>
      <c r="M179" s="241">
        <v>131710.79999999999</v>
      </c>
    </row>
    <row r="180" spans="1:13" ht="15">
      <c r="A180" s="134"/>
      <c r="B180" s="134"/>
      <c r="C180" s="137"/>
      <c r="D180" s="242" t="s">
        <v>847</v>
      </c>
      <c r="E180" s="584" t="s">
        <v>533</v>
      </c>
      <c r="F180" s="584"/>
      <c r="G180" s="584"/>
      <c r="H180" s="584"/>
      <c r="I180" s="584"/>
      <c r="J180" s="241">
        <v>2547</v>
      </c>
      <c r="K180" s="241">
        <v>2547</v>
      </c>
      <c r="L180" s="241">
        <v>2547</v>
      </c>
      <c r="M180" s="241">
        <v>2547</v>
      </c>
    </row>
    <row r="181" spans="1:13" ht="15">
      <c r="A181" s="134"/>
      <c r="B181" s="134"/>
      <c r="C181" s="137"/>
      <c r="D181" s="137"/>
      <c r="E181" s="137"/>
      <c r="F181" s="584" t="s">
        <v>848</v>
      </c>
      <c r="G181" s="584"/>
      <c r="H181" s="584"/>
      <c r="I181" s="584"/>
      <c r="J181" s="584"/>
      <c r="K181" s="584"/>
      <c r="L181" s="584"/>
      <c r="M181" s="584"/>
    </row>
    <row r="182" spans="1:13" ht="15">
      <c r="A182" s="134"/>
      <c r="B182" s="134"/>
      <c r="C182" s="137"/>
      <c r="D182" s="137"/>
      <c r="E182" s="137"/>
      <c r="F182" s="137"/>
      <c r="G182" s="584" t="s">
        <v>298</v>
      </c>
      <c r="H182" s="584"/>
      <c r="I182" s="584"/>
      <c r="J182" s="584"/>
      <c r="K182" s="584"/>
      <c r="L182" s="584"/>
      <c r="M182" s="584"/>
    </row>
    <row r="183" spans="1:13" ht="15">
      <c r="A183" s="134"/>
      <c r="B183" s="134"/>
      <c r="C183" s="137"/>
      <c r="D183" s="137"/>
      <c r="E183" s="137"/>
      <c r="F183" s="137"/>
      <c r="G183" s="137"/>
      <c r="H183" s="584" t="s">
        <v>303</v>
      </c>
      <c r="I183" s="584"/>
      <c r="J183" s="584"/>
      <c r="K183" s="584"/>
      <c r="L183" s="584"/>
      <c r="M183" s="584"/>
    </row>
    <row r="184" spans="1:13" ht="15">
      <c r="A184" s="134"/>
      <c r="B184" s="134"/>
      <c r="C184" s="137"/>
      <c r="D184" s="242" t="s">
        <v>850</v>
      </c>
      <c r="E184" s="584" t="s">
        <v>106</v>
      </c>
      <c r="F184" s="584"/>
      <c r="G184" s="584"/>
      <c r="H184" s="584"/>
      <c r="I184" s="584"/>
      <c r="J184" s="241">
        <v>129163.8</v>
      </c>
      <c r="K184" s="241">
        <v>129163.8</v>
      </c>
      <c r="L184" s="241">
        <v>129163.8</v>
      </c>
      <c r="M184" s="241">
        <v>129163.8</v>
      </c>
    </row>
    <row r="185" spans="1:13" ht="15">
      <c r="A185" s="134"/>
      <c r="B185" s="134"/>
      <c r="C185" s="137"/>
      <c r="D185" s="137"/>
      <c r="E185" s="137"/>
      <c r="F185" s="584" t="s">
        <v>302</v>
      </c>
      <c r="G185" s="584"/>
      <c r="H185" s="584"/>
      <c r="I185" s="584"/>
      <c r="J185" s="584"/>
      <c r="K185" s="584"/>
      <c r="L185" s="584"/>
      <c r="M185" s="584"/>
    </row>
    <row r="186" spans="1:13" ht="15">
      <c r="A186" s="134"/>
      <c r="B186" s="134"/>
      <c r="C186" s="137"/>
      <c r="D186" s="137"/>
      <c r="E186" s="137"/>
      <c r="F186" s="137"/>
      <c r="G186" s="584" t="s">
        <v>298</v>
      </c>
      <c r="H186" s="584"/>
      <c r="I186" s="584"/>
      <c r="J186" s="584"/>
      <c r="K186" s="584"/>
      <c r="L186" s="584"/>
      <c r="M186" s="584"/>
    </row>
    <row r="187" spans="1:13" ht="15">
      <c r="A187" s="134"/>
      <c r="B187" s="134"/>
      <c r="C187" s="137"/>
      <c r="D187" s="137"/>
      <c r="E187" s="137"/>
      <c r="F187" s="137"/>
      <c r="G187" s="137"/>
      <c r="H187" s="584" t="s">
        <v>303</v>
      </c>
      <c r="I187" s="584"/>
      <c r="J187" s="584"/>
      <c r="K187" s="584"/>
      <c r="L187" s="584"/>
      <c r="M187" s="584"/>
    </row>
    <row r="188" spans="1:13" ht="27">
      <c r="A188" s="134"/>
      <c r="B188" s="134"/>
      <c r="C188" s="137"/>
      <c r="D188" s="137"/>
      <c r="E188" s="137"/>
      <c r="F188" s="137"/>
      <c r="G188" s="137"/>
      <c r="H188" s="137"/>
      <c r="I188" s="138" t="s">
        <v>851</v>
      </c>
      <c r="J188" s="141"/>
      <c r="K188" s="141">
        <v>3</v>
      </c>
      <c r="L188" s="141"/>
      <c r="M188" s="141">
        <v>3</v>
      </c>
    </row>
    <row r="189" spans="1:13" ht="15">
      <c r="A189" s="134"/>
      <c r="B189" s="242" t="s">
        <v>852</v>
      </c>
      <c r="C189" s="584" t="s">
        <v>853</v>
      </c>
      <c r="D189" s="584"/>
      <c r="E189" s="584"/>
      <c r="F189" s="584"/>
      <c r="G189" s="584"/>
      <c r="H189" s="584"/>
      <c r="I189" s="584"/>
      <c r="J189" s="241">
        <f>+J190+J196+J200</f>
        <v>72676.800000000003</v>
      </c>
      <c r="K189" s="241">
        <f>+K190+K196+K200</f>
        <v>72676.800000000003</v>
      </c>
      <c r="L189" s="241">
        <f>+L190+L196+L200</f>
        <v>72676.800000000003</v>
      </c>
      <c r="M189" s="241">
        <f>+M190+M196+M200</f>
        <v>72676.800000000003</v>
      </c>
    </row>
    <row r="190" spans="1:13" ht="15">
      <c r="A190" s="134"/>
      <c r="B190" s="134"/>
      <c r="C190" s="137"/>
      <c r="D190" s="242" t="s">
        <v>854</v>
      </c>
      <c r="E190" s="584" t="s">
        <v>540</v>
      </c>
      <c r="F190" s="584"/>
      <c r="G190" s="584"/>
      <c r="H190" s="584"/>
      <c r="I190" s="584"/>
      <c r="J190" s="241">
        <v>33857.4</v>
      </c>
      <c r="K190" s="241">
        <v>33857.4</v>
      </c>
      <c r="L190" s="241">
        <v>33857.4</v>
      </c>
      <c r="M190" s="241">
        <v>33857.4</v>
      </c>
    </row>
    <row r="191" spans="1:13" ht="15">
      <c r="A191" s="134"/>
      <c r="B191" s="134"/>
      <c r="C191" s="137"/>
      <c r="D191" s="137"/>
      <c r="E191" s="137"/>
      <c r="F191" s="584" t="s">
        <v>855</v>
      </c>
      <c r="G191" s="584"/>
      <c r="H191" s="584"/>
      <c r="I191" s="584"/>
      <c r="J191" s="584"/>
      <c r="K191" s="584"/>
      <c r="L191" s="584"/>
      <c r="M191" s="584"/>
    </row>
    <row r="192" spans="1:13" ht="15">
      <c r="A192" s="134"/>
      <c r="B192" s="134"/>
      <c r="C192" s="137"/>
      <c r="D192" s="137"/>
      <c r="E192" s="137"/>
      <c r="F192" s="137"/>
      <c r="G192" s="584" t="s">
        <v>298</v>
      </c>
      <c r="H192" s="584"/>
      <c r="I192" s="584"/>
      <c r="J192" s="584"/>
      <c r="K192" s="584"/>
      <c r="L192" s="584"/>
      <c r="M192" s="584"/>
    </row>
    <row r="193" spans="1:13" ht="15">
      <c r="A193" s="134"/>
      <c r="B193" s="134"/>
      <c r="C193" s="137"/>
      <c r="D193" s="137"/>
      <c r="E193" s="137"/>
      <c r="F193" s="137"/>
      <c r="G193" s="137"/>
      <c r="H193" s="584" t="s">
        <v>856</v>
      </c>
      <c r="I193" s="584"/>
      <c r="J193" s="584"/>
      <c r="K193" s="584"/>
      <c r="L193" s="584"/>
      <c r="M193" s="584"/>
    </row>
    <row r="194" spans="1:13" ht="27">
      <c r="A194" s="134"/>
      <c r="B194" s="134"/>
      <c r="C194" s="137"/>
      <c r="D194" s="137"/>
      <c r="E194" s="137"/>
      <c r="F194" s="137"/>
      <c r="G194" s="137"/>
      <c r="H194" s="137"/>
      <c r="I194" s="138" t="s">
        <v>857</v>
      </c>
      <c r="J194" s="141"/>
      <c r="K194" s="283">
        <v>1</v>
      </c>
      <c r="L194" s="283"/>
      <c r="M194" s="283">
        <v>1</v>
      </c>
    </row>
    <row r="195" spans="1:13" ht="40.5">
      <c r="A195" s="134"/>
      <c r="B195" s="134"/>
      <c r="C195" s="137"/>
      <c r="D195" s="137"/>
      <c r="E195" s="137"/>
      <c r="F195" s="137"/>
      <c r="G195" s="137"/>
      <c r="H195" s="137"/>
      <c r="I195" s="138" t="s">
        <v>802</v>
      </c>
      <c r="J195" s="141"/>
      <c r="K195" s="283">
        <v>1</v>
      </c>
      <c r="L195" s="283"/>
      <c r="M195" s="283">
        <v>1</v>
      </c>
    </row>
    <row r="196" spans="1:13" ht="15">
      <c r="A196" s="134"/>
      <c r="B196" s="134"/>
      <c r="C196" s="137"/>
      <c r="D196" s="242" t="s">
        <v>858</v>
      </c>
      <c r="E196" s="584" t="s">
        <v>543</v>
      </c>
      <c r="F196" s="584"/>
      <c r="G196" s="584"/>
      <c r="H196" s="584"/>
      <c r="I196" s="584"/>
      <c r="J196" s="241">
        <v>37379.4</v>
      </c>
      <c r="K196" s="241">
        <v>37379.4</v>
      </c>
      <c r="L196" s="241">
        <v>37379.4</v>
      </c>
      <c r="M196" s="241">
        <v>37379.4</v>
      </c>
    </row>
    <row r="197" spans="1:13" ht="15">
      <c r="A197" s="134"/>
      <c r="B197" s="134"/>
      <c r="C197" s="137"/>
      <c r="D197" s="137"/>
      <c r="E197" s="137"/>
      <c r="F197" s="584" t="s">
        <v>859</v>
      </c>
      <c r="G197" s="584"/>
      <c r="H197" s="584"/>
      <c r="I197" s="584"/>
      <c r="J197" s="584"/>
      <c r="K197" s="584"/>
      <c r="L197" s="584"/>
      <c r="M197" s="584"/>
    </row>
    <row r="198" spans="1:13" ht="15">
      <c r="A198" s="134"/>
      <c r="B198" s="134"/>
      <c r="C198" s="137"/>
      <c r="D198" s="137"/>
      <c r="E198" s="137"/>
      <c r="F198" s="137"/>
      <c r="G198" s="584" t="s">
        <v>298</v>
      </c>
      <c r="H198" s="584"/>
      <c r="I198" s="584"/>
      <c r="J198" s="584"/>
      <c r="K198" s="584"/>
      <c r="L198" s="584"/>
      <c r="M198" s="584"/>
    </row>
    <row r="199" spans="1:13" ht="15">
      <c r="A199" s="134"/>
      <c r="B199" s="134"/>
      <c r="C199" s="137"/>
      <c r="D199" s="137"/>
      <c r="E199" s="137"/>
      <c r="F199" s="137"/>
      <c r="G199" s="137"/>
      <c r="H199" s="584" t="s">
        <v>856</v>
      </c>
      <c r="I199" s="584"/>
      <c r="J199" s="584"/>
      <c r="K199" s="584"/>
      <c r="L199" s="584"/>
      <c r="M199" s="584"/>
    </row>
    <row r="200" spans="1:13" ht="15">
      <c r="A200" s="134"/>
      <c r="B200" s="134"/>
      <c r="C200" s="137"/>
      <c r="D200" s="242" t="s">
        <v>860</v>
      </c>
      <c r="E200" s="584" t="s">
        <v>546</v>
      </c>
      <c r="F200" s="584"/>
      <c r="G200" s="584"/>
      <c r="H200" s="584"/>
      <c r="I200" s="584"/>
      <c r="J200" s="241">
        <v>1440</v>
      </c>
      <c r="K200" s="241">
        <v>1440</v>
      </c>
      <c r="L200" s="241">
        <v>1440</v>
      </c>
      <c r="M200" s="241">
        <v>1440</v>
      </c>
    </row>
    <row r="201" spans="1:13" ht="15">
      <c r="A201" s="134"/>
      <c r="B201" s="134"/>
      <c r="C201" s="137"/>
      <c r="D201" s="137"/>
      <c r="E201" s="137"/>
      <c r="F201" s="584" t="s">
        <v>861</v>
      </c>
      <c r="G201" s="584"/>
      <c r="H201" s="584"/>
      <c r="I201" s="584"/>
      <c r="J201" s="584"/>
      <c r="K201" s="584"/>
      <c r="L201" s="584"/>
      <c r="M201" s="584"/>
    </row>
    <row r="202" spans="1:13" ht="15">
      <c r="A202" s="134"/>
      <c r="B202" s="134"/>
      <c r="C202" s="137"/>
      <c r="D202" s="137"/>
      <c r="E202" s="137"/>
      <c r="F202" s="137"/>
      <c r="G202" s="584" t="s">
        <v>298</v>
      </c>
      <c r="H202" s="584"/>
      <c r="I202" s="584"/>
      <c r="J202" s="584"/>
      <c r="K202" s="584"/>
      <c r="L202" s="584"/>
      <c r="M202" s="584"/>
    </row>
    <row r="203" spans="1:13" ht="15">
      <c r="A203" s="134"/>
      <c r="B203" s="134"/>
      <c r="C203" s="137"/>
      <c r="D203" s="137"/>
      <c r="E203" s="137"/>
      <c r="F203" s="137"/>
      <c r="G203" s="137"/>
      <c r="H203" s="584" t="s">
        <v>856</v>
      </c>
      <c r="I203" s="584"/>
      <c r="J203" s="584"/>
      <c r="K203" s="584"/>
      <c r="L203" s="584"/>
      <c r="M203" s="584"/>
    </row>
    <row r="204" spans="1:13" ht="15">
      <c r="A204" s="134"/>
      <c r="B204" s="242" t="s">
        <v>862</v>
      </c>
      <c r="C204" s="584" t="s">
        <v>863</v>
      </c>
      <c r="D204" s="584"/>
      <c r="E204" s="584"/>
      <c r="F204" s="584"/>
      <c r="G204" s="584"/>
      <c r="H204" s="584"/>
      <c r="I204" s="584"/>
      <c r="J204" s="241">
        <v>18157.599999999999</v>
      </c>
      <c r="K204" s="241">
        <v>18157.599999999999</v>
      </c>
      <c r="L204" s="241">
        <v>18157.599999999999</v>
      </c>
      <c r="M204" s="241">
        <v>18157.599999999999</v>
      </c>
    </row>
    <row r="205" spans="1:13" ht="15">
      <c r="A205" s="134"/>
      <c r="B205" s="134"/>
      <c r="C205" s="137"/>
      <c r="D205" s="242" t="s">
        <v>864</v>
      </c>
      <c r="E205" s="584" t="s">
        <v>553</v>
      </c>
      <c r="F205" s="584"/>
      <c r="G205" s="584"/>
      <c r="H205" s="584"/>
      <c r="I205" s="584"/>
      <c r="J205" s="241">
        <v>18157.599999999999</v>
      </c>
      <c r="K205" s="241">
        <v>18157.599999999999</v>
      </c>
      <c r="L205" s="241">
        <v>18157.599999999999</v>
      </c>
      <c r="M205" s="241">
        <v>18157.599999999999</v>
      </c>
    </row>
    <row r="206" spans="1:13" ht="15">
      <c r="A206" s="134"/>
      <c r="B206" s="134"/>
      <c r="C206" s="137"/>
      <c r="D206" s="137"/>
      <c r="E206" s="137"/>
      <c r="F206" s="584" t="s">
        <v>865</v>
      </c>
      <c r="G206" s="584"/>
      <c r="H206" s="584"/>
      <c r="I206" s="584"/>
      <c r="J206" s="584"/>
      <c r="K206" s="584"/>
      <c r="L206" s="584"/>
      <c r="M206" s="584"/>
    </row>
    <row r="207" spans="1:13" ht="15">
      <c r="A207" s="134"/>
      <c r="B207" s="134"/>
      <c r="C207" s="137"/>
      <c r="D207" s="137"/>
      <c r="E207" s="137"/>
      <c r="F207" s="137"/>
      <c r="G207" s="584" t="s">
        <v>345</v>
      </c>
      <c r="H207" s="584"/>
      <c r="I207" s="584"/>
      <c r="J207" s="584"/>
      <c r="K207" s="584"/>
      <c r="L207" s="584"/>
      <c r="M207" s="584"/>
    </row>
    <row r="208" spans="1:13" ht="15">
      <c r="A208" s="134"/>
      <c r="B208" s="134"/>
      <c r="C208" s="137"/>
      <c r="D208" s="137"/>
      <c r="E208" s="137"/>
      <c r="F208" s="137"/>
      <c r="G208" s="137"/>
      <c r="H208" s="584" t="s">
        <v>866</v>
      </c>
      <c r="I208" s="584"/>
      <c r="J208" s="584"/>
      <c r="K208" s="584"/>
      <c r="L208" s="584"/>
      <c r="M208" s="584"/>
    </row>
    <row r="209" spans="1:13" ht="15">
      <c r="A209" s="134"/>
      <c r="B209" s="242" t="s">
        <v>867</v>
      </c>
      <c r="C209" s="584" t="s">
        <v>868</v>
      </c>
      <c r="D209" s="584"/>
      <c r="E209" s="584"/>
      <c r="F209" s="584"/>
      <c r="G209" s="584"/>
      <c r="H209" s="584"/>
      <c r="I209" s="584"/>
      <c r="J209" s="241">
        <f>+J210+J215+J221+J226+J231+J235</f>
        <v>1006085.8999999999</v>
      </c>
      <c r="K209" s="241">
        <f t="shared" ref="K209:M209" si="8">+K210+K215+K221+K226+K231+K235</f>
        <v>1621075</v>
      </c>
      <c r="L209" s="241">
        <f t="shared" si="8"/>
        <v>1694331.3</v>
      </c>
      <c r="M209" s="241">
        <f t="shared" si="8"/>
        <v>1694331.3</v>
      </c>
    </row>
    <row r="210" spans="1:13" ht="15">
      <c r="A210" s="134"/>
      <c r="B210" s="134"/>
      <c r="C210" s="137"/>
      <c r="D210" s="242" t="s">
        <v>1007</v>
      </c>
      <c r="E210" s="584" t="s">
        <v>1008</v>
      </c>
      <c r="F210" s="584"/>
      <c r="G210" s="584"/>
      <c r="H210" s="584"/>
      <c r="I210" s="584"/>
      <c r="J210" s="241">
        <v>13848</v>
      </c>
      <c r="K210" s="241">
        <v>13848</v>
      </c>
      <c r="L210" s="241">
        <v>13848</v>
      </c>
      <c r="M210" s="241">
        <v>13848</v>
      </c>
    </row>
    <row r="211" spans="1:13" ht="15">
      <c r="A211" s="134"/>
      <c r="B211" s="134"/>
      <c r="C211" s="137"/>
      <c r="D211" s="137"/>
      <c r="E211" s="137"/>
      <c r="F211" s="584" t="s">
        <v>1009</v>
      </c>
      <c r="G211" s="584"/>
      <c r="H211" s="584"/>
      <c r="I211" s="584"/>
      <c r="J211" s="584"/>
      <c r="K211" s="584"/>
      <c r="L211" s="584"/>
      <c r="M211" s="584"/>
    </row>
    <row r="212" spans="1:13" ht="15">
      <c r="A212" s="134"/>
      <c r="B212" s="134"/>
      <c r="C212" s="137"/>
      <c r="D212" s="137"/>
      <c r="E212" s="137"/>
      <c r="F212" s="137"/>
      <c r="G212" s="584" t="s">
        <v>1010</v>
      </c>
      <c r="H212" s="584"/>
      <c r="I212" s="584"/>
      <c r="J212" s="584"/>
      <c r="K212" s="584"/>
      <c r="L212" s="584"/>
      <c r="M212" s="584"/>
    </row>
    <row r="213" spans="1:13" ht="15">
      <c r="A213" s="134"/>
      <c r="B213" s="134"/>
      <c r="C213" s="137"/>
      <c r="D213" s="137"/>
      <c r="E213" s="137"/>
      <c r="F213" s="137"/>
      <c r="G213" s="137"/>
      <c r="H213" s="584" t="s">
        <v>1011</v>
      </c>
      <c r="I213" s="584"/>
      <c r="J213" s="584"/>
      <c r="K213" s="584"/>
      <c r="L213" s="584"/>
      <c r="M213" s="584"/>
    </row>
    <row r="214" spans="1:13" ht="40.5">
      <c r="A214" s="134"/>
      <c r="B214" s="134"/>
      <c r="C214" s="137"/>
      <c r="D214" s="137"/>
      <c r="E214" s="137"/>
      <c r="F214" s="137"/>
      <c r="G214" s="137"/>
      <c r="H214" s="137"/>
      <c r="I214" s="138" t="s">
        <v>1012</v>
      </c>
      <c r="J214" s="141"/>
      <c r="K214" s="141">
        <v>19</v>
      </c>
      <c r="L214" s="141"/>
      <c r="M214" s="141">
        <v>19</v>
      </c>
    </row>
    <row r="215" spans="1:13" ht="15">
      <c r="A215" s="134"/>
      <c r="B215" s="134"/>
      <c r="C215" s="137"/>
      <c r="D215" s="242" t="s">
        <v>869</v>
      </c>
      <c r="E215" s="584" t="s">
        <v>563</v>
      </c>
      <c r="F215" s="584"/>
      <c r="G215" s="584"/>
      <c r="H215" s="584"/>
      <c r="I215" s="584"/>
      <c r="J215" s="241">
        <v>913538.2</v>
      </c>
      <c r="K215" s="241">
        <v>1325836.3</v>
      </c>
      <c r="L215" s="241">
        <v>1399092.6</v>
      </c>
      <c r="M215" s="241">
        <v>1399092.6</v>
      </c>
    </row>
    <row r="216" spans="1:13" ht="15">
      <c r="A216" s="134"/>
      <c r="B216" s="134"/>
      <c r="C216" s="137"/>
      <c r="D216" s="137"/>
      <c r="E216" s="137"/>
      <c r="F216" s="584" t="s">
        <v>870</v>
      </c>
      <c r="G216" s="584"/>
      <c r="H216" s="584"/>
      <c r="I216" s="584"/>
      <c r="J216" s="584"/>
      <c r="K216" s="584"/>
      <c r="L216" s="584"/>
      <c r="M216" s="584"/>
    </row>
    <row r="217" spans="1:13" ht="15">
      <c r="A217" s="134"/>
      <c r="B217" s="134"/>
      <c r="C217" s="137"/>
      <c r="D217" s="137"/>
      <c r="E217" s="137"/>
      <c r="F217" s="137"/>
      <c r="G217" s="584" t="s">
        <v>298</v>
      </c>
      <c r="H217" s="584"/>
      <c r="I217" s="584"/>
      <c r="J217" s="584"/>
      <c r="K217" s="584"/>
      <c r="L217" s="584"/>
      <c r="M217" s="584"/>
    </row>
    <row r="218" spans="1:13" ht="15">
      <c r="A218" s="134"/>
      <c r="B218" s="134"/>
      <c r="C218" s="137"/>
      <c r="D218" s="137"/>
      <c r="E218" s="137"/>
      <c r="F218" s="137"/>
      <c r="G218" s="137"/>
      <c r="H218" s="584" t="s">
        <v>871</v>
      </c>
      <c r="I218" s="584"/>
      <c r="J218" s="584"/>
      <c r="K218" s="584"/>
      <c r="L218" s="584"/>
      <c r="M218" s="584"/>
    </row>
    <row r="219" spans="1:13" ht="15">
      <c r="A219" s="134"/>
      <c r="B219" s="134"/>
      <c r="C219" s="137"/>
      <c r="D219" s="137"/>
      <c r="E219" s="137"/>
      <c r="F219" s="137"/>
      <c r="G219" s="137"/>
      <c r="H219" s="137"/>
      <c r="I219" s="138" t="s">
        <v>872</v>
      </c>
      <c r="J219" s="141"/>
      <c r="K219" s="141">
        <v>6</v>
      </c>
      <c r="L219" s="141"/>
      <c r="M219" s="141">
        <v>6</v>
      </c>
    </row>
    <row r="220" spans="1:13" ht="40.5">
      <c r="A220" s="134"/>
      <c r="B220" s="134"/>
      <c r="C220" s="137"/>
      <c r="D220" s="137"/>
      <c r="E220" s="137"/>
      <c r="F220" s="137"/>
      <c r="G220" s="137"/>
      <c r="H220" s="137"/>
      <c r="I220" s="138" t="s">
        <v>873</v>
      </c>
      <c r="J220" s="141"/>
      <c r="K220" s="141">
        <v>6</v>
      </c>
      <c r="L220" s="141"/>
      <c r="M220" s="141">
        <v>6</v>
      </c>
    </row>
    <row r="221" spans="1:13" ht="15">
      <c r="A221" s="134"/>
      <c r="B221" s="134"/>
      <c r="C221" s="137"/>
      <c r="D221" s="242" t="s">
        <v>565</v>
      </c>
      <c r="E221" s="584" t="s">
        <v>566</v>
      </c>
      <c r="F221" s="584"/>
      <c r="G221" s="584"/>
      <c r="H221" s="584"/>
      <c r="I221" s="584"/>
      <c r="J221" s="241">
        <v>46935.7</v>
      </c>
      <c r="K221" s="241">
        <v>46935.7</v>
      </c>
      <c r="L221" s="241">
        <v>46935.7</v>
      </c>
      <c r="M221" s="241">
        <v>46935.7</v>
      </c>
    </row>
    <row r="222" spans="1:13" ht="15">
      <c r="A222" s="134"/>
      <c r="B222" s="134"/>
      <c r="C222" s="137"/>
      <c r="D222" s="137"/>
      <c r="E222" s="137"/>
      <c r="F222" s="584" t="s">
        <v>1013</v>
      </c>
      <c r="G222" s="584"/>
      <c r="H222" s="584"/>
      <c r="I222" s="584"/>
      <c r="J222" s="584"/>
      <c r="K222" s="584"/>
      <c r="L222" s="584"/>
      <c r="M222" s="584"/>
    </row>
    <row r="223" spans="1:13" ht="15">
      <c r="A223" s="134"/>
      <c r="B223" s="134"/>
      <c r="C223" s="137"/>
      <c r="D223" s="137"/>
      <c r="E223" s="137"/>
      <c r="F223" s="137"/>
      <c r="G223" s="584" t="s">
        <v>298</v>
      </c>
      <c r="H223" s="584"/>
      <c r="I223" s="584"/>
      <c r="J223" s="584"/>
      <c r="K223" s="584"/>
      <c r="L223" s="584"/>
      <c r="M223" s="584"/>
    </row>
    <row r="224" spans="1:13" ht="15">
      <c r="A224" s="134"/>
      <c r="B224" s="134"/>
      <c r="C224" s="137"/>
      <c r="D224" s="137"/>
      <c r="E224" s="137"/>
      <c r="F224" s="137"/>
      <c r="G224" s="137"/>
      <c r="H224" s="584" t="s">
        <v>1014</v>
      </c>
      <c r="I224" s="584"/>
      <c r="J224" s="584"/>
      <c r="K224" s="584"/>
      <c r="L224" s="584"/>
      <c r="M224" s="584"/>
    </row>
    <row r="225" spans="1:13" ht="40.5">
      <c r="A225" s="134"/>
      <c r="B225" s="134"/>
      <c r="C225" s="137"/>
      <c r="D225" s="137"/>
      <c r="E225" s="137"/>
      <c r="F225" s="137"/>
      <c r="G225" s="137"/>
      <c r="H225" s="242"/>
      <c r="I225" s="244" t="s">
        <v>1015</v>
      </c>
      <c r="J225" s="242"/>
      <c r="K225" s="242">
        <v>7</v>
      </c>
      <c r="L225" s="242"/>
      <c r="M225" s="242">
        <v>7</v>
      </c>
    </row>
    <row r="226" spans="1:13" ht="15">
      <c r="A226" s="134"/>
      <c r="B226" s="134"/>
      <c r="C226" s="137"/>
      <c r="D226" s="242" t="s">
        <v>874</v>
      </c>
      <c r="E226" s="584" t="s">
        <v>569</v>
      </c>
      <c r="F226" s="584"/>
      <c r="G226" s="584"/>
      <c r="H226" s="584"/>
      <c r="I226" s="584"/>
      <c r="J226" s="241">
        <v>23804</v>
      </c>
      <c r="K226" s="241">
        <f>936058.1-912254.1</f>
        <v>23804</v>
      </c>
      <c r="L226" s="241">
        <f>1848312.2-1824508.2</f>
        <v>23804</v>
      </c>
      <c r="M226" s="241">
        <f>1848312.2-1824508.2</f>
        <v>23804</v>
      </c>
    </row>
    <row r="227" spans="1:13" ht="15">
      <c r="A227" s="134"/>
      <c r="B227" s="134"/>
      <c r="C227" s="137"/>
      <c r="D227" s="137"/>
      <c r="E227" s="137"/>
      <c r="F227" s="584" t="s">
        <v>875</v>
      </c>
      <c r="G227" s="584"/>
      <c r="H227" s="584"/>
      <c r="I227" s="584"/>
      <c r="J227" s="584"/>
      <c r="K227" s="584"/>
      <c r="L227" s="584"/>
      <c r="M227" s="584"/>
    </row>
    <row r="228" spans="1:13" ht="15">
      <c r="A228" s="134"/>
      <c r="B228" s="134"/>
      <c r="C228" s="137"/>
      <c r="D228" s="137"/>
      <c r="E228" s="137"/>
      <c r="F228" s="137"/>
      <c r="G228" s="584" t="s">
        <v>298</v>
      </c>
      <c r="H228" s="584"/>
      <c r="I228" s="584"/>
      <c r="J228" s="584"/>
      <c r="K228" s="584"/>
      <c r="L228" s="584"/>
      <c r="M228" s="584"/>
    </row>
    <row r="229" spans="1:13" ht="15">
      <c r="A229" s="134"/>
      <c r="B229" s="134"/>
      <c r="C229" s="137"/>
      <c r="D229" s="137"/>
      <c r="E229" s="137"/>
      <c r="F229" s="137"/>
      <c r="G229" s="137"/>
      <c r="H229" s="584" t="s">
        <v>856</v>
      </c>
      <c r="I229" s="584"/>
      <c r="J229" s="584"/>
      <c r="K229" s="584"/>
      <c r="L229" s="584"/>
      <c r="M229" s="584"/>
    </row>
    <row r="230" spans="1:13" ht="27">
      <c r="A230" s="134"/>
      <c r="B230" s="134"/>
      <c r="C230" s="137"/>
      <c r="D230" s="137"/>
      <c r="E230" s="137"/>
      <c r="F230" s="137"/>
      <c r="G230" s="137"/>
      <c r="H230" s="137"/>
      <c r="I230" s="138" t="s">
        <v>805</v>
      </c>
      <c r="J230" s="141"/>
      <c r="K230" s="141">
        <v>5</v>
      </c>
      <c r="L230" s="141"/>
      <c r="M230" s="141">
        <v>5</v>
      </c>
    </row>
    <row r="231" spans="1:13" ht="15">
      <c r="A231" s="134"/>
      <c r="B231" s="134"/>
      <c r="C231" s="137"/>
      <c r="D231" s="242" t="s">
        <v>876</v>
      </c>
      <c r="E231" s="584" t="s">
        <v>572</v>
      </c>
      <c r="F231" s="584"/>
      <c r="G231" s="584"/>
      <c r="H231" s="584"/>
      <c r="I231" s="584"/>
      <c r="J231" s="241">
        <f>468463-467503</f>
        <v>960</v>
      </c>
      <c r="K231" s="241">
        <f>982822.6-779171.6</f>
        <v>203651</v>
      </c>
      <c r="L231" s="241">
        <f>982822.6-779171.6</f>
        <v>203651</v>
      </c>
      <c r="M231" s="241">
        <f>982822.6-779171.6</f>
        <v>203651</v>
      </c>
    </row>
    <row r="232" spans="1:13" ht="15">
      <c r="A232" s="134"/>
      <c r="B232" s="134"/>
      <c r="C232" s="137"/>
      <c r="D232" s="137"/>
      <c r="E232" s="137"/>
      <c r="F232" s="584" t="s">
        <v>877</v>
      </c>
      <c r="G232" s="584"/>
      <c r="H232" s="584"/>
      <c r="I232" s="584"/>
      <c r="J232" s="584"/>
      <c r="K232" s="584"/>
      <c r="L232" s="584"/>
      <c r="M232" s="584"/>
    </row>
    <row r="233" spans="1:13" ht="15">
      <c r="A233" s="134"/>
      <c r="B233" s="134"/>
      <c r="C233" s="137"/>
      <c r="D233" s="137"/>
      <c r="E233" s="137"/>
      <c r="F233" s="137"/>
      <c r="G233" s="584" t="s">
        <v>298</v>
      </c>
      <c r="H233" s="584"/>
      <c r="I233" s="584"/>
      <c r="J233" s="584"/>
      <c r="K233" s="584"/>
      <c r="L233" s="584"/>
      <c r="M233" s="584"/>
    </row>
    <row r="234" spans="1:13" ht="15">
      <c r="A234" s="134"/>
      <c r="B234" s="134"/>
      <c r="C234" s="137"/>
      <c r="D234" s="137"/>
      <c r="E234" s="137"/>
      <c r="F234" s="137"/>
      <c r="G234" s="137"/>
      <c r="H234" s="584" t="s">
        <v>856</v>
      </c>
      <c r="I234" s="584"/>
      <c r="J234" s="584"/>
      <c r="K234" s="584"/>
      <c r="L234" s="584"/>
      <c r="M234" s="584"/>
    </row>
    <row r="235" spans="1:13" ht="15">
      <c r="A235" s="134"/>
      <c r="B235" s="134"/>
      <c r="C235" s="137"/>
      <c r="D235" s="242" t="s">
        <v>878</v>
      </c>
      <c r="E235" s="584" t="s">
        <v>575</v>
      </c>
      <c r="F235" s="584"/>
      <c r="G235" s="584"/>
      <c r="H235" s="584"/>
      <c r="I235" s="584"/>
      <c r="J235" s="241">
        <v>7000</v>
      </c>
      <c r="K235" s="241">
        <f>1135011.2-1128011.2</f>
        <v>7000</v>
      </c>
      <c r="L235" s="241">
        <f>1618444.5-1611444.5</f>
        <v>7000</v>
      </c>
      <c r="M235" s="241">
        <f>1618444.5-1611444.5</f>
        <v>7000</v>
      </c>
    </row>
    <row r="236" spans="1:13" ht="15">
      <c r="A236" s="134"/>
      <c r="B236" s="134"/>
      <c r="C236" s="137"/>
      <c r="D236" s="137"/>
      <c r="E236" s="137"/>
      <c r="F236" s="584" t="s">
        <v>875</v>
      </c>
      <c r="G236" s="584"/>
      <c r="H236" s="584"/>
      <c r="I236" s="584"/>
      <c r="J236" s="584"/>
      <c r="K236" s="584"/>
      <c r="L236" s="584"/>
      <c r="M236" s="584"/>
    </row>
    <row r="237" spans="1:13" ht="15">
      <c r="A237" s="134"/>
      <c r="B237" s="134"/>
      <c r="C237" s="137"/>
      <c r="D237" s="137"/>
      <c r="E237" s="137"/>
      <c r="F237" s="137"/>
      <c r="G237" s="584" t="s">
        <v>298</v>
      </c>
      <c r="H237" s="584"/>
      <c r="I237" s="584"/>
      <c r="J237" s="584"/>
      <c r="K237" s="584"/>
      <c r="L237" s="584"/>
      <c r="M237" s="584"/>
    </row>
    <row r="238" spans="1:13" ht="15">
      <c r="A238" s="134"/>
      <c r="B238" s="134"/>
      <c r="C238" s="137"/>
      <c r="D238" s="137"/>
      <c r="E238" s="137"/>
      <c r="F238" s="137"/>
      <c r="G238" s="137"/>
      <c r="H238" s="584" t="s">
        <v>879</v>
      </c>
      <c r="I238" s="584"/>
      <c r="J238" s="584"/>
      <c r="K238" s="584"/>
      <c r="L238" s="584"/>
      <c r="M238" s="584"/>
    </row>
    <row r="239" spans="1:13" ht="27">
      <c r="A239" s="134"/>
      <c r="B239" s="134"/>
      <c r="C239" s="137"/>
      <c r="D239" s="137"/>
      <c r="E239" s="137"/>
      <c r="F239" s="137"/>
      <c r="G239" s="137"/>
      <c r="H239" s="137"/>
      <c r="I239" s="138" t="s">
        <v>805</v>
      </c>
      <c r="J239" s="141"/>
      <c r="K239" s="141">
        <v>1</v>
      </c>
      <c r="L239" s="141"/>
      <c r="M239" s="141">
        <v>1</v>
      </c>
    </row>
    <row r="240" spans="1:13">
      <c r="A240" s="590" t="s">
        <v>316</v>
      </c>
      <c r="B240" s="590"/>
      <c r="C240" s="590"/>
      <c r="D240" s="590"/>
      <c r="E240" s="590"/>
      <c r="F240" s="590"/>
      <c r="G240" s="590"/>
      <c r="H240" s="590"/>
      <c r="I240" s="590"/>
      <c r="J240" s="241">
        <f>+J241+J247</f>
        <v>140432.80000000002</v>
      </c>
      <c r="K240" s="241">
        <f t="shared" ref="K240:M240" si="9">+K241+K247</f>
        <v>140432.80000000002</v>
      </c>
      <c r="L240" s="241">
        <f t="shared" si="9"/>
        <v>140432.80000000002</v>
      </c>
      <c r="M240" s="241">
        <f t="shared" si="9"/>
        <v>140432.80000000002</v>
      </c>
    </row>
    <row r="241" spans="1:13" ht="15">
      <c r="A241" s="134"/>
      <c r="B241" s="135">
        <v>1098</v>
      </c>
      <c r="C241" s="136" t="s">
        <v>110</v>
      </c>
      <c r="D241" s="137"/>
      <c r="E241" s="137"/>
      <c r="F241" s="137"/>
      <c r="G241" s="137"/>
      <c r="H241" s="137"/>
      <c r="I241" s="138"/>
      <c r="J241" s="139">
        <v>255.1</v>
      </c>
      <c r="K241" s="139">
        <v>255.1</v>
      </c>
      <c r="L241" s="139">
        <v>255.1</v>
      </c>
      <c r="M241" s="139">
        <v>255.1</v>
      </c>
    </row>
    <row r="242" spans="1:13" ht="15">
      <c r="A242" s="134"/>
      <c r="B242" s="134"/>
      <c r="C242" s="137"/>
      <c r="D242" s="135" t="s">
        <v>1203</v>
      </c>
      <c r="E242" s="136" t="s">
        <v>114</v>
      </c>
      <c r="F242" s="137"/>
      <c r="G242" s="137"/>
      <c r="H242" s="137"/>
      <c r="I242" s="138"/>
      <c r="J242" s="139">
        <v>255.1</v>
      </c>
      <c r="K242" s="139">
        <v>255.1</v>
      </c>
      <c r="L242" s="139">
        <v>255.1</v>
      </c>
      <c r="M242" s="139">
        <v>255.1</v>
      </c>
    </row>
    <row r="243" spans="1:13" ht="15">
      <c r="A243" s="134"/>
      <c r="B243" s="134"/>
      <c r="C243" s="137"/>
      <c r="D243" s="137"/>
      <c r="E243" s="137"/>
      <c r="F243" s="136" t="s">
        <v>115</v>
      </c>
      <c r="G243" s="137"/>
      <c r="H243" s="137"/>
      <c r="I243" s="138"/>
      <c r="J243" s="141"/>
      <c r="K243" s="141"/>
      <c r="L243" s="141"/>
      <c r="M243" s="141"/>
    </row>
    <row r="244" spans="1:13" ht="15">
      <c r="A244" s="134"/>
      <c r="B244" s="134"/>
      <c r="C244" s="137"/>
      <c r="D244" s="137"/>
      <c r="E244" s="137"/>
      <c r="F244" s="137"/>
      <c r="G244" s="136" t="s">
        <v>300</v>
      </c>
      <c r="H244" s="142"/>
      <c r="I244" s="143"/>
      <c r="J244" s="144"/>
      <c r="K244" s="144"/>
      <c r="L244" s="144"/>
      <c r="M244" s="144"/>
    </row>
    <row r="245" spans="1:13" ht="15">
      <c r="A245" s="134"/>
      <c r="B245" s="134"/>
      <c r="C245" s="137"/>
      <c r="D245" s="137"/>
      <c r="E245" s="137"/>
      <c r="F245" s="137"/>
      <c r="G245" s="137"/>
      <c r="H245" s="136" t="s">
        <v>1204</v>
      </c>
      <c r="I245" s="138"/>
      <c r="J245" s="141"/>
      <c r="K245" s="141"/>
      <c r="L245" s="141"/>
      <c r="M245" s="141"/>
    </row>
    <row r="246" spans="1:13" ht="15">
      <c r="A246" s="134"/>
      <c r="B246" s="134"/>
      <c r="C246" s="137"/>
      <c r="D246" s="137"/>
      <c r="E246" s="137"/>
      <c r="F246" s="137"/>
      <c r="G246" s="137"/>
      <c r="H246" s="137"/>
      <c r="I246" s="138"/>
      <c r="J246" s="141"/>
      <c r="K246" s="141"/>
      <c r="L246" s="141"/>
      <c r="M246" s="141"/>
    </row>
    <row r="247" spans="1:13" ht="15">
      <c r="A247" s="134"/>
      <c r="B247" s="242" t="s">
        <v>881</v>
      </c>
      <c r="C247" s="584" t="s">
        <v>882</v>
      </c>
      <c r="D247" s="584"/>
      <c r="E247" s="584"/>
      <c r="F247" s="584"/>
      <c r="G247" s="584"/>
      <c r="H247" s="584"/>
      <c r="I247" s="584"/>
      <c r="J247" s="241">
        <v>140177.70000000001</v>
      </c>
      <c r="K247" s="241">
        <v>140177.70000000001</v>
      </c>
      <c r="L247" s="241">
        <v>140177.70000000001</v>
      </c>
      <c r="M247" s="241">
        <v>140177.70000000001</v>
      </c>
    </row>
    <row r="248" spans="1:13" ht="15">
      <c r="A248" s="134"/>
      <c r="B248" s="134"/>
      <c r="C248" s="137"/>
      <c r="D248" s="242" t="s">
        <v>883</v>
      </c>
      <c r="E248" s="584" t="s">
        <v>581</v>
      </c>
      <c r="F248" s="584"/>
      <c r="G248" s="584"/>
      <c r="H248" s="584"/>
      <c r="I248" s="584"/>
      <c r="J248" s="241">
        <v>140177.70000000001</v>
      </c>
      <c r="K248" s="241">
        <v>140177.70000000001</v>
      </c>
      <c r="L248" s="241">
        <v>140177.70000000001</v>
      </c>
      <c r="M248" s="241">
        <v>140177.70000000001</v>
      </c>
    </row>
    <row r="249" spans="1:13" ht="15">
      <c r="A249" s="134"/>
      <c r="B249" s="134"/>
      <c r="C249" s="137"/>
      <c r="D249" s="137"/>
      <c r="E249" s="137"/>
      <c r="F249" s="584" t="s">
        <v>884</v>
      </c>
      <c r="G249" s="584"/>
      <c r="H249" s="584"/>
      <c r="I249" s="584"/>
      <c r="J249" s="584"/>
      <c r="K249" s="584"/>
      <c r="L249" s="584"/>
      <c r="M249" s="584"/>
    </row>
    <row r="250" spans="1:13" ht="15">
      <c r="A250" s="134"/>
      <c r="B250" s="134"/>
      <c r="C250" s="137"/>
      <c r="D250" s="137"/>
      <c r="E250" s="137"/>
      <c r="F250" s="137"/>
      <c r="G250" s="584" t="s">
        <v>298</v>
      </c>
      <c r="H250" s="584"/>
      <c r="I250" s="584"/>
      <c r="J250" s="584"/>
      <c r="K250" s="584"/>
      <c r="L250" s="584"/>
      <c r="M250" s="584"/>
    </row>
    <row r="251" spans="1:13" ht="15">
      <c r="A251" s="134"/>
      <c r="B251" s="134"/>
      <c r="C251" s="137"/>
      <c r="D251" s="137"/>
      <c r="E251" s="137"/>
      <c r="F251" s="137"/>
      <c r="G251" s="137"/>
      <c r="H251" s="584" t="s">
        <v>885</v>
      </c>
      <c r="I251" s="584"/>
      <c r="J251" s="584"/>
      <c r="K251" s="584"/>
      <c r="L251" s="584"/>
      <c r="M251" s="584"/>
    </row>
    <row r="252" spans="1:13" ht="15">
      <c r="A252" s="134"/>
      <c r="B252" s="134"/>
      <c r="C252" s="137"/>
      <c r="D252" s="137"/>
      <c r="E252" s="137"/>
      <c r="F252" s="137"/>
      <c r="G252" s="137"/>
      <c r="H252" s="137"/>
      <c r="I252" s="138"/>
      <c r="J252" s="141"/>
      <c r="K252" s="141"/>
      <c r="L252" s="141"/>
      <c r="M252" s="141"/>
    </row>
    <row r="253" spans="1:13">
      <c r="A253" s="590" t="s">
        <v>317</v>
      </c>
      <c r="B253" s="590"/>
      <c r="C253" s="590"/>
      <c r="D253" s="590"/>
      <c r="E253" s="590"/>
      <c r="F253" s="590"/>
      <c r="G253" s="590"/>
      <c r="H253" s="590"/>
      <c r="I253" s="590"/>
      <c r="J253" s="241">
        <f>+J254+J260+J266</f>
        <v>1067399.2</v>
      </c>
      <c r="K253" s="241">
        <f t="shared" ref="K253:M253" si="10">+K254+K260+K266</f>
        <v>1085579.2</v>
      </c>
      <c r="L253" s="241">
        <f t="shared" si="10"/>
        <v>1151579.2</v>
      </c>
      <c r="M253" s="241">
        <f t="shared" si="10"/>
        <v>1151579.2</v>
      </c>
    </row>
    <row r="254" spans="1:13" ht="15">
      <c r="A254" s="134"/>
      <c r="B254" s="242" t="s">
        <v>318</v>
      </c>
      <c r="C254" s="584" t="s">
        <v>319</v>
      </c>
      <c r="D254" s="584"/>
      <c r="E254" s="584"/>
      <c r="F254" s="584"/>
      <c r="G254" s="584"/>
      <c r="H254" s="584"/>
      <c r="I254" s="584"/>
      <c r="J254" s="241">
        <v>1189.2</v>
      </c>
      <c r="K254" s="241">
        <v>1189.2</v>
      </c>
      <c r="L254" s="241">
        <v>1189.2</v>
      </c>
      <c r="M254" s="241">
        <v>1189.2</v>
      </c>
    </row>
    <row r="255" spans="1:13" ht="15">
      <c r="A255" s="134"/>
      <c r="B255" s="134"/>
      <c r="C255" s="137"/>
      <c r="D255" s="242" t="s">
        <v>320</v>
      </c>
      <c r="E255" s="584" t="s">
        <v>122</v>
      </c>
      <c r="F255" s="584"/>
      <c r="G255" s="584"/>
      <c r="H255" s="584"/>
      <c r="I255" s="584"/>
      <c r="J255" s="241">
        <v>1189.2</v>
      </c>
      <c r="K255" s="241">
        <v>1189.2</v>
      </c>
      <c r="L255" s="241">
        <v>1189.2</v>
      </c>
      <c r="M255" s="241">
        <v>1189.2</v>
      </c>
    </row>
    <row r="256" spans="1:13" ht="15">
      <c r="A256" s="134"/>
      <c r="B256" s="134"/>
      <c r="C256" s="137"/>
      <c r="D256" s="137"/>
      <c r="E256" s="137"/>
      <c r="F256" s="584" t="s">
        <v>321</v>
      </c>
      <c r="G256" s="584"/>
      <c r="H256" s="584"/>
      <c r="I256" s="584"/>
      <c r="J256" s="584"/>
      <c r="K256" s="584"/>
      <c r="L256" s="584"/>
      <c r="M256" s="584"/>
    </row>
    <row r="257" spans="1:13" ht="15">
      <c r="A257" s="134"/>
      <c r="B257" s="134"/>
      <c r="C257" s="137"/>
      <c r="D257" s="137"/>
      <c r="E257" s="137"/>
      <c r="F257" s="137"/>
      <c r="G257" s="584" t="s">
        <v>300</v>
      </c>
      <c r="H257" s="584"/>
      <c r="I257" s="584"/>
      <c r="J257" s="584"/>
      <c r="K257" s="584"/>
      <c r="L257" s="584"/>
      <c r="M257" s="584"/>
    </row>
    <row r="258" spans="1:13" ht="15">
      <c r="A258" s="134"/>
      <c r="B258" s="134"/>
      <c r="C258" s="137"/>
      <c r="D258" s="137"/>
      <c r="E258" s="137"/>
      <c r="F258" s="137"/>
      <c r="G258" s="137"/>
      <c r="H258" s="584" t="s">
        <v>886</v>
      </c>
      <c r="I258" s="584"/>
      <c r="J258" s="584"/>
      <c r="K258" s="584"/>
      <c r="L258" s="584"/>
      <c r="M258" s="584"/>
    </row>
    <row r="259" spans="1:13" ht="67.5">
      <c r="A259" s="134"/>
      <c r="B259" s="134"/>
      <c r="C259" s="137"/>
      <c r="D259" s="137"/>
      <c r="E259" s="137"/>
      <c r="F259" s="137"/>
      <c r="G259" s="137"/>
      <c r="H259" s="137"/>
      <c r="I259" s="138" t="s">
        <v>322</v>
      </c>
      <c r="J259" s="141"/>
      <c r="K259" s="141">
        <v>1</v>
      </c>
      <c r="L259" s="141"/>
      <c r="M259" s="141">
        <v>1</v>
      </c>
    </row>
    <row r="260" spans="1:13" ht="15">
      <c r="A260" s="134"/>
      <c r="B260" s="242">
        <v>1100</v>
      </c>
      <c r="C260" s="246" t="s">
        <v>319</v>
      </c>
      <c r="D260" s="242"/>
      <c r="E260" s="242"/>
      <c r="F260" s="242"/>
      <c r="G260" s="242"/>
      <c r="H260" s="242"/>
      <c r="I260" s="242"/>
      <c r="J260" s="241">
        <f>+J261</f>
        <v>1660</v>
      </c>
      <c r="K260" s="241">
        <f t="shared" ref="K260:M260" si="11">+K261</f>
        <v>1660</v>
      </c>
      <c r="L260" s="241">
        <f t="shared" si="11"/>
        <v>1660</v>
      </c>
      <c r="M260" s="241">
        <f t="shared" si="11"/>
        <v>1660</v>
      </c>
    </row>
    <row r="261" spans="1:13" ht="15">
      <c r="A261" s="134"/>
      <c r="B261" s="134"/>
      <c r="C261" s="137"/>
      <c r="D261" s="242" t="s">
        <v>587</v>
      </c>
      <c r="E261" s="243" t="s">
        <v>1185</v>
      </c>
      <c r="F261" s="137"/>
      <c r="G261" s="137"/>
      <c r="H261" s="137"/>
      <c r="I261" s="138"/>
      <c r="J261" s="241">
        <v>1660</v>
      </c>
      <c r="K261" s="241">
        <v>1660</v>
      </c>
      <c r="L261" s="241">
        <v>1660</v>
      </c>
      <c r="M261" s="241">
        <v>1660</v>
      </c>
    </row>
    <row r="262" spans="1:13" ht="15">
      <c r="A262" s="134"/>
      <c r="B262" s="134"/>
      <c r="C262" s="137"/>
      <c r="D262" s="137"/>
      <c r="E262" s="137"/>
      <c r="F262" s="243" t="s">
        <v>1186</v>
      </c>
      <c r="G262" s="137"/>
      <c r="H262" s="137"/>
      <c r="I262" s="138"/>
      <c r="J262" s="141"/>
      <c r="K262" s="141"/>
      <c r="L262" s="141"/>
      <c r="M262" s="141"/>
    </row>
    <row r="263" spans="1:13" ht="15">
      <c r="A263" s="134"/>
      <c r="B263" s="134"/>
      <c r="C263" s="137"/>
      <c r="D263" s="137"/>
      <c r="E263" s="137"/>
      <c r="F263" s="137"/>
      <c r="G263" s="243" t="s">
        <v>1187</v>
      </c>
      <c r="H263" s="137"/>
      <c r="I263" s="138"/>
      <c r="J263" s="141"/>
      <c r="K263" s="141"/>
      <c r="L263" s="141"/>
      <c r="M263" s="141"/>
    </row>
    <row r="264" spans="1:13" ht="15">
      <c r="A264" s="134"/>
      <c r="B264" s="134"/>
      <c r="C264" s="137"/>
      <c r="D264" s="137"/>
      <c r="E264" s="137"/>
      <c r="F264" s="137"/>
      <c r="G264" s="137"/>
      <c r="H264" s="243" t="s">
        <v>1189</v>
      </c>
      <c r="I264" s="138"/>
      <c r="J264" s="141"/>
      <c r="K264" s="141"/>
      <c r="L264" s="141"/>
      <c r="M264" s="141"/>
    </row>
    <row r="265" spans="1:13" ht="15">
      <c r="A265" s="134"/>
      <c r="B265" s="134"/>
      <c r="C265" s="137"/>
      <c r="D265" s="137"/>
      <c r="E265" s="137"/>
      <c r="F265" s="137"/>
      <c r="G265" s="137"/>
      <c r="H265" s="137"/>
      <c r="I265" s="138" t="s">
        <v>1188</v>
      </c>
      <c r="J265" s="141"/>
      <c r="K265" s="141">
        <v>5</v>
      </c>
      <c r="L265" s="141"/>
      <c r="M265" s="141">
        <v>5</v>
      </c>
    </row>
    <row r="266" spans="1:13" ht="15">
      <c r="A266" s="134"/>
      <c r="B266" s="242">
        <v>1235</v>
      </c>
      <c r="C266" s="246" t="s">
        <v>125</v>
      </c>
      <c r="D266" s="242"/>
      <c r="E266" s="242"/>
      <c r="F266" s="242"/>
      <c r="G266" s="242"/>
      <c r="H266" s="242"/>
      <c r="I266" s="242"/>
      <c r="J266" s="241">
        <f>+J267</f>
        <v>1064550</v>
      </c>
      <c r="K266" s="241">
        <f t="shared" ref="K266:M266" si="12">+K267</f>
        <v>1082730</v>
      </c>
      <c r="L266" s="241">
        <f t="shared" si="12"/>
        <v>1148730</v>
      </c>
      <c r="M266" s="241">
        <f t="shared" si="12"/>
        <v>1148730</v>
      </c>
    </row>
    <row r="267" spans="1:13" ht="15">
      <c r="A267" s="134"/>
      <c r="B267" s="134"/>
      <c r="C267" s="137"/>
      <c r="D267" s="242" t="s">
        <v>128</v>
      </c>
      <c r="E267" s="243" t="s">
        <v>129</v>
      </c>
      <c r="F267" s="137"/>
      <c r="G267" s="137"/>
      <c r="H267" s="137"/>
      <c r="I267" s="138"/>
      <c r="J267" s="241">
        <v>1064550</v>
      </c>
      <c r="K267" s="241">
        <v>1082730</v>
      </c>
      <c r="L267" s="241">
        <v>1148730</v>
      </c>
      <c r="M267" s="241">
        <v>1148730</v>
      </c>
    </row>
    <row r="268" spans="1:13" ht="15">
      <c r="A268" s="134"/>
      <c r="B268" s="134"/>
      <c r="C268" s="137"/>
      <c r="D268" s="137"/>
      <c r="E268" s="137"/>
      <c r="F268" s="243" t="s">
        <v>1052</v>
      </c>
      <c r="G268" s="137"/>
      <c r="H268" s="137"/>
      <c r="I268" s="138"/>
      <c r="J268" s="141"/>
      <c r="K268" s="141"/>
      <c r="L268" s="141"/>
      <c r="M268" s="141"/>
    </row>
    <row r="269" spans="1:13" ht="15">
      <c r="A269" s="134"/>
      <c r="B269" s="134"/>
      <c r="C269" s="137"/>
      <c r="D269" s="137"/>
      <c r="E269" s="137"/>
      <c r="F269" s="137"/>
      <c r="G269" s="243" t="s">
        <v>30</v>
      </c>
      <c r="H269" s="137"/>
      <c r="I269" s="138"/>
      <c r="J269" s="141"/>
      <c r="K269" s="141"/>
      <c r="L269" s="141"/>
      <c r="M269" s="141"/>
    </row>
    <row r="270" spans="1:13" ht="15">
      <c r="A270" s="134"/>
      <c r="B270" s="134"/>
      <c r="C270" s="137"/>
      <c r="D270" s="137"/>
      <c r="E270" s="137"/>
      <c r="F270" s="137"/>
      <c r="G270" s="137"/>
      <c r="H270" s="243" t="s">
        <v>1190</v>
      </c>
      <c r="I270" s="138"/>
      <c r="J270" s="141"/>
      <c r="K270" s="141"/>
      <c r="L270" s="141"/>
      <c r="M270" s="141"/>
    </row>
    <row r="271" spans="1:13" ht="15">
      <c r="A271" s="134"/>
      <c r="B271" s="134"/>
      <c r="C271" s="137"/>
      <c r="D271" s="137"/>
      <c r="E271" s="137"/>
      <c r="F271" s="137"/>
      <c r="G271" s="137"/>
      <c r="H271" s="137"/>
      <c r="I271" s="138" t="s">
        <v>1054</v>
      </c>
      <c r="J271" s="141"/>
      <c r="K271" s="247">
        <v>1</v>
      </c>
      <c r="L271" s="247"/>
      <c r="M271" s="247">
        <v>2</v>
      </c>
    </row>
    <row r="272" spans="1:13" ht="40.5">
      <c r="A272" s="134"/>
      <c r="B272" s="134"/>
      <c r="C272" s="137"/>
      <c r="D272" s="137"/>
      <c r="E272" s="137"/>
      <c r="F272" s="137"/>
      <c r="G272" s="137"/>
      <c r="H272" s="137"/>
      <c r="I272" s="138" t="s">
        <v>1191</v>
      </c>
      <c r="J272" s="141"/>
      <c r="K272" s="247">
        <v>870</v>
      </c>
      <c r="L272" s="247" t="s">
        <v>1021</v>
      </c>
      <c r="M272" s="247">
        <v>870</v>
      </c>
    </row>
    <row r="273" spans="1:13" s="8" customFormat="1" ht="15">
      <c r="A273" s="134"/>
      <c r="B273" s="134"/>
      <c r="C273" s="137"/>
      <c r="D273" s="137"/>
      <c r="E273" s="137"/>
      <c r="F273" s="137"/>
      <c r="G273" s="137"/>
      <c r="H273" s="137"/>
      <c r="I273" s="138" t="s">
        <v>1183</v>
      </c>
      <c r="J273" s="141"/>
      <c r="K273" s="141">
        <v>1</v>
      </c>
      <c r="L273" s="141"/>
      <c r="M273" s="141">
        <v>1</v>
      </c>
    </row>
    <row r="274" spans="1:13" s="251" customFormat="1">
      <c r="A274" s="246" t="s">
        <v>427</v>
      </c>
      <c r="B274" s="248"/>
      <c r="C274" s="248"/>
      <c r="D274" s="248"/>
      <c r="E274" s="248"/>
      <c r="F274" s="248"/>
      <c r="G274" s="248"/>
      <c r="H274" s="248"/>
      <c r="I274" s="249"/>
      <c r="J274" s="250">
        <f>+J275</f>
        <v>0</v>
      </c>
      <c r="K274" s="250">
        <f t="shared" ref="K274:M274" si="13">+K275</f>
        <v>0</v>
      </c>
      <c r="L274" s="250">
        <f t="shared" si="13"/>
        <v>0</v>
      </c>
      <c r="M274" s="250">
        <f t="shared" si="13"/>
        <v>0</v>
      </c>
    </row>
    <row r="275" spans="1:13" s="251" customFormat="1">
      <c r="B275" s="252" t="s">
        <v>1193</v>
      </c>
      <c r="C275" s="253" t="s">
        <v>1194</v>
      </c>
      <c r="D275" s="254"/>
      <c r="E275" s="254"/>
      <c r="F275" s="254"/>
      <c r="G275" s="254"/>
      <c r="H275" s="254"/>
      <c r="I275" s="255"/>
      <c r="J275" s="250">
        <f>+J276+J280</f>
        <v>0</v>
      </c>
      <c r="K275" s="250">
        <f t="shared" ref="K275:M275" si="14">+K276+K280</f>
        <v>0</v>
      </c>
      <c r="L275" s="250">
        <f t="shared" si="14"/>
        <v>0</v>
      </c>
      <c r="M275" s="250">
        <f t="shared" si="14"/>
        <v>0</v>
      </c>
    </row>
    <row r="276" spans="1:13" s="251" customFormat="1">
      <c r="D276" s="256" t="s">
        <v>1195</v>
      </c>
      <c r="E276" s="257" t="s">
        <v>595</v>
      </c>
      <c r="F276" s="254"/>
      <c r="G276" s="254"/>
      <c r="H276" s="254"/>
      <c r="I276" s="255"/>
      <c r="J276" s="258">
        <v>-4693.8999999999996</v>
      </c>
      <c r="K276" s="258">
        <v>-4693.8999999999996</v>
      </c>
      <c r="L276" s="258">
        <v>-4693.8999999999996</v>
      </c>
      <c r="M276" s="258">
        <v>-4693.8999999999996</v>
      </c>
    </row>
    <row r="277" spans="1:13" s="251" customFormat="1">
      <c r="D277" s="284"/>
      <c r="E277" s="284"/>
      <c r="F277" s="285" t="s">
        <v>1196</v>
      </c>
      <c r="G277" s="286"/>
      <c r="H277" s="286"/>
      <c r="I277" s="255"/>
      <c r="J277" s="255"/>
      <c r="K277" s="255"/>
      <c r="L277" s="255"/>
      <c r="M277" s="255"/>
    </row>
    <row r="278" spans="1:13" s="251" customFormat="1">
      <c r="D278" s="284"/>
      <c r="E278" s="284"/>
      <c r="F278" s="284"/>
      <c r="G278" s="285" t="s">
        <v>1197</v>
      </c>
      <c r="H278" s="286"/>
      <c r="I278" s="255"/>
      <c r="J278" s="255"/>
      <c r="K278" s="255"/>
      <c r="L278" s="255"/>
      <c r="M278" s="255"/>
    </row>
    <row r="279" spans="1:13" s="251" customFormat="1" ht="43.5" customHeight="1">
      <c r="D279" s="284"/>
      <c r="E279" s="284"/>
      <c r="F279" s="284"/>
      <c r="G279" s="284"/>
      <c r="H279" s="285" t="s">
        <v>1198</v>
      </c>
      <c r="I279" s="255"/>
      <c r="J279" s="255"/>
      <c r="K279" s="255"/>
      <c r="L279" s="255"/>
      <c r="M279" s="255"/>
    </row>
    <row r="280" spans="1:13" s="261" customFormat="1" ht="69" customHeight="1">
      <c r="D280" s="256" t="s">
        <v>1199</v>
      </c>
      <c r="E280" s="257" t="s">
        <v>1200</v>
      </c>
      <c r="F280" s="254"/>
      <c r="G280" s="254"/>
      <c r="H280" s="254"/>
      <c r="I280" s="255"/>
      <c r="J280" s="258">
        <v>4693.8999999999996</v>
      </c>
      <c r="K280" s="258">
        <v>4693.8999999999996</v>
      </c>
      <c r="L280" s="258">
        <v>4693.8999999999996</v>
      </c>
      <c r="M280" s="258">
        <v>4693.8999999999996</v>
      </c>
    </row>
    <row r="281" spans="1:13" s="261" customFormat="1" ht="21.75" customHeight="1">
      <c r="D281" s="249"/>
      <c r="E281" s="249"/>
      <c r="F281" s="257" t="s">
        <v>1201</v>
      </c>
      <c r="G281" s="259"/>
      <c r="H281" s="254"/>
      <c r="I281" s="255"/>
      <c r="J281" s="255"/>
      <c r="K281" s="255"/>
      <c r="L281" s="255"/>
      <c r="M281" s="255"/>
    </row>
    <row r="282" spans="1:13" s="261" customFormat="1" ht="22.5" customHeight="1">
      <c r="D282" s="249"/>
      <c r="E282" s="249"/>
      <c r="F282" s="260"/>
      <c r="G282" s="257" t="s">
        <v>283</v>
      </c>
      <c r="H282" s="254"/>
      <c r="I282" s="255"/>
      <c r="J282" s="255"/>
      <c r="K282" s="255"/>
      <c r="L282" s="255"/>
      <c r="M282" s="255"/>
    </row>
    <row r="283" spans="1:13" s="261" customFormat="1" ht="24.75" customHeight="1">
      <c r="D283" s="249"/>
      <c r="E283" s="249"/>
      <c r="F283" s="249"/>
      <c r="G283" s="249"/>
      <c r="H283" s="257" t="s">
        <v>1202</v>
      </c>
      <c r="I283" s="255"/>
      <c r="J283" s="255"/>
      <c r="K283" s="255"/>
      <c r="L283" s="255"/>
      <c r="M283" s="255"/>
    </row>
    <row r="284" spans="1:13" ht="12.75" customHeight="1">
      <c r="A284" s="590" t="s">
        <v>887</v>
      </c>
      <c r="B284" s="590"/>
      <c r="C284" s="590"/>
      <c r="D284" s="590"/>
      <c r="E284" s="590"/>
      <c r="F284" s="590"/>
      <c r="G284" s="590"/>
      <c r="H284" s="590"/>
      <c r="I284" s="590"/>
      <c r="J284" s="241">
        <v>1027137.1</v>
      </c>
      <c r="K284" s="241">
        <v>1027137.1</v>
      </c>
      <c r="L284" s="241">
        <v>1027137.1</v>
      </c>
      <c r="M284" s="241">
        <v>1027137.1</v>
      </c>
    </row>
    <row r="285" spans="1:13" ht="15">
      <c r="A285" s="134"/>
      <c r="B285" s="242" t="s">
        <v>888</v>
      </c>
      <c r="C285" s="584" t="s">
        <v>889</v>
      </c>
      <c r="D285" s="584"/>
      <c r="E285" s="584"/>
      <c r="F285" s="584"/>
      <c r="G285" s="584"/>
      <c r="H285" s="584"/>
      <c r="I285" s="584"/>
      <c r="J285" s="241">
        <v>983217.1</v>
      </c>
      <c r="K285" s="241">
        <v>983217.1</v>
      </c>
      <c r="L285" s="241">
        <v>983217.1</v>
      </c>
      <c r="M285" s="241">
        <v>983217.1</v>
      </c>
    </row>
    <row r="286" spans="1:13" ht="15">
      <c r="A286" s="134"/>
      <c r="B286" s="134"/>
      <c r="C286" s="137"/>
      <c r="D286" s="242" t="s">
        <v>890</v>
      </c>
      <c r="E286" s="584" t="s">
        <v>614</v>
      </c>
      <c r="F286" s="584"/>
      <c r="G286" s="584"/>
      <c r="H286" s="584"/>
      <c r="I286" s="584"/>
      <c r="J286" s="241">
        <v>983217.1</v>
      </c>
      <c r="K286" s="241">
        <v>983217.1</v>
      </c>
      <c r="L286" s="241">
        <v>983217.1</v>
      </c>
      <c r="M286" s="241">
        <v>983217.1</v>
      </c>
    </row>
    <row r="287" spans="1:13" ht="15">
      <c r="A287" s="134"/>
      <c r="B287" s="134"/>
      <c r="C287" s="137"/>
      <c r="D287" s="137"/>
      <c r="E287" s="137"/>
      <c r="F287" s="584" t="s">
        <v>891</v>
      </c>
      <c r="G287" s="584"/>
      <c r="H287" s="584"/>
      <c r="I287" s="584"/>
      <c r="J287" s="584"/>
      <c r="K287" s="584"/>
      <c r="L287" s="584"/>
      <c r="M287" s="584"/>
    </row>
    <row r="288" spans="1:13" ht="15">
      <c r="A288" s="134"/>
      <c r="B288" s="134"/>
      <c r="C288" s="137"/>
      <c r="D288" s="137"/>
      <c r="E288" s="137"/>
      <c r="F288" s="137"/>
      <c r="G288" s="584" t="s">
        <v>283</v>
      </c>
      <c r="H288" s="584"/>
      <c r="I288" s="584"/>
      <c r="J288" s="584"/>
      <c r="K288" s="584"/>
      <c r="L288" s="584"/>
      <c r="M288" s="584"/>
    </row>
    <row r="289" spans="1:13" ht="15">
      <c r="A289" s="134"/>
      <c r="B289" s="134"/>
      <c r="C289" s="137"/>
      <c r="D289" s="137"/>
      <c r="E289" s="137"/>
      <c r="F289" s="137"/>
      <c r="G289" s="137"/>
      <c r="H289" s="584" t="s">
        <v>892</v>
      </c>
      <c r="I289" s="584"/>
      <c r="J289" s="584"/>
      <c r="K289" s="584"/>
      <c r="L289" s="584"/>
      <c r="M289" s="584"/>
    </row>
    <row r="290" spans="1:13" ht="15">
      <c r="A290" s="134"/>
      <c r="B290" s="134"/>
      <c r="C290" s="137"/>
      <c r="D290" s="137"/>
      <c r="E290" s="137"/>
      <c r="F290" s="137"/>
      <c r="G290" s="137"/>
      <c r="H290" s="137"/>
      <c r="I290" s="138" t="s">
        <v>893</v>
      </c>
      <c r="J290" s="141"/>
      <c r="K290" s="141">
        <v>658</v>
      </c>
      <c r="L290" s="141"/>
      <c r="M290" s="141">
        <v>658</v>
      </c>
    </row>
    <row r="291" spans="1:13" ht="15">
      <c r="A291" s="134"/>
      <c r="B291" s="134"/>
      <c r="C291" s="137"/>
      <c r="D291" s="137"/>
      <c r="E291" s="137"/>
      <c r="F291" s="137"/>
      <c r="G291" s="137"/>
      <c r="H291" s="137"/>
      <c r="I291" s="138" t="s">
        <v>894</v>
      </c>
      <c r="J291" s="141"/>
      <c r="K291" s="141">
        <v>8097</v>
      </c>
      <c r="L291" s="141"/>
      <c r="M291" s="141">
        <v>8097</v>
      </c>
    </row>
    <row r="292" spans="1:13" ht="15">
      <c r="A292" s="134"/>
      <c r="B292" s="135">
        <v>1090</v>
      </c>
      <c r="C292" s="246" t="s">
        <v>603</v>
      </c>
      <c r="D292" s="136"/>
      <c r="E292" s="136"/>
      <c r="F292" s="136"/>
      <c r="G292" s="136"/>
      <c r="H292" s="136"/>
      <c r="I292" s="136"/>
      <c r="J292" s="287">
        <v>43920</v>
      </c>
      <c r="K292" s="288">
        <v>43920</v>
      </c>
      <c r="L292" s="288">
        <v>43920</v>
      </c>
      <c r="M292" s="288">
        <v>43920</v>
      </c>
    </row>
    <row r="293" spans="1:13" ht="15">
      <c r="A293" s="134"/>
      <c r="B293" s="134"/>
      <c r="C293" s="137"/>
      <c r="D293" s="135" t="s">
        <v>1000</v>
      </c>
      <c r="E293" s="136" t="s">
        <v>998</v>
      </c>
      <c r="F293" s="136"/>
      <c r="G293" s="136"/>
      <c r="H293" s="136"/>
      <c r="I293" s="136"/>
      <c r="J293" s="288">
        <v>43920</v>
      </c>
      <c r="K293" s="288">
        <v>43920</v>
      </c>
      <c r="L293" s="288">
        <v>43920</v>
      </c>
      <c r="M293" s="288">
        <v>43920</v>
      </c>
    </row>
    <row r="294" spans="1:13" ht="15">
      <c r="A294" s="134"/>
      <c r="B294" s="134"/>
      <c r="C294" s="137"/>
      <c r="D294" s="137"/>
      <c r="E294" s="137"/>
      <c r="F294" s="136" t="s">
        <v>999</v>
      </c>
      <c r="G294" s="142"/>
      <c r="H294" s="137"/>
      <c r="I294" s="138"/>
      <c r="J294" s="141"/>
      <c r="K294" s="141"/>
      <c r="L294" s="141"/>
      <c r="M294" s="141"/>
    </row>
    <row r="295" spans="1:13" ht="15">
      <c r="A295" s="134"/>
      <c r="B295" s="134"/>
      <c r="C295" s="137"/>
      <c r="D295" s="137"/>
      <c r="E295" s="137"/>
      <c r="F295" s="142"/>
      <c r="G295" s="136" t="s">
        <v>283</v>
      </c>
      <c r="H295" s="137"/>
      <c r="I295" s="138"/>
      <c r="J295" s="141"/>
      <c r="K295" s="141"/>
      <c r="L295" s="141"/>
      <c r="M295" s="141"/>
    </row>
    <row r="296" spans="1:13" ht="15">
      <c r="A296" s="134"/>
      <c r="B296" s="134"/>
      <c r="C296" s="137"/>
      <c r="D296" s="137"/>
      <c r="E296" s="137"/>
      <c r="F296" s="137"/>
      <c r="G296" s="137"/>
      <c r="H296" s="136" t="s">
        <v>892</v>
      </c>
      <c r="I296" s="138"/>
      <c r="J296" s="141"/>
      <c r="K296" s="141"/>
      <c r="L296" s="141"/>
      <c r="M296" s="141"/>
    </row>
    <row r="297" spans="1:13" ht="15">
      <c r="A297" s="134"/>
      <c r="B297" s="134"/>
      <c r="C297" s="137"/>
      <c r="D297" s="137"/>
      <c r="E297" s="137"/>
      <c r="F297" s="137"/>
      <c r="G297" s="137"/>
      <c r="H297" s="137"/>
      <c r="I297" s="138" t="s">
        <v>894</v>
      </c>
      <c r="J297" s="141"/>
      <c r="K297" s="141">
        <v>106</v>
      </c>
      <c r="L297" s="141"/>
      <c r="M297" s="141">
        <v>106</v>
      </c>
    </row>
    <row r="298" spans="1:13">
      <c r="A298" s="590" t="s">
        <v>304</v>
      </c>
      <c r="B298" s="590"/>
      <c r="C298" s="590"/>
      <c r="D298" s="590"/>
      <c r="E298" s="590"/>
      <c r="F298" s="590"/>
      <c r="G298" s="590"/>
      <c r="H298" s="590"/>
      <c r="I298" s="590"/>
      <c r="J298" s="241">
        <v>190735.5</v>
      </c>
      <c r="K298" s="241">
        <v>190735.5</v>
      </c>
      <c r="L298" s="241">
        <v>190735.5</v>
      </c>
      <c r="M298" s="241">
        <v>190735.5</v>
      </c>
    </row>
    <row r="299" spans="1:13" ht="15">
      <c r="A299" s="134"/>
      <c r="B299" s="242" t="s">
        <v>305</v>
      </c>
      <c r="C299" s="584" t="s">
        <v>306</v>
      </c>
      <c r="D299" s="584"/>
      <c r="E299" s="584"/>
      <c r="F299" s="584"/>
      <c r="G299" s="584"/>
      <c r="H299" s="584"/>
      <c r="I299" s="584"/>
      <c r="J299" s="241">
        <v>190735.5</v>
      </c>
      <c r="K299" s="241">
        <v>190735.5</v>
      </c>
      <c r="L299" s="241">
        <v>190735.5</v>
      </c>
      <c r="M299" s="241">
        <v>190735.5</v>
      </c>
    </row>
    <row r="300" spans="1:13" ht="15">
      <c r="A300" s="134"/>
      <c r="B300" s="134"/>
      <c r="C300" s="137"/>
      <c r="D300" s="242" t="s">
        <v>895</v>
      </c>
      <c r="E300" s="584" t="s">
        <v>617</v>
      </c>
      <c r="F300" s="584"/>
      <c r="G300" s="584"/>
      <c r="H300" s="584"/>
      <c r="I300" s="584"/>
      <c r="J300" s="241">
        <v>17750</v>
      </c>
      <c r="K300" s="241">
        <v>17750</v>
      </c>
      <c r="L300" s="241">
        <v>17750</v>
      </c>
      <c r="M300" s="241">
        <v>17750</v>
      </c>
    </row>
    <row r="301" spans="1:13" ht="15">
      <c r="A301" s="134"/>
      <c r="B301" s="134"/>
      <c r="C301" s="137"/>
      <c r="D301" s="137"/>
      <c r="E301" s="137"/>
      <c r="F301" s="584" t="s">
        <v>896</v>
      </c>
      <c r="G301" s="584"/>
      <c r="H301" s="584"/>
      <c r="I301" s="584"/>
      <c r="J301" s="584"/>
      <c r="K301" s="584"/>
      <c r="L301" s="584"/>
      <c r="M301" s="584"/>
    </row>
    <row r="302" spans="1:13" ht="15">
      <c r="A302" s="134"/>
      <c r="B302" s="134"/>
      <c r="C302" s="137"/>
      <c r="D302" s="137"/>
      <c r="E302" s="137"/>
      <c r="F302" s="137"/>
      <c r="G302" s="584" t="s">
        <v>283</v>
      </c>
      <c r="H302" s="584"/>
      <c r="I302" s="584"/>
      <c r="J302" s="584"/>
      <c r="K302" s="584"/>
      <c r="L302" s="584"/>
      <c r="M302" s="584"/>
    </row>
    <row r="303" spans="1:13" ht="15">
      <c r="A303" s="134"/>
      <c r="B303" s="134"/>
      <c r="C303" s="137"/>
      <c r="D303" s="137"/>
      <c r="E303" s="137"/>
      <c r="F303" s="137"/>
      <c r="G303" s="137"/>
      <c r="H303" s="584" t="s">
        <v>309</v>
      </c>
      <c r="I303" s="584"/>
      <c r="J303" s="584"/>
      <c r="K303" s="584"/>
      <c r="L303" s="584"/>
      <c r="M303" s="584"/>
    </row>
    <row r="304" spans="1:13" ht="27">
      <c r="A304" s="134"/>
      <c r="B304" s="134"/>
      <c r="C304" s="137"/>
      <c r="D304" s="137"/>
      <c r="E304" s="137"/>
      <c r="F304" s="137"/>
      <c r="G304" s="137"/>
      <c r="H304" s="137"/>
      <c r="I304" s="138" t="s">
        <v>897</v>
      </c>
      <c r="J304" s="141"/>
      <c r="K304" s="141"/>
      <c r="L304" s="141"/>
      <c r="M304" s="141"/>
    </row>
    <row r="305" spans="1:13" ht="15">
      <c r="A305" s="134"/>
      <c r="B305" s="134"/>
      <c r="C305" s="137"/>
      <c r="D305" s="137"/>
      <c r="E305" s="137"/>
      <c r="F305" s="137"/>
      <c r="G305" s="137"/>
      <c r="H305" s="137"/>
      <c r="I305" s="138" t="s">
        <v>898</v>
      </c>
      <c r="J305" s="141"/>
      <c r="K305" s="141"/>
      <c r="L305" s="141"/>
      <c r="M305" s="141"/>
    </row>
    <row r="306" spans="1:13" ht="15">
      <c r="A306" s="134"/>
      <c r="B306" s="134"/>
      <c r="C306" s="137"/>
      <c r="D306" s="137"/>
      <c r="E306" s="137"/>
      <c r="F306" s="137"/>
      <c r="G306" s="137"/>
      <c r="H306" s="137"/>
      <c r="I306" s="138" t="s">
        <v>899</v>
      </c>
      <c r="J306" s="141"/>
      <c r="K306" s="141"/>
      <c r="L306" s="141"/>
      <c r="M306" s="141"/>
    </row>
    <row r="307" spans="1:13" ht="40.5">
      <c r="A307" s="134"/>
      <c r="B307" s="134"/>
      <c r="C307" s="137"/>
      <c r="D307" s="137"/>
      <c r="E307" s="137"/>
      <c r="F307" s="137"/>
      <c r="G307" s="137"/>
      <c r="H307" s="137"/>
      <c r="I307" s="138" t="s">
        <v>900</v>
      </c>
      <c r="J307" s="141"/>
      <c r="K307" s="141"/>
      <c r="L307" s="141"/>
      <c r="M307" s="141"/>
    </row>
    <row r="308" spans="1:13" ht="15">
      <c r="A308" s="134"/>
      <c r="B308" s="134"/>
      <c r="C308" s="137"/>
      <c r="D308" s="242" t="s">
        <v>307</v>
      </c>
      <c r="E308" s="584" t="s">
        <v>137</v>
      </c>
      <c r="F308" s="584"/>
      <c r="G308" s="584"/>
      <c r="H308" s="584"/>
      <c r="I308" s="584"/>
      <c r="J308" s="241">
        <v>172985.5</v>
      </c>
      <c r="K308" s="241">
        <v>172985.5</v>
      </c>
      <c r="L308" s="241">
        <v>172985.5</v>
      </c>
      <c r="M308" s="241">
        <v>172985.5</v>
      </c>
    </row>
    <row r="309" spans="1:13" ht="15">
      <c r="A309" s="134"/>
      <c r="B309" s="134"/>
      <c r="C309" s="137"/>
      <c r="D309" s="137"/>
      <c r="E309" s="137"/>
      <c r="F309" s="584" t="s">
        <v>308</v>
      </c>
      <c r="G309" s="584"/>
      <c r="H309" s="584"/>
      <c r="I309" s="584"/>
      <c r="J309" s="584"/>
      <c r="K309" s="584"/>
      <c r="L309" s="584"/>
      <c r="M309" s="584"/>
    </row>
    <row r="310" spans="1:13" ht="15">
      <c r="A310" s="134"/>
      <c r="B310" s="134"/>
      <c r="C310" s="137"/>
      <c r="D310" s="137"/>
      <c r="E310" s="137"/>
      <c r="F310" s="137"/>
      <c r="G310" s="584" t="s">
        <v>283</v>
      </c>
      <c r="H310" s="584"/>
      <c r="I310" s="584"/>
      <c r="J310" s="584"/>
      <c r="K310" s="584"/>
      <c r="L310" s="584"/>
      <c r="M310" s="584"/>
    </row>
    <row r="311" spans="1:13" ht="15">
      <c r="A311" s="134"/>
      <c r="B311" s="134"/>
      <c r="C311" s="137"/>
      <c r="D311" s="137"/>
      <c r="E311" s="137"/>
      <c r="F311" s="137"/>
      <c r="G311" s="137"/>
      <c r="H311" s="584" t="s">
        <v>309</v>
      </c>
      <c r="I311" s="584"/>
      <c r="J311" s="584"/>
      <c r="K311" s="584"/>
      <c r="L311" s="584"/>
      <c r="M311" s="584"/>
    </row>
    <row r="312" spans="1:13">
      <c r="A312" s="590" t="s">
        <v>901</v>
      </c>
      <c r="B312" s="590"/>
      <c r="C312" s="590"/>
      <c r="D312" s="590"/>
      <c r="E312" s="590"/>
      <c r="F312" s="590"/>
      <c r="G312" s="590"/>
      <c r="H312" s="590"/>
      <c r="I312" s="590"/>
      <c r="J312" s="241">
        <v>148748.9</v>
      </c>
      <c r="K312" s="241">
        <v>222253.6</v>
      </c>
      <c r="L312" s="241">
        <v>295758.3</v>
      </c>
      <c r="M312" s="241">
        <v>332510.59999999998</v>
      </c>
    </row>
    <row r="313" spans="1:13" ht="15">
      <c r="A313" s="134"/>
      <c r="B313" s="242" t="s">
        <v>902</v>
      </c>
      <c r="C313" s="584" t="s">
        <v>903</v>
      </c>
      <c r="D313" s="584"/>
      <c r="E313" s="584"/>
      <c r="F313" s="584"/>
      <c r="G313" s="584"/>
      <c r="H313" s="584"/>
      <c r="I313" s="584"/>
      <c r="J313" s="241">
        <v>148748.9</v>
      </c>
      <c r="K313" s="241">
        <v>222253.6</v>
      </c>
      <c r="L313" s="241">
        <v>295758.3</v>
      </c>
      <c r="M313" s="241">
        <v>332510.59999999998</v>
      </c>
    </row>
    <row r="314" spans="1:13" ht="15">
      <c r="A314" s="134"/>
      <c r="B314" s="134"/>
      <c r="C314" s="137"/>
      <c r="D314" s="242" t="s">
        <v>904</v>
      </c>
      <c r="E314" s="584" t="s">
        <v>625</v>
      </c>
      <c r="F314" s="584"/>
      <c r="G314" s="584"/>
      <c r="H314" s="584"/>
      <c r="I314" s="584"/>
      <c r="J314" s="241">
        <v>148748.9</v>
      </c>
      <c r="K314" s="241">
        <v>222253.6</v>
      </c>
      <c r="L314" s="241">
        <v>295758.3</v>
      </c>
      <c r="M314" s="241">
        <v>332510.59999999998</v>
      </c>
    </row>
    <row r="315" spans="1:13" ht="15">
      <c r="A315" s="134"/>
      <c r="B315" s="134"/>
      <c r="C315" s="137"/>
      <c r="D315" s="137"/>
      <c r="E315" s="137"/>
      <c r="F315" s="584" t="s">
        <v>905</v>
      </c>
      <c r="G315" s="584"/>
      <c r="H315" s="584"/>
      <c r="I315" s="584"/>
      <c r="J315" s="584"/>
      <c r="K315" s="584"/>
      <c r="L315" s="584"/>
      <c r="M315" s="584"/>
    </row>
    <row r="316" spans="1:13" ht="15">
      <c r="A316" s="134"/>
      <c r="B316" s="134"/>
      <c r="C316" s="137"/>
      <c r="D316" s="137"/>
      <c r="E316" s="137"/>
      <c r="F316" s="137"/>
      <c r="G316" s="584" t="s">
        <v>283</v>
      </c>
      <c r="H316" s="584"/>
      <c r="I316" s="584"/>
      <c r="J316" s="584"/>
      <c r="K316" s="584"/>
      <c r="L316" s="584"/>
      <c r="M316" s="584"/>
    </row>
    <row r="317" spans="1:13" ht="15">
      <c r="A317" s="134"/>
      <c r="B317" s="134"/>
      <c r="C317" s="137"/>
      <c r="D317" s="137"/>
      <c r="E317" s="137"/>
      <c r="F317" s="137"/>
      <c r="G317" s="137"/>
      <c r="H317" s="584" t="s">
        <v>906</v>
      </c>
      <c r="I317" s="584"/>
      <c r="J317" s="584"/>
      <c r="K317" s="584"/>
      <c r="L317" s="584"/>
      <c r="M317" s="584"/>
    </row>
    <row r="318" spans="1:13" ht="27">
      <c r="A318" s="134"/>
      <c r="B318" s="134"/>
      <c r="C318" s="137"/>
      <c r="D318" s="137"/>
      <c r="E318" s="137"/>
      <c r="F318" s="137"/>
      <c r="G318" s="137"/>
      <c r="H318" s="137"/>
      <c r="I318" s="138" t="s">
        <v>907</v>
      </c>
      <c r="J318" s="141"/>
      <c r="K318" s="141">
        <v>2</v>
      </c>
      <c r="L318" s="141"/>
      <c r="M318" s="141">
        <v>2</v>
      </c>
    </row>
    <row r="319" spans="1:13" ht="15">
      <c r="A319" s="134"/>
      <c r="B319" s="134"/>
      <c r="C319" s="137"/>
      <c r="D319" s="137"/>
      <c r="E319" s="137"/>
      <c r="F319" s="137"/>
      <c r="G319" s="137"/>
      <c r="H319" s="137"/>
      <c r="I319" s="138" t="s">
        <v>908</v>
      </c>
      <c r="J319" s="141"/>
      <c r="K319" s="141">
        <v>5140.3999999999996</v>
      </c>
      <c r="L319" s="141"/>
      <c r="M319" s="141">
        <v>5140.3999999999996</v>
      </c>
    </row>
    <row r="320" spans="1:13" ht="27">
      <c r="A320" s="134"/>
      <c r="B320" s="134"/>
      <c r="C320" s="137"/>
      <c r="D320" s="137"/>
      <c r="E320" s="137"/>
      <c r="F320" s="137"/>
      <c r="G320" s="137"/>
      <c r="H320" s="137"/>
      <c r="I320" s="138" t="s">
        <v>948</v>
      </c>
      <c r="J320" s="141"/>
      <c r="K320" s="141"/>
      <c r="L320" s="141"/>
      <c r="M320" s="141">
        <v>100</v>
      </c>
    </row>
    <row r="321" spans="1:13" ht="15">
      <c r="A321" s="134"/>
      <c r="B321" s="134"/>
      <c r="C321" s="137"/>
      <c r="D321" s="137"/>
      <c r="E321" s="137"/>
      <c r="F321" s="137"/>
      <c r="G321" s="137"/>
      <c r="H321" s="137"/>
      <c r="I321" s="137"/>
      <c r="J321" s="134"/>
      <c r="K321" s="134"/>
      <c r="L321" s="134"/>
      <c r="M321" s="134"/>
    </row>
    <row r="322" spans="1:13" ht="15">
      <c r="A322" s="134"/>
      <c r="B322" s="134"/>
      <c r="C322" s="137"/>
      <c r="D322" s="137"/>
      <c r="E322" s="137"/>
      <c r="F322" s="137"/>
      <c r="G322" s="137"/>
      <c r="H322" s="137"/>
      <c r="I322" s="137"/>
      <c r="J322" s="134"/>
      <c r="K322" s="134"/>
      <c r="L322" s="134"/>
      <c r="M322" s="134"/>
    </row>
    <row r="323" spans="1:13" ht="15">
      <c r="A323" s="134"/>
      <c r="B323" s="134"/>
      <c r="C323" s="137"/>
      <c r="D323" s="137"/>
      <c r="E323" s="137"/>
      <c r="F323" s="137"/>
      <c r="G323" s="137"/>
      <c r="H323" s="137"/>
      <c r="I323" s="137"/>
      <c r="J323" s="134"/>
      <c r="K323" s="134"/>
      <c r="L323" s="134"/>
      <c r="M323" s="134"/>
    </row>
    <row r="324" spans="1:13" ht="15">
      <c r="A324" s="134"/>
      <c r="B324" s="134"/>
      <c r="C324" s="137"/>
      <c r="D324" s="137"/>
      <c r="E324" s="137"/>
      <c r="F324" s="137"/>
      <c r="G324" s="137"/>
      <c r="H324" s="137"/>
      <c r="I324" s="137"/>
      <c r="J324" s="134"/>
      <c r="K324" s="134"/>
      <c r="L324" s="134"/>
      <c r="M324" s="134"/>
    </row>
    <row r="325" spans="1:13" ht="15">
      <c r="A325" s="134"/>
      <c r="B325" s="134"/>
      <c r="C325" s="137"/>
      <c r="D325" s="137"/>
      <c r="E325" s="137"/>
      <c r="F325" s="137"/>
      <c r="G325" s="137"/>
      <c r="H325" s="137"/>
      <c r="I325" s="137"/>
      <c r="J325" s="134"/>
      <c r="K325" s="134"/>
      <c r="L325" s="134"/>
      <c r="M325" s="134"/>
    </row>
    <row r="326" spans="1:13" ht="15">
      <c r="A326" s="134"/>
      <c r="B326" s="134"/>
      <c r="C326" s="137"/>
      <c r="D326" s="137"/>
      <c r="E326" s="137"/>
      <c r="F326" s="137"/>
      <c r="G326" s="137"/>
      <c r="H326" s="137"/>
      <c r="I326" s="137"/>
      <c r="J326" s="134"/>
      <c r="K326" s="134"/>
      <c r="L326" s="134"/>
      <c r="M326" s="134"/>
    </row>
    <row r="327" spans="1:13" ht="15">
      <c r="A327" s="134"/>
      <c r="B327" s="134"/>
      <c r="C327" s="137"/>
      <c r="D327" s="137"/>
      <c r="E327" s="137"/>
      <c r="F327" s="137"/>
      <c r="G327" s="137"/>
      <c r="H327" s="137"/>
      <c r="I327" s="137"/>
      <c r="J327" s="134"/>
      <c r="K327" s="134"/>
      <c r="L327" s="134"/>
      <c r="M327" s="134"/>
    </row>
    <row r="328" spans="1:13" ht="15">
      <c r="A328" s="134"/>
      <c r="B328" s="134"/>
      <c r="C328" s="137"/>
      <c r="D328" s="137"/>
      <c r="E328" s="137"/>
      <c r="F328" s="137"/>
      <c r="G328" s="137"/>
      <c r="H328" s="137"/>
      <c r="I328" s="137"/>
      <c r="J328" s="134"/>
      <c r="K328" s="134"/>
      <c r="L328" s="134"/>
      <c r="M328" s="134"/>
    </row>
    <row r="329" spans="1:13" ht="15">
      <c r="A329" s="134"/>
      <c r="B329" s="134"/>
      <c r="C329" s="137"/>
      <c r="D329" s="137"/>
      <c r="E329" s="137"/>
      <c r="F329" s="137"/>
      <c r="G329" s="137"/>
      <c r="H329" s="137"/>
      <c r="I329" s="137"/>
      <c r="J329" s="134"/>
      <c r="K329" s="134"/>
      <c r="L329" s="134"/>
      <c r="M329" s="134"/>
    </row>
    <row r="330" spans="1:13" ht="15">
      <c r="A330" s="134"/>
      <c r="B330" s="134"/>
      <c r="C330" s="137"/>
      <c r="D330" s="137"/>
      <c r="E330" s="137"/>
      <c r="F330" s="137"/>
      <c r="G330" s="137"/>
      <c r="H330" s="137"/>
      <c r="I330" s="137"/>
      <c r="J330" s="134"/>
      <c r="K330" s="134"/>
      <c r="L330" s="134"/>
      <c r="M330" s="134"/>
    </row>
    <row r="331" spans="1:13" ht="15">
      <c r="A331" s="134"/>
      <c r="B331" s="134"/>
      <c r="C331" s="137"/>
      <c r="D331" s="137"/>
      <c r="E331" s="137"/>
      <c r="F331" s="137"/>
      <c r="G331" s="137"/>
      <c r="H331" s="137"/>
      <c r="I331" s="137"/>
      <c r="J331" s="134"/>
      <c r="K331" s="134"/>
      <c r="L331" s="134"/>
      <c r="M331" s="134"/>
    </row>
    <row r="332" spans="1:13" ht="15">
      <c r="A332" s="134"/>
      <c r="B332" s="134"/>
      <c r="C332" s="137"/>
      <c r="D332" s="137"/>
      <c r="E332" s="137"/>
      <c r="F332" s="137"/>
      <c r="G332" s="137"/>
      <c r="H332" s="137"/>
      <c r="I332" s="137"/>
      <c r="J332" s="134"/>
      <c r="K332" s="134"/>
      <c r="L332" s="134"/>
      <c r="M332" s="134"/>
    </row>
    <row r="333" spans="1:13" ht="15">
      <c r="A333" s="134"/>
      <c r="B333" s="134"/>
      <c r="C333" s="137"/>
      <c r="D333" s="137"/>
      <c r="E333" s="137"/>
      <c r="F333" s="137"/>
      <c r="G333" s="137"/>
      <c r="H333" s="137"/>
      <c r="I333" s="137"/>
      <c r="J333" s="134"/>
      <c r="K333" s="134"/>
      <c r="L333" s="134"/>
      <c r="M333" s="134"/>
    </row>
    <row r="334" spans="1:13" ht="15">
      <c r="A334" s="134"/>
      <c r="B334" s="134"/>
      <c r="C334" s="137"/>
      <c r="D334" s="137"/>
      <c r="E334" s="137"/>
      <c r="F334" s="137"/>
      <c r="G334" s="137"/>
      <c r="H334" s="137"/>
      <c r="I334" s="137"/>
      <c r="J334" s="134"/>
      <c r="K334" s="134"/>
      <c r="L334" s="134"/>
      <c r="M334" s="134"/>
    </row>
    <row r="335" spans="1:13">
      <c r="J335" s="277"/>
      <c r="K335" s="277"/>
      <c r="L335" s="277"/>
      <c r="M335" s="277"/>
    </row>
  </sheetData>
  <customSheetViews>
    <customSheetView guid="{BE5D3C84-7B1B-488E-B85A-B98892622CEC}" showAutoFilter="1" topLeftCell="A94">
      <selection activeCell="L104" sqref="L104"/>
      <pageMargins left="0.2" right="0" top="0.75" bottom="0.75" header="0.3" footer="0.3"/>
      <printOptions horizontalCentered="1"/>
      <pageSetup paperSize="9" scale="68" orientation="landscape" r:id="rId1"/>
      <autoFilter ref="I1:I340"/>
    </customSheetView>
    <customSheetView guid="{BBFF48D1-B90B-47AD-AE67-40600C5DE1EF}" showAutoFilter="1" topLeftCell="A266">
      <selection activeCell="A247" sqref="A247:XFD252"/>
      <pageMargins left="0.2" right="0" top="0.75" bottom="0.75" header="0.3" footer="0.3"/>
      <printOptions horizontalCentered="1"/>
      <pageSetup paperSize="9" scale="68" orientation="landscape" r:id="rId2"/>
      <autoFilter ref="I1:I335"/>
    </customSheetView>
    <customSheetView guid="{89A683D1-BE0C-487E-AFC6-140E2DB9A9CC}" showAutoFilter="1" topLeftCell="A281">
      <selection activeCell="B297" sqref="B1:B1048576"/>
      <pageMargins left="0.2" right="0" top="0.75" bottom="0.75" header="0.3" footer="0.3"/>
      <printOptions horizontalCentered="1"/>
      <pageSetup paperSize="9" scale="68" orientation="landscape" r:id="rId3"/>
      <autoFilter ref="B1:B318"/>
    </customSheetView>
    <customSheetView guid="{200990DE-F91C-4F6F-8AC5-BC7AC2B55E55}" showAutoFilter="1" topLeftCell="A25">
      <selection activeCell="O42" sqref="O42"/>
      <pageMargins left="0.2" right="0" top="0.75" bottom="0.75" header="0.3" footer="0.3"/>
      <printOptions horizontalCentered="1"/>
      <pageSetup paperSize="9" scale="68" orientation="landscape" r:id="rId4"/>
      <autoFilter ref="I1:I318"/>
    </customSheetView>
    <customSheetView guid="{ACF58398-C075-4602-B0CE-9C82FEC29CE0}" showAutoFilter="1" topLeftCell="A111">
      <selection activeCell="A132" sqref="A132:XFD132"/>
      <pageMargins left="0.2" right="0" top="0.75" bottom="0.75" header="0.3" footer="0.3"/>
      <printOptions horizontalCentered="1"/>
      <pageSetup paperSize="9" scale="68" orientation="landscape" r:id="rId5"/>
      <autoFilter ref="I1:I318"/>
    </customSheetView>
    <customSheetView guid="{DD59A88E-4574-4C3B-B30A-DDDDD2FFED0E}" showAutoFilter="1" topLeftCell="A244">
      <selection activeCell="G265" sqref="G265"/>
      <pageMargins left="0.2" right="0" top="0.75" bottom="0.75" header="0.3" footer="0.3"/>
      <printOptions horizontalCentered="1"/>
      <pageSetup paperSize="9" scale="68" orientation="landscape" r:id="rId6"/>
      <autoFilter ref="I1:I316"/>
    </customSheetView>
    <customSheetView guid="{A086F4C9-D1AD-48B6-9F97-3B74E42882F1}" showAutoFilter="1" topLeftCell="A241">
      <selection activeCell="I259" sqref="I259"/>
      <pageMargins left="0.2" right="0" top="0.75" bottom="0.75" header="0.3" footer="0.3"/>
      <printOptions horizontalCentered="1"/>
      <pageSetup paperSize="9" scale="68" orientation="landscape" r:id="rId7"/>
      <autoFilter ref="I1:I324"/>
    </customSheetView>
    <customSheetView guid="{34262D87-1818-4F55-B902-D8FFF16E90B7}" showAutoFilter="1" topLeftCell="A283">
      <selection activeCell="E158" sqref="E158"/>
      <pageMargins left="0.2" right="0" top="0.75" bottom="0.75" header="0.3" footer="0.3"/>
      <printOptions horizontalCentered="1"/>
      <pageSetup paperSize="9" scale="68" orientation="landscape" r:id="rId8"/>
      <autoFilter ref="I1:I318"/>
    </customSheetView>
    <customSheetView guid="{24790AB1-98EB-4800-B428-5A838E38231B}" showAutoFilter="1" topLeftCell="A496">
      <selection activeCell="J499" sqref="J499:M499"/>
      <pageMargins left="0.2" right="0" top="0.75" bottom="0.75" header="0.3" footer="0.3"/>
      <printOptions horizontalCentered="1"/>
      <pageSetup paperSize="9" scale="68" orientation="landscape" r:id="rId9"/>
      <autoFilter ref="I1:I549"/>
    </customSheetView>
    <customSheetView guid="{6E85911E-0987-42F9-B553-303B8CD2208E}" showAutoFilter="1">
      <selection activeCell="A18" sqref="A18:XFD18"/>
      <pageMargins left="0.2" right="0" top="0.75" bottom="0.75" header="0.3" footer="0.3"/>
      <printOptions horizontalCentered="1"/>
      <pageSetup paperSize="9" scale="68" orientation="landscape" r:id="rId10"/>
      <autoFilter ref="I1:I338"/>
    </customSheetView>
    <customSheetView guid="{8FD38D9F-F0C7-4BB6-A144-266DA3EF64B6}" showAutoFilter="1" topLeftCell="A250">
      <selection activeCell="I266" sqref="I266"/>
      <pageMargins left="0.2" right="0" top="0.75" bottom="0.75" header="0.3" footer="0.3"/>
      <printOptions horizontalCentered="1"/>
      <pageSetup paperSize="9" scale="68" orientation="landscape" r:id="rId11"/>
      <autoFilter ref="I1:I321"/>
    </customSheetView>
    <customSheetView guid="{D914DED7-0F3C-4F85-94A0-524810AD27D5}" showAutoFilter="1" topLeftCell="A237">
      <selection activeCell="H315" sqref="H315"/>
      <pageMargins left="0.2" right="0" top="0.75" bottom="0.75" header="0.3" footer="0.3"/>
      <printOptions horizontalCentered="1"/>
      <pageSetup paperSize="9" scale="68" orientation="landscape" r:id="rId12"/>
      <autoFilter ref="I1:I318"/>
    </customSheetView>
    <customSheetView guid="{68B9E451-05A6-448A-8186-789990A76B48}" showAutoFilter="1" topLeftCell="A234">
      <selection activeCell="J247" sqref="J247"/>
      <pageMargins left="0.2" right="0" top="0.75" bottom="0.75" header="0.3" footer="0.3"/>
      <printOptions horizontalCentered="1"/>
      <pageSetup paperSize="9" scale="68" orientation="landscape" r:id="rId13"/>
      <autoFilter ref="I1:I319"/>
    </customSheetView>
    <customSheetView guid="{131A4E78-F540-4372-9AD2-17315FEFA13D}" showAutoFilter="1" topLeftCell="A268">
      <selection activeCell="G289" sqref="G289"/>
      <pageMargins left="0.2" right="0" top="0.75" bottom="0.75" header="0.3" footer="0.3"/>
      <printOptions horizontalCentered="1"/>
      <pageSetup paperSize="9" scale="68" orientation="landscape" r:id="rId14"/>
      <autoFilter ref="I1:I335"/>
    </customSheetView>
    <customSheetView guid="{BDA7B104-3192-4E30-A3E7-2627EFB5CD51}" showAutoFilter="1" topLeftCell="A236">
      <selection activeCell="A241" sqref="A241:XFD246"/>
      <pageMargins left="0.2" right="0" top="0.75" bottom="0.75" header="0.3" footer="0.3"/>
      <printOptions horizontalCentered="1"/>
      <pageSetup paperSize="9" scale="68" orientation="landscape" r:id="rId15"/>
      <autoFilter ref="B1:B334"/>
    </customSheetView>
    <customSheetView guid="{E88C18B0-6499-41C6-90F3-D1E8EFA66A0A}" showAutoFilter="1" topLeftCell="A100">
      <selection activeCell="J105" sqref="J105:M105"/>
      <pageMargins left="0.2" right="0" top="0.75" bottom="0.75" header="0.3" footer="0.3"/>
      <printOptions horizontalCentered="1"/>
      <pageSetup paperSize="9" scale="68" orientation="landscape" r:id="rId16"/>
      <autoFilter ref="I1:I335"/>
    </customSheetView>
    <customSheetView guid="{BE08DB79-9877-4F77-AA00-E74D5D7BF025}" showAutoFilter="1">
      <selection activeCell="F26" sqref="F26:M26"/>
      <pageMargins left="0.2" right="0" top="0.75" bottom="0.75" header="0.3" footer="0.3"/>
      <printOptions horizontalCentered="1"/>
      <pageSetup paperSize="9" scale="68" orientation="landscape" r:id="rId17"/>
      <autoFilter ref="B1:B339"/>
    </customSheetView>
  </customSheetViews>
  <mergeCells count="219">
    <mergeCell ref="F315:M315"/>
    <mergeCell ref="G316:M316"/>
    <mergeCell ref="H317:M317"/>
    <mergeCell ref="C299:I299"/>
    <mergeCell ref="E300:I300"/>
    <mergeCell ref="F301:M301"/>
    <mergeCell ref="G302:M302"/>
    <mergeCell ref="H303:M303"/>
    <mergeCell ref="E308:I308"/>
    <mergeCell ref="F309:M309"/>
    <mergeCell ref="G310:M310"/>
    <mergeCell ref="H311:M311"/>
    <mergeCell ref="C285:I285"/>
    <mergeCell ref="E286:I286"/>
    <mergeCell ref="F287:M287"/>
    <mergeCell ref="G288:M288"/>
    <mergeCell ref="H289:M289"/>
    <mergeCell ref="A298:I298"/>
    <mergeCell ref="A312:I312"/>
    <mergeCell ref="C313:I313"/>
    <mergeCell ref="E314:I314"/>
    <mergeCell ref="G250:M250"/>
    <mergeCell ref="H251:M251"/>
    <mergeCell ref="A253:I253"/>
    <mergeCell ref="C254:I254"/>
    <mergeCell ref="E255:I255"/>
    <mergeCell ref="F256:M256"/>
    <mergeCell ref="G257:M257"/>
    <mergeCell ref="H258:M258"/>
    <mergeCell ref="A284:I284"/>
    <mergeCell ref="A240:I240"/>
    <mergeCell ref="C247:I247"/>
    <mergeCell ref="E248:I248"/>
    <mergeCell ref="F249:M249"/>
    <mergeCell ref="E235:I235"/>
    <mergeCell ref="F236:M236"/>
    <mergeCell ref="G237:M237"/>
    <mergeCell ref="H238:M238"/>
    <mergeCell ref="F227:M227"/>
    <mergeCell ref="G228:M228"/>
    <mergeCell ref="H229:M229"/>
    <mergeCell ref="E231:I231"/>
    <mergeCell ref="F232:M232"/>
    <mergeCell ref="G233:M233"/>
    <mergeCell ref="H234:M234"/>
    <mergeCell ref="E215:I215"/>
    <mergeCell ref="F216:M216"/>
    <mergeCell ref="G217:M217"/>
    <mergeCell ref="H218:M218"/>
    <mergeCell ref="E221:I221"/>
    <mergeCell ref="F222:M222"/>
    <mergeCell ref="G223:M223"/>
    <mergeCell ref="H224:M224"/>
    <mergeCell ref="E226:I226"/>
    <mergeCell ref="E205:I205"/>
    <mergeCell ref="F206:M206"/>
    <mergeCell ref="G207:M207"/>
    <mergeCell ref="H208:M208"/>
    <mergeCell ref="C209:I209"/>
    <mergeCell ref="E210:I210"/>
    <mergeCell ref="F211:M211"/>
    <mergeCell ref="G212:M212"/>
    <mergeCell ref="H213:M213"/>
    <mergeCell ref="E200:I200"/>
    <mergeCell ref="F201:M201"/>
    <mergeCell ref="G202:M202"/>
    <mergeCell ref="H203:M203"/>
    <mergeCell ref="C204:I204"/>
    <mergeCell ref="C189:I189"/>
    <mergeCell ref="E190:I190"/>
    <mergeCell ref="F191:M191"/>
    <mergeCell ref="G192:M192"/>
    <mergeCell ref="H193:M193"/>
    <mergeCell ref="E196:I196"/>
    <mergeCell ref="F197:M197"/>
    <mergeCell ref="G198:M198"/>
    <mergeCell ref="H199:M199"/>
    <mergeCell ref="C179:I179"/>
    <mergeCell ref="E180:I180"/>
    <mergeCell ref="F181:M181"/>
    <mergeCell ref="G182:M182"/>
    <mergeCell ref="H183:M183"/>
    <mergeCell ref="E184:I184"/>
    <mergeCell ref="F185:M185"/>
    <mergeCell ref="G186:M186"/>
    <mergeCell ref="H187:M187"/>
    <mergeCell ref="H168:M168"/>
    <mergeCell ref="E171:I171"/>
    <mergeCell ref="F172:M172"/>
    <mergeCell ref="G173:M173"/>
    <mergeCell ref="H174:M174"/>
    <mergeCell ref="E175:I175"/>
    <mergeCell ref="F176:M176"/>
    <mergeCell ref="G177:M177"/>
    <mergeCell ref="H178:M178"/>
    <mergeCell ref="G162:M162"/>
    <mergeCell ref="H163:M163"/>
    <mergeCell ref="E165:I165"/>
    <mergeCell ref="F166:M166"/>
    <mergeCell ref="G167:M167"/>
    <mergeCell ref="H152:M152"/>
    <mergeCell ref="C154:I154"/>
    <mergeCell ref="E155:I155"/>
    <mergeCell ref="F156:M156"/>
    <mergeCell ref="G157:M157"/>
    <mergeCell ref="H158:M158"/>
    <mergeCell ref="C159:I159"/>
    <mergeCell ref="E160:I160"/>
    <mergeCell ref="F161:M161"/>
    <mergeCell ref="C137:I137"/>
    <mergeCell ref="E138:I138"/>
    <mergeCell ref="F139:M139"/>
    <mergeCell ref="G140:M140"/>
    <mergeCell ref="H141:M141"/>
    <mergeCell ref="C148:I148"/>
    <mergeCell ref="E149:I149"/>
    <mergeCell ref="F150:M150"/>
    <mergeCell ref="G151:M151"/>
    <mergeCell ref="E127:I127"/>
    <mergeCell ref="F128:M128"/>
    <mergeCell ref="G129:M129"/>
    <mergeCell ref="H130:M130"/>
    <mergeCell ref="C132:I132"/>
    <mergeCell ref="E133:I133"/>
    <mergeCell ref="F134:M134"/>
    <mergeCell ref="G135:M135"/>
    <mergeCell ref="H136:M136"/>
    <mergeCell ref="E112:I112"/>
    <mergeCell ref="F113:M113"/>
    <mergeCell ref="G114:M114"/>
    <mergeCell ref="H115:M115"/>
    <mergeCell ref="C116:I116"/>
    <mergeCell ref="E117:I117"/>
    <mergeCell ref="G123:M123"/>
    <mergeCell ref="H124:M124"/>
    <mergeCell ref="C126:I126"/>
    <mergeCell ref="E121:I121"/>
    <mergeCell ref="F122:M122"/>
    <mergeCell ref="F118:M118"/>
    <mergeCell ref="G119:M119"/>
    <mergeCell ref="H120:M120"/>
    <mergeCell ref="G87:M87"/>
    <mergeCell ref="A83:I83"/>
    <mergeCell ref="C84:I84"/>
    <mergeCell ref="E85:I85"/>
    <mergeCell ref="H88:M88"/>
    <mergeCell ref="A96:I96"/>
    <mergeCell ref="H101:M101"/>
    <mergeCell ref="A110:I110"/>
    <mergeCell ref="C111:I111"/>
    <mergeCell ref="C97:I97"/>
    <mergeCell ref="E98:I98"/>
    <mergeCell ref="F99:M99"/>
    <mergeCell ref="G100:M100"/>
    <mergeCell ref="F86:M86"/>
    <mergeCell ref="L2:M2"/>
    <mergeCell ref="L3:M3"/>
    <mergeCell ref="A19:I19"/>
    <mergeCell ref="C20:I20"/>
    <mergeCell ref="E21:I21"/>
    <mergeCell ref="F22:M22"/>
    <mergeCell ref="G23:M23"/>
    <mergeCell ref="H24:M24"/>
    <mergeCell ref="E25:I25"/>
    <mergeCell ref="A12:I12"/>
    <mergeCell ref="C13:I13"/>
    <mergeCell ref="E14:I14"/>
    <mergeCell ref="F15:M15"/>
    <mergeCell ref="G16:M16"/>
    <mergeCell ref="H17:M17"/>
    <mergeCell ref="H81:M81"/>
    <mergeCell ref="A71:I71"/>
    <mergeCell ref="C72:I72"/>
    <mergeCell ref="E73:I73"/>
    <mergeCell ref="F74:M74"/>
    <mergeCell ref="C38:I38"/>
    <mergeCell ref="E43:I43"/>
    <mergeCell ref="F44:M44"/>
    <mergeCell ref="G45:M45"/>
    <mergeCell ref="H46:M46"/>
    <mergeCell ref="C47:I47"/>
    <mergeCell ref="E48:I48"/>
    <mergeCell ref="F49:M49"/>
    <mergeCell ref="G50:M50"/>
    <mergeCell ref="H51:M51"/>
    <mergeCell ref="E54:I54"/>
    <mergeCell ref="F55:M55"/>
    <mergeCell ref="G56:M56"/>
    <mergeCell ref="H57:M57"/>
    <mergeCell ref="G75:M75"/>
    <mergeCell ref="H76:M76"/>
    <mergeCell ref="E78:I78"/>
    <mergeCell ref="F79:M79"/>
    <mergeCell ref="G80:M80"/>
    <mergeCell ref="E34:I34"/>
    <mergeCell ref="F35:M35"/>
    <mergeCell ref="G36:M36"/>
    <mergeCell ref="H37:M37"/>
    <mergeCell ref="E39:I39"/>
    <mergeCell ref="F40:M40"/>
    <mergeCell ref="G41:M41"/>
    <mergeCell ref="H42:M42"/>
    <mergeCell ref="C53:I53"/>
    <mergeCell ref="G32:M32"/>
    <mergeCell ref="H33:M33"/>
    <mergeCell ref="A6:M6"/>
    <mergeCell ref="A9:A10"/>
    <mergeCell ref="B9:C9"/>
    <mergeCell ref="D9:G9"/>
    <mergeCell ref="H9:H10"/>
    <mergeCell ref="I9:I10"/>
    <mergeCell ref="J9:M9"/>
    <mergeCell ref="A11:I11"/>
    <mergeCell ref="C29:I29"/>
    <mergeCell ref="E30:I30"/>
    <mergeCell ref="F31:M31"/>
    <mergeCell ref="F26:M26"/>
    <mergeCell ref="G27:M27"/>
    <mergeCell ref="H28:M28"/>
  </mergeCells>
  <printOptions horizontalCentered="1"/>
  <pageMargins left="0.2" right="0" top="0.75" bottom="0.75" header="0.3" footer="0.3"/>
  <pageSetup paperSize="9" scale="68" orientation="landscape" r:id="rId1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2"/>
  <sheetViews>
    <sheetView workbookViewId="0">
      <selection activeCell="E29" sqref="E29:I29"/>
    </sheetView>
  </sheetViews>
  <sheetFormatPr defaultRowHeight="13.5"/>
  <cols>
    <col min="1" max="1" width="12.28515625" style="8" customWidth="1"/>
    <col min="2" max="2" width="11.42578125" style="8" customWidth="1"/>
    <col min="3" max="3" width="8.5703125" style="8" customWidth="1"/>
    <col min="4" max="4" width="13.5703125" style="8" customWidth="1"/>
    <col min="5" max="5" width="9.5703125" style="8" customWidth="1"/>
    <col min="6" max="6" width="12.140625" style="8" customWidth="1"/>
    <col min="7" max="7" width="11.5703125" style="8" customWidth="1"/>
    <col min="8" max="8" width="15.5703125" style="8" customWidth="1"/>
    <col min="9" max="9" width="39.28515625" style="8" customWidth="1"/>
    <col min="10" max="10" width="14.42578125" style="231" customWidth="1"/>
    <col min="11" max="11" width="15.28515625" style="231" customWidth="1"/>
    <col min="12" max="12" width="19.5703125" style="231" customWidth="1"/>
    <col min="13" max="13" width="21.7109375" style="231" customWidth="1"/>
    <col min="14" max="229" width="9.140625" style="8"/>
    <col min="230" max="230" width="5.7109375" style="8" customWidth="1"/>
    <col min="231" max="231" width="11.42578125" style="8" customWidth="1"/>
    <col min="232" max="232" width="8.5703125" style="8" customWidth="1"/>
    <col min="233" max="233" width="16.7109375" style="8" customWidth="1"/>
    <col min="234" max="234" width="9.5703125" style="8" customWidth="1"/>
    <col min="235" max="235" width="9.7109375" style="8" customWidth="1"/>
    <col min="236" max="236" width="9.5703125" style="8" customWidth="1"/>
    <col min="237" max="237" width="26.140625" style="8" customWidth="1"/>
    <col min="238" max="238" width="51.42578125" style="8" customWidth="1"/>
    <col min="239" max="242" width="21.7109375" style="8" customWidth="1"/>
    <col min="243" max="485" width="9.140625" style="8"/>
    <col min="486" max="486" width="5.7109375" style="8" customWidth="1"/>
    <col min="487" max="487" width="11.42578125" style="8" customWidth="1"/>
    <col min="488" max="488" width="8.5703125" style="8" customWidth="1"/>
    <col min="489" max="489" width="16.7109375" style="8" customWidth="1"/>
    <col min="490" max="490" width="9.5703125" style="8" customWidth="1"/>
    <col min="491" max="491" width="9.7109375" style="8" customWidth="1"/>
    <col min="492" max="492" width="9.5703125" style="8" customWidth="1"/>
    <col min="493" max="493" width="26.140625" style="8" customWidth="1"/>
    <col min="494" max="494" width="51.42578125" style="8" customWidth="1"/>
    <col min="495" max="498" width="21.7109375" style="8" customWidth="1"/>
    <col min="499" max="741" width="9.140625" style="8"/>
    <col min="742" max="742" width="5.7109375" style="8" customWidth="1"/>
    <col min="743" max="743" width="11.42578125" style="8" customWidth="1"/>
    <col min="744" max="744" width="8.5703125" style="8" customWidth="1"/>
    <col min="745" max="745" width="16.7109375" style="8" customWidth="1"/>
    <col min="746" max="746" width="9.5703125" style="8" customWidth="1"/>
    <col min="747" max="747" width="9.7109375" style="8" customWidth="1"/>
    <col min="748" max="748" width="9.5703125" style="8" customWidth="1"/>
    <col min="749" max="749" width="26.140625" style="8" customWidth="1"/>
    <col min="750" max="750" width="51.42578125" style="8" customWidth="1"/>
    <col min="751" max="754" width="21.7109375" style="8" customWidth="1"/>
    <col min="755" max="997" width="9.140625" style="8"/>
    <col min="998" max="998" width="5.7109375" style="8" customWidth="1"/>
    <col min="999" max="999" width="11.42578125" style="8" customWidth="1"/>
    <col min="1000" max="1000" width="8.5703125" style="8" customWidth="1"/>
    <col min="1001" max="1001" width="16.7109375" style="8" customWidth="1"/>
    <col min="1002" max="1002" width="9.5703125" style="8" customWidth="1"/>
    <col min="1003" max="1003" width="9.7109375" style="8" customWidth="1"/>
    <col min="1004" max="1004" width="9.5703125" style="8" customWidth="1"/>
    <col min="1005" max="1005" width="26.140625" style="8" customWidth="1"/>
    <col min="1006" max="1006" width="51.42578125" style="8" customWidth="1"/>
    <col min="1007" max="1010" width="21.7109375" style="8" customWidth="1"/>
    <col min="1011" max="1253" width="9.140625" style="8"/>
    <col min="1254" max="1254" width="5.7109375" style="8" customWidth="1"/>
    <col min="1255" max="1255" width="11.42578125" style="8" customWidth="1"/>
    <col min="1256" max="1256" width="8.5703125" style="8" customWidth="1"/>
    <col min="1257" max="1257" width="16.7109375" style="8" customWidth="1"/>
    <col min="1258" max="1258" width="9.5703125" style="8" customWidth="1"/>
    <col min="1259" max="1259" width="9.7109375" style="8" customWidth="1"/>
    <col min="1260" max="1260" width="9.5703125" style="8" customWidth="1"/>
    <col min="1261" max="1261" width="26.140625" style="8" customWidth="1"/>
    <col min="1262" max="1262" width="51.42578125" style="8" customWidth="1"/>
    <col min="1263" max="1266" width="21.7109375" style="8" customWidth="1"/>
    <col min="1267" max="1509" width="9.140625" style="8"/>
    <col min="1510" max="1510" width="5.7109375" style="8" customWidth="1"/>
    <col min="1511" max="1511" width="11.42578125" style="8" customWidth="1"/>
    <col min="1512" max="1512" width="8.5703125" style="8" customWidth="1"/>
    <col min="1513" max="1513" width="16.7109375" style="8" customWidth="1"/>
    <col min="1514" max="1514" width="9.5703125" style="8" customWidth="1"/>
    <col min="1515" max="1515" width="9.7109375" style="8" customWidth="1"/>
    <col min="1516" max="1516" width="9.5703125" style="8" customWidth="1"/>
    <col min="1517" max="1517" width="26.140625" style="8" customWidth="1"/>
    <col min="1518" max="1518" width="51.42578125" style="8" customWidth="1"/>
    <col min="1519" max="1522" width="21.7109375" style="8" customWidth="1"/>
    <col min="1523" max="1765" width="9.140625" style="8"/>
    <col min="1766" max="1766" width="5.7109375" style="8" customWidth="1"/>
    <col min="1767" max="1767" width="11.42578125" style="8" customWidth="1"/>
    <col min="1768" max="1768" width="8.5703125" style="8" customWidth="1"/>
    <col min="1769" max="1769" width="16.7109375" style="8" customWidth="1"/>
    <col min="1770" max="1770" width="9.5703125" style="8" customWidth="1"/>
    <col min="1771" max="1771" width="9.7109375" style="8" customWidth="1"/>
    <col min="1772" max="1772" width="9.5703125" style="8" customWidth="1"/>
    <col min="1773" max="1773" width="26.140625" style="8" customWidth="1"/>
    <col min="1774" max="1774" width="51.42578125" style="8" customWidth="1"/>
    <col min="1775" max="1778" width="21.7109375" style="8" customWidth="1"/>
    <col min="1779" max="2021" width="9.140625" style="8"/>
    <col min="2022" max="2022" width="5.7109375" style="8" customWidth="1"/>
    <col min="2023" max="2023" width="11.42578125" style="8" customWidth="1"/>
    <col min="2024" max="2024" width="8.5703125" style="8" customWidth="1"/>
    <col min="2025" max="2025" width="16.7109375" style="8" customWidth="1"/>
    <col min="2026" max="2026" width="9.5703125" style="8" customWidth="1"/>
    <col min="2027" max="2027" width="9.7109375" style="8" customWidth="1"/>
    <col min="2028" max="2028" width="9.5703125" style="8" customWidth="1"/>
    <col min="2029" max="2029" width="26.140625" style="8" customWidth="1"/>
    <col min="2030" max="2030" width="51.42578125" style="8" customWidth="1"/>
    <col min="2031" max="2034" width="21.7109375" style="8" customWidth="1"/>
    <col min="2035" max="2277" width="9.140625" style="8"/>
    <col min="2278" max="2278" width="5.7109375" style="8" customWidth="1"/>
    <col min="2279" max="2279" width="11.42578125" style="8" customWidth="1"/>
    <col min="2280" max="2280" width="8.5703125" style="8" customWidth="1"/>
    <col min="2281" max="2281" width="16.7109375" style="8" customWidth="1"/>
    <col min="2282" max="2282" width="9.5703125" style="8" customWidth="1"/>
    <col min="2283" max="2283" width="9.7109375" style="8" customWidth="1"/>
    <col min="2284" max="2284" width="9.5703125" style="8" customWidth="1"/>
    <col min="2285" max="2285" width="26.140625" style="8" customWidth="1"/>
    <col min="2286" max="2286" width="51.42578125" style="8" customWidth="1"/>
    <col min="2287" max="2290" width="21.7109375" style="8" customWidth="1"/>
    <col min="2291" max="2533" width="9.140625" style="8"/>
    <col min="2534" max="2534" width="5.7109375" style="8" customWidth="1"/>
    <col min="2535" max="2535" width="11.42578125" style="8" customWidth="1"/>
    <col min="2536" max="2536" width="8.5703125" style="8" customWidth="1"/>
    <col min="2537" max="2537" width="16.7109375" style="8" customWidth="1"/>
    <col min="2538" max="2538" width="9.5703125" style="8" customWidth="1"/>
    <col min="2539" max="2539" width="9.7109375" style="8" customWidth="1"/>
    <col min="2540" max="2540" width="9.5703125" style="8" customWidth="1"/>
    <col min="2541" max="2541" width="26.140625" style="8" customWidth="1"/>
    <col min="2542" max="2542" width="51.42578125" style="8" customWidth="1"/>
    <col min="2543" max="2546" width="21.7109375" style="8" customWidth="1"/>
    <col min="2547" max="2789" width="9.140625" style="8"/>
    <col min="2790" max="2790" width="5.7109375" style="8" customWidth="1"/>
    <col min="2791" max="2791" width="11.42578125" style="8" customWidth="1"/>
    <col min="2792" max="2792" width="8.5703125" style="8" customWidth="1"/>
    <col min="2793" max="2793" width="16.7109375" style="8" customWidth="1"/>
    <col min="2794" max="2794" width="9.5703125" style="8" customWidth="1"/>
    <col min="2795" max="2795" width="9.7109375" style="8" customWidth="1"/>
    <col min="2796" max="2796" width="9.5703125" style="8" customWidth="1"/>
    <col min="2797" max="2797" width="26.140625" style="8" customWidth="1"/>
    <col min="2798" max="2798" width="51.42578125" style="8" customWidth="1"/>
    <col min="2799" max="2802" width="21.7109375" style="8" customWidth="1"/>
    <col min="2803" max="3045" width="9.140625" style="8"/>
    <col min="3046" max="3046" width="5.7109375" style="8" customWidth="1"/>
    <col min="3047" max="3047" width="11.42578125" style="8" customWidth="1"/>
    <col min="3048" max="3048" width="8.5703125" style="8" customWidth="1"/>
    <col min="3049" max="3049" width="16.7109375" style="8" customWidth="1"/>
    <col min="3050" max="3050" width="9.5703125" style="8" customWidth="1"/>
    <col min="3051" max="3051" width="9.7109375" style="8" customWidth="1"/>
    <col min="3052" max="3052" width="9.5703125" style="8" customWidth="1"/>
    <col min="3053" max="3053" width="26.140625" style="8" customWidth="1"/>
    <col min="3054" max="3054" width="51.42578125" style="8" customWidth="1"/>
    <col min="3055" max="3058" width="21.7109375" style="8" customWidth="1"/>
    <col min="3059" max="3301" width="9.140625" style="8"/>
    <col min="3302" max="3302" width="5.7109375" style="8" customWidth="1"/>
    <col min="3303" max="3303" width="11.42578125" style="8" customWidth="1"/>
    <col min="3304" max="3304" width="8.5703125" style="8" customWidth="1"/>
    <col min="3305" max="3305" width="16.7109375" style="8" customWidth="1"/>
    <col min="3306" max="3306" width="9.5703125" style="8" customWidth="1"/>
    <col min="3307" max="3307" width="9.7109375" style="8" customWidth="1"/>
    <col min="3308" max="3308" width="9.5703125" style="8" customWidth="1"/>
    <col min="3309" max="3309" width="26.140625" style="8" customWidth="1"/>
    <col min="3310" max="3310" width="51.42578125" style="8" customWidth="1"/>
    <col min="3311" max="3314" width="21.7109375" style="8" customWidth="1"/>
    <col min="3315" max="3557" width="9.140625" style="8"/>
    <col min="3558" max="3558" width="5.7109375" style="8" customWidth="1"/>
    <col min="3559" max="3559" width="11.42578125" style="8" customWidth="1"/>
    <col min="3560" max="3560" width="8.5703125" style="8" customWidth="1"/>
    <col min="3561" max="3561" width="16.7109375" style="8" customWidth="1"/>
    <col min="3562" max="3562" width="9.5703125" style="8" customWidth="1"/>
    <col min="3563" max="3563" width="9.7109375" style="8" customWidth="1"/>
    <col min="3564" max="3564" width="9.5703125" style="8" customWidth="1"/>
    <col min="3565" max="3565" width="26.140625" style="8" customWidth="1"/>
    <col min="3566" max="3566" width="51.42578125" style="8" customWidth="1"/>
    <col min="3567" max="3570" width="21.7109375" style="8" customWidth="1"/>
    <col min="3571" max="3813" width="9.140625" style="8"/>
    <col min="3814" max="3814" width="5.7109375" style="8" customWidth="1"/>
    <col min="3815" max="3815" width="11.42578125" style="8" customWidth="1"/>
    <col min="3816" max="3816" width="8.5703125" style="8" customWidth="1"/>
    <col min="3817" max="3817" width="16.7109375" style="8" customWidth="1"/>
    <col min="3818" max="3818" width="9.5703125" style="8" customWidth="1"/>
    <col min="3819" max="3819" width="9.7109375" style="8" customWidth="1"/>
    <col min="3820" max="3820" width="9.5703125" style="8" customWidth="1"/>
    <col min="3821" max="3821" width="26.140625" style="8" customWidth="1"/>
    <col min="3822" max="3822" width="51.42578125" style="8" customWidth="1"/>
    <col min="3823" max="3826" width="21.7109375" style="8" customWidth="1"/>
    <col min="3827" max="4069" width="9.140625" style="8"/>
    <col min="4070" max="4070" width="5.7109375" style="8" customWidth="1"/>
    <col min="4071" max="4071" width="11.42578125" style="8" customWidth="1"/>
    <col min="4072" max="4072" width="8.5703125" style="8" customWidth="1"/>
    <col min="4073" max="4073" width="16.7109375" style="8" customWidth="1"/>
    <col min="4074" max="4074" width="9.5703125" style="8" customWidth="1"/>
    <col min="4075" max="4075" width="9.7109375" style="8" customWidth="1"/>
    <col min="4076" max="4076" width="9.5703125" style="8" customWidth="1"/>
    <col min="4077" max="4077" width="26.140625" style="8" customWidth="1"/>
    <col min="4078" max="4078" width="51.42578125" style="8" customWidth="1"/>
    <col min="4079" max="4082" width="21.7109375" style="8" customWidth="1"/>
    <col min="4083" max="4325" width="9.140625" style="8"/>
    <col min="4326" max="4326" width="5.7109375" style="8" customWidth="1"/>
    <col min="4327" max="4327" width="11.42578125" style="8" customWidth="1"/>
    <col min="4328" max="4328" width="8.5703125" style="8" customWidth="1"/>
    <col min="4329" max="4329" width="16.7109375" style="8" customWidth="1"/>
    <col min="4330" max="4330" width="9.5703125" style="8" customWidth="1"/>
    <col min="4331" max="4331" width="9.7109375" style="8" customWidth="1"/>
    <col min="4332" max="4332" width="9.5703125" style="8" customWidth="1"/>
    <col min="4333" max="4333" width="26.140625" style="8" customWidth="1"/>
    <col min="4334" max="4334" width="51.42578125" style="8" customWidth="1"/>
    <col min="4335" max="4338" width="21.7109375" style="8" customWidth="1"/>
    <col min="4339" max="4581" width="9.140625" style="8"/>
    <col min="4582" max="4582" width="5.7109375" style="8" customWidth="1"/>
    <col min="4583" max="4583" width="11.42578125" style="8" customWidth="1"/>
    <col min="4584" max="4584" width="8.5703125" style="8" customWidth="1"/>
    <col min="4585" max="4585" width="16.7109375" style="8" customWidth="1"/>
    <col min="4586" max="4586" width="9.5703125" style="8" customWidth="1"/>
    <col min="4587" max="4587" width="9.7109375" style="8" customWidth="1"/>
    <col min="4588" max="4588" width="9.5703125" style="8" customWidth="1"/>
    <col min="4589" max="4589" width="26.140625" style="8" customWidth="1"/>
    <col min="4590" max="4590" width="51.42578125" style="8" customWidth="1"/>
    <col min="4591" max="4594" width="21.7109375" style="8" customWidth="1"/>
    <col min="4595" max="4837" width="9.140625" style="8"/>
    <col min="4838" max="4838" width="5.7109375" style="8" customWidth="1"/>
    <col min="4839" max="4839" width="11.42578125" style="8" customWidth="1"/>
    <col min="4840" max="4840" width="8.5703125" style="8" customWidth="1"/>
    <col min="4841" max="4841" width="16.7109375" style="8" customWidth="1"/>
    <col min="4842" max="4842" width="9.5703125" style="8" customWidth="1"/>
    <col min="4843" max="4843" width="9.7109375" style="8" customWidth="1"/>
    <col min="4844" max="4844" width="9.5703125" style="8" customWidth="1"/>
    <col min="4845" max="4845" width="26.140625" style="8" customWidth="1"/>
    <col min="4846" max="4846" width="51.42578125" style="8" customWidth="1"/>
    <col min="4847" max="4850" width="21.7109375" style="8" customWidth="1"/>
    <col min="4851" max="5093" width="9.140625" style="8"/>
    <col min="5094" max="5094" width="5.7109375" style="8" customWidth="1"/>
    <col min="5095" max="5095" width="11.42578125" style="8" customWidth="1"/>
    <col min="5096" max="5096" width="8.5703125" style="8" customWidth="1"/>
    <col min="5097" max="5097" width="16.7109375" style="8" customWidth="1"/>
    <col min="5098" max="5098" width="9.5703125" style="8" customWidth="1"/>
    <col min="5099" max="5099" width="9.7109375" style="8" customWidth="1"/>
    <col min="5100" max="5100" width="9.5703125" style="8" customWidth="1"/>
    <col min="5101" max="5101" width="26.140625" style="8" customWidth="1"/>
    <col min="5102" max="5102" width="51.42578125" style="8" customWidth="1"/>
    <col min="5103" max="5106" width="21.7109375" style="8" customWidth="1"/>
    <col min="5107" max="5349" width="9.140625" style="8"/>
    <col min="5350" max="5350" width="5.7109375" style="8" customWidth="1"/>
    <col min="5351" max="5351" width="11.42578125" style="8" customWidth="1"/>
    <col min="5352" max="5352" width="8.5703125" style="8" customWidth="1"/>
    <col min="5353" max="5353" width="16.7109375" style="8" customWidth="1"/>
    <col min="5354" max="5354" width="9.5703125" style="8" customWidth="1"/>
    <col min="5355" max="5355" width="9.7109375" style="8" customWidth="1"/>
    <col min="5356" max="5356" width="9.5703125" style="8" customWidth="1"/>
    <col min="5357" max="5357" width="26.140625" style="8" customWidth="1"/>
    <col min="5358" max="5358" width="51.42578125" style="8" customWidth="1"/>
    <col min="5359" max="5362" width="21.7109375" style="8" customWidth="1"/>
    <col min="5363" max="5605" width="9.140625" style="8"/>
    <col min="5606" max="5606" width="5.7109375" style="8" customWidth="1"/>
    <col min="5607" max="5607" width="11.42578125" style="8" customWidth="1"/>
    <col min="5608" max="5608" width="8.5703125" style="8" customWidth="1"/>
    <col min="5609" max="5609" width="16.7109375" style="8" customWidth="1"/>
    <col min="5610" max="5610" width="9.5703125" style="8" customWidth="1"/>
    <col min="5611" max="5611" width="9.7109375" style="8" customWidth="1"/>
    <col min="5612" max="5612" width="9.5703125" style="8" customWidth="1"/>
    <col min="5613" max="5613" width="26.140625" style="8" customWidth="1"/>
    <col min="5614" max="5614" width="51.42578125" style="8" customWidth="1"/>
    <col min="5615" max="5618" width="21.7109375" style="8" customWidth="1"/>
    <col min="5619" max="5861" width="9.140625" style="8"/>
    <col min="5862" max="5862" width="5.7109375" style="8" customWidth="1"/>
    <col min="5863" max="5863" width="11.42578125" style="8" customWidth="1"/>
    <col min="5864" max="5864" width="8.5703125" style="8" customWidth="1"/>
    <col min="5865" max="5865" width="16.7109375" style="8" customWidth="1"/>
    <col min="5866" max="5866" width="9.5703125" style="8" customWidth="1"/>
    <col min="5867" max="5867" width="9.7109375" style="8" customWidth="1"/>
    <col min="5868" max="5868" width="9.5703125" style="8" customWidth="1"/>
    <col min="5869" max="5869" width="26.140625" style="8" customWidth="1"/>
    <col min="5870" max="5870" width="51.42578125" style="8" customWidth="1"/>
    <col min="5871" max="5874" width="21.7109375" style="8" customWidth="1"/>
    <col min="5875" max="6117" width="9.140625" style="8"/>
    <col min="6118" max="6118" width="5.7109375" style="8" customWidth="1"/>
    <col min="6119" max="6119" width="11.42578125" style="8" customWidth="1"/>
    <col min="6120" max="6120" width="8.5703125" style="8" customWidth="1"/>
    <col min="6121" max="6121" width="16.7109375" style="8" customWidth="1"/>
    <col min="6122" max="6122" width="9.5703125" style="8" customWidth="1"/>
    <col min="6123" max="6123" width="9.7109375" style="8" customWidth="1"/>
    <col min="6124" max="6124" width="9.5703125" style="8" customWidth="1"/>
    <col min="6125" max="6125" width="26.140625" style="8" customWidth="1"/>
    <col min="6126" max="6126" width="51.42578125" style="8" customWidth="1"/>
    <col min="6127" max="6130" width="21.7109375" style="8" customWidth="1"/>
    <col min="6131" max="6373" width="9.140625" style="8"/>
    <col min="6374" max="6374" width="5.7109375" style="8" customWidth="1"/>
    <col min="6375" max="6375" width="11.42578125" style="8" customWidth="1"/>
    <col min="6376" max="6376" width="8.5703125" style="8" customWidth="1"/>
    <col min="6377" max="6377" width="16.7109375" style="8" customWidth="1"/>
    <col min="6378" max="6378" width="9.5703125" style="8" customWidth="1"/>
    <col min="6379" max="6379" width="9.7109375" style="8" customWidth="1"/>
    <col min="6380" max="6380" width="9.5703125" style="8" customWidth="1"/>
    <col min="6381" max="6381" width="26.140625" style="8" customWidth="1"/>
    <col min="6382" max="6382" width="51.42578125" style="8" customWidth="1"/>
    <col min="6383" max="6386" width="21.7109375" style="8" customWidth="1"/>
    <col min="6387" max="6629" width="9.140625" style="8"/>
    <col min="6630" max="6630" width="5.7109375" style="8" customWidth="1"/>
    <col min="6631" max="6631" width="11.42578125" style="8" customWidth="1"/>
    <col min="6632" max="6632" width="8.5703125" style="8" customWidth="1"/>
    <col min="6633" max="6633" width="16.7109375" style="8" customWidth="1"/>
    <col min="6634" max="6634" width="9.5703125" style="8" customWidth="1"/>
    <col min="6635" max="6635" width="9.7109375" style="8" customWidth="1"/>
    <col min="6636" max="6636" width="9.5703125" style="8" customWidth="1"/>
    <col min="6637" max="6637" width="26.140625" style="8" customWidth="1"/>
    <col min="6638" max="6638" width="51.42578125" style="8" customWidth="1"/>
    <col min="6639" max="6642" width="21.7109375" style="8" customWidth="1"/>
    <col min="6643" max="6885" width="9.140625" style="8"/>
    <col min="6886" max="6886" width="5.7109375" style="8" customWidth="1"/>
    <col min="6887" max="6887" width="11.42578125" style="8" customWidth="1"/>
    <col min="6888" max="6888" width="8.5703125" style="8" customWidth="1"/>
    <col min="6889" max="6889" width="16.7109375" style="8" customWidth="1"/>
    <col min="6890" max="6890" width="9.5703125" style="8" customWidth="1"/>
    <col min="6891" max="6891" width="9.7109375" style="8" customWidth="1"/>
    <col min="6892" max="6892" width="9.5703125" style="8" customWidth="1"/>
    <col min="6893" max="6893" width="26.140625" style="8" customWidth="1"/>
    <col min="6894" max="6894" width="51.42578125" style="8" customWidth="1"/>
    <col min="6895" max="6898" width="21.7109375" style="8" customWidth="1"/>
    <col min="6899" max="7141" width="9.140625" style="8"/>
    <col min="7142" max="7142" width="5.7109375" style="8" customWidth="1"/>
    <col min="7143" max="7143" width="11.42578125" style="8" customWidth="1"/>
    <col min="7144" max="7144" width="8.5703125" style="8" customWidth="1"/>
    <col min="7145" max="7145" width="16.7109375" style="8" customWidth="1"/>
    <col min="7146" max="7146" width="9.5703125" style="8" customWidth="1"/>
    <col min="7147" max="7147" width="9.7109375" style="8" customWidth="1"/>
    <col min="7148" max="7148" width="9.5703125" style="8" customWidth="1"/>
    <col min="7149" max="7149" width="26.140625" style="8" customWidth="1"/>
    <col min="7150" max="7150" width="51.42578125" style="8" customWidth="1"/>
    <col min="7151" max="7154" width="21.7109375" style="8" customWidth="1"/>
    <col min="7155" max="7397" width="9.140625" style="8"/>
    <col min="7398" max="7398" width="5.7109375" style="8" customWidth="1"/>
    <col min="7399" max="7399" width="11.42578125" style="8" customWidth="1"/>
    <col min="7400" max="7400" width="8.5703125" style="8" customWidth="1"/>
    <col min="7401" max="7401" width="16.7109375" style="8" customWidth="1"/>
    <col min="7402" max="7402" width="9.5703125" style="8" customWidth="1"/>
    <col min="7403" max="7403" width="9.7109375" style="8" customWidth="1"/>
    <col min="7404" max="7404" width="9.5703125" style="8" customWidth="1"/>
    <col min="7405" max="7405" width="26.140625" style="8" customWidth="1"/>
    <col min="7406" max="7406" width="51.42578125" style="8" customWidth="1"/>
    <col min="7407" max="7410" width="21.7109375" style="8" customWidth="1"/>
    <col min="7411" max="7653" width="9.140625" style="8"/>
    <col min="7654" max="7654" width="5.7109375" style="8" customWidth="1"/>
    <col min="7655" max="7655" width="11.42578125" style="8" customWidth="1"/>
    <col min="7656" max="7656" width="8.5703125" style="8" customWidth="1"/>
    <col min="7657" max="7657" width="16.7109375" style="8" customWidth="1"/>
    <col min="7658" max="7658" width="9.5703125" style="8" customWidth="1"/>
    <col min="7659" max="7659" width="9.7109375" style="8" customWidth="1"/>
    <col min="7660" max="7660" width="9.5703125" style="8" customWidth="1"/>
    <col min="7661" max="7661" width="26.140625" style="8" customWidth="1"/>
    <col min="7662" max="7662" width="51.42578125" style="8" customWidth="1"/>
    <col min="7663" max="7666" width="21.7109375" style="8" customWidth="1"/>
    <col min="7667" max="7909" width="9.140625" style="8"/>
    <col min="7910" max="7910" width="5.7109375" style="8" customWidth="1"/>
    <col min="7911" max="7911" width="11.42578125" style="8" customWidth="1"/>
    <col min="7912" max="7912" width="8.5703125" style="8" customWidth="1"/>
    <col min="7913" max="7913" width="16.7109375" style="8" customWidth="1"/>
    <col min="7914" max="7914" width="9.5703125" style="8" customWidth="1"/>
    <col min="7915" max="7915" width="9.7109375" style="8" customWidth="1"/>
    <col min="7916" max="7916" width="9.5703125" style="8" customWidth="1"/>
    <col min="7917" max="7917" width="26.140625" style="8" customWidth="1"/>
    <col min="7918" max="7918" width="51.42578125" style="8" customWidth="1"/>
    <col min="7919" max="7922" width="21.7109375" style="8" customWidth="1"/>
    <col min="7923" max="8165" width="9.140625" style="8"/>
    <col min="8166" max="8166" width="5.7109375" style="8" customWidth="1"/>
    <col min="8167" max="8167" width="11.42578125" style="8" customWidth="1"/>
    <col min="8168" max="8168" width="8.5703125" style="8" customWidth="1"/>
    <col min="8169" max="8169" width="16.7109375" style="8" customWidth="1"/>
    <col min="8170" max="8170" width="9.5703125" style="8" customWidth="1"/>
    <col min="8171" max="8171" width="9.7109375" style="8" customWidth="1"/>
    <col min="8172" max="8172" width="9.5703125" style="8" customWidth="1"/>
    <col min="8173" max="8173" width="26.140625" style="8" customWidth="1"/>
    <col min="8174" max="8174" width="51.42578125" style="8" customWidth="1"/>
    <col min="8175" max="8178" width="21.7109375" style="8" customWidth="1"/>
    <col min="8179" max="8421" width="9.140625" style="8"/>
    <col min="8422" max="8422" width="5.7109375" style="8" customWidth="1"/>
    <col min="8423" max="8423" width="11.42578125" style="8" customWidth="1"/>
    <col min="8424" max="8424" width="8.5703125" style="8" customWidth="1"/>
    <col min="8425" max="8425" width="16.7109375" style="8" customWidth="1"/>
    <col min="8426" max="8426" width="9.5703125" style="8" customWidth="1"/>
    <col min="8427" max="8427" width="9.7109375" style="8" customWidth="1"/>
    <col min="8428" max="8428" width="9.5703125" style="8" customWidth="1"/>
    <col min="8429" max="8429" width="26.140625" style="8" customWidth="1"/>
    <col min="8430" max="8430" width="51.42578125" style="8" customWidth="1"/>
    <col min="8431" max="8434" width="21.7109375" style="8" customWidth="1"/>
    <col min="8435" max="8677" width="9.140625" style="8"/>
    <col min="8678" max="8678" width="5.7109375" style="8" customWidth="1"/>
    <col min="8679" max="8679" width="11.42578125" style="8" customWidth="1"/>
    <col min="8680" max="8680" width="8.5703125" style="8" customWidth="1"/>
    <col min="8681" max="8681" width="16.7109375" style="8" customWidth="1"/>
    <col min="8682" max="8682" width="9.5703125" style="8" customWidth="1"/>
    <col min="8683" max="8683" width="9.7109375" style="8" customWidth="1"/>
    <col min="8684" max="8684" width="9.5703125" style="8" customWidth="1"/>
    <col min="8685" max="8685" width="26.140625" style="8" customWidth="1"/>
    <col min="8686" max="8686" width="51.42578125" style="8" customWidth="1"/>
    <col min="8687" max="8690" width="21.7109375" style="8" customWidth="1"/>
    <col min="8691" max="8933" width="9.140625" style="8"/>
    <col min="8934" max="8934" width="5.7109375" style="8" customWidth="1"/>
    <col min="8935" max="8935" width="11.42578125" style="8" customWidth="1"/>
    <col min="8936" max="8936" width="8.5703125" style="8" customWidth="1"/>
    <col min="8937" max="8937" width="16.7109375" style="8" customWidth="1"/>
    <col min="8938" max="8938" width="9.5703125" style="8" customWidth="1"/>
    <col min="8939" max="8939" width="9.7109375" style="8" customWidth="1"/>
    <col min="8940" max="8940" width="9.5703125" style="8" customWidth="1"/>
    <col min="8941" max="8941" width="26.140625" style="8" customWidth="1"/>
    <col min="8942" max="8942" width="51.42578125" style="8" customWidth="1"/>
    <col min="8943" max="8946" width="21.7109375" style="8" customWidth="1"/>
    <col min="8947" max="9189" width="9.140625" style="8"/>
    <col min="9190" max="9190" width="5.7109375" style="8" customWidth="1"/>
    <col min="9191" max="9191" width="11.42578125" style="8" customWidth="1"/>
    <col min="9192" max="9192" width="8.5703125" style="8" customWidth="1"/>
    <col min="9193" max="9193" width="16.7109375" style="8" customWidth="1"/>
    <col min="9194" max="9194" width="9.5703125" style="8" customWidth="1"/>
    <col min="9195" max="9195" width="9.7109375" style="8" customWidth="1"/>
    <col min="9196" max="9196" width="9.5703125" style="8" customWidth="1"/>
    <col min="9197" max="9197" width="26.140625" style="8" customWidth="1"/>
    <col min="9198" max="9198" width="51.42578125" style="8" customWidth="1"/>
    <col min="9199" max="9202" width="21.7109375" style="8" customWidth="1"/>
    <col min="9203" max="9445" width="9.140625" style="8"/>
    <col min="9446" max="9446" width="5.7109375" style="8" customWidth="1"/>
    <col min="9447" max="9447" width="11.42578125" style="8" customWidth="1"/>
    <col min="9448" max="9448" width="8.5703125" style="8" customWidth="1"/>
    <col min="9449" max="9449" width="16.7109375" style="8" customWidth="1"/>
    <col min="9450" max="9450" width="9.5703125" style="8" customWidth="1"/>
    <col min="9451" max="9451" width="9.7109375" style="8" customWidth="1"/>
    <col min="9452" max="9452" width="9.5703125" style="8" customWidth="1"/>
    <col min="9453" max="9453" width="26.140625" style="8" customWidth="1"/>
    <col min="9454" max="9454" width="51.42578125" style="8" customWidth="1"/>
    <col min="9455" max="9458" width="21.7109375" style="8" customWidth="1"/>
    <col min="9459" max="9701" width="9.140625" style="8"/>
    <col min="9702" max="9702" width="5.7109375" style="8" customWidth="1"/>
    <col min="9703" max="9703" width="11.42578125" style="8" customWidth="1"/>
    <col min="9704" max="9704" width="8.5703125" style="8" customWidth="1"/>
    <col min="9705" max="9705" width="16.7109375" style="8" customWidth="1"/>
    <col min="9706" max="9706" width="9.5703125" style="8" customWidth="1"/>
    <col min="9707" max="9707" width="9.7109375" style="8" customWidth="1"/>
    <col min="9708" max="9708" width="9.5703125" style="8" customWidth="1"/>
    <col min="9709" max="9709" width="26.140625" style="8" customWidth="1"/>
    <col min="9710" max="9710" width="51.42578125" style="8" customWidth="1"/>
    <col min="9711" max="9714" width="21.7109375" style="8" customWidth="1"/>
    <col min="9715" max="9957" width="9.140625" style="8"/>
    <col min="9958" max="9958" width="5.7109375" style="8" customWidth="1"/>
    <col min="9959" max="9959" width="11.42578125" style="8" customWidth="1"/>
    <col min="9960" max="9960" width="8.5703125" style="8" customWidth="1"/>
    <col min="9961" max="9961" width="16.7109375" style="8" customWidth="1"/>
    <col min="9962" max="9962" width="9.5703125" style="8" customWidth="1"/>
    <col min="9963" max="9963" width="9.7109375" style="8" customWidth="1"/>
    <col min="9964" max="9964" width="9.5703125" style="8" customWidth="1"/>
    <col min="9965" max="9965" width="26.140625" style="8" customWidth="1"/>
    <col min="9966" max="9966" width="51.42578125" style="8" customWidth="1"/>
    <col min="9967" max="9970" width="21.7109375" style="8" customWidth="1"/>
    <col min="9971" max="10213" width="9.140625" style="8"/>
    <col min="10214" max="10214" width="5.7109375" style="8" customWidth="1"/>
    <col min="10215" max="10215" width="11.42578125" style="8" customWidth="1"/>
    <col min="10216" max="10216" width="8.5703125" style="8" customWidth="1"/>
    <col min="10217" max="10217" width="16.7109375" style="8" customWidth="1"/>
    <col min="10218" max="10218" width="9.5703125" style="8" customWidth="1"/>
    <col min="10219" max="10219" width="9.7109375" style="8" customWidth="1"/>
    <col min="10220" max="10220" width="9.5703125" style="8" customWidth="1"/>
    <col min="10221" max="10221" width="26.140625" style="8" customWidth="1"/>
    <col min="10222" max="10222" width="51.42578125" style="8" customWidth="1"/>
    <col min="10223" max="10226" width="21.7109375" style="8" customWidth="1"/>
    <col min="10227" max="10469" width="9.140625" style="8"/>
    <col min="10470" max="10470" width="5.7109375" style="8" customWidth="1"/>
    <col min="10471" max="10471" width="11.42578125" style="8" customWidth="1"/>
    <col min="10472" max="10472" width="8.5703125" style="8" customWidth="1"/>
    <col min="10473" max="10473" width="16.7109375" style="8" customWidth="1"/>
    <col min="10474" max="10474" width="9.5703125" style="8" customWidth="1"/>
    <col min="10475" max="10475" width="9.7109375" style="8" customWidth="1"/>
    <col min="10476" max="10476" width="9.5703125" style="8" customWidth="1"/>
    <col min="10477" max="10477" width="26.140625" style="8" customWidth="1"/>
    <col min="10478" max="10478" width="51.42578125" style="8" customWidth="1"/>
    <col min="10479" max="10482" width="21.7109375" style="8" customWidth="1"/>
    <col min="10483" max="10725" width="9.140625" style="8"/>
    <col min="10726" max="10726" width="5.7109375" style="8" customWidth="1"/>
    <col min="10727" max="10727" width="11.42578125" style="8" customWidth="1"/>
    <col min="10728" max="10728" width="8.5703125" style="8" customWidth="1"/>
    <col min="10729" max="10729" width="16.7109375" style="8" customWidth="1"/>
    <col min="10730" max="10730" width="9.5703125" style="8" customWidth="1"/>
    <col min="10731" max="10731" width="9.7109375" style="8" customWidth="1"/>
    <col min="10732" max="10732" width="9.5703125" style="8" customWidth="1"/>
    <col min="10733" max="10733" width="26.140625" style="8" customWidth="1"/>
    <col min="10734" max="10734" width="51.42578125" style="8" customWidth="1"/>
    <col min="10735" max="10738" width="21.7109375" style="8" customWidth="1"/>
    <col min="10739" max="10981" width="9.140625" style="8"/>
    <col min="10982" max="10982" width="5.7109375" style="8" customWidth="1"/>
    <col min="10983" max="10983" width="11.42578125" style="8" customWidth="1"/>
    <col min="10984" max="10984" width="8.5703125" style="8" customWidth="1"/>
    <col min="10985" max="10985" width="16.7109375" style="8" customWidth="1"/>
    <col min="10986" max="10986" width="9.5703125" style="8" customWidth="1"/>
    <col min="10987" max="10987" width="9.7109375" style="8" customWidth="1"/>
    <col min="10988" max="10988" width="9.5703125" style="8" customWidth="1"/>
    <col min="10989" max="10989" width="26.140625" style="8" customWidth="1"/>
    <col min="10990" max="10990" width="51.42578125" style="8" customWidth="1"/>
    <col min="10991" max="10994" width="21.7109375" style="8" customWidth="1"/>
    <col min="10995" max="11237" width="9.140625" style="8"/>
    <col min="11238" max="11238" width="5.7109375" style="8" customWidth="1"/>
    <col min="11239" max="11239" width="11.42578125" style="8" customWidth="1"/>
    <col min="11240" max="11240" width="8.5703125" style="8" customWidth="1"/>
    <col min="11241" max="11241" width="16.7109375" style="8" customWidth="1"/>
    <col min="11242" max="11242" width="9.5703125" style="8" customWidth="1"/>
    <col min="11243" max="11243" width="9.7109375" style="8" customWidth="1"/>
    <col min="11244" max="11244" width="9.5703125" style="8" customWidth="1"/>
    <col min="11245" max="11245" width="26.140625" style="8" customWidth="1"/>
    <col min="11246" max="11246" width="51.42578125" style="8" customWidth="1"/>
    <col min="11247" max="11250" width="21.7109375" style="8" customWidth="1"/>
    <col min="11251" max="11493" width="9.140625" style="8"/>
    <col min="11494" max="11494" width="5.7109375" style="8" customWidth="1"/>
    <col min="11495" max="11495" width="11.42578125" style="8" customWidth="1"/>
    <col min="11496" max="11496" width="8.5703125" style="8" customWidth="1"/>
    <col min="11497" max="11497" width="16.7109375" style="8" customWidth="1"/>
    <col min="11498" max="11498" width="9.5703125" style="8" customWidth="1"/>
    <col min="11499" max="11499" width="9.7109375" style="8" customWidth="1"/>
    <col min="11500" max="11500" width="9.5703125" style="8" customWidth="1"/>
    <col min="11501" max="11501" width="26.140625" style="8" customWidth="1"/>
    <col min="11502" max="11502" width="51.42578125" style="8" customWidth="1"/>
    <col min="11503" max="11506" width="21.7109375" style="8" customWidth="1"/>
    <col min="11507" max="11749" width="9.140625" style="8"/>
    <col min="11750" max="11750" width="5.7109375" style="8" customWidth="1"/>
    <col min="11751" max="11751" width="11.42578125" style="8" customWidth="1"/>
    <col min="11752" max="11752" width="8.5703125" style="8" customWidth="1"/>
    <col min="11753" max="11753" width="16.7109375" style="8" customWidth="1"/>
    <col min="11754" max="11754" width="9.5703125" style="8" customWidth="1"/>
    <col min="11755" max="11755" width="9.7109375" style="8" customWidth="1"/>
    <col min="11756" max="11756" width="9.5703125" style="8" customWidth="1"/>
    <col min="11757" max="11757" width="26.140625" style="8" customWidth="1"/>
    <col min="11758" max="11758" width="51.42578125" style="8" customWidth="1"/>
    <col min="11759" max="11762" width="21.7109375" style="8" customWidth="1"/>
    <col min="11763" max="12005" width="9.140625" style="8"/>
    <col min="12006" max="12006" width="5.7109375" style="8" customWidth="1"/>
    <col min="12007" max="12007" width="11.42578125" style="8" customWidth="1"/>
    <col min="12008" max="12008" width="8.5703125" style="8" customWidth="1"/>
    <col min="12009" max="12009" width="16.7109375" style="8" customWidth="1"/>
    <col min="12010" max="12010" width="9.5703125" style="8" customWidth="1"/>
    <col min="12011" max="12011" width="9.7109375" style="8" customWidth="1"/>
    <col min="12012" max="12012" width="9.5703125" style="8" customWidth="1"/>
    <col min="12013" max="12013" width="26.140625" style="8" customWidth="1"/>
    <col min="12014" max="12014" width="51.42578125" style="8" customWidth="1"/>
    <col min="12015" max="12018" width="21.7109375" style="8" customWidth="1"/>
    <col min="12019" max="12261" width="9.140625" style="8"/>
    <col min="12262" max="12262" width="5.7109375" style="8" customWidth="1"/>
    <col min="12263" max="12263" width="11.42578125" style="8" customWidth="1"/>
    <col min="12264" max="12264" width="8.5703125" style="8" customWidth="1"/>
    <col min="12265" max="12265" width="16.7109375" style="8" customWidth="1"/>
    <col min="12266" max="12266" width="9.5703125" style="8" customWidth="1"/>
    <col min="12267" max="12267" width="9.7109375" style="8" customWidth="1"/>
    <col min="12268" max="12268" width="9.5703125" style="8" customWidth="1"/>
    <col min="12269" max="12269" width="26.140625" style="8" customWidth="1"/>
    <col min="12270" max="12270" width="51.42578125" style="8" customWidth="1"/>
    <col min="12271" max="12274" width="21.7109375" style="8" customWidth="1"/>
    <col min="12275" max="12517" width="9.140625" style="8"/>
    <col min="12518" max="12518" width="5.7109375" style="8" customWidth="1"/>
    <col min="12519" max="12519" width="11.42578125" style="8" customWidth="1"/>
    <col min="12520" max="12520" width="8.5703125" style="8" customWidth="1"/>
    <col min="12521" max="12521" width="16.7109375" style="8" customWidth="1"/>
    <col min="12522" max="12522" width="9.5703125" style="8" customWidth="1"/>
    <col min="12523" max="12523" width="9.7109375" style="8" customWidth="1"/>
    <col min="12524" max="12524" width="9.5703125" style="8" customWidth="1"/>
    <col min="12525" max="12525" width="26.140625" style="8" customWidth="1"/>
    <col min="12526" max="12526" width="51.42578125" style="8" customWidth="1"/>
    <col min="12527" max="12530" width="21.7109375" style="8" customWidth="1"/>
    <col min="12531" max="12773" width="9.140625" style="8"/>
    <col min="12774" max="12774" width="5.7109375" style="8" customWidth="1"/>
    <col min="12775" max="12775" width="11.42578125" style="8" customWidth="1"/>
    <col min="12776" max="12776" width="8.5703125" style="8" customWidth="1"/>
    <col min="12777" max="12777" width="16.7109375" style="8" customWidth="1"/>
    <col min="12778" max="12778" width="9.5703125" style="8" customWidth="1"/>
    <col min="12779" max="12779" width="9.7109375" style="8" customWidth="1"/>
    <col min="12780" max="12780" width="9.5703125" style="8" customWidth="1"/>
    <col min="12781" max="12781" width="26.140625" style="8" customWidth="1"/>
    <col min="12782" max="12782" width="51.42578125" style="8" customWidth="1"/>
    <col min="12783" max="12786" width="21.7109375" style="8" customWidth="1"/>
    <col min="12787" max="13029" width="9.140625" style="8"/>
    <col min="13030" max="13030" width="5.7109375" style="8" customWidth="1"/>
    <col min="13031" max="13031" width="11.42578125" style="8" customWidth="1"/>
    <col min="13032" max="13032" width="8.5703125" style="8" customWidth="1"/>
    <col min="13033" max="13033" width="16.7109375" style="8" customWidth="1"/>
    <col min="13034" max="13034" width="9.5703125" style="8" customWidth="1"/>
    <col min="13035" max="13035" width="9.7109375" style="8" customWidth="1"/>
    <col min="13036" max="13036" width="9.5703125" style="8" customWidth="1"/>
    <col min="13037" max="13037" width="26.140625" style="8" customWidth="1"/>
    <col min="13038" max="13038" width="51.42578125" style="8" customWidth="1"/>
    <col min="13039" max="13042" width="21.7109375" style="8" customWidth="1"/>
    <col min="13043" max="13285" width="9.140625" style="8"/>
    <col min="13286" max="13286" width="5.7109375" style="8" customWidth="1"/>
    <col min="13287" max="13287" width="11.42578125" style="8" customWidth="1"/>
    <col min="13288" max="13288" width="8.5703125" style="8" customWidth="1"/>
    <col min="13289" max="13289" width="16.7109375" style="8" customWidth="1"/>
    <col min="13290" max="13290" width="9.5703125" style="8" customWidth="1"/>
    <col min="13291" max="13291" width="9.7109375" style="8" customWidth="1"/>
    <col min="13292" max="13292" width="9.5703125" style="8" customWidth="1"/>
    <col min="13293" max="13293" width="26.140625" style="8" customWidth="1"/>
    <col min="13294" max="13294" width="51.42578125" style="8" customWidth="1"/>
    <col min="13295" max="13298" width="21.7109375" style="8" customWidth="1"/>
    <col min="13299" max="13541" width="9.140625" style="8"/>
    <col min="13542" max="13542" width="5.7109375" style="8" customWidth="1"/>
    <col min="13543" max="13543" width="11.42578125" style="8" customWidth="1"/>
    <col min="13544" max="13544" width="8.5703125" style="8" customWidth="1"/>
    <col min="13545" max="13545" width="16.7109375" style="8" customWidth="1"/>
    <col min="13546" max="13546" width="9.5703125" style="8" customWidth="1"/>
    <col min="13547" max="13547" width="9.7109375" style="8" customWidth="1"/>
    <col min="13548" max="13548" width="9.5703125" style="8" customWidth="1"/>
    <col min="13549" max="13549" width="26.140625" style="8" customWidth="1"/>
    <col min="13550" max="13550" width="51.42578125" style="8" customWidth="1"/>
    <col min="13551" max="13554" width="21.7109375" style="8" customWidth="1"/>
    <col min="13555" max="13797" width="9.140625" style="8"/>
    <col min="13798" max="13798" width="5.7109375" style="8" customWidth="1"/>
    <col min="13799" max="13799" width="11.42578125" style="8" customWidth="1"/>
    <col min="13800" max="13800" width="8.5703125" style="8" customWidth="1"/>
    <col min="13801" max="13801" width="16.7109375" style="8" customWidth="1"/>
    <col min="13802" max="13802" width="9.5703125" style="8" customWidth="1"/>
    <col min="13803" max="13803" width="9.7109375" style="8" customWidth="1"/>
    <col min="13804" max="13804" width="9.5703125" style="8" customWidth="1"/>
    <col min="13805" max="13805" width="26.140625" style="8" customWidth="1"/>
    <col min="13806" max="13806" width="51.42578125" style="8" customWidth="1"/>
    <col min="13807" max="13810" width="21.7109375" style="8" customWidth="1"/>
    <col min="13811" max="14053" width="9.140625" style="8"/>
    <col min="14054" max="14054" width="5.7109375" style="8" customWidth="1"/>
    <col min="14055" max="14055" width="11.42578125" style="8" customWidth="1"/>
    <col min="14056" max="14056" width="8.5703125" style="8" customWidth="1"/>
    <col min="14057" max="14057" width="16.7109375" style="8" customWidth="1"/>
    <col min="14058" max="14058" width="9.5703125" style="8" customWidth="1"/>
    <col min="14059" max="14059" width="9.7109375" style="8" customWidth="1"/>
    <col min="14060" max="14060" width="9.5703125" style="8" customWidth="1"/>
    <col min="14061" max="14061" width="26.140625" style="8" customWidth="1"/>
    <col min="14062" max="14062" width="51.42578125" style="8" customWidth="1"/>
    <col min="14063" max="14066" width="21.7109375" style="8" customWidth="1"/>
    <col min="14067" max="14309" width="9.140625" style="8"/>
    <col min="14310" max="14310" width="5.7109375" style="8" customWidth="1"/>
    <col min="14311" max="14311" width="11.42578125" style="8" customWidth="1"/>
    <col min="14312" max="14312" width="8.5703125" style="8" customWidth="1"/>
    <col min="14313" max="14313" width="16.7109375" style="8" customWidth="1"/>
    <col min="14314" max="14314" width="9.5703125" style="8" customWidth="1"/>
    <col min="14315" max="14315" width="9.7109375" style="8" customWidth="1"/>
    <col min="14316" max="14316" width="9.5703125" style="8" customWidth="1"/>
    <col min="14317" max="14317" width="26.140625" style="8" customWidth="1"/>
    <col min="14318" max="14318" width="51.42578125" style="8" customWidth="1"/>
    <col min="14319" max="14322" width="21.7109375" style="8" customWidth="1"/>
    <col min="14323" max="14565" width="9.140625" style="8"/>
    <col min="14566" max="14566" width="5.7109375" style="8" customWidth="1"/>
    <col min="14567" max="14567" width="11.42578125" style="8" customWidth="1"/>
    <col min="14568" max="14568" width="8.5703125" style="8" customWidth="1"/>
    <col min="14569" max="14569" width="16.7109375" style="8" customWidth="1"/>
    <col min="14570" max="14570" width="9.5703125" style="8" customWidth="1"/>
    <col min="14571" max="14571" width="9.7109375" style="8" customWidth="1"/>
    <col min="14572" max="14572" width="9.5703125" style="8" customWidth="1"/>
    <col min="14573" max="14573" width="26.140625" style="8" customWidth="1"/>
    <col min="14574" max="14574" width="51.42578125" style="8" customWidth="1"/>
    <col min="14575" max="14578" width="21.7109375" style="8" customWidth="1"/>
    <col min="14579" max="14821" width="9.140625" style="8"/>
    <col min="14822" max="14822" width="5.7109375" style="8" customWidth="1"/>
    <col min="14823" max="14823" width="11.42578125" style="8" customWidth="1"/>
    <col min="14824" max="14824" width="8.5703125" style="8" customWidth="1"/>
    <col min="14825" max="14825" width="16.7109375" style="8" customWidth="1"/>
    <col min="14826" max="14826" width="9.5703125" style="8" customWidth="1"/>
    <col min="14827" max="14827" width="9.7109375" style="8" customWidth="1"/>
    <col min="14828" max="14828" width="9.5703125" style="8" customWidth="1"/>
    <col min="14829" max="14829" width="26.140625" style="8" customWidth="1"/>
    <col min="14830" max="14830" width="51.42578125" style="8" customWidth="1"/>
    <col min="14831" max="14834" width="21.7109375" style="8" customWidth="1"/>
    <col min="14835" max="15077" width="9.140625" style="8"/>
    <col min="15078" max="15078" width="5.7109375" style="8" customWidth="1"/>
    <col min="15079" max="15079" width="11.42578125" style="8" customWidth="1"/>
    <col min="15080" max="15080" width="8.5703125" style="8" customWidth="1"/>
    <col min="15081" max="15081" width="16.7109375" style="8" customWidth="1"/>
    <col min="15082" max="15082" width="9.5703125" style="8" customWidth="1"/>
    <col min="15083" max="15083" width="9.7109375" style="8" customWidth="1"/>
    <col min="15084" max="15084" width="9.5703125" style="8" customWidth="1"/>
    <col min="15085" max="15085" width="26.140625" style="8" customWidth="1"/>
    <col min="15086" max="15086" width="51.42578125" style="8" customWidth="1"/>
    <col min="15087" max="15090" width="21.7109375" style="8" customWidth="1"/>
    <col min="15091" max="15333" width="9.140625" style="8"/>
    <col min="15334" max="15334" width="5.7109375" style="8" customWidth="1"/>
    <col min="15335" max="15335" width="11.42578125" style="8" customWidth="1"/>
    <col min="15336" max="15336" width="8.5703125" style="8" customWidth="1"/>
    <col min="15337" max="15337" width="16.7109375" style="8" customWidth="1"/>
    <col min="15338" max="15338" width="9.5703125" style="8" customWidth="1"/>
    <col min="15339" max="15339" width="9.7109375" style="8" customWidth="1"/>
    <col min="15340" max="15340" width="9.5703125" style="8" customWidth="1"/>
    <col min="15341" max="15341" width="26.140625" style="8" customWidth="1"/>
    <col min="15342" max="15342" width="51.42578125" style="8" customWidth="1"/>
    <col min="15343" max="15346" width="21.7109375" style="8" customWidth="1"/>
    <col min="15347" max="15589" width="9.140625" style="8"/>
    <col min="15590" max="15590" width="5.7109375" style="8" customWidth="1"/>
    <col min="15591" max="15591" width="11.42578125" style="8" customWidth="1"/>
    <col min="15592" max="15592" width="8.5703125" style="8" customWidth="1"/>
    <col min="15593" max="15593" width="16.7109375" style="8" customWidth="1"/>
    <col min="15594" max="15594" width="9.5703125" style="8" customWidth="1"/>
    <col min="15595" max="15595" width="9.7109375" style="8" customWidth="1"/>
    <col min="15596" max="15596" width="9.5703125" style="8" customWidth="1"/>
    <col min="15597" max="15597" width="26.140625" style="8" customWidth="1"/>
    <col min="15598" max="15598" width="51.42578125" style="8" customWidth="1"/>
    <col min="15599" max="15602" width="21.7109375" style="8" customWidth="1"/>
    <col min="15603" max="15845" width="9.140625" style="8"/>
    <col min="15846" max="15846" width="5.7109375" style="8" customWidth="1"/>
    <col min="15847" max="15847" width="11.42578125" style="8" customWidth="1"/>
    <col min="15848" max="15848" width="8.5703125" style="8" customWidth="1"/>
    <col min="15849" max="15849" width="16.7109375" style="8" customWidth="1"/>
    <col min="15850" max="15850" width="9.5703125" style="8" customWidth="1"/>
    <col min="15851" max="15851" width="9.7109375" style="8" customWidth="1"/>
    <col min="15852" max="15852" width="9.5703125" style="8" customWidth="1"/>
    <col min="15853" max="15853" width="26.140625" style="8" customWidth="1"/>
    <col min="15854" max="15854" width="51.42578125" style="8" customWidth="1"/>
    <col min="15855" max="15858" width="21.7109375" style="8" customWidth="1"/>
    <col min="15859" max="16101" width="9.140625" style="8"/>
    <col min="16102" max="16102" width="5.7109375" style="8" customWidth="1"/>
    <col min="16103" max="16103" width="11.42578125" style="8" customWidth="1"/>
    <col min="16104" max="16104" width="8.5703125" style="8" customWidth="1"/>
    <col min="16105" max="16105" width="16.7109375" style="8" customWidth="1"/>
    <col min="16106" max="16106" width="9.5703125" style="8" customWidth="1"/>
    <col min="16107" max="16107" width="9.7109375" style="8" customWidth="1"/>
    <col min="16108" max="16108" width="9.5703125" style="8" customWidth="1"/>
    <col min="16109" max="16109" width="26.140625" style="8" customWidth="1"/>
    <col min="16110" max="16110" width="51.42578125" style="8" customWidth="1"/>
    <col min="16111" max="16114" width="21.7109375" style="8" customWidth="1"/>
    <col min="16115" max="16384" width="9.140625" style="8"/>
  </cols>
  <sheetData>
    <row r="1" spans="1:13">
      <c r="L1" s="591" t="s">
        <v>915</v>
      </c>
      <c r="M1" s="591"/>
    </row>
    <row r="2" spans="1:13" s="3" customFormat="1">
      <c r="A2" s="146"/>
      <c r="B2" s="146"/>
      <c r="L2" s="572" t="s">
        <v>913</v>
      </c>
      <c r="M2" s="572"/>
    </row>
    <row r="3" spans="1:13" s="3" customFormat="1">
      <c r="A3" s="146"/>
      <c r="B3" s="146"/>
      <c r="L3" s="572" t="s">
        <v>356</v>
      </c>
      <c r="M3" s="572"/>
    </row>
    <row r="4" spans="1:13">
      <c r="L4" s="572"/>
      <c r="M4" s="572"/>
    </row>
    <row r="5" spans="1:13" s="9" customFormat="1">
      <c r="A5" s="232"/>
      <c r="B5" s="232"/>
      <c r="C5" s="232"/>
      <c r="D5" s="233"/>
      <c r="E5" s="234"/>
      <c r="G5" s="235"/>
      <c r="H5" s="235"/>
      <c r="I5" s="235"/>
      <c r="J5" s="236"/>
      <c r="K5" s="236"/>
      <c r="L5" s="592"/>
      <c r="M5" s="592"/>
    </row>
    <row r="6" spans="1:13" ht="30.75" customHeight="1">
      <c r="A6" s="593" t="s">
        <v>411</v>
      </c>
      <c r="B6" s="593"/>
      <c r="C6" s="593"/>
      <c r="D6" s="593"/>
      <c r="E6" s="593"/>
      <c r="F6" s="593"/>
      <c r="G6" s="593"/>
      <c r="H6" s="593"/>
      <c r="I6" s="593"/>
      <c r="J6" s="593"/>
      <c r="K6" s="593"/>
      <c r="L6" s="593"/>
      <c r="M6" s="593"/>
    </row>
    <row r="7" spans="1:13">
      <c r="M7" s="237" t="s">
        <v>234</v>
      </c>
    </row>
    <row r="8" spans="1:13" s="238" customFormat="1" ht="59.25" customHeight="1">
      <c r="A8" s="586" t="s">
        <v>947</v>
      </c>
      <c r="B8" s="586" t="s">
        <v>294</v>
      </c>
      <c r="C8" s="586"/>
      <c r="D8" s="586" t="s">
        <v>293</v>
      </c>
      <c r="E8" s="586"/>
      <c r="F8" s="586"/>
      <c r="G8" s="586"/>
      <c r="H8" s="586" t="s">
        <v>292</v>
      </c>
      <c r="I8" s="586" t="s">
        <v>291</v>
      </c>
      <c r="J8" s="587" t="s">
        <v>748</v>
      </c>
      <c r="K8" s="588"/>
      <c r="L8" s="588"/>
      <c r="M8" s="589"/>
    </row>
    <row r="9" spans="1:13" s="238" customFormat="1" ht="45" customHeight="1">
      <c r="A9" s="586"/>
      <c r="B9" s="57" t="s">
        <v>290</v>
      </c>
      <c r="C9" s="57" t="s">
        <v>353</v>
      </c>
      <c r="D9" s="57" t="s">
        <v>290</v>
      </c>
      <c r="E9" s="57" t="s">
        <v>353</v>
      </c>
      <c r="F9" s="57" t="s">
        <v>354</v>
      </c>
      <c r="G9" s="57" t="s">
        <v>289</v>
      </c>
      <c r="H9" s="586"/>
      <c r="I9" s="586"/>
      <c r="J9" s="239" t="s">
        <v>288</v>
      </c>
      <c r="K9" s="57" t="s">
        <v>287</v>
      </c>
      <c r="L9" s="57" t="s">
        <v>286</v>
      </c>
      <c r="M9" s="57" t="s">
        <v>285</v>
      </c>
    </row>
    <row r="10" spans="1:13" s="238" customFormat="1" ht="16.5" customHeight="1">
      <c r="A10" s="590" t="s">
        <v>424</v>
      </c>
      <c r="B10" s="590"/>
      <c r="C10" s="590"/>
      <c r="D10" s="590"/>
      <c r="E10" s="590"/>
      <c r="F10" s="590"/>
      <c r="G10" s="590"/>
      <c r="H10" s="590"/>
      <c r="I10" s="590"/>
      <c r="J10" s="240">
        <f>+J11+J18+J49+J67+J167+J180+J190+J204+J223+J229+J243+J250+J259+J335+J346+J360+J367+J377+J383+J389</f>
        <v>8857443.6000000015</v>
      </c>
      <c r="K10" s="240">
        <f t="shared" ref="K10:M10" si="0">+K11+K18+K49+K67+K167+K180+K190+K204+K223+K229+K243+K250+K259+K335+K346+K360+K367+K377+K383+K389</f>
        <v>10484882.000000002</v>
      </c>
      <c r="L10" s="240">
        <f t="shared" si="0"/>
        <v>10722643.000000002</v>
      </c>
      <c r="M10" s="240">
        <f t="shared" si="0"/>
        <v>11015853.700000001</v>
      </c>
    </row>
    <row r="11" spans="1:13" s="238" customFormat="1" ht="13.5" customHeight="1">
      <c r="A11" s="590" t="s">
        <v>760</v>
      </c>
      <c r="B11" s="590"/>
      <c r="C11" s="590"/>
      <c r="D11" s="590"/>
      <c r="E11" s="590"/>
      <c r="F11" s="590"/>
      <c r="G11" s="590"/>
      <c r="H11" s="590"/>
      <c r="I11" s="590"/>
      <c r="J11" s="241">
        <v>16356.6</v>
      </c>
      <c r="K11" s="241">
        <v>16356.6</v>
      </c>
      <c r="L11" s="241">
        <v>16356.6</v>
      </c>
      <c r="M11" s="241">
        <v>16356.6</v>
      </c>
    </row>
    <row r="12" spans="1:13" s="238" customFormat="1" ht="13.5" customHeight="1">
      <c r="A12" s="134"/>
      <c r="B12" s="242" t="s">
        <v>761</v>
      </c>
      <c r="C12" s="584" t="s">
        <v>762</v>
      </c>
      <c r="D12" s="584"/>
      <c r="E12" s="584"/>
      <c r="F12" s="584"/>
      <c r="G12" s="584"/>
      <c r="H12" s="584"/>
      <c r="I12" s="584"/>
      <c r="J12" s="241">
        <v>16356.6</v>
      </c>
      <c r="K12" s="241">
        <v>16356.6</v>
      </c>
      <c r="L12" s="241">
        <v>16356.6</v>
      </c>
      <c r="M12" s="241">
        <v>16356.6</v>
      </c>
    </row>
    <row r="13" spans="1:13" s="238" customFormat="1" ht="13.5" customHeight="1">
      <c r="A13" s="134"/>
      <c r="B13" s="134"/>
      <c r="C13" s="137"/>
      <c r="D13" s="242" t="s">
        <v>763</v>
      </c>
      <c r="E13" s="584" t="s">
        <v>440</v>
      </c>
      <c r="F13" s="584"/>
      <c r="G13" s="584"/>
      <c r="H13" s="584"/>
      <c r="I13" s="584"/>
      <c r="J13" s="241">
        <v>16356.6</v>
      </c>
      <c r="K13" s="241">
        <v>16356.6</v>
      </c>
      <c r="L13" s="241">
        <v>16356.6</v>
      </c>
      <c r="M13" s="241">
        <v>16356.6</v>
      </c>
    </row>
    <row r="14" spans="1:13" s="238" customFormat="1" ht="13.5" customHeight="1">
      <c r="A14" s="134"/>
      <c r="B14" s="134"/>
      <c r="C14" s="137"/>
      <c r="D14" s="137"/>
      <c r="E14" s="137"/>
      <c r="F14" s="584" t="s">
        <v>764</v>
      </c>
      <c r="G14" s="584"/>
      <c r="H14" s="584"/>
      <c r="I14" s="584"/>
      <c r="J14" s="584"/>
      <c r="K14" s="584"/>
      <c r="L14" s="584"/>
      <c r="M14" s="584"/>
    </row>
    <row r="15" spans="1:13" s="238" customFormat="1" ht="13.5" customHeight="1">
      <c r="A15" s="134"/>
      <c r="B15" s="134"/>
      <c r="C15" s="137"/>
      <c r="D15" s="137"/>
      <c r="E15" s="137"/>
      <c r="F15" s="137"/>
      <c r="G15" s="584" t="s">
        <v>283</v>
      </c>
      <c r="H15" s="584"/>
      <c r="I15" s="584"/>
      <c r="J15" s="584"/>
      <c r="K15" s="584"/>
      <c r="L15" s="584"/>
      <c r="M15" s="584"/>
    </row>
    <row r="16" spans="1:13" s="238" customFormat="1" ht="13.5" customHeight="1">
      <c r="A16" s="134"/>
      <c r="B16" s="134"/>
      <c r="C16" s="137"/>
      <c r="D16" s="137"/>
      <c r="E16" s="137"/>
      <c r="F16" s="137"/>
      <c r="G16" s="137"/>
      <c r="H16" s="584" t="s">
        <v>765</v>
      </c>
      <c r="I16" s="584"/>
      <c r="J16" s="584"/>
      <c r="K16" s="584"/>
      <c r="L16" s="584"/>
      <c r="M16" s="584"/>
    </row>
    <row r="17" spans="1:13" s="238" customFormat="1" ht="16.5" customHeight="1">
      <c r="A17" s="134"/>
      <c r="B17" s="134"/>
      <c r="C17" s="137"/>
      <c r="D17" s="137"/>
      <c r="E17" s="137"/>
      <c r="F17" s="137"/>
      <c r="G17" s="137"/>
      <c r="H17" s="137"/>
      <c r="I17" s="138" t="s">
        <v>767</v>
      </c>
      <c r="J17" s="141"/>
      <c r="K17" s="141">
        <v>159</v>
      </c>
      <c r="L17" s="141"/>
      <c r="M17" s="141">
        <v>159</v>
      </c>
    </row>
    <row r="18" spans="1:13" ht="15" customHeight="1">
      <c r="A18" s="590" t="s">
        <v>329</v>
      </c>
      <c r="B18" s="590"/>
      <c r="C18" s="590"/>
      <c r="D18" s="590"/>
      <c r="E18" s="590"/>
      <c r="F18" s="590"/>
      <c r="G18" s="590"/>
      <c r="H18" s="590"/>
      <c r="I18" s="590"/>
      <c r="J18" s="241">
        <f>+J19+J24+J33+J38+J43</f>
        <v>2136160.2000000002</v>
      </c>
      <c r="K18" s="241">
        <f>+K19+K24+K33+K38+K43</f>
        <v>2386943.2000000002</v>
      </c>
      <c r="L18" s="241">
        <f>+L19+L24+L33+L38+L43</f>
        <v>2386943.2000000002</v>
      </c>
      <c r="M18" s="241">
        <f>+M19+M24+M33+M38+M43</f>
        <v>2386943.2000000002</v>
      </c>
    </row>
    <row r="19" spans="1:13" s="140" customFormat="1" ht="15" customHeight="1">
      <c r="A19" s="134"/>
      <c r="B19" s="242" t="s">
        <v>341</v>
      </c>
      <c r="C19" s="584" t="s">
        <v>342</v>
      </c>
      <c r="D19" s="584"/>
      <c r="E19" s="584"/>
      <c r="F19" s="584"/>
      <c r="G19" s="584"/>
      <c r="H19" s="584"/>
      <c r="I19" s="584"/>
      <c r="J19" s="241">
        <f>+J20</f>
        <v>40852.1</v>
      </c>
      <c r="K19" s="241">
        <f t="shared" ref="K19:M19" si="1">+K20</f>
        <v>40852.1</v>
      </c>
      <c r="L19" s="241">
        <f t="shared" si="1"/>
        <v>40852.1</v>
      </c>
      <c r="M19" s="241">
        <f t="shared" si="1"/>
        <v>40852.1</v>
      </c>
    </row>
    <row r="20" spans="1:13" s="140" customFormat="1" ht="15" customHeight="1">
      <c r="A20" s="134"/>
      <c r="B20" s="134"/>
      <c r="C20" s="137"/>
      <c r="D20" s="242" t="s">
        <v>770</v>
      </c>
      <c r="E20" s="584" t="s">
        <v>635</v>
      </c>
      <c r="F20" s="584"/>
      <c r="G20" s="584"/>
      <c r="H20" s="584"/>
      <c r="I20" s="584"/>
      <c r="J20" s="241">
        <v>40852.1</v>
      </c>
      <c r="K20" s="241">
        <v>40852.1</v>
      </c>
      <c r="L20" s="241">
        <v>40852.1</v>
      </c>
      <c r="M20" s="241">
        <v>40852.1</v>
      </c>
    </row>
    <row r="21" spans="1:13" s="140" customFormat="1" ht="15" customHeight="1">
      <c r="A21" s="134"/>
      <c r="B21" s="134"/>
      <c r="C21" s="137"/>
      <c r="D21" s="137"/>
      <c r="E21" s="137"/>
      <c r="F21" s="584" t="s">
        <v>944</v>
      </c>
      <c r="G21" s="584"/>
      <c r="H21" s="584"/>
      <c r="I21" s="584"/>
      <c r="J21" s="584"/>
      <c r="K21" s="584"/>
      <c r="L21" s="584"/>
      <c r="M21" s="584"/>
    </row>
    <row r="22" spans="1:13" s="140" customFormat="1" ht="15">
      <c r="A22" s="134"/>
      <c r="B22" s="134"/>
      <c r="C22" s="137"/>
      <c r="D22" s="137"/>
      <c r="E22" s="137"/>
      <c r="F22" s="137"/>
      <c r="G22" s="584" t="s">
        <v>283</v>
      </c>
      <c r="H22" s="584"/>
      <c r="I22" s="584"/>
      <c r="J22" s="584"/>
      <c r="K22" s="584"/>
      <c r="L22" s="584"/>
      <c r="M22" s="584"/>
    </row>
    <row r="23" spans="1:13" s="140" customFormat="1" ht="15">
      <c r="A23" s="134"/>
      <c r="B23" s="134"/>
      <c r="C23" s="137"/>
      <c r="D23" s="137"/>
      <c r="E23" s="137"/>
      <c r="F23" s="137"/>
      <c r="G23" s="137"/>
      <c r="H23" s="584" t="s">
        <v>343</v>
      </c>
      <c r="I23" s="584"/>
      <c r="J23" s="584"/>
      <c r="K23" s="584"/>
      <c r="L23" s="584"/>
      <c r="M23" s="584"/>
    </row>
    <row r="24" spans="1:13" ht="15">
      <c r="A24" s="134"/>
      <c r="B24" s="242" t="s">
        <v>334</v>
      </c>
      <c r="C24" s="584" t="s">
        <v>335</v>
      </c>
      <c r="D24" s="584"/>
      <c r="E24" s="584"/>
      <c r="F24" s="584"/>
      <c r="G24" s="584"/>
      <c r="H24" s="584"/>
      <c r="I24" s="584"/>
      <c r="J24" s="241">
        <f>+J25+J29</f>
        <v>1488729.9</v>
      </c>
      <c r="K24" s="241">
        <f t="shared" ref="K24:L24" si="2">+K25+K29</f>
        <v>1488729.9</v>
      </c>
      <c r="L24" s="241">
        <f t="shared" si="2"/>
        <v>1488729.9</v>
      </c>
      <c r="M24" s="241">
        <f>+M25+M29</f>
        <v>1488729.9</v>
      </c>
    </row>
    <row r="25" spans="1:13" ht="15">
      <c r="A25" s="134"/>
      <c r="B25" s="134"/>
      <c r="C25" s="137"/>
      <c r="D25" s="242" t="s">
        <v>336</v>
      </c>
      <c r="E25" s="584" t="s">
        <v>42</v>
      </c>
      <c r="F25" s="584"/>
      <c r="G25" s="584"/>
      <c r="H25" s="584"/>
      <c r="I25" s="584"/>
      <c r="J25" s="241">
        <v>1431144</v>
      </c>
      <c r="K25" s="241">
        <v>1431144</v>
      </c>
      <c r="L25" s="241">
        <v>1431144</v>
      </c>
      <c r="M25" s="241">
        <v>1431144</v>
      </c>
    </row>
    <row r="26" spans="1:13" ht="15">
      <c r="A26" s="134"/>
      <c r="B26" s="134"/>
      <c r="C26" s="137"/>
      <c r="D26" s="137"/>
      <c r="E26" s="137"/>
      <c r="F26" s="584" t="s">
        <v>337</v>
      </c>
      <c r="G26" s="584"/>
      <c r="H26" s="584"/>
      <c r="I26" s="584"/>
      <c r="J26" s="584"/>
      <c r="K26" s="584"/>
      <c r="L26" s="584"/>
      <c r="M26" s="584"/>
    </row>
    <row r="27" spans="1:13" ht="15">
      <c r="A27" s="134"/>
      <c r="B27" s="134"/>
      <c r="C27" s="137"/>
      <c r="D27" s="137"/>
      <c r="E27" s="137"/>
      <c r="F27" s="137"/>
      <c r="G27" s="584" t="s">
        <v>300</v>
      </c>
      <c r="H27" s="584"/>
      <c r="I27" s="584"/>
      <c r="J27" s="584"/>
      <c r="K27" s="584"/>
      <c r="L27" s="584"/>
      <c r="M27" s="584"/>
    </row>
    <row r="28" spans="1:13" ht="15">
      <c r="A28" s="134"/>
      <c r="B28" s="134"/>
      <c r="C28" s="137"/>
      <c r="D28" s="137"/>
      <c r="E28" s="137"/>
      <c r="F28" s="137"/>
      <c r="G28" s="137"/>
      <c r="H28" s="584" t="s">
        <v>338</v>
      </c>
      <c r="I28" s="584"/>
      <c r="J28" s="584"/>
      <c r="K28" s="584"/>
      <c r="L28" s="584"/>
      <c r="M28" s="584"/>
    </row>
    <row r="29" spans="1:13" ht="15">
      <c r="A29" s="134"/>
      <c r="B29" s="134"/>
      <c r="C29" s="137"/>
      <c r="D29" s="242" t="s">
        <v>339</v>
      </c>
      <c r="E29" s="584" t="s">
        <v>46</v>
      </c>
      <c r="F29" s="584"/>
      <c r="G29" s="584"/>
      <c r="H29" s="584"/>
      <c r="I29" s="584"/>
      <c r="J29" s="241">
        <v>57585.9</v>
      </c>
      <c r="K29" s="241">
        <v>57585.9</v>
      </c>
      <c r="L29" s="241">
        <v>57585.9</v>
      </c>
      <c r="M29" s="241">
        <v>57585.9</v>
      </c>
    </row>
    <row r="30" spans="1:13" ht="15">
      <c r="A30" s="134"/>
      <c r="B30" s="134"/>
      <c r="C30" s="137"/>
      <c r="D30" s="137"/>
      <c r="E30" s="137"/>
      <c r="F30" s="584" t="s">
        <v>340</v>
      </c>
      <c r="G30" s="584"/>
      <c r="H30" s="584"/>
      <c r="I30" s="584"/>
      <c r="J30" s="584"/>
      <c r="K30" s="584"/>
      <c r="L30" s="584"/>
      <c r="M30" s="584"/>
    </row>
    <row r="31" spans="1:13" ht="15">
      <c r="A31" s="134"/>
      <c r="B31" s="134"/>
      <c r="C31" s="137"/>
      <c r="D31" s="137"/>
      <c r="E31" s="137"/>
      <c r="F31" s="137"/>
      <c r="G31" s="584" t="s">
        <v>300</v>
      </c>
      <c r="H31" s="584"/>
      <c r="I31" s="584"/>
      <c r="J31" s="584"/>
      <c r="K31" s="584"/>
      <c r="L31" s="584"/>
      <c r="M31" s="584"/>
    </row>
    <row r="32" spans="1:13" ht="15">
      <c r="A32" s="134"/>
      <c r="B32" s="134"/>
      <c r="C32" s="137"/>
      <c r="D32" s="137"/>
      <c r="E32" s="137"/>
      <c r="F32" s="137"/>
      <c r="G32" s="137"/>
      <c r="H32" s="584" t="s">
        <v>338</v>
      </c>
      <c r="I32" s="584"/>
      <c r="J32" s="584"/>
      <c r="K32" s="584"/>
      <c r="L32" s="584"/>
      <c r="M32" s="584"/>
    </row>
    <row r="33" spans="1:13" ht="15">
      <c r="A33" s="134"/>
      <c r="B33" s="242" t="s">
        <v>772</v>
      </c>
      <c r="C33" s="584" t="s">
        <v>773</v>
      </c>
      <c r="D33" s="584"/>
      <c r="E33" s="584"/>
      <c r="F33" s="584"/>
      <c r="G33" s="584"/>
      <c r="H33" s="584"/>
      <c r="I33" s="584"/>
      <c r="J33" s="241">
        <v>310243.7</v>
      </c>
      <c r="K33" s="241">
        <v>310243.7</v>
      </c>
      <c r="L33" s="241">
        <v>310243.7</v>
      </c>
      <c r="M33" s="241">
        <v>310243.7</v>
      </c>
    </row>
    <row r="34" spans="1:13" ht="15">
      <c r="A34" s="134"/>
      <c r="B34" s="134"/>
      <c r="C34" s="137"/>
      <c r="D34" s="242" t="s">
        <v>774</v>
      </c>
      <c r="E34" s="584" t="s">
        <v>452</v>
      </c>
      <c r="F34" s="584"/>
      <c r="G34" s="584"/>
      <c r="H34" s="584"/>
      <c r="I34" s="584"/>
      <c r="J34" s="241">
        <v>310243.7</v>
      </c>
      <c r="K34" s="241">
        <v>310243.7</v>
      </c>
      <c r="L34" s="241">
        <v>310243.7</v>
      </c>
      <c r="M34" s="241">
        <v>310243.7</v>
      </c>
    </row>
    <row r="35" spans="1:13" ht="15">
      <c r="A35" s="134"/>
      <c r="B35" s="134"/>
      <c r="C35" s="137"/>
      <c r="D35" s="137"/>
      <c r="E35" s="137"/>
      <c r="F35" s="584" t="s">
        <v>775</v>
      </c>
      <c r="G35" s="584"/>
      <c r="H35" s="584"/>
      <c r="I35" s="584"/>
      <c r="J35" s="584"/>
      <c r="K35" s="584"/>
      <c r="L35" s="584"/>
      <c r="M35" s="584"/>
    </row>
    <row r="36" spans="1:13" ht="15">
      <c r="A36" s="134"/>
      <c r="B36" s="134"/>
      <c r="C36" s="137"/>
      <c r="D36" s="137"/>
      <c r="E36" s="137"/>
      <c r="F36" s="137"/>
      <c r="G36" s="584" t="s">
        <v>300</v>
      </c>
      <c r="H36" s="584"/>
      <c r="I36" s="584"/>
      <c r="J36" s="584"/>
      <c r="K36" s="584"/>
      <c r="L36" s="584"/>
      <c r="M36" s="584"/>
    </row>
    <row r="37" spans="1:13" ht="15">
      <c r="A37" s="134"/>
      <c r="B37" s="134"/>
      <c r="C37" s="137"/>
      <c r="D37" s="137"/>
      <c r="E37" s="137"/>
      <c r="F37" s="137"/>
      <c r="G37" s="137"/>
      <c r="H37" s="584" t="s">
        <v>344</v>
      </c>
      <c r="I37" s="584"/>
      <c r="J37" s="584"/>
      <c r="K37" s="584"/>
      <c r="L37" s="584"/>
      <c r="M37" s="584"/>
    </row>
    <row r="38" spans="1:13" ht="15">
      <c r="A38" s="134"/>
      <c r="B38" s="242" t="s">
        <v>830</v>
      </c>
      <c r="C38" s="584" t="s">
        <v>831</v>
      </c>
      <c r="D38" s="584"/>
      <c r="E38" s="584"/>
      <c r="F38" s="584"/>
      <c r="G38" s="584"/>
      <c r="H38" s="584"/>
      <c r="I38" s="584"/>
      <c r="J38" s="241">
        <v>250783</v>
      </c>
      <c r="K38" s="241">
        <v>501566</v>
      </c>
      <c r="L38" s="241">
        <v>501566</v>
      </c>
      <c r="M38" s="241">
        <v>501566</v>
      </c>
    </row>
    <row r="39" spans="1:13" ht="15">
      <c r="A39" s="134"/>
      <c r="B39" s="134"/>
      <c r="C39" s="137"/>
      <c r="D39" s="242" t="s">
        <v>832</v>
      </c>
      <c r="E39" s="584" t="s">
        <v>521</v>
      </c>
      <c r="F39" s="584"/>
      <c r="G39" s="584"/>
      <c r="H39" s="584"/>
      <c r="I39" s="584"/>
      <c r="J39" s="241">
        <v>250783</v>
      </c>
      <c r="K39" s="241">
        <v>501566</v>
      </c>
      <c r="L39" s="241">
        <v>501566</v>
      </c>
      <c r="M39" s="241">
        <v>501566</v>
      </c>
    </row>
    <row r="40" spans="1:13" ht="15">
      <c r="A40" s="134"/>
      <c r="B40" s="134"/>
      <c r="C40" s="137"/>
      <c r="D40" s="137"/>
      <c r="E40" s="137"/>
      <c r="F40" s="584" t="s">
        <v>833</v>
      </c>
      <c r="G40" s="584"/>
      <c r="H40" s="584"/>
      <c r="I40" s="584"/>
      <c r="J40" s="584"/>
      <c r="K40" s="584"/>
      <c r="L40" s="584"/>
      <c r="M40" s="584"/>
    </row>
    <row r="41" spans="1:13" ht="15">
      <c r="A41" s="134"/>
      <c r="B41" s="134"/>
      <c r="C41" s="137"/>
      <c r="D41" s="137"/>
      <c r="E41" s="137"/>
      <c r="F41" s="137"/>
      <c r="G41" s="584" t="s">
        <v>345</v>
      </c>
      <c r="H41" s="584"/>
      <c r="I41" s="584"/>
      <c r="J41" s="584"/>
      <c r="K41" s="584"/>
      <c r="L41" s="584"/>
      <c r="M41" s="584"/>
    </row>
    <row r="42" spans="1:13" ht="15">
      <c r="A42" s="134"/>
      <c r="B42" s="134"/>
      <c r="C42" s="137"/>
      <c r="D42" s="137"/>
      <c r="E42" s="137"/>
      <c r="F42" s="137"/>
      <c r="G42" s="137"/>
      <c r="H42" s="584" t="s">
        <v>834</v>
      </c>
      <c r="I42" s="584"/>
      <c r="J42" s="584"/>
      <c r="K42" s="584"/>
      <c r="L42" s="584"/>
      <c r="M42" s="584"/>
    </row>
    <row r="43" spans="1:13" s="140" customFormat="1" ht="15">
      <c r="A43" s="134"/>
      <c r="B43" s="242" t="s">
        <v>867</v>
      </c>
      <c r="C43" s="243" t="s">
        <v>868</v>
      </c>
      <c r="D43" s="137"/>
      <c r="E43" s="137"/>
      <c r="F43" s="137"/>
      <c r="G43" s="137"/>
      <c r="H43" s="137"/>
      <c r="I43" s="138"/>
      <c r="J43" s="241">
        <f>+J44</f>
        <v>45551.5</v>
      </c>
      <c r="K43" s="241">
        <f t="shared" ref="K43:M43" si="3">+K44</f>
        <v>45551.5</v>
      </c>
      <c r="L43" s="241">
        <f t="shared" si="3"/>
        <v>45551.5</v>
      </c>
      <c r="M43" s="241">
        <f t="shared" si="3"/>
        <v>45551.5</v>
      </c>
    </row>
    <row r="44" spans="1:13" s="140" customFormat="1" ht="15">
      <c r="A44" s="134"/>
      <c r="B44" s="134"/>
      <c r="C44" s="137"/>
      <c r="D44" s="242" t="s">
        <v>565</v>
      </c>
      <c r="E44" s="243" t="s">
        <v>566</v>
      </c>
      <c r="F44" s="142"/>
      <c r="G44" s="142"/>
      <c r="H44" s="142"/>
      <c r="I44" s="138"/>
      <c r="J44" s="241">
        <v>45551.5</v>
      </c>
      <c r="K44" s="241">
        <v>45551.5</v>
      </c>
      <c r="L44" s="241">
        <v>45551.5</v>
      </c>
      <c r="M44" s="241">
        <v>45551.5</v>
      </c>
    </row>
    <row r="45" spans="1:13" s="140" customFormat="1" ht="15">
      <c r="A45" s="134"/>
      <c r="B45" s="134"/>
      <c r="C45" s="137"/>
      <c r="D45" s="137"/>
      <c r="E45" s="142"/>
      <c r="F45" s="243" t="s">
        <v>1013</v>
      </c>
      <c r="G45" s="142"/>
      <c r="H45" s="142"/>
      <c r="I45" s="138"/>
      <c r="J45" s="141"/>
      <c r="K45" s="141"/>
      <c r="L45" s="141"/>
      <c r="M45" s="141"/>
    </row>
    <row r="46" spans="1:13" s="140" customFormat="1" ht="15">
      <c r="A46" s="134"/>
      <c r="B46" s="134"/>
      <c r="C46" s="137"/>
      <c r="D46" s="137"/>
      <c r="E46" s="142"/>
      <c r="F46" s="142"/>
      <c r="G46" s="243" t="s">
        <v>298</v>
      </c>
      <c r="H46" s="142"/>
      <c r="I46" s="138"/>
      <c r="J46" s="141"/>
      <c r="K46" s="141"/>
      <c r="L46" s="141"/>
      <c r="M46" s="141"/>
    </row>
    <row r="47" spans="1:13" s="140" customFormat="1" ht="15">
      <c r="A47" s="134"/>
      <c r="B47" s="134"/>
      <c r="C47" s="137"/>
      <c r="D47" s="137"/>
      <c r="E47" s="142"/>
      <c r="F47" s="142"/>
      <c r="G47" s="142"/>
      <c r="H47" s="243" t="s">
        <v>1014</v>
      </c>
      <c r="I47" s="138"/>
      <c r="J47" s="141"/>
      <c r="K47" s="141"/>
      <c r="L47" s="141"/>
      <c r="M47" s="141"/>
    </row>
    <row r="48" spans="1:13" s="140" customFormat="1" ht="40.5">
      <c r="A48" s="134"/>
      <c r="B48" s="134"/>
      <c r="C48" s="137"/>
      <c r="D48" s="137"/>
      <c r="E48" s="142"/>
      <c r="F48" s="142"/>
      <c r="G48" s="142"/>
      <c r="H48" s="243"/>
      <c r="I48" s="244" t="s">
        <v>1015</v>
      </c>
      <c r="J48" s="242"/>
      <c r="K48" s="242">
        <v>7</v>
      </c>
      <c r="L48" s="242"/>
      <c r="M48" s="242">
        <v>7</v>
      </c>
    </row>
    <row r="49" spans="1:13">
      <c r="A49" s="590" t="s">
        <v>310</v>
      </c>
      <c r="B49" s="590"/>
      <c r="C49" s="590"/>
      <c r="D49" s="590"/>
      <c r="E49" s="590"/>
      <c r="F49" s="590"/>
      <c r="G49" s="590"/>
      <c r="H49" s="590"/>
      <c r="I49" s="590"/>
      <c r="J49" s="241">
        <f>+J50+J61</f>
        <v>2076170.7</v>
      </c>
      <c r="K49" s="241">
        <f t="shared" ref="K49:M49" si="4">+K50+K61</f>
        <v>2076170.7</v>
      </c>
      <c r="L49" s="241">
        <f t="shared" si="4"/>
        <v>2076170.7</v>
      </c>
      <c r="M49" s="241">
        <f t="shared" si="4"/>
        <v>2076170.7</v>
      </c>
    </row>
    <row r="50" spans="1:13" ht="15">
      <c r="A50" s="134"/>
      <c r="B50" s="242" t="s">
        <v>311</v>
      </c>
      <c r="C50" s="584" t="s">
        <v>312</v>
      </c>
      <c r="D50" s="584"/>
      <c r="E50" s="584"/>
      <c r="F50" s="584"/>
      <c r="G50" s="584"/>
      <c r="H50" s="584"/>
      <c r="I50" s="584"/>
      <c r="J50" s="241">
        <f>+J51+J56</f>
        <v>1381370.7</v>
      </c>
      <c r="K50" s="241">
        <f t="shared" ref="K50:M50" si="5">+K51+K56</f>
        <v>1381370.7</v>
      </c>
      <c r="L50" s="241">
        <f t="shared" si="5"/>
        <v>1381370.7</v>
      </c>
      <c r="M50" s="241">
        <f t="shared" si="5"/>
        <v>1381370.7</v>
      </c>
    </row>
    <row r="51" spans="1:13" ht="15">
      <c r="A51" s="134"/>
      <c r="B51" s="134"/>
      <c r="C51" s="137"/>
      <c r="D51" s="242" t="s">
        <v>776</v>
      </c>
      <c r="E51" s="584" t="s">
        <v>457</v>
      </c>
      <c r="F51" s="584"/>
      <c r="G51" s="584"/>
      <c r="H51" s="584"/>
      <c r="I51" s="584"/>
      <c r="J51" s="241">
        <v>105214.8</v>
      </c>
      <c r="K51" s="241">
        <v>105214.8</v>
      </c>
      <c r="L51" s="241">
        <v>105214.8</v>
      </c>
      <c r="M51" s="241">
        <v>105214.8</v>
      </c>
    </row>
    <row r="52" spans="1:13" ht="15">
      <c r="A52" s="134"/>
      <c r="B52" s="134"/>
      <c r="C52" s="137"/>
      <c r="D52" s="137"/>
      <c r="E52" s="137"/>
      <c r="F52" s="584" t="s">
        <v>777</v>
      </c>
      <c r="G52" s="584"/>
      <c r="H52" s="584"/>
      <c r="I52" s="584"/>
      <c r="J52" s="584"/>
      <c r="K52" s="584"/>
      <c r="L52" s="584"/>
      <c r="M52" s="584"/>
    </row>
    <row r="53" spans="1:13" ht="15">
      <c r="A53" s="134"/>
      <c r="B53" s="134"/>
      <c r="C53" s="137"/>
      <c r="D53" s="137"/>
      <c r="E53" s="137"/>
      <c r="F53" s="137"/>
      <c r="G53" s="584" t="s">
        <v>283</v>
      </c>
      <c r="H53" s="584"/>
      <c r="I53" s="584"/>
      <c r="J53" s="584"/>
      <c r="K53" s="584"/>
      <c r="L53" s="584"/>
      <c r="M53" s="584"/>
    </row>
    <row r="54" spans="1:13" ht="15">
      <c r="A54" s="134"/>
      <c r="B54" s="134"/>
      <c r="C54" s="137"/>
      <c r="D54" s="137"/>
      <c r="E54" s="137"/>
      <c r="F54" s="137"/>
      <c r="G54" s="137"/>
      <c r="H54" s="584" t="s">
        <v>315</v>
      </c>
      <c r="I54" s="584"/>
      <c r="J54" s="584"/>
      <c r="K54" s="584"/>
      <c r="L54" s="584"/>
      <c r="M54" s="584"/>
    </row>
    <row r="55" spans="1:13" ht="15">
      <c r="A55" s="134"/>
      <c r="B55" s="134"/>
      <c r="C55" s="137"/>
      <c r="D55" s="137"/>
      <c r="E55" s="137"/>
      <c r="F55" s="137"/>
      <c r="G55" s="137"/>
      <c r="H55" s="137"/>
      <c r="I55" s="138"/>
      <c r="J55" s="141"/>
      <c r="K55" s="141"/>
      <c r="L55" s="141"/>
      <c r="M55" s="141"/>
    </row>
    <row r="56" spans="1:13" ht="15">
      <c r="A56" s="134"/>
      <c r="B56" s="134"/>
      <c r="C56" s="137"/>
      <c r="D56" s="242" t="s">
        <v>313</v>
      </c>
      <c r="E56" s="584" t="s">
        <v>74</v>
      </c>
      <c r="F56" s="584"/>
      <c r="G56" s="584"/>
      <c r="H56" s="584"/>
      <c r="I56" s="584"/>
      <c r="J56" s="241">
        <v>1276155.8999999999</v>
      </c>
      <c r="K56" s="241">
        <v>1276155.8999999999</v>
      </c>
      <c r="L56" s="241">
        <v>1276155.8999999999</v>
      </c>
      <c r="M56" s="241">
        <v>1276155.8999999999</v>
      </c>
    </row>
    <row r="57" spans="1:13" ht="15">
      <c r="A57" s="134"/>
      <c r="B57" s="134"/>
      <c r="C57" s="137"/>
      <c r="D57" s="137"/>
      <c r="E57" s="137"/>
      <c r="F57" s="584" t="s">
        <v>314</v>
      </c>
      <c r="G57" s="584"/>
      <c r="H57" s="584"/>
      <c r="I57" s="584"/>
      <c r="J57" s="584"/>
      <c r="K57" s="584"/>
      <c r="L57" s="584"/>
      <c r="M57" s="584"/>
    </row>
    <row r="58" spans="1:13" ht="15">
      <c r="A58" s="134"/>
      <c r="B58" s="134"/>
      <c r="C58" s="137"/>
      <c r="D58" s="137"/>
      <c r="E58" s="137"/>
      <c r="F58" s="137"/>
      <c r="G58" s="584" t="s">
        <v>283</v>
      </c>
      <c r="H58" s="584"/>
      <c r="I58" s="584"/>
      <c r="J58" s="584"/>
      <c r="K58" s="584"/>
      <c r="L58" s="584"/>
      <c r="M58" s="584"/>
    </row>
    <row r="59" spans="1:13" ht="15">
      <c r="A59" s="134"/>
      <c r="B59" s="134"/>
      <c r="C59" s="137"/>
      <c r="D59" s="137"/>
      <c r="E59" s="137"/>
      <c r="F59" s="137"/>
      <c r="G59" s="137"/>
      <c r="H59" s="584" t="s">
        <v>315</v>
      </c>
      <c r="I59" s="584"/>
      <c r="J59" s="584"/>
      <c r="K59" s="584"/>
      <c r="L59" s="584"/>
      <c r="M59" s="584"/>
    </row>
    <row r="60" spans="1:13" ht="15">
      <c r="A60" s="134"/>
      <c r="B60" s="134"/>
      <c r="C60" s="137"/>
      <c r="D60" s="137"/>
      <c r="E60" s="137"/>
      <c r="F60" s="137"/>
      <c r="G60" s="137"/>
      <c r="H60" s="137"/>
      <c r="I60" s="138" t="s">
        <v>779</v>
      </c>
      <c r="J60" s="141"/>
      <c r="K60" s="141"/>
      <c r="L60" s="141"/>
      <c r="M60" s="141">
        <v>2</v>
      </c>
    </row>
    <row r="61" spans="1:13" ht="15">
      <c r="A61" s="134"/>
      <c r="B61" s="242" t="s">
        <v>1178</v>
      </c>
      <c r="C61" s="243" t="s">
        <v>1179</v>
      </c>
      <c r="D61" s="242"/>
      <c r="E61" s="242"/>
      <c r="F61" s="242"/>
      <c r="G61" s="242"/>
      <c r="H61" s="242"/>
      <c r="I61" s="242"/>
      <c r="J61" s="241">
        <v>694800</v>
      </c>
      <c r="K61" s="241">
        <v>694800</v>
      </c>
      <c r="L61" s="241">
        <v>694800</v>
      </c>
      <c r="M61" s="241">
        <v>694800</v>
      </c>
    </row>
    <row r="62" spans="1:13" ht="15">
      <c r="A62" s="134"/>
      <c r="B62" s="134"/>
      <c r="C62" s="137"/>
      <c r="D62" s="242" t="s">
        <v>1180</v>
      </c>
      <c r="E62" s="243" t="s">
        <v>129</v>
      </c>
      <c r="F62" s="137"/>
      <c r="G62" s="137"/>
      <c r="H62" s="137"/>
      <c r="I62" s="138"/>
      <c r="J62" s="241">
        <v>694800</v>
      </c>
      <c r="K62" s="241">
        <v>694800</v>
      </c>
      <c r="L62" s="241">
        <v>694800</v>
      </c>
      <c r="M62" s="241">
        <v>694800</v>
      </c>
    </row>
    <row r="63" spans="1:13" ht="15">
      <c r="A63" s="134"/>
      <c r="B63" s="134"/>
      <c r="C63" s="137"/>
      <c r="D63" s="137"/>
      <c r="E63" s="137"/>
      <c r="F63" s="243" t="s">
        <v>1181</v>
      </c>
      <c r="G63" s="137"/>
      <c r="H63" s="137"/>
      <c r="I63" s="138"/>
      <c r="J63" s="141"/>
      <c r="K63" s="141"/>
      <c r="L63" s="141"/>
      <c r="M63" s="141"/>
    </row>
    <row r="64" spans="1:13" ht="15">
      <c r="A64" s="134"/>
      <c r="B64" s="134"/>
      <c r="C64" s="137"/>
      <c r="D64" s="137"/>
      <c r="E64" s="137"/>
      <c r="F64" s="137"/>
      <c r="G64" s="243" t="s">
        <v>283</v>
      </c>
      <c r="H64" s="137"/>
      <c r="I64" s="138"/>
      <c r="J64" s="141"/>
      <c r="K64" s="141"/>
      <c r="L64" s="141"/>
      <c r="M64" s="141"/>
    </row>
    <row r="65" spans="1:13" ht="15">
      <c r="A65" s="134"/>
      <c r="B65" s="134"/>
      <c r="C65" s="137"/>
      <c r="D65" s="137"/>
      <c r="E65" s="137"/>
      <c r="F65" s="137"/>
      <c r="G65" s="137"/>
      <c r="H65" s="243" t="s">
        <v>1182</v>
      </c>
      <c r="I65" s="138"/>
      <c r="J65" s="141"/>
      <c r="K65" s="141"/>
      <c r="L65" s="141"/>
      <c r="M65" s="141"/>
    </row>
    <row r="66" spans="1:13" ht="15">
      <c r="A66" s="134"/>
      <c r="B66" s="134"/>
      <c r="C66" s="137"/>
      <c r="D66" s="137"/>
      <c r="E66" s="137"/>
      <c r="F66" s="137"/>
      <c r="G66" s="137"/>
      <c r="H66" s="137"/>
      <c r="I66" s="138" t="s">
        <v>1183</v>
      </c>
      <c r="J66" s="141"/>
      <c r="K66" s="141">
        <v>1</v>
      </c>
      <c r="L66" s="141"/>
      <c r="M66" s="141">
        <v>1</v>
      </c>
    </row>
    <row r="67" spans="1:13">
      <c r="A67" s="590" t="s">
        <v>792</v>
      </c>
      <c r="B67" s="590"/>
      <c r="C67" s="590"/>
      <c r="D67" s="590"/>
      <c r="E67" s="590"/>
      <c r="F67" s="590"/>
      <c r="G67" s="590"/>
      <c r="H67" s="590"/>
      <c r="I67" s="590"/>
      <c r="J67" s="241">
        <f>+J68+J73+J83+J89+J94+J100+J106+J118+J128+J139+J144+J150</f>
        <v>1450102.7999999998</v>
      </c>
      <c r="K67" s="241">
        <f>+K68+K73+K83+K89+K94+K100+K106+K118+K128+K139+K144+K150</f>
        <v>1746495.2</v>
      </c>
      <c r="L67" s="241">
        <f>+L68+L73+L83+L89+L94+L100+L106+L118+L128+L139+L144+L150</f>
        <v>1771495.2</v>
      </c>
      <c r="M67" s="241">
        <f>+M68+M73+M83+M89+M94+M100+M106+M118+M128+M139+M144+M150</f>
        <v>1771495.2</v>
      </c>
    </row>
    <row r="68" spans="1:13" ht="15">
      <c r="A68" s="134"/>
      <c r="B68" s="242" t="s">
        <v>793</v>
      </c>
      <c r="C68" s="584" t="s">
        <v>794</v>
      </c>
      <c r="D68" s="584"/>
      <c r="E68" s="584"/>
      <c r="F68" s="584"/>
      <c r="G68" s="584"/>
      <c r="H68" s="584"/>
      <c r="I68" s="584"/>
      <c r="J68" s="241">
        <v>10806.8</v>
      </c>
      <c r="K68" s="241">
        <v>10806.8</v>
      </c>
      <c r="L68" s="241">
        <v>10806.8</v>
      </c>
      <c r="M68" s="241">
        <v>10806.8</v>
      </c>
    </row>
    <row r="69" spans="1:13" ht="15">
      <c r="A69" s="134"/>
      <c r="B69" s="134"/>
      <c r="C69" s="137"/>
      <c r="D69" s="242" t="s">
        <v>795</v>
      </c>
      <c r="E69" s="584" t="s">
        <v>477</v>
      </c>
      <c r="F69" s="584"/>
      <c r="G69" s="584"/>
      <c r="H69" s="584"/>
      <c r="I69" s="584"/>
      <c r="J69" s="241">
        <v>10806.8</v>
      </c>
      <c r="K69" s="241">
        <v>10806.8</v>
      </c>
      <c r="L69" s="241">
        <v>10806.8</v>
      </c>
      <c r="M69" s="241">
        <v>10806.8</v>
      </c>
    </row>
    <row r="70" spans="1:13" ht="15">
      <c r="A70" s="134"/>
      <c r="B70" s="134"/>
      <c r="C70" s="137"/>
      <c r="D70" s="137"/>
      <c r="E70" s="137"/>
      <c r="F70" s="584" t="s">
        <v>796</v>
      </c>
      <c r="G70" s="584"/>
      <c r="H70" s="584"/>
      <c r="I70" s="584"/>
      <c r="J70" s="584"/>
      <c r="K70" s="584"/>
      <c r="L70" s="584"/>
      <c r="M70" s="584"/>
    </row>
    <row r="71" spans="1:13" ht="15">
      <c r="A71" s="134"/>
      <c r="B71" s="134"/>
      <c r="C71" s="137"/>
      <c r="D71" s="137"/>
      <c r="E71" s="137"/>
      <c r="F71" s="137"/>
      <c r="G71" s="584" t="s">
        <v>298</v>
      </c>
      <c r="H71" s="584"/>
      <c r="I71" s="584"/>
      <c r="J71" s="584"/>
      <c r="K71" s="584"/>
      <c r="L71" s="584"/>
      <c r="M71" s="584"/>
    </row>
    <row r="72" spans="1:13" ht="15">
      <c r="A72" s="134"/>
      <c r="B72" s="134"/>
      <c r="C72" s="137"/>
      <c r="D72" s="137"/>
      <c r="E72" s="137"/>
      <c r="F72" s="137"/>
      <c r="G72" s="137"/>
      <c r="H72" s="584" t="s">
        <v>797</v>
      </c>
      <c r="I72" s="584"/>
      <c r="J72" s="584"/>
      <c r="K72" s="584"/>
      <c r="L72" s="584"/>
      <c r="M72" s="584"/>
    </row>
    <row r="73" spans="1:13" ht="15">
      <c r="A73" s="134"/>
      <c r="B73" s="242" t="s">
        <v>798</v>
      </c>
      <c r="C73" s="584" t="s">
        <v>799</v>
      </c>
      <c r="D73" s="584"/>
      <c r="E73" s="584"/>
      <c r="F73" s="584"/>
      <c r="G73" s="584"/>
      <c r="H73" s="584"/>
      <c r="I73" s="584"/>
      <c r="J73" s="241">
        <f>+J74+J78</f>
        <v>32237</v>
      </c>
      <c r="K73" s="241">
        <f>+K74+K78</f>
        <v>32237</v>
      </c>
      <c r="L73" s="241">
        <f>+L74+L78</f>
        <v>32237</v>
      </c>
      <c r="M73" s="241">
        <f>+M74+M78</f>
        <v>32237</v>
      </c>
    </row>
    <row r="74" spans="1:13" ht="15">
      <c r="A74" s="134"/>
      <c r="B74" s="134"/>
      <c r="C74" s="137"/>
      <c r="D74" s="242" t="s">
        <v>800</v>
      </c>
      <c r="E74" s="584" t="s">
        <v>92</v>
      </c>
      <c r="F74" s="584"/>
      <c r="G74" s="584"/>
      <c r="H74" s="584"/>
      <c r="I74" s="584"/>
      <c r="J74" s="241">
        <v>237</v>
      </c>
      <c r="K74" s="241">
        <v>237</v>
      </c>
      <c r="L74" s="241">
        <v>237</v>
      </c>
      <c r="M74" s="241">
        <v>237</v>
      </c>
    </row>
    <row r="75" spans="1:13" ht="15">
      <c r="A75" s="134"/>
      <c r="B75" s="134"/>
      <c r="C75" s="137"/>
      <c r="D75" s="137"/>
      <c r="E75" s="137"/>
      <c r="F75" s="584" t="s">
        <v>297</v>
      </c>
      <c r="G75" s="584"/>
      <c r="H75" s="584"/>
      <c r="I75" s="584"/>
      <c r="J75" s="584"/>
      <c r="K75" s="584"/>
      <c r="L75" s="584"/>
      <c r="M75" s="584"/>
    </row>
    <row r="76" spans="1:13" ht="15">
      <c r="A76" s="134"/>
      <c r="B76" s="134"/>
      <c r="C76" s="137"/>
      <c r="D76" s="137"/>
      <c r="E76" s="137"/>
      <c r="F76" s="137"/>
      <c r="G76" s="584" t="s">
        <v>298</v>
      </c>
      <c r="H76" s="584"/>
      <c r="I76" s="584"/>
      <c r="J76" s="584"/>
      <c r="K76" s="584"/>
      <c r="L76" s="584"/>
      <c r="M76" s="584"/>
    </row>
    <row r="77" spans="1:13" ht="15">
      <c r="A77" s="134"/>
      <c r="B77" s="134"/>
      <c r="C77" s="137"/>
      <c r="D77" s="137"/>
      <c r="E77" s="137"/>
      <c r="F77" s="137"/>
      <c r="G77" s="137"/>
      <c r="H77" s="584" t="s">
        <v>801</v>
      </c>
      <c r="I77" s="584"/>
      <c r="J77" s="584"/>
      <c r="K77" s="584"/>
      <c r="L77" s="584"/>
      <c r="M77" s="584"/>
    </row>
    <row r="78" spans="1:13" ht="15">
      <c r="A78" s="134"/>
      <c r="B78" s="134"/>
      <c r="C78" s="137"/>
      <c r="D78" s="242" t="s">
        <v>1016</v>
      </c>
      <c r="E78" s="243" t="s">
        <v>480</v>
      </c>
      <c r="F78" s="137"/>
      <c r="G78" s="137"/>
      <c r="H78" s="242"/>
      <c r="I78" s="242"/>
      <c r="J78" s="241">
        <v>32000</v>
      </c>
      <c r="K78" s="241">
        <v>32000</v>
      </c>
      <c r="L78" s="241">
        <v>32000</v>
      </c>
      <c r="M78" s="241">
        <v>32000</v>
      </c>
    </row>
    <row r="79" spans="1:13" ht="15">
      <c r="A79" s="134"/>
      <c r="B79" s="134"/>
      <c r="C79" s="137"/>
      <c r="D79" s="137"/>
      <c r="E79" s="137"/>
      <c r="F79" s="243" t="s">
        <v>1017</v>
      </c>
      <c r="G79" s="137"/>
      <c r="H79" s="242"/>
      <c r="I79" s="242"/>
      <c r="J79" s="242"/>
      <c r="K79" s="242"/>
      <c r="L79" s="242"/>
      <c r="M79" s="242"/>
    </row>
    <row r="80" spans="1:13" ht="15">
      <c r="A80" s="134"/>
      <c r="B80" s="134"/>
      <c r="C80" s="137"/>
      <c r="D80" s="137"/>
      <c r="E80" s="137"/>
      <c r="F80" s="137"/>
      <c r="G80" s="243" t="s">
        <v>298</v>
      </c>
      <c r="H80" s="242"/>
      <c r="I80" s="242"/>
      <c r="J80" s="242"/>
      <c r="K80" s="242"/>
      <c r="L80" s="242"/>
      <c r="M80" s="242"/>
    </row>
    <row r="81" spans="1:13" ht="15">
      <c r="A81" s="134"/>
      <c r="B81" s="134"/>
      <c r="C81" s="137"/>
      <c r="D81" s="137"/>
      <c r="E81" s="137"/>
      <c r="F81" s="137"/>
      <c r="G81" s="137"/>
      <c r="H81" s="243" t="s">
        <v>1018</v>
      </c>
      <c r="I81" s="242"/>
      <c r="J81" s="242"/>
      <c r="K81" s="242"/>
      <c r="L81" s="242"/>
      <c r="M81" s="242"/>
    </row>
    <row r="82" spans="1:13" ht="27">
      <c r="A82" s="134"/>
      <c r="B82" s="134"/>
      <c r="C82" s="137"/>
      <c r="D82" s="137"/>
      <c r="E82" s="137"/>
      <c r="F82" s="137"/>
      <c r="G82" s="137"/>
      <c r="H82" s="243"/>
      <c r="I82" s="244" t="s">
        <v>805</v>
      </c>
      <c r="J82" s="242"/>
      <c r="K82" s="244">
        <v>1</v>
      </c>
      <c r="L82" s="244"/>
      <c r="M82" s="244">
        <v>1</v>
      </c>
    </row>
    <row r="83" spans="1:13" ht="15">
      <c r="A83" s="134"/>
      <c r="B83" s="242" t="s">
        <v>806</v>
      </c>
      <c r="C83" s="584" t="s">
        <v>807</v>
      </c>
      <c r="D83" s="584"/>
      <c r="E83" s="584"/>
      <c r="F83" s="584"/>
      <c r="G83" s="584"/>
      <c r="H83" s="584"/>
      <c r="I83" s="584"/>
      <c r="J83" s="241">
        <v>47846.8</v>
      </c>
      <c r="K83" s="241">
        <v>47846.8</v>
      </c>
      <c r="L83" s="241">
        <v>47846.8</v>
      </c>
      <c r="M83" s="241">
        <v>47846.8</v>
      </c>
    </row>
    <row r="84" spans="1:13" ht="15">
      <c r="A84" s="134"/>
      <c r="B84" s="134"/>
      <c r="C84" s="137"/>
      <c r="D84" s="242" t="s">
        <v>808</v>
      </c>
      <c r="E84" s="584" t="s">
        <v>99</v>
      </c>
      <c r="F84" s="584"/>
      <c r="G84" s="584"/>
      <c r="H84" s="584"/>
      <c r="I84" s="584"/>
      <c r="J84" s="241">
        <v>47846.8</v>
      </c>
      <c r="K84" s="241">
        <v>47846.8</v>
      </c>
      <c r="L84" s="241">
        <v>47846.8</v>
      </c>
      <c r="M84" s="241">
        <v>47846.8</v>
      </c>
    </row>
    <row r="85" spans="1:13" ht="15">
      <c r="A85" s="134"/>
      <c r="B85" s="134"/>
      <c r="C85" s="137"/>
      <c r="D85" s="137"/>
      <c r="E85" s="137"/>
      <c r="F85" s="584" t="s">
        <v>299</v>
      </c>
      <c r="G85" s="584"/>
      <c r="H85" s="584"/>
      <c r="I85" s="584"/>
      <c r="J85" s="584"/>
      <c r="K85" s="584"/>
      <c r="L85" s="584"/>
      <c r="M85" s="584"/>
    </row>
    <row r="86" spans="1:13" ht="15">
      <c r="A86" s="134"/>
      <c r="B86" s="134"/>
      <c r="C86" s="137"/>
      <c r="D86" s="137"/>
      <c r="E86" s="137"/>
      <c r="F86" s="137"/>
      <c r="G86" s="584" t="s">
        <v>300</v>
      </c>
      <c r="H86" s="584"/>
      <c r="I86" s="584"/>
      <c r="J86" s="584"/>
      <c r="K86" s="584"/>
      <c r="L86" s="584"/>
      <c r="M86" s="584"/>
    </row>
    <row r="87" spans="1:13" ht="15">
      <c r="A87" s="134"/>
      <c r="B87" s="134"/>
      <c r="C87" s="137"/>
      <c r="D87" s="137"/>
      <c r="E87" s="137"/>
      <c r="F87" s="137"/>
      <c r="G87" s="137"/>
      <c r="H87" s="584" t="s">
        <v>301</v>
      </c>
      <c r="I87" s="584"/>
      <c r="J87" s="584"/>
      <c r="K87" s="584"/>
      <c r="L87" s="584"/>
      <c r="M87" s="584"/>
    </row>
    <row r="88" spans="1:13" ht="27">
      <c r="A88" s="134"/>
      <c r="B88" s="134"/>
      <c r="C88" s="137"/>
      <c r="D88" s="137"/>
      <c r="E88" s="137"/>
      <c r="F88" s="137"/>
      <c r="G88" s="137"/>
      <c r="H88" s="137"/>
      <c r="I88" s="138" t="s">
        <v>809</v>
      </c>
      <c r="J88" s="141"/>
      <c r="K88" s="141">
        <v>1</v>
      </c>
      <c r="L88" s="141"/>
      <c r="M88" s="141">
        <v>1</v>
      </c>
    </row>
    <row r="89" spans="1:13" ht="15">
      <c r="A89" s="134"/>
      <c r="B89" s="242" t="s">
        <v>815</v>
      </c>
      <c r="C89" s="584" t="s">
        <v>816</v>
      </c>
      <c r="D89" s="584"/>
      <c r="E89" s="584"/>
      <c r="F89" s="584"/>
      <c r="G89" s="584"/>
      <c r="H89" s="584"/>
      <c r="I89" s="584"/>
      <c r="J89" s="241">
        <v>1039.2</v>
      </c>
      <c r="K89" s="241">
        <v>1039.2</v>
      </c>
      <c r="L89" s="241">
        <v>1039.2</v>
      </c>
      <c r="M89" s="241">
        <v>1039.2</v>
      </c>
    </row>
    <row r="90" spans="1:13" ht="15">
      <c r="A90" s="134"/>
      <c r="B90" s="134"/>
      <c r="C90" s="137"/>
      <c r="D90" s="242" t="s">
        <v>817</v>
      </c>
      <c r="E90" s="584" t="s">
        <v>494</v>
      </c>
      <c r="F90" s="584"/>
      <c r="G90" s="584"/>
      <c r="H90" s="584"/>
      <c r="I90" s="584"/>
      <c r="J90" s="241">
        <v>1039.2</v>
      </c>
      <c r="K90" s="241">
        <v>1039.2</v>
      </c>
      <c r="L90" s="241">
        <v>1039.2</v>
      </c>
      <c r="M90" s="241">
        <v>1039.2</v>
      </c>
    </row>
    <row r="91" spans="1:13" ht="15">
      <c r="A91" s="134"/>
      <c r="B91" s="134"/>
      <c r="C91" s="137"/>
      <c r="D91" s="137"/>
      <c r="E91" s="137"/>
      <c r="F91" s="584" t="s">
        <v>818</v>
      </c>
      <c r="G91" s="584"/>
      <c r="H91" s="584"/>
      <c r="I91" s="584"/>
      <c r="J91" s="584"/>
      <c r="K91" s="584"/>
      <c r="L91" s="584"/>
      <c r="M91" s="584"/>
    </row>
    <row r="92" spans="1:13" ht="15">
      <c r="A92" s="134"/>
      <c r="B92" s="134"/>
      <c r="C92" s="137"/>
      <c r="D92" s="137"/>
      <c r="E92" s="137"/>
      <c r="F92" s="137"/>
      <c r="G92" s="584" t="s">
        <v>298</v>
      </c>
      <c r="H92" s="584"/>
      <c r="I92" s="584"/>
      <c r="J92" s="584"/>
      <c r="K92" s="584"/>
      <c r="L92" s="584"/>
      <c r="M92" s="584"/>
    </row>
    <row r="93" spans="1:13" ht="15">
      <c r="A93" s="134"/>
      <c r="B93" s="134"/>
      <c r="C93" s="137"/>
      <c r="D93" s="137"/>
      <c r="E93" s="137"/>
      <c r="F93" s="137"/>
      <c r="G93" s="137"/>
      <c r="H93" s="584" t="s">
        <v>819</v>
      </c>
      <c r="I93" s="584"/>
      <c r="J93" s="584"/>
      <c r="K93" s="584"/>
      <c r="L93" s="584"/>
      <c r="M93" s="584"/>
    </row>
    <row r="94" spans="1:13" ht="15">
      <c r="A94" s="134"/>
      <c r="B94" s="242" t="s">
        <v>820</v>
      </c>
      <c r="C94" s="584" t="s">
        <v>821</v>
      </c>
      <c r="D94" s="584"/>
      <c r="E94" s="584"/>
      <c r="F94" s="584"/>
      <c r="G94" s="584"/>
      <c r="H94" s="584"/>
      <c r="I94" s="584"/>
      <c r="J94" s="241">
        <f>+J95</f>
        <v>4462.8999999999996</v>
      </c>
      <c r="K94" s="241">
        <f>+K95</f>
        <v>4462.8999999999996</v>
      </c>
      <c r="L94" s="241">
        <f>+L95</f>
        <v>4462.8999999999996</v>
      </c>
      <c r="M94" s="241">
        <f>+M95</f>
        <v>4462.8999999999996</v>
      </c>
    </row>
    <row r="95" spans="1:13" ht="15">
      <c r="A95" s="134"/>
      <c r="B95" s="134"/>
      <c r="C95" s="137"/>
      <c r="D95" s="242" t="s">
        <v>822</v>
      </c>
      <c r="E95" s="584" t="s">
        <v>500</v>
      </c>
      <c r="F95" s="584"/>
      <c r="G95" s="584"/>
      <c r="H95" s="584"/>
      <c r="I95" s="584"/>
      <c r="J95" s="241">
        <v>4462.8999999999996</v>
      </c>
      <c r="K95" s="241">
        <v>4462.8999999999996</v>
      </c>
      <c r="L95" s="241">
        <v>4462.8999999999996</v>
      </c>
      <c r="M95" s="241">
        <v>4462.8999999999996</v>
      </c>
    </row>
    <row r="96" spans="1:13" ht="15">
      <c r="A96" s="134"/>
      <c r="B96" s="134"/>
      <c r="C96" s="137"/>
      <c r="D96" s="137"/>
      <c r="E96" s="137"/>
      <c r="F96" s="584" t="s">
        <v>823</v>
      </c>
      <c r="G96" s="584"/>
      <c r="H96" s="584"/>
      <c r="I96" s="584"/>
      <c r="J96" s="584"/>
      <c r="K96" s="584"/>
      <c r="L96" s="584"/>
      <c r="M96" s="584"/>
    </row>
    <row r="97" spans="1:13" ht="15">
      <c r="A97" s="134"/>
      <c r="B97" s="134"/>
      <c r="C97" s="137"/>
      <c r="D97" s="137"/>
      <c r="E97" s="137"/>
      <c r="F97" s="137"/>
      <c r="G97" s="584" t="s">
        <v>283</v>
      </c>
      <c r="H97" s="584"/>
      <c r="I97" s="584"/>
      <c r="J97" s="584"/>
      <c r="K97" s="584"/>
      <c r="L97" s="584"/>
      <c r="M97" s="584"/>
    </row>
    <row r="98" spans="1:13" ht="15">
      <c r="A98" s="134"/>
      <c r="B98" s="134"/>
      <c r="C98" s="137"/>
      <c r="D98" s="137"/>
      <c r="E98" s="137"/>
      <c r="F98" s="137"/>
      <c r="G98" s="137"/>
      <c r="H98" s="584" t="s">
        <v>824</v>
      </c>
      <c r="I98" s="584"/>
      <c r="J98" s="584"/>
      <c r="K98" s="584"/>
      <c r="L98" s="584"/>
      <c r="M98" s="584"/>
    </row>
    <row r="99" spans="1:13" ht="27">
      <c r="A99" s="134"/>
      <c r="B99" s="134"/>
      <c r="C99" s="137"/>
      <c r="D99" s="137"/>
      <c r="E99" s="137"/>
      <c r="F99" s="137"/>
      <c r="G99" s="137"/>
      <c r="H99" s="137"/>
      <c r="I99" s="138" t="s">
        <v>766</v>
      </c>
      <c r="J99" s="141"/>
      <c r="K99" s="141">
        <v>69</v>
      </c>
      <c r="L99" s="141"/>
      <c r="M99" s="141">
        <v>69</v>
      </c>
    </row>
    <row r="100" spans="1:13" s="140" customFormat="1" ht="15">
      <c r="A100" s="134"/>
      <c r="B100" s="242">
        <v>1148</v>
      </c>
      <c r="C100" s="243" t="s">
        <v>1001</v>
      </c>
      <c r="D100" s="242"/>
      <c r="E100" s="242"/>
      <c r="F100" s="242"/>
      <c r="G100" s="242"/>
      <c r="H100" s="242"/>
      <c r="I100" s="242"/>
      <c r="J100" s="241">
        <f>+J101</f>
        <v>7708.5</v>
      </c>
      <c r="K100" s="241">
        <f>+K101</f>
        <v>7708.5</v>
      </c>
      <c r="L100" s="241">
        <f>+L101</f>
        <v>7708.5</v>
      </c>
      <c r="M100" s="241">
        <f>+M101</f>
        <v>7708.5</v>
      </c>
    </row>
    <row r="101" spans="1:13" s="140" customFormat="1" ht="15">
      <c r="A101" s="134"/>
      <c r="B101" s="134"/>
      <c r="C101" s="137"/>
      <c r="D101" s="242" t="s">
        <v>1002</v>
      </c>
      <c r="E101" s="243" t="s">
        <v>1003</v>
      </c>
      <c r="F101" s="243"/>
      <c r="G101" s="242"/>
      <c r="H101" s="242"/>
      <c r="I101" s="242"/>
      <c r="J101" s="241">
        <v>7708.5</v>
      </c>
      <c r="K101" s="241">
        <v>7708.5</v>
      </c>
      <c r="L101" s="241">
        <v>7708.5</v>
      </c>
      <c r="M101" s="241">
        <v>7708.5</v>
      </c>
    </row>
    <row r="102" spans="1:13" s="140" customFormat="1" ht="15">
      <c r="A102" s="134"/>
      <c r="B102" s="134"/>
      <c r="C102" s="137"/>
      <c r="D102" s="137"/>
      <c r="E102" s="142"/>
      <c r="F102" s="243" t="s">
        <v>1004</v>
      </c>
      <c r="G102" s="242"/>
      <c r="H102" s="242"/>
      <c r="I102" s="242"/>
      <c r="J102" s="241"/>
      <c r="K102" s="241"/>
      <c r="L102" s="241"/>
      <c r="M102" s="241"/>
    </row>
    <row r="103" spans="1:13" s="140" customFormat="1" ht="15">
      <c r="A103" s="134"/>
      <c r="B103" s="134"/>
      <c r="C103" s="137"/>
      <c r="D103" s="137"/>
      <c r="E103" s="137"/>
      <c r="F103" s="137"/>
      <c r="G103" s="243" t="s">
        <v>1005</v>
      </c>
      <c r="H103" s="243"/>
      <c r="I103" s="242"/>
      <c r="J103" s="241"/>
      <c r="K103" s="241"/>
      <c r="L103" s="241"/>
      <c r="M103" s="241"/>
    </row>
    <row r="104" spans="1:13" s="140" customFormat="1" ht="15">
      <c r="A104" s="134"/>
      <c r="B104" s="134"/>
      <c r="C104" s="137"/>
      <c r="D104" s="137"/>
      <c r="E104" s="137"/>
      <c r="F104" s="137"/>
      <c r="G104" s="142"/>
      <c r="H104" s="243" t="s">
        <v>1006</v>
      </c>
      <c r="I104" s="243"/>
      <c r="J104" s="241"/>
      <c r="K104" s="241"/>
      <c r="L104" s="241"/>
      <c r="M104" s="241"/>
    </row>
    <row r="105" spans="1:13" s="140" customFormat="1" ht="27">
      <c r="A105" s="134"/>
      <c r="B105" s="134"/>
      <c r="C105" s="137"/>
      <c r="D105" s="137"/>
      <c r="E105" s="137"/>
      <c r="F105" s="137"/>
      <c r="G105" s="137"/>
      <c r="H105" s="137"/>
      <c r="I105" s="138" t="s">
        <v>805</v>
      </c>
      <c r="J105" s="141"/>
      <c r="K105" s="141">
        <v>1</v>
      </c>
      <c r="L105" s="141"/>
      <c r="M105" s="141">
        <v>1</v>
      </c>
    </row>
    <row r="106" spans="1:13" s="140" customFormat="1" ht="15">
      <c r="A106" s="134"/>
      <c r="B106" s="242" t="s">
        <v>830</v>
      </c>
      <c r="C106" s="243" t="s">
        <v>831</v>
      </c>
      <c r="D106" s="137"/>
      <c r="E106" s="137"/>
      <c r="F106" s="137"/>
      <c r="G106" s="137"/>
      <c r="H106" s="137"/>
      <c r="I106" s="138"/>
      <c r="J106" s="241">
        <f>J107+J112</f>
        <v>74584.399999999994</v>
      </c>
      <c r="K106" s="241">
        <f>K107+K112</f>
        <v>99584.4</v>
      </c>
      <c r="L106" s="241">
        <f>L107+L112</f>
        <v>124584.4</v>
      </c>
      <c r="M106" s="241">
        <f>M107+M112</f>
        <v>124584.4</v>
      </c>
    </row>
    <row r="107" spans="1:13" s="140" customFormat="1" ht="15">
      <c r="A107" s="134"/>
      <c r="B107" s="134"/>
      <c r="C107" s="137"/>
      <c r="D107" s="242" t="s">
        <v>832</v>
      </c>
      <c r="E107" s="243" t="s">
        <v>521</v>
      </c>
      <c r="F107" s="137"/>
      <c r="G107" s="137"/>
      <c r="H107" s="137"/>
      <c r="I107" s="138"/>
      <c r="J107" s="241">
        <v>14658</v>
      </c>
      <c r="K107" s="241">
        <v>14658</v>
      </c>
      <c r="L107" s="241">
        <v>14658</v>
      </c>
      <c r="M107" s="241">
        <v>14658</v>
      </c>
    </row>
    <row r="108" spans="1:13" s="140" customFormat="1" ht="15">
      <c r="A108" s="134"/>
      <c r="B108" s="134"/>
      <c r="C108" s="137"/>
      <c r="D108" s="137"/>
      <c r="E108" s="137"/>
      <c r="F108" s="243" t="s">
        <v>833</v>
      </c>
      <c r="G108" s="137"/>
      <c r="H108" s="137"/>
      <c r="I108" s="138"/>
      <c r="J108" s="141"/>
      <c r="K108" s="141"/>
      <c r="L108" s="141"/>
      <c r="M108" s="141"/>
    </row>
    <row r="109" spans="1:13" s="140" customFormat="1" ht="15">
      <c r="A109" s="134"/>
      <c r="B109" s="134"/>
      <c r="C109" s="137"/>
      <c r="D109" s="137"/>
      <c r="E109" s="137"/>
      <c r="F109" s="137"/>
      <c r="G109" s="243" t="s">
        <v>345</v>
      </c>
      <c r="H109" s="137"/>
      <c r="I109" s="138"/>
      <c r="J109" s="141"/>
      <c r="K109" s="141"/>
      <c r="L109" s="141"/>
      <c r="M109" s="141"/>
    </row>
    <row r="110" spans="1:13" s="140" customFormat="1" ht="15">
      <c r="A110" s="134"/>
      <c r="B110" s="134"/>
      <c r="C110" s="137"/>
      <c r="D110" s="137"/>
      <c r="E110" s="137"/>
      <c r="F110" s="137"/>
      <c r="G110" s="137"/>
      <c r="H110" s="243" t="s">
        <v>834</v>
      </c>
      <c r="I110" s="138"/>
      <c r="J110" s="141"/>
      <c r="K110" s="141"/>
      <c r="L110" s="141"/>
      <c r="M110" s="141"/>
    </row>
    <row r="111" spans="1:13" s="140" customFormat="1" ht="27">
      <c r="A111" s="134"/>
      <c r="B111" s="134"/>
      <c r="C111" s="137"/>
      <c r="D111" s="137"/>
      <c r="E111" s="137"/>
      <c r="F111" s="137"/>
      <c r="G111" s="137"/>
      <c r="H111" s="137"/>
      <c r="I111" s="138" t="s">
        <v>838</v>
      </c>
      <c r="J111" s="141"/>
      <c r="K111" s="141">
        <v>1</v>
      </c>
      <c r="L111" s="141"/>
      <c r="M111" s="141">
        <v>1</v>
      </c>
    </row>
    <row r="112" spans="1:13" ht="15">
      <c r="A112" s="134"/>
      <c r="B112" s="134"/>
      <c r="C112" s="137"/>
      <c r="D112" s="242" t="s">
        <v>835</v>
      </c>
      <c r="E112" s="584" t="s">
        <v>524</v>
      </c>
      <c r="F112" s="584"/>
      <c r="G112" s="584"/>
      <c r="H112" s="584"/>
      <c r="I112" s="584"/>
      <c r="J112" s="241">
        <v>59926.400000000001</v>
      </c>
      <c r="K112" s="241">
        <v>84926.399999999994</v>
      </c>
      <c r="L112" s="241">
        <v>109926.39999999999</v>
      </c>
      <c r="M112" s="241">
        <v>109926.39999999999</v>
      </c>
    </row>
    <row r="113" spans="1:13" ht="15">
      <c r="A113" s="134"/>
      <c r="B113" s="134"/>
      <c r="C113" s="137"/>
      <c r="D113" s="137"/>
      <c r="E113" s="137"/>
      <c r="F113" s="584" t="s">
        <v>836</v>
      </c>
      <c r="G113" s="584"/>
      <c r="H113" s="584"/>
      <c r="I113" s="584"/>
      <c r="J113" s="584"/>
      <c r="K113" s="584"/>
      <c r="L113" s="584"/>
      <c r="M113" s="584"/>
    </row>
    <row r="114" spans="1:13" ht="15">
      <c r="A114" s="134"/>
      <c r="B114" s="134"/>
      <c r="C114" s="137"/>
      <c r="D114" s="137"/>
      <c r="E114" s="137"/>
      <c r="F114" s="137"/>
      <c r="G114" s="584" t="s">
        <v>298</v>
      </c>
      <c r="H114" s="584"/>
      <c r="I114" s="584"/>
      <c r="J114" s="584"/>
      <c r="K114" s="584"/>
      <c r="L114" s="584"/>
      <c r="M114" s="584"/>
    </row>
    <row r="115" spans="1:13" ht="15">
      <c r="A115" s="134"/>
      <c r="B115" s="134"/>
      <c r="C115" s="137"/>
      <c r="D115" s="137"/>
      <c r="E115" s="137"/>
      <c r="F115" s="137"/>
      <c r="G115" s="137"/>
      <c r="H115" s="584" t="s">
        <v>837</v>
      </c>
      <c r="I115" s="584"/>
      <c r="J115" s="584"/>
      <c r="K115" s="584"/>
      <c r="L115" s="584"/>
      <c r="M115" s="584"/>
    </row>
    <row r="116" spans="1:13" ht="15">
      <c r="A116" s="134"/>
      <c r="B116" s="134"/>
      <c r="C116" s="137"/>
      <c r="D116" s="137"/>
      <c r="E116" s="137"/>
      <c r="F116" s="137"/>
      <c r="G116" s="137"/>
      <c r="H116" s="137"/>
      <c r="I116" s="138" t="s">
        <v>839</v>
      </c>
      <c r="J116" s="141"/>
      <c r="K116" s="141">
        <v>1</v>
      </c>
      <c r="L116" s="141"/>
      <c r="M116" s="141">
        <v>1</v>
      </c>
    </row>
    <row r="117" spans="1:13" ht="40.5">
      <c r="A117" s="134"/>
      <c r="B117" s="134"/>
      <c r="C117" s="137"/>
      <c r="D117" s="137"/>
      <c r="E117" s="137"/>
      <c r="F117" s="137"/>
      <c r="G117" s="137"/>
      <c r="H117" s="137"/>
      <c r="I117" s="138" t="s">
        <v>849</v>
      </c>
      <c r="J117" s="245"/>
      <c r="K117" s="141">
        <v>1</v>
      </c>
      <c r="L117" s="141"/>
      <c r="M117" s="141">
        <v>1</v>
      </c>
    </row>
    <row r="118" spans="1:13" ht="15">
      <c r="A118" s="134"/>
      <c r="B118" s="242" t="s">
        <v>845</v>
      </c>
      <c r="C118" s="584" t="s">
        <v>846</v>
      </c>
      <c r="D118" s="584"/>
      <c r="E118" s="584"/>
      <c r="F118" s="584"/>
      <c r="G118" s="584"/>
      <c r="H118" s="584"/>
      <c r="I118" s="584"/>
      <c r="J118" s="241">
        <f>J119+J123</f>
        <v>131710.79999999999</v>
      </c>
      <c r="K118" s="241">
        <f t="shared" ref="K118:M118" si="6">K119+K123</f>
        <v>131710.79999999999</v>
      </c>
      <c r="L118" s="241">
        <f t="shared" si="6"/>
        <v>131710.79999999999</v>
      </c>
      <c r="M118" s="241">
        <f t="shared" si="6"/>
        <v>131710.79999999999</v>
      </c>
    </row>
    <row r="119" spans="1:13" ht="15">
      <c r="A119" s="134"/>
      <c r="B119" s="134"/>
      <c r="C119" s="137"/>
      <c r="D119" s="242" t="s">
        <v>847</v>
      </c>
      <c r="E119" s="584" t="s">
        <v>533</v>
      </c>
      <c r="F119" s="584"/>
      <c r="G119" s="584"/>
      <c r="H119" s="584"/>
      <c r="I119" s="584"/>
      <c r="J119" s="241">
        <v>2547</v>
      </c>
      <c r="K119" s="241">
        <v>2547</v>
      </c>
      <c r="L119" s="241">
        <v>2547</v>
      </c>
      <c r="M119" s="241">
        <v>2547</v>
      </c>
    </row>
    <row r="120" spans="1:13" ht="15">
      <c r="A120" s="134"/>
      <c r="B120" s="134"/>
      <c r="C120" s="137"/>
      <c r="D120" s="137"/>
      <c r="E120" s="137"/>
      <c r="F120" s="584" t="s">
        <v>848</v>
      </c>
      <c r="G120" s="584"/>
      <c r="H120" s="584"/>
      <c r="I120" s="584"/>
      <c r="J120" s="584"/>
      <c r="K120" s="584"/>
      <c r="L120" s="584"/>
      <c r="M120" s="584"/>
    </row>
    <row r="121" spans="1:13" ht="15">
      <c r="A121" s="134"/>
      <c r="B121" s="134"/>
      <c r="C121" s="137"/>
      <c r="D121" s="137"/>
      <c r="E121" s="137"/>
      <c r="F121" s="137"/>
      <c r="G121" s="584" t="s">
        <v>298</v>
      </c>
      <c r="H121" s="584"/>
      <c r="I121" s="584"/>
      <c r="J121" s="584"/>
      <c r="K121" s="584"/>
      <c r="L121" s="584"/>
      <c r="M121" s="584"/>
    </row>
    <row r="122" spans="1:13" ht="15">
      <c r="A122" s="134"/>
      <c r="B122" s="134"/>
      <c r="C122" s="137"/>
      <c r="D122" s="137"/>
      <c r="E122" s="137"/>
      <c r="F122" s="137"/>
      <c r="G122" s="137"/>
      <c r="H122" s="584" t="s">
        <v>303</v>
      </c>
      <c r="I122" s="584"/>
      <c r="J122" s="584"/>
      <c r="K122" s="584"/>
      <c r="L122" s="584"/>
      <c r="M122" s="584"/>
    </row>
    <row r="123" spans="1:13" ht="15">
      <c r="A123" s="134"/>
      <c r="B123" s="134"/>
      <c r="C123" s="137"/>
      <c r="D123" s="242" t="s">
        <v>850</v>
      </c>
      <c r="E123" s="584" t="s">
        <v>106</v>
      </c>
      <c r="F123" s="584"/>
      <c r="G123" s="584"/>
      <c r="H123" s="584"/>
      <c r="I123" s="584"/>
      <c r="J123" s="241">
        <v>129163.8</v>
      </c>
      <c r="K123" s="241">
        <v>129163.8</v>
      </c>
      <c r="L123" s="241">
        <v>129163.8</v>
      </c>
      <c r="M123" s="241">
        <v>129163.8</v>
      </c>
    </row>
    <row r="124" spans="1:13" ht="15">
      <c r="A124" s="134"/>
      <c r="B124" s="134"/>
      <c r="C124" s="137"/>
      <c r="D124" s="137"/>
      <c r="E124" s="137"/>
      <c r="F124" s="584" t="s">
        <v>302</v>
      </c>
      <c r="G124" s="584"/>
      <c r="H124" s="584"/>
      <c r="I124" s="584"/>
      <c r="J124" s="584"/>
      <c r="K124" s="584"/>
      <c r="L124" s="584"/>
      <c r="M124" s="584"/>
    </row>
    <row r="125" spans="1:13" ht="15">
      <c r="A125" s="134"/>
      <c r="B125" s="134"/>
      <c r="C125" s="137"/>
      <c r="D125" s="137"/>
      <c r="E125" s="137"/>
      <c r="F125" s="137"/>
      <c r="G125" s="584" t="s">
        <v>298</v>
      </c>
      <c r="H125" s="584"/>
      <c r="I125" s="584"/>
      <c r="J125" s="584"/>
      <c r="K125" s="584"/>
      <c r="L125" s="584"/>
      <c r="M125" s="584"/>
    </row>
    <row r="126" spans="1:13" ht="15">
      <c r="A126" s="134"/>
      <c r="B126" s="134"/>
      <c r="C126" s="137"/>
      <c r="D126" s="137"/>
      <c r="E126" s="137"/>
      <c r="F126" s="137"/>
      <c r="G126" s="137"/>
      <c r="H126" s="584" t="s">
        <v>303</v>
      </c>
      <c r="I126" s="584"/>
      <c r="J126" s="584"/>
      <c r="K126" s="584"/>
      <c r="L126" s="584"/>
      <c r="M126" s="584"/>
    </row>
    <row r="127" spans="1:13" ht="27">
      <c r="A127" s="134"/>
      <c r="B127" s="134"/>
      <c r="C127" s="137"/>
      <c r="D127" s="137"/>
      <c r="E127" s="137"/>
      <c r="F127" s="137"/>
      <c r="G127" s="137"/>
      <c r="H127" s="137"/>
      <c r="I127" s="138" t="s">
        <v>851</v>
      </c>
      <c r="J127" s="141"/>
      <c r="K127" s="141">
        <v>3</v>
      </c>
      <c r="L127" s="141"/>
      <c r="M127" s="141">
        <v>3</v>
      </c>
    </row>
    <row r="128" spans="1:13" ht="15">
      <c r="A128" s="134"/>
      <c r="B128" s="242" t="s">
        <v>852</v>
      </c>
      <c r="C128" s="584" t="s">
        <v>853</v>
      </c>
      <c r="D128" s="584"/>
      <c r="E128" s="584"/>
      <c r="F128" s="584"/>
      <c r="G128" s="584"/>
      <c r="H128" s="584"/>
      <c r="I128" s="584"/>
      <c r="J128" s="241">
        <f>+J129+J135</f>
        <v>58332.600000000006</v>
      </c>
      <c r="K128" s="241">
        <f>+K129+K135</f>
        <v>58332.600000000006</v>
      </c>
      <c r="L128" s="241">
        <f>+L129+L135</f>
        <v>58332.600000000006</v>
      </c>
      <c r="M128" s="241">
        <f>+M129+M135</f>
        <v>58332.600000000006</v>
      </c>
    </row>
    <row r="129" spans="1:13" ht="15">
      <c r="A129" s="134"/>
      <c r="B129" s="134"/>
      <c r="C129" s="137"/>
      <c r="D129" s="242" t="s">
        <v>854</v>
      </c>
      <c r="E129" s="584" t="s">
        <v>540</v>
      </c>
      <c r="F129" s="584"/>
      <c r="G129" s="584"/>
      <c r="H129" s="584"/>
      <c r="I129" s="584"/>
      <c r="J129" s="241">
        <v>33857.4</v>
      </c>
      <c r="K129" s="241">
        <v>33857.4</v>
      </c>
      <c r="L129" s="241">
        <v>33857.4</v>
      </c>
      <c r="M129" s="241">
        <v>33857.4</v>
      </c>
    </row>
    <row r="130" spans="1:13" ht="15">
      <c r="A130" s="134"/>
      <c r="B130" s="134"/>
      <c r="C130" s="137"/>
      <c r="D130" s="137"/>
      <c r="E130" s="137"/>
      <c r="F130" s="584" t="s">
        <v>855</v>
      </c>
      <c r="G130" s="584"/>
      <c r="H130" s="584"/>
      <c r="I130" s="584"/>
      <c r="J130" s="584"/>
      <c r="K130" s="584"/>
      <c r="L130" s="584"/>
      <c r="M130" s="584"/>
    </row>
    <row r="131" spans="1:13" ht="15">
      <c r="A131" s="134"/>
      <c r="B131" s="134"/>
      <c r="C131" s="137"/>
      <c r="D131" s="137"/>
      <c r="E131" s="137"/>
      <c r="F131" s="137"/>
      <c r="G131" s="584" t="s">
        <v>298</v>
      </c>
      <c r="H131" s="584"/>
      <c r="I131" s="584"/>
      <c r="J131" s="584"/>
      <c r="K131" s="584"/>
      <c r="L131" s="584"/>
      <c r="M131" s="584"/>
    </row>
    <row r="132" spans="1:13" ht="15">
      <c r="A132" s="134"/>
      <c r="B132" s="134"/>
      <c r="C132" s="137"/>
      <c r="D132" s="137"/>
      <c r="E132" s="137"/>
      <c r="F132" s="137"/>
      <c r="G132" s="137"/>
      <c r="H132" s="584" t="s">
        <v>856</v>
      </c>
      <c r="I132" s="584"/>
      <c r="J132" s="584"/>
      <c r="K132" s="584"/>
      <c r="L132" s="584"/>
      <c r="M132" s="584"/>
    </row>
    <row r="133" spans="1:13" ht="27">
      <c r="A133" s="134"/>
      <c r="B133" s="134"/>
      <c r="C133" s="137"/>
      <c r="D133" s="137"/>
      <c r="E133" s="137"/>
      <c r="F133" s="137"/>
      <c r="G133" s="137"/>
      <c r="H133" s="137"/>
      <c r="I133" s="138" t="s">
        <v>857</v>
      </c>
      <c r="J133" s="141"/>
      <c r="K133" s="141">
        <v>1</v>
      </c>
      <c r="L133" s="141"/>
      <c r="M133" s="141">
        <v>1</v>
      </c>
    </row>
    <row r="134" spans="1:13" ht="40.5">
      <c r="A134" s="134"/>
      <c r="B134" s="134"/>
      <c r="C134" s="137"/>
      <c r="D134" s="137"/>
      <c r="E134" s="137"/>
      <c r="F134" s="137"/>
      <c r="G134" s="137"/>
      <c r="H134" s="137"/>
      <c r="I134" s="138" t="s">
        <v>802</v>
      </c>
      <c r="J134" s="141"/>
      <c r="K134" s="141">
        <v>1</v>
      </c>
      <c r="L134" s="141"/>
      <c r="M134" s="141">
        <v>1</v>
      </c>
    </row>
    <row r="135" spans="1:13" ht="15">
      <c r="A135" s="134"/>
      <c r="B135" s="134"/>
      <c r="C135" s="137"/>
      <c r="D135" s="242" t="s">
        <v>858</v>
      </c>
      <c r="E135" s="584" t="s">
        <v>543</v>
      </c>
      <c r="F135" s="584"/>
      <c r="G135" s="584"/>
      <c r="H135" s="584"/>
      <c r="I135" s="584"/>
      <c r="J135" s="241">
        <v>24475.200000000001</v>
      </c>
      <c r="K135" s="241">
        <v>24475.200000000001</v>
      </c>
      <c r="L135" s="241">
        <v>24475.200000000001</v>
      </c>
      <c r="M135" s="241">
        <v>24475.200000000001</v>
      </c>
    </row>
    <row r="136" spans="1:13" ht="15">
      <c r="A136" s="134"/>
      <c r="B136" s="134"/>
      <c r="C136" s="137"/>
      <c r="D136" s="137"/>
      <c r="E136" s="137"/>
      <c r="F136" s="584" t="s">
        <v>859</v>
      </c>
      <c r="G136" s="584"/>
      <c r="H136" s="584"/>
      <c r="I136" s="584"/>
      <c r="J136" s="584"/>
      <c r="K136" s="584"/>
      <c r="L136" s="584"/>
      <c r="M136" s="584"/>
    </row>
    <row r="137" spans="1:13" ht="15">
      <c r="A137" s="134"/>
      <c r="B137" s="134"/>
      <c r="C137" s="137"/>
      <c r="D137" s="137"/>
      <c r="E137" s="137"/>
      <c r="F137" s="137"/>
      <c r="G137" s="584" t="s">
        <v>298</v>
      </c>
      <c r="H137" s="584"/>
      <c r="I137" s="584"/>
      <c r="J137" s="584"/>
      <c r="K137" s="584"/>
      <c r="L137" s="584"/>
      <c r="M137" s="584"/>
    </row>
    <row r="138" spans="1:13" ht="15">
      <c r="A138" s="134"/>
      <c r="B138" s="134"/>
      <c r="C138" s="137"/>
      <c r="D138" s="137"/>
      <c r="E138" s="137"/>
      <c r="F138" s="137"/>
      <c r="G138" s="137"/>
      <c r="H138" s="584" t="s">
        <v>856</v>
      </c>
      <c r="I138" s="584"/>
      <c r="J138" s="584"/>
      <c r="K138" s="584"/>
      <c r="L138" s="584"/>
      <c r="M138" s="584"/>
    </row>
    <row r="139" spans="1:13" ht="15">
      <c r="A139" s="134"/>
      <c r="B139" s="242" t="s">
        <v>862</v>
      </c>
      <c r="C139" s="584" t="s">
        <v>863</v>
      </c>
      <c r="D139" s="584"/>
      <c r="E139" s="584"/>
      <c r="F139" s="584"/>
      <c r="G139" s="584"/>
      <c r="H139" s="584"/>
      <c r="I139" s="584"/>
      <c r="J139" s="241">
        <v>18157.599999999999</v>
      </c>
      <c r="K139" s="241">
        <v>18157.599999999999</v>
      </c>
      <c r="L139" s="241">
        <v>18157.599999999999</v>
      </c>
      <c r="M139" s="241">
        <v>18157.599999999999</v>
      </c>
    </row>
    <row r="140" spans="1:13" ht="15">
      <c r="A140" s="134"/>
      <c r="B140" s="134"/>
      <c r="C140" s="137"/>
      <c r="D140" s="242" t="s">
        <v>864</v>
      </c>
      <c r="E140" s="584" t="s">
        <v>553</v>
      </c>
      <c r="F140" s="584"/>
      <c r="G140" s="584"/>
      <c r="H140" s="584"/>
      <c r="I140" s="584"/>
      <c r="J140" s="241">
        <v>18157.599999999999</v>
      </c>
      <c r="K140" s="241">
        <v>18157.599999999999</v>
      </c>
      <c r="L140" s="241">
        <v>18157.599999999999</v>
      </c>
      <c r="M140" s="241">
        <v>18157.599999999999</v>
      </c>
    </row>
    <row r="141" spans="1:13" ht="15">
      <c r="A141" s="134"/>
      <c r="B141" s="134"/>
      <c r="C141" s="137"/>
      <c r="D141" s="137"/>
      <c r="E141" s="137"/>
      <c r="F141" s="584" t="s">
        <v>865</v>
      </c>
      <c r="G141" s="584"/>
      <c r="H141" s="584"/>
      <c r="I141" s="584"/>
      <c r="J141" s="584"/>
      <c r="K141" s="584"/>
      <c r="L141" s="584"/>
      <c r="M141" s="584"/>
    </row>
    <row r="142" spans="1:13" ht="15">
      <c r="A142" s="134"/>
      <c r="B142" s="134"/>
      <c r="C142" s="137"/>
      <c r="D142" s="137"/>
      <c r="E142" s="137"/>
      <c r="F142" s="137"/>
      <c r="G142" s="584" t="s">
        <v>345</v>
      </c>
      <c r="H142" s="584"/>
      <c r="I142" s="584"/>
      <c r="J142" s="584"/>
      <c r="K142" s="584"/>
      <c r="L142" s="584"/>
      <c r="M142" s="584"/>
    </row>
    <row r="143" spans="1:13" ht="15">
      <c r="A143" s="134"/>
      <c r="B143" s="134"/>
      <c r="C143" s="137"/>
      <c r="D143" s="137"/>
      <c r="E143" s="137"/>
      <c r="F143" s="137"/>
      <c r="G143" s="137"/>
      <c r="H143" s="584" t="s">
        <v>866</v>
      </c>
      <c r="I143" s="584"/>
      <c r="J143" s="584"/>
      <c r="K143" s="584"/>
      <c r="L143" s="584"/>
      <c r="M143" s="584"/>
    </row>
    <row r="144" spans="1:13" s="140" customFormat="1" ht="15">
      <c r="A144" s="134"/>
      <c r="B144" s="242">
        <v>1235</v>
      </c>
      <c r="C144" s="246" t="s">
        <v>125</v>
      </c>
      <c r="D144" s="242"/>
      <c r="E144" s="242"/>
      <c r="F144" s="242"/>
      <c r="G144" s="242"/>
      <c r="H144" s="242"/>
      <c r="I144" s="242"/>
      <c r="J144" s="241">
        <f>+J145</f>
        <v>369750</v>
      </c>
      <c r="K144" s="241">
        <f t="shared" ref="K144:M144" si="7">+K145</f>
        <v>369750</v>
      </c>
      <c r="L144" s="241">
        <f t="shared" si="7"/>
        <v>369750</v>
      </c>
      <c r="M144" s="241">
        <f t="shared" si="7"/>
        <v>369750</v>
      </c>
    </row>
    <row r="145" spans="1:13" s="140" customFormat="1" ht="15">
      <c r="A145" s="134"/>
      <c r="B145" s="134"/>
      <c r="C145" s="137"/>
      <c r="D145" s="242" t="s">
        <v>128</v>
      </c>
      <c r="E145" s="243" t="s">
        <v>129</v>
      </c>
      <c r="F145" s="137"/>
      <c r="G145" s="137"/>
      <c r="H145" s="137"/>
      <c r="I145" s="138"/>
      <c r="J145" s="241">
        <v>369750</v>
      </c>
      <c r="K145" s="241">
        <v>369750</v>
      </c>
      <c r="L145" s="241">
        <v>369750</v>
      </c>
      <c r="M145" s="241">
        <v>369750</v>
      </c>
    </row>
    <row r="146" spans="1:13" s="140" customFormat="1" ht="15">
      <c r="A146" s="134"/>
      <c r="B146" s="134"/>
      <c r="C146" s="137"/>
      <c r="D146" s="137"/>
      <c r="E146" s="137"/>
      <c r="F146" s="243" t="s">
        <v>1052</v>
      </c>
      <c r="G146" s="137"/>
      <c r="H146" s="137"/>
      <c r="I146" s="138"/>
      <c r="J146" s="141"/>
      <c r="K146" s="141"/>
      <c r="L146" s="141"/>
      <c r="M146" s="141"/>
    </row>
    <row r="147" spans="1:13" s="140" customFormat="1" ht="15">
      <c r="A147" s="134"/>
      <c r="B147" s="134"/>
      <c r="C147" s="137"/>
      <c r="D147" s="137"/>
      <c r="E147" s="137"/>
      <c r="F147" s="137"/>
      <c r="G147" s="243" t="s">
        <v>30</v>
      </c>
      <c r="H147" s="137"/>
      <c r="I147" s="138"/>
      <c r="J147" s="141"/>
      <c r="K147" s="141"/>
      <c r="L147" s="141"/>
      <c r="M147" s="141"/>
    </row>
    <row r="148" spans="1:13" s="140" customFormat="1" ht="15">
      <c r="A148" s="134"/>
      <c r="B148" s="134"/>
      <c r="C148" s="137"/>
      <c r="D148" s="137"/>
      <c r="E148" s="137"/>
      <c r="F148" s="137"/>
      <c r="G148" s="137"/>
      <c r="H148" s="243" t="s">
        <v>1190</v>
      </c>
      <c r="I148" s="138"/>
      <c r="J148" s="141"/>
      <c r="K148" s="141"/>
      <c r="L148" s="141"/>
      <c r="M148" s="141"/>
    </row>
    <row r="149" spans="1:13" s="140" customFormat="1" ht="40.5">
      <c r="A149" s="134"/>
      <c r="B149" s="134"/>
      <c r="C149" s="137"/>
      <c r="D149" s="137"/>
      <c r="E149" s="137"/>
      <c r="F149" s="137"/>
      <c r="G149" s="137"/>
      <c r="H149" s="137"/>
      <c r="I149" s="138" t="s">
        <v>1191</v>
      </c>
      <c r="J149" s="141"/>
      <c r="K149" s="247">
        <v>870</v>
      </c>
      <c r="L149" s="247" t="s">
        <v>1021</v>
      </c>
      <c r="M149" s="247">
        <v>870</v>
      </c>
    </row>
    <row r="150" spans="1:13" ht="15">
      <c r="A150" s="134"/>
      <c r="B150" s="242" t="s">
        <v>867</v>
      </c>
      <c r="C150" s="584" t="s">
        <v>868</v>
      </c>
      <c r="D150" s="584"/>
      <c r="E150" s="584"/>
      <c r="F150" s="584"/>
      <c r="G150" s="584"/>
      <c r="H150" s="584"/>
      <c r="I150" s="584"/>
      <c r="J150" s="241">
        <f>+J151+J156+J162</f>
        <v>693466.2</v>
      </c>
      <c r="K150" s="241">
        <f t="shared" ref="K150:M150" si="8">+K151+K156+K162</f>
        <v>964858.6</v>
      </c>
      <c r="L150" s="241">
        <f t="shared" si="8"/>
        <v>964858.6</v>
      </c>
      <c r="M150" s="241">
        <f t="shared" si="8"/>
        <v>964858.6</v>
      </c>
    </row>
    <row r="151" spans="1:13" s="140" customFormat="1" ht="15">
      <c r="A151" s="134"/>
      <c r="B151" s="134"/>
      <c r="C151" s="137"/>
      <c r="D151" s="242" t="s">
        <v>1007</v>
      </c>
      <c r="E151" s="243" t="s">
        <v>1008</v>
      </c>
      <c r="F151" s="242"/>
      <c r="G151" s="242"/>
      <c r="H151" s="242"/>
      <c r="I151" s="242"/>
      <c r="J151" s="241">
        <v>13848</v>
      </c>
      <c r="K151" s="241">
        <v>13848</v>
      </c>
      <c r="L151" s="241">
        <v>13848</v>
      </c>
      <c r="M151" s="241">
        <v>13848</v>
      </c>
    </row>
    <row r="152" spans="1:13" s="140" customFormat="1" ht="15">
      <c r="A152" s="134"/>
      <c r="B152" s="134"/>
      <c r="C152" s="137"/>
      <c r="D152" s="137"/>
      <c r="E152" s="137"/>
      <c r="F152" s="243" t="s">
        <v>1009</v>
      </c>
      <c r="G152" s="242"/>
      <c r="H152" s="242"/>
      <c r="I152" s="242"/>
      <c r="J152" s="241"/>
      <c r="K152" s="241"/>
      <c r="L152" s="241"/>
      <c r="M152" s="241"/>
    </row>
    <row r="153" spans="1:13" s="140" customFormat="1" ht="15">
      <c r="A153" s="134"/>
      <c r="B153" s="134"/>
      <c r="C153" s="137"/>
      <c r="D153" s="137"/>
      <c r="E153" s="137"/>
      <c r="F153" s="137"/>
      <c r="G153" s="243" t="s">
        <v>1010</v>
      </c>
      <c r="H153" s="243"/>
      <c r="I153" s="242"/>
      <c r="J153" s="241"/>
      <c r="K153" s="241"/>
      <c r="L153" s="241"/>
      <c r="M153" s="241"/>
    </row>
    <row r="154" spans="1:13" s="140" customFormat="1" ht="15">
      <c r="A154" s="134"/>
      <c r="B154" s="134"/>
      <c r="C154" s="137"/>
      <c r="D154" s="137"/>
      <c r="E154" s="137"/>
      <c r="F154" s="137"/>
      <c r="G154" s="142"/>
      <c r="H154" s="243" t="s">
        <v>1011</v>
      </c>
      <c r="I154" s="242"/>
      <c r="J154" s="241"/>
      <c r="K154" s="241"/>
      <c r="L154" s="241"/>
      <c r="M154" s="241"/>
    </row>
    <row r="155" spans="1:13" s="140" customFormat="1" ht="40.5">
      <c r="A155" s="134"/>
      <c r="B155" s="134"/>
      <c r="C155" s="137"/>
      <c r="D155" s="137"/>
      <c r="E155" s="137"/>
      <c r="F155" s="137"/>
      <c r="G155" s="137"/>
      <c r="H155" s="137"/>
      <c r="I155" s="138" t="s">
        <v>1012</v>
      </c>
      <c r="J155" s="141"/>
      <c r="K155" s="141">
        <v>19</v>
      </c>
      <c r="L155" s="141"/>
      <c r="M155" s="141">
        <v>19</v>
      </c>
    </row>
    <row r="156" spans="1:13" ht="15" customHeight="1">
      <c r="A156" s="134"/>
      <c r="B156" s="134"/>
      <c r="C156" s="137"/>
      <c r="D156" s="242" t="s">
        <v>869</v>
      </c>
      <c r="E156" s="584" t="s">
        <v>563</v>
      </c>
      <c r="F156" s="584"/>
      <c r="G156" s="584"/>
      <c r="H156" s="584"/>
      <c r="I156" s="584"/>
      <c r="J156" s="241">
        <v>678234</v>
      </c>
      <c r="K156" s="241">
        <v>949626.4</v>
      </c>
      <c r="L156" s="241">
        <v>949626.4</v>
      </c>
      <c r="M156" s="241">
        <v>949626.4</v>
      </c>
    </row>
    <row r="157" spans="1:13" ht="15" customHeight="1">
      <c r="A157" s="134"/>
      <c r="B157" s="134"/>
      <c r="C157" s="137"/>
      <c r="D157" s="137"/>
      <c r="E157" s="137"/>
      <c r="F157" s="584" t="s">
        <v>870</v>
      </c>
      <c r="G157" s="584"/>
      <c r="H157" s="584"/>
      <c r="I157" s="584"/>
      <c r="J157" s="584"/>
      <c r="K157" s="584"/>
      <c r="L157" s="584"/>
      <c r="M157" s="584"/>
    </row>
    <row r="158" spans="1:13" ht="15" customHeight="1">
      <c r="A158" s="134"/>
      <c r="B158" s="134"/>
      <c r="C158" s="137"/>
      <c r="D158" s="137"/>
      <c r="E158" s="137"/>
      <c r="F158" s="137"/>
      <c r="G158" s="584" t="s">
        <v>298</v>
      </c>
      <c r="H158" s="584"/>
      <c r="I158" s="584"/>
      <c r="J158" s="584"/>
      <c r="K158" s="584"/>
      <c r="L158" s="584"/>
      <c r="M158" s="584"/>
    </row>
    <row r="159" spans="1:13" ht="15" customHeight="1">
      <c r="A159" s="134"/>
      <c r="B159" s="134"/>
      <c r="C159" s="137"/>
      <c r="D159" s="137"/>
      <c r="E159" s="137"/>
      <c r="F159" s="137"/>
      <c r="G159" s="137"/>
      <c r="H159" s="584" t="s">
        <v>871</v>
      </c>
      <c r="I159" s="584"/>
      <c r="J159" s="584"/>
      <c r="K159" s="584"/>
      <c r="L159" s="584"/>
      <c r="M159" s="584"/>
    </row>
    <row r="160" spans="1:13" ht="27">
      <c r="A160" s="134"/>
      <c r="B160" s="134"/>
      <c r="C160" s="137"/>
      <c r="D160" s="137"/>
      <c r="E160" s="137"/>
      <c r="F160" s="137"/>
      <c r="G160" s="137"/>
      <c r="H160" s="137"/>
      <c r="I160" s="138" t="s">
        <v>872</v>
      </c>
      <c r="J160" s="141"/>
      <c r="K160" s="141">
        <v>3</v>
      </c>
      <c r="L160" s="141"/>
      <c r="M160" s="141">
        <v>3</v>
      </c>
    </row>
    <row r="161" spans="1:13" ht="40.5">
      <c r="A161" s="134"/>
      <c r="B161" s="134"/>
      <c r="C161" s="137"/>
      <c r="D161" s="137"/>
      <c r="E161" s="137"/>
      <c r="F161" s="137"/>
      <c r="G161" s="137"/>
      <c r="H161" s="137"/>
      <c r="I161" s="138" t="s">
        <v>873</v>
      </c>
      <c r="J161" s="141"/>
      <c r="K161" s="141">
        <v>3</v>
      </c>
      <c r="L161" s="141"/>
      <c r="M161" s="141">
        <v>3</v>
      </c>
    </row>
    <row r="162" spans="1:13" s="140" customFormat="1" ht="15">
      <c r="A162" s="134"/>
      <c r="B162" s="134"/>
      <c r="C162" s="137"/>
      <c r="D162" s="242" t="s">
        <v>565</v>
      </c>
      <c r="E162" s="243" t="s">
        <v>566</v>
      </c>
      <c r="F162" s="142"/>
      <c r="G162" s="137"/>
      <c r="H162" s="137"/>
      <c r="I162" s="138"/>
      <c r="J162" s="241">
        <v>1384.2</v>
      </c>
      <c r="K162" s="241">
        <v>1384.2</v>
      </c>
      <c r="L162" s="241">
        <v>1384.2</v>
      </c>
      <c r="M162" s="241">
        <v>1384.2</v>
      </c>
    </row>
    <row r="163" spans="1:13" s="140" customFormat="1" ht="15">
      <c r="A163" s="134"/>
      <c r="B163" s="134"/>
      <c r="C163" s="137"/>
      <c r="D163" s="137"/>
      <c r="E163" s="142"/>
      <c r="F163" s="243" t="s">
        <v>1013</v>
      </c>
      <c r="G163" s="137"/>
      <c r="H163" s="137"/>
      <c r="I163" s="138"/>
      <c r="J163" s="141"/>
      <c r="K163" s="141"/>
      <c r="L163" s="141"/>
      <c r="M163" s="141"/>
    </row>
    <row r="164" spans="1:13" s="140" customFormat="1" ht="15">
      <c r="A164" s="134"/>
      <c r="B164" s="134"/>
      <c r="C164" s="137"/>
      <c r="D164" s="137"/>
      <c r="E164" s="137"/>
      <c r="F164" s="137"/>
      <c r="G164" s="243" t="s">
        <v>298</v>
      </c>
      <c r="H164" s="142"/>
      <c r="I164" s="138"/>
      <c r="J164" s="141"/>
      <c r="K164" s="141"/>
      <c r="L164" s="141"/>
      <c r="M164" s="141"/>
    </row>
    <row r="165" spans="1:13" s="140" customFormat="1" ht="16.5" customHeight="1">
      <c r="A165" s="134"/>
      <c r="B165" s="134"/>
      <c r="C165" s="137"/>
      <c r="D165" s="137"/>
      <c r="E165" s="137"/>
      <c r="F165" s="137"/>
      <c r="G165" s="142"/>
      <c r="H165" s="243" t="s">
        <v>1014</v>
      </c>
      <c r="I165" s="138"/>
      <c r="J165" s="141"/>
      <c r="K165" s="141"/>
      <c r="L165" s="141"/>
      <c r="M165" s="141"/>
    </row>
    <row r="166" spans="1:13" ht="27">
      <c r="A166" s="134"/>
      <c r="B166" s="134"/>
      <c r="C166" s="137"/>
      <c r="D166" s="137"/>
      <c r="E166" s="137"/>
      <c r="F166" s="137"/>
      <c r="G166" s="137"/>
      <c r="H166" s="137"/>
      <c r="I166" s="138" t="s">
        <v>880</v>
      </c>
      <c r="J166" s="141"/>
      <c r="K166" s="141">
        <v>1</v>
      </c>
      <c r="L166" s="141"/>
      <c r="M166" s="141">
        <v>1</v>
      </c>
    </row>
    <row r="167" spans="1:13">
      <c r="A167" s="590" t="s">
        <v>317</v>
      </c>
      <c r="B167" s="590"/>
      <c r="C167" s="590"/>
      <c r="D167" s="590"/>
      <c r="E167" s="590"/>
      <c r="F167" s="590"/>
      <c r="G167" s="590"/>
      <c r="H167" s="590"/>
      <c r="I167" s="590"/>
      <c r="J167" s="241">
        <f>+J168+J174</f>
        <v>2849.2</v>
      </c>
      <c r="K167" s="241">
        <f t="shared" ref="K167:M167" si="9">+K168+K174</f>
        <v>2849.2</v>
      </c>
      <c r="L167" s="241">
        <f t="shared" si="9"/>
        <v>2849.2</v>
      </c>
      <c r="M167" s="241">
        <f t="shared" si="9"/>
        <v>2849.2</v>
      </c>
    </row>
    <row r="168" spans="1:13" ht="15">
      <c r="A168" s="134"/>
      <c r="B168" s="242" t="s">
        <v>318</v>
      </c>
      <c r="C168" s="584" t="s">
        <v>319</v>
      </c>
      <c r="D168" s="584"/>
      <c r="E168" s="584"/>
      <c r="F168" s="584"/>
      <c r="G168" s="584"/>
      <c r="H168" s="584"/>
      <c r="I168" s="584"/>
      <c r="J168" s="241">
        <v>1189.2</v>
      </c>
      <c r="K168" s="241">
        <v>1189.2</v>
      </c>
      <c r="L168" s="241">
        <v>1189.2</v>
      </c>
      <c r="M168" s="241">
        <v>1189.2</v>
      </c>
    </row>
    <row r="169" spans="1:13" ht="15">
      <c r="A169" s="134"/>
      <c r="B169" s="134"/>
      <c r="C169" s="137"/>
      <c r="D169" s="242" t="s">
        <v>320</v>
      </c>
      <c r="E169" s="584" t="s">
        <v>122</v>
      </c>
      <c r="F169" s="584"/>
      <c r="G169" s="584"/>
      <c r="H169" s="584"/>
      <c r="I169" s="584"/>
      <c r="J169" s="241">
        <v>1189.2</v>
      </c>
      <c r="K169" s="241">
        <v>1189.2</v>
      </c>
      <c r="L169" s="241">
        <v>1189.2</v>
      </c>
      <c r="M169" s="241">
        <v>1189.2</v>
      </c>
    </row>
    <row r="170" spans="1:13" ht="15">
      <c r="A170" s="134"/>
      <c r="B170" s="134"/>
      <c r="C170" s="137"/>
      <c r="D170" s="137"/>
      <c r="E170" s="137"/>
      <c r="F170" s="584" t="s">
        <v>321</v>
      </c>
      <c r="G170" s="584"/>
      <c r="H170" s="584"/>
      <c r="I170" s="584"/>
      <c r="J170" s="584"/>
      <c r="K170" s="584"/>
      <c r="L170" s="584"/>
      <c r="M170" s="584"/>
    </row>
    <row r="171" spans="1:13" ht="15">
      <c r="A171" s="134"/>
      <c r="B171" s="134"/>
      <c r="C171" s="137"/>
      <c r="D171" s="137"/>
      <c r="E171" s="137"/>
      <c r="F171" s="137"/>
      <c r="G171" s="584" t="s">
        <v>300</v>
      </c>
      <c r="H171" s="584"/>
      <c r="I171" s="584"/>
      <c r="J171" s="584"/>
      <c r="K171" s="584"/>
      <c r="L171" s="584"/>
      <c r="M171" s="584"/>
    </row>
    <row r="172" spans="1:13" ht="15">
      <c r="A172" s="134"/>
      <c r="B172" s="134"/>
      <c r="C172" s="137"/>
      <c r="D172" s="137"/>
      <c r="E172" s="137"/>
      <c r="F172" s="137"/>
      <c r="G172" s="137"/>
      <c r="H172" s="584" t="s">
        <v>886</v>
      </c>
      <c r="I172" s="584"/>
      <c r="J172" s="584"/>
      <c r="K172" s="584"/>
      <c r="L172" s="584"/>
      <c r="M172" s="584"/>
    </row>
    <row r="173" spans="1:13" ht="67.5">
      <c r="A173" s="134"/>
      <c r="B173" s="134"/>
      <c r="C173" s="137"/>
      <c r="D173" s="137"/>
      <c r="E173" s="137"/>
      <c r="F173" s="137"/>
      <c r="G173" s="137"/>
      <c r="H173" s="137"/>
      <c r="I173" s="138" t="s">
        <v>322</v>
      </c>
      <c r="J173" s="141"/>
      <c r="K173" s="141"/>
      <c r="L173" s="141"/>
      <c r="M173" s="141"/>
    </row>
    <row r="174" spans="1:13" s="140" customFormat="1" ht="15">
      <c r="A174" s="134"/>
      <c r="B174" s="242">
        <v>1100</v>
      </c>
      <c r="C174" s="246" t="s">
        <v>319</v>
      </c>
      <c r="D174" s="242"/>
      <c r="E174" s="242"/>
      <c r="F174" s="242"/>
      <c r="G174" s="242"/>
      <c r="H174" s="242"/>
      <c r="I174" s="242"/>
      <c r="J174" s="241">
        <f>+J175</f>
        <v>1660</v>
      </c>
      <c r="K174" s="241">
        <f t="shared" ref="K174:M174" si="10">+K175</f>
        <v>1660</v>
      </c>
      <c r="L174" s="241">
        <f t="shared" si="10"/>
        <v>1660</v>
      </c>
      <c r="M174" s="241">
        <f t="shared" si="10"/>
        <v>1660</v>
      </c>
    </row>
    <row r="175" spans="1:13" s="140" customFormat="1" ht="15">
      <c r="A175" s="134"/>
      <c r="B175" s="134"/>
      <c r="C175" s="137"/>
      <c r="D175" s="242" t="s">
        <v>587</v>
      </c>
      <c r="E175" s="243" t="s">
        <v>1185</v>
      </c>
      <c r="F175" s="137"/>
      <c r="G175" s="137"/>
      <c r="H175" s="137"/>
      <c r="I175" s="138"/>
      <c r="J175" s="241">
        <v>1660</v>
      </c>
      <c r="K175" s="241">
        <v>1660</v>
      </c>
      <c r="L175" s="241">
        <v>1660</v>
      </c>
      <c r="M175" s="241">
        <v>1660</v>
      </c>
    </row>
    <row r="176" spans="1:13" s="140" customFormat="1" ht="15">
      <c r="A176" s="134"/>
      <c r="B176" s="134"/>
      <c r="C176" s="137"/>
      <c r="D176" s="137"/>
      <c r="E176" s="137"/>
      <c r="F176" s="243" t="s">
        <v>1186</v>
      </c>
      <c r="G176" s="137"/>
      <c r="H176" s="137"/>
      <c r="I176" s="138"/>
      <c r="J176" s="141"/>
      <c r="K176" s="141"/>
      <c r="L176" s="141"/>
      <c r="M176" s="141"/>
    </row>
    <row r="177" spans="1:13" s="140" customFormat="1" ht="15">
      <c r="A177" s="134"/>
      <c r="B177" s="134"/>
      <c r="C177" s="137"/>
      <c r="D177" s="137"/>
      <c r="E177" s="137"/>
      <c r="F177" s="137"/>
      <c r="G177" s="243" t="s">
        <v>1187</v>
      </c>
      <c r="H177" s="137"/>
      <c r="I177" s="138"/>
      <c r="J177" s="141"/>
      <c r="K177" s="141"/>
      <c r="L177" s="141"/>
      <c r="M177" s="141"/>
    </row>
    <row r="178" spans="1:13" s="140" customFormat="1" ht="15">
      <c r="A178" s="134"/>
      <c r="B178" s="134"/>
      <c r="C178" s="137"/>
      <c r="D178" s="137"/>
      <c r="E178" s="137"/>
      <c r="F178" s="137"/>
      <c r="G178" s="137"/>
      <c r="H178" s="243" t="s">
        <v>1189</v>
      </c>
      <c r="I178" s="138"/>
      <c r="J178" s="141"/>
      <c r="K178" s="141"/>
      <c r="L178" s="141"/>
      <c r="M178" s="141"/>
    </row>
    <row r="179" spans="1:13" s="140" customFormat="1" ht="15">
      <c r="A179" s="134"/>
      <c r="B179" s="134"/>
      <c r="C179" s="137"/>
      <c r="D179" s="137"/>
      <c r="E179" s="137"/>
      <c r="F179" s="137"/>
      <c r="G179" s="137"/>
      <c r="H179" s="137"/>
      <c r="I179" s="138" t="s">
        <v>1188</v>
      </c>
      <c r="J179" s="141"/>
      <c r="K179" s="141">
        <v>5</v>
      </c>
      <c r="L179" s="141"/>
      <c r="M179" s="141">
        <v>5</v>
      </c>
    </row>
    <row r="180" spans="1:13" s="251" customFormat="1">
      <c r="A180" s="246" t="s">
        <v>427</v>
      </c>
      <c r="B180" s="248"/>
      <c r="C180" s="248"/>
      <c r="D180" s="248"/>
      <c r="E180" s="248"/>
      <c r="F180" s="248"/>
      <c r="G180" s="248"/>
      <c r="H180" s="248"/>
      <c r="I180" s="249"/>
      <c r="J180" s="250">
        <f>+J181</f>
        <v>0</v>
      </c>
      <c r="K180" s="250">
        <f t="shared" ref="K180:M180" si="11">+K181</f>
        <v>0</v>
      </c>
      <c r="L180" s="250">
        <f t="shared" si="11"/>
        <v>0</v>
      </c>
      <c r="M180" s="250">
        <f t="shared" si="11"/>
        <v>0</v>
      </c>
    </row>
    <row r="181" spans="1:13" s="251" customFormat="1" ht="27">
      <c r="B181" s="252" t="s">
        <v>1193</v>
      </c>
      <c r="C181" s="253" t="s">
        <v>1194</v>
      </c>
      <c r="D181" s="254"/>
      <c r="E181" s="254"/>
      <c r="F181" s="254"/>
      <c r="G181" s="254"/>
      <c r="H181" s="254"/>
      <c r="I181" s="255"/>
      <c r="J181" s="250">
        <f>+J182+J186</f>
        <v>0</v>
      </c>
      <c r="K181" s="250">
        <f t="shared" ref="K181:M181" si="12">+K182+K186</f>
        <v>0</v>
      </c>
      <c r="L181" s="250">
        <f t="shared" si="12"/>
        <v>0</v>
      </c>
      <c r="M181" s="250">
        <f t="shared" si="12"/>
        <v>0</v>
      </c>
    </row>
    <row r="182" spans="1:13" s="251" customFormat="1">
      <c r="D182" s="256" t="s">
        <v>1195</v>
      </c>
      <c r="E182" s="257" t="s">
        <v>595</v>
      </c>
      <c r="F182" s="254"/>
      <c r="G182" s="254"/>
      <c r="H182" s="254"/>
      <c r="I182" s="255"/>
      <c r="J182" s="258">
        <v>-4693.8999999999996</v>
      </c>
      <c r="K182" s="258">
        <v>-4693.8999999999996</v>
      </c>
      <c r="L182" s="258">
        <v>-4693.8999999999996</v>
      </c>
      <c r="M182" s="258">
        <v>-4693.8999999999996</v>
      </c>
    </row>
    <row r="183" spans="1:13" s="251" customFormat="1">
      <c r="D183" s="249"/>
      <c r="E183" s="249"/>
      <c r="F183" s="257" t="s">
        <v>1196</v>
      </c>
      <c r="G183" s="259"/>
      <c r="H183" s="259"/>
      <c r="I183" s="255"/>
      <c r="J183" s="255"/>
      <c r="K183" s="255"/>
      <c r="L183" s="255"/>
      <c r="M183" s="255"/>
    </row>
    <row r="184" spans="1:13" s="251" customFormat="1">
      <c r="D184" s="249"/>
      <c r="E184" s="249"/>
      <c r="F184" s="260"/>
      <c r="G184" s="257" t="s">
        <v>1197</v>
      </c>
      <c r="H184" s="259"/>
      <c r="I184" s="255"/>
      <c r="J184" s="255"/>
      <c r="K184" s="255"/>
      <c r="L184" s="255"/>
      <c r="M184" s="255"/>
    </row>
    <row r="185" spans="1:13" s="251" customFormat="1" ht="43.5" customHeight="1">
      <c r="D185" s="249"/>
      <c r="E185" s="249"/>
      <c r="F185" s="260"/>
      <c r="G185" s="260"/>
      <c r="H185" s="257" t="s">
        <v>1198</v>
      </c>
      <c r="I185" s="255"/>
      <c r="J185" s="255"/>
      <c r="K185" s="255"/>
      <c r="L185" s="255"/>
      <c r="M185" s="255"/>
    </row>
    <row r="186" spans="1:13" s="261" customFormat="1" ht="69" customHeight="1">
      <c r="D186" s="256" t="s">
        <v>1199</v>
      </c>
      <c r="E186" s="262" t="s">
        <v>1200</v>
      </c>
      <c r="F186" s="254"/>
      <c r="G186" s="254"/>
      <c r="H186" s="254"/>
      <c r="I186" s="255"/>
      <c r="J186" s="258">
        <v>4693.8999999999996</v>
      </c>
      <c r="K186" s="258">
        <v>4693.8999999999996</v>
      </c>
      <c r="L186" s="258">
        <v>4693.8999999999996</v>
      </c>
      <c r="M186" s="258">
        <v>4693.8999999999996</v>
      </c>
    </row>
    <row r="187" spans="1:13" s="261" customFormat="1" ht="21.75" customHeight="1">
      <c r="D187" s="249"/>
      <c r="E187" s="249"/>
      <c r="F187" s="263" t="s">
        <v>1201</v>
      </c>
      <c r="G187" s="254"/>
      <c r="H187" s="254"/>
      <c r="I187" s="255"/>
      <c r="J187" s="255"/>
      <c r="K187" s="255"/>
      <c r="L187" s="255"/>
      <c r="M187" s="255"/>
    </row>
    <row r="188" spans="1:13" s="261" customFormat="1" ht="22.5" customHeight="1">
      <c r="D188" s="249"/>
      <c r="E188" s="249"/>
      <c r="F188" s="249"/>
      <c r="G188" s="263" t="s">
        <v>283</v>
      </c>
      <c r="H188" s="254"/>
      <c r="I188" s="255"/>
      <c r="J188" s="255"/>
      <c r="K188" s="255"/>
      <c r="L188" s="255"/>
      <c r="M188" s="255"/>
    </row>
    <row r="189" spans="1:13" s="261" customFormat="1" ht="24.75" customHeight="1">
      <c r="D189" s="249"/>
      <c r="E189" s="249"/>
      <c r="F189" s="249"/>
      <c r="G189" s="249"/>
      <c r="H189" s="263" t="s">
        <v>1202</v>
      </c>
      <c r="I189" s="255"/>
      <c r="J189" s="255"/>
      <c r="K189" s="255"/>
      <c r="L189" s="255"/>
      <c r="M189" s="255"/>
    </row>
    <row r="190" spans="1:13">
      <c r="A190" s="590" t="s">
        <v>887</v>
      </c>
      <c r="B190" s="590"/>
      <c r="C190" s="590"/>
      <c r="D190" s="590"/>
      <c r="E190" s="590"/>
      <c r="F190" s="590"/>
      <c r="G190" s="590"/>
      <c r="H190" s="590"/>
      <c r="I190" s="590"/>
      <c r="J190" s="241">
        <v>1027137.1</v>
      </c>
      <c r="K190" s="241">
        <v>1027137.1</v>
      </c>
      <c r="L190" s="241">
        <v>1027137.1</v>
      </c>
      <c r="M190" s="241">
        <v>1027137.1</v>
      </c>
    </row>
    <row r="191" spans="1:13" ht="15">
      <c r="A191" s="134"/>
      <c r="B191" s="242" t="s">
        <v>888</v>
      </c>
      <c r="C191" s="584" t="s">
        <v>889</v>
      </c>
      <c r="D191" s="584"/>
      <c r="E191" s="584"/>
      <c r="F191" s="584"/>
      <c r="G191" s="584"/>
      <c r="H191" s="584"/>
      <c r="I191" s="584"/>
      <c r="J191" s="241">
        <v>983217.1</v>
      </c>
      <c r="K191" s="241">
        <v>983217.1</v>
      </c>
      <c r="L191" s="241">
        <v>983217.1</v>
      </c>
      <c r="M191" s="241">
        <v>983217.1</v>
      </c>
    </row>
    <row r="192" spans="1:13" ht="15">
      <c r="A192" s="134"/>
      <c r="B192" s="134"/>
      <c r="C192" s="137"/>
      <c r="D192" s="242" t="s">
        <v>890</v>
      </c>
      <c r="E192" s="584" t="s">
        <v>614</v>
      </c>
      <c r="F192" s="584"/>
      <c r="G192" s="584"/>
      <c r="H192" s="584"/>
      <c r="I192" s="584"/>
      <c r="J192" s="241">
        <v>983217.1</v>
      </c>
      <c r="K192" s="241">
        <v>983217.1</v>
      </c>
      <c r="L192" s="241">
        <v>983217.1</v>
      </c>
      <c r="M192" s="241">
        <v>983217.1</v>
      </c>
    </row>
    <row r="193" spans="1:13" ht="15">
      <c r="A193" s="134"/>
      <c r="B193" s="134"/>
      <c r="C193" s="137"/>
      <c r="D193" s="137"/>
      <c r="E193" s="137"/>
      <c r="F193" s="584" t="s">
        <v>891</v>
      </c>
      <c r="G193" s="584"/>
      <c r="H193" s="584"/>
      <c r="I193" s="584"/>
      <c r="J193" s="584"/>
      <c r="K193" s="584"/>
      <c r="L193" s="584"/>
      <c r="M193" s="584"/>
    </row>
    <row r="194" spans="1:13" ht="15">
      <c r="A194" s="134"/>
      <c r="B194" s="134"/>
      <c r="C194" s="137"/>
      <c r="D194" s="137"/>
      <c r="E194" s="137"/>
      <c r="F194" s="137"/>
      <c r="G194" s="584" t="s">
        <v>283</v>
      </c>
      <c r="H194" s="584"/>
      <c r="I194" s="584"/>
      <c r="J194" s="584"/>
      <c r="K194" s="584"/>
      <c r="L194" s="584"/>
      <c r="M194" s="584"/>
    </row>
    <row r="195" spans="1:13" ht="15">
      <c r="A195" s="134"/>
      <c r="B195" s="134"/>
      <c r="C195" s="137"/>
      <c r="D195" s="137"/>
      <c r="E195" s="137"/>
      <c r="F195" s="137"/>
      <c r="G195" s="137"/>
      <c r="H195" s="584" t="s">
        <v>892</v>
      </c>
      <c r="I195" s="584"/>
      <c r="J195" s="584"/>
      <c r="K195" s="584"/>
      <c r="L195" s="584"/>
      <c r="M195" s="584"/>
    </row>
    <row r="196" spans="1:13" ht="15">
      <c r="A196" s="134"/>
      <c r="B196" s="134"/>
      <c r="C196" s="137"/>
      <c r="D196" s="137"/>
      <c r="E196" s="137"/>
      <c r="F196" s="137"/>
      <c r="G196" s="137"/>
      <c r="H196" s="137"/>
      <c r="I196" s="138" t="s">
        <v>893</v>
      </c>
      <c r="J196" s="141"/>
      <c r="K196" s="141">
        <v>658</v>
      </c>
      <c r="L196" s="141"/>
      <c r="M196" s="141">
        <v>658</v>
      </c>
    </row>
    <row r="197" spans="1:13" ht="15">
      <c r="A197" s="134"/>
      <c r="B197" s="134"/>
      <c r="C197" s="137"/>
      <c r="D197" s="137"/>
      <c r="E197" s="137"/>
      <c r="F197" s="137"/>
      <c r="G197" s="137"/>
      <c r="H197" s="137"/>
      <c r="I197" s="138" t="s">
        <v>894</v>
      </c>
      <c r="J197" s="141"/>
      <c r="K197" s="141">
        <v>8097</v>
      </c>
      <c r="L197" s="141"/>
      <c r="M197" s="141">
        <v>8097</v>
      </c>
    </row>
    <row r="198" spans="1:13" s="264" customFormat="1">
      <c r="B198" s="242">
        <v>1090</v>
      </c>
      <c r="C198" s="264" t="s">
        <v>603</v>
      </c>
      <c r="D198" s="242"/>
      <c r="E198" s="242"/>
      <c r="F198" s="242"/>
      <c r="G198" s="242"/>
      <c r="H198" s="242"/>
      <c r="I198" s="242"/>
      <c r="J198" s="242">
        <v>43920</v>
      </c>
      <c r="K198" s="264">
        <v>43920</v>
      </c>
      <c r="L198" s="264">
        <v>43920</v>
      </c>
      <c r="M198" s="264">
        <v>43920</v>
      </c>
    </row>
    <row r="199" spans="1:13" s="264" customFormat="1">
      <c r="D199" s="264" t="s">
        <v>1000</v>
      </c>
      <c r="E199" s="264" t="s">
        <v>998</v>
      </c>
      <c r="J199" s="264">
        <v>43920</v>
      </c>
      <c r="K199" s="264">
        <v>43920</v>
      </c>
      <c r="L199" s="264">
        <v>43920</v>
      </c>
      <c r="M199" s="264">
        <v>43920</v>
      </c>
    </row>
    <row r="200" spans="1:13" s="264" customFormat="1">
      <c r="F200" s="264" t="s">
        <v>999</v>
      </c>
    </row>
    <row r="201" spans="1:13" s="264" customFormat="1">
      <c r="G201" s="264" t="s">
        <v>283</v>
      </c>
    </row>
    <row r="202" spans="1:13" s="264" customFormat="1">
      <c r="H202" s="264" t="s">
        <v>892</v>
      </c>
    </row>
    <row r="203" spans="1:13" s="264" customFormat="1">
      <c r="I203" s="264" t="s">
        <v>894</v>
      </c>
      <c r="K203" s="264">
        <v>106</v>
      </c>
      <c r="M203" s="264">
        <v>106</v>
      </c>
    </row>
    <row r="204" spans="1:13">
      <c r="A204" s="590" t="s">
        <v>346</v>
      </c>
      <c r="B204" s="590"/>
      <c r="C204" s="590"/>
      <c r="D204" s="590"/>
      <c r="E204" s="590"/>
      <c r="F204" s="590"/>
      <c r="G204" s="590"/>
      <c r="H204" s="590"/>
      <c r="I204" s="590"/>
      <c r="J204" s="241">
        <f>+J205+J214</f>
        <v>35218.1</v>
      </c>
      <c r="K204" s="241">
        <f>+K205+K214</f>
        <v>680199.7</v>
      </c>
      <c r="L204" s="241">
        <f>+L205+L214</f>
        <v>680199.7</v>
      </c>
      <c r="M204" s="241">
        <f>+M205+M214</f>
        <v>936658.09999999986</v>
      </c>
    </row>
    <row r="205" spans="1:13" ht="15">
      <c r="A205" s="134"/>
      <c r="B205" s="242" t="s">
        <v>330</v>
      </c>
      <c r="C205" s="584" t="s">
        <v>331</v>
      </c>
      <c r="D205" s="584"/>
      <c r="E205" s="584"/>
      <c r="F205" s="584"/>
      <c r="G205" s="584"/>
      <c r="H205" s="584"/>
      <c r="I205" s="584"/>
      <c r="J205" s="241">
        <f>+J206+J210</f>
        <v>35218.1</v>
      </c>
      <c r="K205" s="241">
        <f>+K206+K210</f>
        <v>270766.89999999997</v>
      </c>
      <c r="L205" s="241">
        <f>+L206+L210</f>
        <v>270766.89999999997</v>
      </c>
      <c r="M205" s="241">
        <f>+M206+M210</f>
        <v>270766.89999999997</v>
      </c>
    </row>
    <row r="206" spans="1:13" ht="15">
      <c r="A206" s="134"/>
      <c r="B206" s="134"/>
      <c r="C206" s="137"/>
      <c r="D206" s="242" t="s">
        <v>332</v>
      </c>
      <c r="E206" s="584" t="s">
        <v>36</v>
      </c>
      <c r="F206" s="584"/>
      <c r="G206" s="584"/>
      <c r="H206" s="584"/>
      <c r="I206" s="584"/>
      <c r="J206" s="241">
        <v>0</v>
      </c>
      <c r="K206" s="241">
        <v>235548.79999999999</v>
      </c>
      <c r="L206" s="241">
        <v>235548.79999999999</v>
      </c>
      <c r="M206" s="241">
        <v>235548.79999999999</v>
      </c>
    </row>
    <row r="207" spans="1:13" ht="15">
      <c r="A207" s="134"/>
      <c r="B207" s="134"/>
      <c r="C207" s="137"/>
      <c r="D207" s="137"/>
      <c r="E207" s="137"/>
      <c r="F207" s="584" t="s">
        <v>333</v>
      </c>
      <c r="G207" s="584"/>
      <c r="H207" s="584"/>
      <c r="I207" s="584"/>
      <c r="J207" s="584"/>
      <c r="K207" s="584"/>
      <c r="L207" s="584"/>
      <c r="M207" s="584"/>
    </row>
    <row r="208" spans="1:13" ht="15">
      <c r="A208" s="134"/>
      <c r="B208" s="134"/>
      <c r="C208" s="137"/>
      <c r="D208" s="137"/>
      <c r="E208" s="137"/>
      <c r="F208" s="137"/>
      <c r="G208" s="584" t="s">
        <v>283</v>
      </c>
      <c r="H208" s="584"/>
      <c r="I208" s="584"/>
      <c r="J208" s="584"/>
      <c r="K208" s="584"/>
      <c r="L208" s="584"/>
      <c r="M208" s="584"/>
    </row>
    <row r="209" spans="1:13" ht="15">
      <c r="A209" s="134"/>
      <c r="B209" s="134"/>
      <c r="C209" s="137"/>
      <c r="D209" s="137"/>
      <c r="E209" s="137"/>
      <c r="F209" s="137"/>
      <c r="G209" s="137"/>
      <c r="H209" s="584" t="s">
        <v>343</v>
      </c>
      <c r="I209" s="584"/>
      <c r="J209" s="584"/>
      <c r="K209" s="584"/>
      <c r="L209" s="584"/>
      <c r="M209" s="584"/>
    </row>
    <row r="210" spans="1:13" ht="15">
      <c r="A210" s="134"/>
      <c r="B210" s="134"/>
      <c r="C210" s="137"/>
      <c r="D210" s="242" t="s">
        <v>768</v>
      </c>
      <c r="E210" s="584" t="s">
        <v>443</v>
      </c>
      <c r="F210" s="584"/>
      <c r="G210" s="584"/>
      <c r="H210" s="584"/>
      <c r="I210" s="584"/>
      <c r="J210" s="241">
        <v>35218.1</v>
      </c>
      <c r="K210" s="241">
        <v>35218.1</v>
      </c>
      <c r="L210" s="241">
        <v>35218.1</v>
      </c>
      <c r="M210" s="241">
        <v>35218.1</v>
      </c>
    </row>
    <row r="211" spans="1:13" ht="15">
      <c r="A211" s="134"/>
      <c r="B211" s="134"/>
      <c r="C211" s="137"/>
      <c r="D211" s="137"/>
      <c r="E211" s="137"/>
      <c r="F211" s="584" t="s">
        <v>769</v>
      </c>
      <c r="G211" s="584"/>
      <c r="H211" s="584"/>
      <c r="I211" s="584"/>
      <c r="J211" s="584"/>
      <c r="K211" s="584"/>
      <c r="L211" s="584"/>
      <c r="M211" s="584"/>
    </row>
    <row r="212" spans="1:13" ht="15">
      <c r="A212" s="134"/>
      <c r="B212" s="134"/>
      <c r="C212" s="137"/>
      <c r="D212" s="137"/>
      <c r="E212" s="137"/>
      <c r="F212" s="137"/>
      <c r="G212" s="584" t="s">
        <v>283</v>
      </c>
      <c r="H212" s="584"/>
      <c r="I212" s="584"/>
      <c r="J212" s="584"/>
      <c r="K212" s="584"/>
      <c r="L212" s="584"/>
      <c r="M212" s="584"/>
    </row>
    <row r="213" spans="1:13" ht="15">
      <c r="A213" s="134"/>
      <c r="B213" s="134"/>
      <c r="C213" s="137"/>
      <c r="D213" s="137"/>
      <c r="E213" s="137"/>
      <c r="F213" s="137"/>
      <c r="G213" s="137"/>
      <c r="H213" s="584" t="s">
        <v>343</v>
      </c>
      <c r="I213" s="584"/>
      <c r="J213" s="584"/>
      <c r="K213" s="584"/>
      <c r="L213" s="584"/>
      <c r="M213" s="584"/>
    </row>
    <row r="214" spans="1:13" s="140" customFormat="1" ht="15" customHeight="1">
      <c r="A214" s="134"/>
      <c r="B214" s="242" t="s">
        <v>341</v>
      </c>
      <c r="C214" s="584" t="s">
        <v>342</v>
      </c>
      <c r="D214" s="584"/>
      <c r="E214" s="584"/>
      <c r="F214" s="584"/>
      <c r="G214" s="584"/>
      <c r="H214" s="584"/>
      <c r="I214" s="584"/>
      <c r="J214" s="241">
        <f>+J215+J219</f>
        <v>0</v>
      </c>
      <c r="K214" s="241">
        <f>+K215+K219</f>
        <v>409432.8</v>
      </c>
      <c r="L214" s="241">
        <f>+L215+L219</f>
        <v>409432.8</v>
      </c>
      <c r="M214" s="241">
        <f>+M215+M219</f>
        <v>665891.19999999995</v>
      </c>
    </row>
    <row r="215" spans="1:13" s="140" customFormat="1" ht="15" customHeight="1">
      <c r="A215" s="134"/>
      <c r="B215" s="134"/>
      <c r="C215" s="137"/>
      <c r="D215" s="242" t="s">
        <v>945</v>
      </c>
      <c r="E215" s="584" t="s">
        <v>446</v>
      </c>
      <c r="F215" s="584"/>
      <c r="G215" s="584"/>
      <c r="H215" s="584"/>
      <c r="I215" s="584"/>
      <c r="J215" s="241">
        <v>0</v>
      </c>
      <c r="K215" s="241">
        <v>409432.8</v>
      </c>
      <c r="L215" s="241">
        <v>409432.8</v>
      </c>
      <c r="M215" s="241">
        <v>409432.8</v>
      </c>
    </row>
    <row r="216" spans="1:13" s="140" customFormat="1" ht="15" customHeight="1">
      <c r="A216" s="134"/>
      <c r="B216" s="134"/>
      <c r="C216" s="137"/>
      <c r="D216" s="137"/>
      <c r="E216" s="137"/>
      <c r="F216" s="584" t="s">
        <v>946</v>
      </c>
      <c r="G216" s="584"/>
      <c r="H216" s="584"/>
      <c r="I216" s="584"/>
      <c r="J216" s="584"/>
      <c r="K216" s="584"/>
      <c r="L216" s="584"/>
      <c r="M216" s="584"/>
    </row>
    <row r="217" spans="1:13" s="140" customFormat="1" ht="15" customHeight="1">
      <c r="A217" s="134"/>
      <c r="B217" s="134"/>
      <c r="C217" s="137"/>
      <c r="D217" s="137"/>
      <c r="E217" s="137"/>
      <c r="F217" s="137"/>
      <c r="G217" s="584" t="s">
        <v>283</v>
      </c>
      <c r="H217" s="584"/>
      <c r="I217" s="584"/>
      <c r="J217" s="584"/>
      <c r="K217" s="584"/>
      <c r="L217" s="584"/>
      <c r="M217" s="584"/>
    </row>
    <row r="218" spans="1:13" s="140" customFormat="1" ht="15" customHeight="1">
      <c r="A218" s="134"/>
      <c r="B218" s="134"/>
      <c r="C218" s="137"/>
      <c r="D218" s="137"/>
      <c r="E218" s="137"/>
      <c r="F218" s="137"/>
      <c r="G218" s="137"/>
      <c r="H218" s="584" t="s">
        <v>343</v>
      </c>
      <c r="I218" s="584"/>
      <c r="J218" s="584"/>
      <c r="K218" s="584"/>
      <c r="L218" s="584"/>
      <c r="M218" s="584"/>
    </row>
    <row r="219" spans="1:13" ht="15">
      <c r="A219" s="134"/>
      <c r="B219" s="134"/>
      <c r="C219" s="137"/>
      <c r="D219" s="242" t="s">
        <v>770</v>
      </c>
      <c r="E219" s="584" t="s">
        <v>449</v>
      </c>
      <c r="F219" s="584"/>
      <c r="G219" s="584"/>
      <c r="H219" s="584"/>
      <c r="I219" s="584"/>
      <c r="J219" s="241">
        <v>0</v>
      </c>
      <c r="K219" s="241">
        <v>0</v>
      </c>
      <c r="L219" s="241">
        <v>0</v>
      </c>
      <c r="M219" s="241">
        <v>256458.4</v>
      </c>
    </row>
    <row r="220" spans="1:13" ht="15">
      <c r="A220" s="134"/>
      <c r="B220" s="134"/>
      <c r="C220" s="137"/>
      <c r="D220" s="137"/>
      <c r="E220" s="137"/>
      <c r="F220" s="584" t="s">
        <v>771</v>
      </c>
      <c r="G220" s="584"/>
      <c r="H220" s="584"/>
      <c r="I220" s="584"/>
      <c r="J220" s="584"/>
      <c r="K220" s="584"/>
      <c r="L220" s="584"/>
      <c r="M220" s="584"/>
    </row>
    <row r="221" spans="1:13" ht="15">
      <c r="A221" s="134"/>
      <c r="B221" s="134"/>
      <c r="C221" s="137"/>
      <c r="D221" s="137"/>
      <c r="E221" s="137"/>
      <c r="F221" s="137"/>
      <c r="G221" s="584" t="s">
        <v>283</v>
      </c>
      <c r="H221" s="584"/>
      <c r="I221" s="584"/>
      <c r="J221" s="584"/>
      <c r="K221" s="584"/>
      <c r="L221" s="584"/>
      <c r="M221" s="584"/>
    </row>
    <row r="222" spans="1:13" ht="15">
      <c r="A222" s="134"/>
      <c r="B222" s="134"/>
      <c r="C222" s="137"/>
      <c r="D222" s="137"/>
      <c r="E222" s="137"/>
      <c r="F222" s="137"/>
      <c r="G222" s="137"/>
      <c r="H222" s="584" t="s">
        <v>343</v>
      </c>
      <c r="I222" s="584"/>
      <c r="J222" s="584"/>
      <c r="K222" s="584"/>
      <c r="L222" s="584"/>
      <c r="M222" s="584"/>
    </row>
    <row r="223" spans="1:13">
      <c r="A223" s="590" t="s">
        <v>909</v>
      </c>
      <c r="B223" s="590"/>
      <c r="C223" s="590"/>
      <c r="D223" s="590"/>
      <c r="E223" s="590"/>
      <c r="F223" s="590"/>
      <c r="G223" s="590"/>
      <c r="H223" s="590"/>
      <c r="I223" s="590"/>
      <c r="J223" s="241">
        <v>52985.5</v>
      </c>
      <c r="K223" s="241">
        <v>52985.5</v>
      </c>
      <c r="L223" s="241">
        <v>52985.5</v>
      </c>
      <c r="M223" s="241">
        <v>52985.5</v>
      </c>
    </row>
    <row r="224" spans="1:13" ht="15">
      <c r="A224" s="134"/>
      <c r="B224" s="242" t="s">
        <v>825</v>
      </c>
      <c r="C224" s="584" t="s">
        <v>826</v>
      </c>
      <c r="D224" s="584"/>
      <c r="E224" s="584"/>
      <c r="F224" s="584"/>
      <c r="G224" s="584"/>
      <c r="H224" s="584"/>
      <c r="I224" s="584"/>
      <c r="J224" s="241">
        <v>52985.5</v>
      </c>
      <c r="K224" s="241">
        <v>52985.5</v>
      </c>
      <c r="L224" s="241">
        <v>52985.5</v>
      </c>
      <c r="M224" s="241">
        <v>52985.5</v>
      </c>
    </row>
    <row r="225" spans="1:13" ht="15">
      <c r="A225" s="134"/>
      <c r="B225" s="134"/>
      <c r="C225" s="137"/>
      <c r="D225" s="242" t="s">
        <v>827</v>
      </c>
      <c r="E225" s="584" t="s">
        <v>514</v>
      </c>
      <c r="F225" s="584"/>
      <c r="G225" s="584"/>
      <c r="H225" s="584"/>
      <c r="I225" s="584"/>
      <c r="J225" s="241">
        <v>52985.5</v>
      </c>
      <c r="K225" s="241">
        <v>52985.5</v>
      </c>
      <c r="L225" s="241">
        <v>52985.5</v>
      </c>
      <c r="M225" s="241">
        <v>52985.5</v>
      </c>
    </row>
    <row r="226" spans="1:13" ht="15">
      <c r="A226" s="134"/>
      <c r="B226" s="134"/>
      <c r="C226" s="137"/>
      <c r="D226" s="137"/>
      <c r="E226" s="137"/>
      <c r="F226" s="584" t="s">
        <v>828</v>
      </c>
      <c r="G226" s="584"/>
      <c r="H226" s="584"/>
      <c r="I226" s="584"/>
      <c r="J226" s="584"/>
      <c r="K226" s="584"/>
      <c r="L226" s="584"/>
      <c r="M226" s="584"/>
    </row>
    <row r="227" spans="1:13" ht="15">
      <c r="A227" s="134"/>
      <c r="B227" s="134"/>
      <c r="C227" s="137"/>
      <c r="D227" s="137"/>
      <c r="E227" s="137"/>
      <c r="F227" s="137"/>
      <c r="G227" s="584" t="s">
        <v>298</v>
      </c>
      <c r="H227" s="584"/>
      <c r="I227" s="584"/>
      <c r="J227" s="584"/>
      <c r="K227" s="584"/>
      <c r="L227" s="584"/>
      <c r="M227" s="584"/>
    </row>
    <row r="228" spans="1:13" ht="15">
      <c r="A228" s="134"/>
      <c r="B228" s="134"/>
      <c r="C228" s="137"/>
      <c r="D228" s="137"/>
      <c r="E228" s="137"/>
      <c r="F228" s="137"/>
      <c r="G228" s="137"/>
      <c r="H228" s="584" t="s">
        <v>829</v>
      </c>
      <c r="I228" s="584"/>
      <c r="J228" s="584"/>
      <c r="K228" s="584"/>
      <c r="L228" s="584"/>
      <c r="M228" s="584"/>
    </row>
    <row r="229" spans="1:13">
      <c r="A229" s="590" t="s">
        <v>304</v>
      </c>
      <c r="B229" s="590"/>
      <c r="C229" s="590"/>
      <c r="D229" s="590"/>
      <c r="E229" s="590"/>
      <c r="F229" s="590"/>
      <c r="G229" s="590"/>
      <c r="H229" s="590"/>
      <c r="I229" s="590"/>
      <c r="J229" s="241">
        <v>190735.5</v>
      </c>
      <c r="K229" s="241">
        <v>190735.5</v>
      </c>
      <c r="L229" s="241">
        <v>190735.5</v>
      </c>
      <c r="M229" s="241">
        <v>190735.5</v>
      </c>
    </row>
    <row r="230" spans="1:13" ht="15">
      <c r="A230" s="134"/>
      <c r="B230" s="242" t="s">
        <v>305</v>
      </c>
      <c r="C230" s="584" t="s">
        <v>306</v>
      </c>
      <c r="D230" s="584"/>
      <c r="E230" s="584"/>
      <c r="F230" s="584"/>
      <c r="G230" s="584"/>
      <c r="H230" s="584"/>
      <c r="I230" s="584"/>
      <c r="J230" s="241">
        <v>190735.5</v>
      </c>
      <c r="K230" s="241">
        <v>190735.5</v>
      </c>
      <c r="L230" s="241">
        <v>190735.5</v>
      </c>
      <c r="M230" s="241">
        <v>190735.5</v>
      </c>
    </row>
    <row r="231" spans="1:13" ht="15">
      <c r="A231" s="134"/>
      <c r="B231" s="134"/>
      <c r="C231" s="137"/>
      <c r="D231" s="242" t="s">
        <v>895</v>
      </c>
      <c r="E231" s="584" t="s">
        <v>617</v>
      </c>
      <c r="F231" s="584"/>
      <c r="G231" s="584"/>
      <c r="H231" s="584"/>
      <c r="I231" s="584"/>
      <c r="J231" s="241">
        <v>17750</v>
      </c>
      <c r="K231" s="241">
        <v>17750</v>
      </c>
      <c r="L231" s="241">
        <v>17750</v>
      </c>
      <c r="M231" s="241">
        <v>17750</v>
      </c>
    </row>
    <row r="232" spans="1:13" ht="15">
      <c r="A232" s="134"/>
      <c r="B232" s="134"/>
      <c r="C232" s="137"/>
      <c r="D232" s="137"/>
      <c r="E232" s="137"/>
      <c r="F232" s="584" t="s">
        <v>896</v>
      </c>
      <c r="G232" s="584"/>
      <c r="H232" s="584"/>
      <c r="I232" s="584"/>
      <c r="J232" s="584"/>
      <c r="K232" s="584"/>
      <c r="L232" s="584"/>
      <c r="M232" s="584"/>
    </row>
    <row r="233" spans="1:13" ht="15">
      <c r="A233" s="134"/>
      <c r="B233" s="134"/>
      <c r="C233" s="137"/>
      <c r="D233" s="137"/>
      <c r="E233" s="137"/>
      <c r="F233" s="137"/>
      <c r="G233" s="584" t="s">
        <v>283</v>
      </c>
      <c r="H233" s="584"/>
      <c r="I233" s="584"/>
      <c r="J233" s="584"/>
      <c r="K233" s="584"/>
      <c r="L233" s="584"/>
      <c r="M233" s="584"/>
    </row>
    <row r="234" spans="1:13" ht="15">
      <c r="A234" s="134"/>
      <c r="B234" s="134"/>
      <c r="C234" s="137"/>
      <c r="D234" s="137"/>
      <c r="E234" s="137"/>
      <c r="F234" s="137"/>
      <c r="G234" s="137"/>
      <c r="H234" s="584" t="s">
        <v>309</v>
      </c>
      <c r="I234" s="584"/>
      <c r="J234" s="584"/>
      <c r="K234" s="584"/>
      <c r="L234" s="584"/>
      <c r="M234" s="584"/>
    </row>
    <row r="235" spans="1:13" ht="27">
      <c r="A235" s="134"/>
      <c r="B235" s="134"/>
      <c r="C235" s="137"/>
      <c r="D235" s="137"/>
      <c r="E235" s="137"/>
      <c r="F235" s="137"/>
      <c r="G235" s="137"/>
      <c r="H235" s="137"/>
      <c r="I235" s="138" t="s">
        <v>897</v>
      </c>
      <c r="J235" s="141"/>
      <c r="K235" s="141"/>
      <c r="L235" s="141"/>
      <c r="M235" s="141"/>
    </row>
    <row r="236" spans="1:13" ht="27">
      <c r="A236" s="134"/>
      <c r="B236" s="134"/>
      <c r="C236" s="137"/>
      <c r="D236" s="137"/>
      <c r="E236" s="137"/>
      <c r="F236" s="137"/>
      <c r="G236" s="137"/>
      <c r="H236" s="137"/>
      <c r="I236" s="138" t="s">
        <v>898</v>
      </c>
      <c r="J236" s="141"/>
      <c r="K236" s="141"/>
      <c r="L236" s="141"/>
      <c r="M236" s="141"/>
    </row>
    <row r="237" spans="1:13" ht="15">
      <c r="A237" s="134"/>
      <c r="B237" s="134"/>
      <c r="C237" s="137"/>
      <c r="D237" s="137"/>
      <c r="E237" s="137"/>
      <c r="F237" s="137"/>
      <c r="G237" s="137"/>
      <c r="H237" s="137"/>
      <c r="I237" s="138" t="s">
        <v>899</v>
      </c>
      <c r="J237" s="141"/>
      <c r="K237" s="141"/>
      <c r="L237" s="141"/>
      <c r="M237" s="141"/>
    </row>
    <row r="238" spans="1:13" ht="40.5">
      <c r="A238" s="134"/>
      <c r="B238" s="134"/>
      <c r="C238" s="137"/>
      <c r="D238" s="137"/>
      <c r="E238" s="137"/>
      <c r="F238" s="137"/>
      <c r="G238" s="137"/>
      <c r="H238" s="137"/>
      <c r="I238" s="138" t="s">
        <v>900</v>
      </c>
      <c r="J238" s="141"/>
      <c r="K238" s="141"/>
      <c r="L238" s="141"/>
      <c r="M238" s="141"/>
    </row>
    <row r="239" spans="1:13" ht="15">
      <c r="A239" s="134"/>
      <c r="B239" s="134"/>
      <c r="C239" s="137"/>
      <c r="D239" s="242" t="s">
        <v>307</v>
      </c>
      <c r="E239" s="584" t="s">
        <v>137</v>
      </c>
      <c r="F239" s="584"/>
      <c r="G239" s="584"/>
      <c r="H239" s="584"/>
      <c r="I239" s="584"/>
      <c r="J239" s="241">
        <v>172985.5</v>
      </c>
      <c r="K239" s="241">
        <v>172985.5</v>
      </c>
      <c r="L239" s="241">
        <v>172985.5</v>
      </c>
      <c r="M239" s="241">
        <v>172985.5</v>
      </c>
    </row>
    <row r="240" spans="1:13" ht="15">
      <c r="A240" s="134"/>
      <c r="B240" s="134"/>
      <c r="C240" s="137"/>
      <c r="D240" s="137"/>
      <c r="E240" s="137"/>
      <c r="F240" s="584" t="s">
        <v>308</v>
      </c>
      <c r="G240" s="584"/>
      <c r="H240" s="584"/>
      <c r="I240" s="584"/>
      <c r="J240" s="584"/>
      <c r="K240" s="584"/>
      <c r="L240" s="584"/>
      <c r="M240" s="584"/>
    </row>
    <row r="241" spans="1:13" ht="15">
      <c r="A241" s="134"/>
      <c r="B241" s="134"/>
      <c r="C241" s="137"/>
      <c r="D241" s="137"/>
      <c r="E241" s="137"/>
      <c r="F241" s="137"/>
      <c r="G241" s="584" t="s">
        <v>283</v>
      </c>
      <c r="H241" s="584"/>
      <c r="I241" s="584"/>
      <c r="J241" s="584"/>
      <c r="K241" s="584"/>
      <c r="L241" s="584"/>
      <c r="M241" s="584"/>
    </row>
    <row r="242" spans="1:13" ht="15">
      <c r="A242" s="134"/>
      <c r="B242" s="134"/>
      <c r="C242" s="137"/>
      <c r="D242" s="137"/>
      <c r="E242" s="137"/>
      <c r="F242" s="137"/>
      <c r="G242" s="137"/>
      <c r="H242" s="584" t="s">
        <v>309</v>
      </c>
      <c r="I242" s="584"/>
      <c r="J242" s="584"/>
      <c r="K242" s="584"/>
      <c r="L242" s="584"/>
      <c r="M242" s="584"/>
    </row>
    <row r="243" spans="1:13" ht="15">
      <c r="A243" s="243" t="s">
        <v>1184</v>
      </c>
      <c r="B243" s="134"/>
      <c r="C243" s="137"/>
      <c r="D243" s="137"/>
      <c r="E243" s="137"/>
      <c r="F243" s="137"/>
      <c r="G243" s="137"/>
      <c r="H243" s="242"/>
      <c r="I243" s="242"/>
      <c r="J243" s="241">
        <f>+J244</f>
        <v>6591.5</v>
      </c>
      <c r="K243" s="241">
        <f t="shared" ref="K243:M243" si="13">+K244</f>
        <v>6591.5</v>
      </c>
      <c r="L243" s="241">
        <f t="shared" si="13"/>
        <v>6591.5</v>
      </c>
      <c r="M243" s="241">
        <f t="shared" si="13"/>
        <v>6591.5</v>
      </c>
    </row>
    <row r="244" spans="1:13" s="140" customFormat="1" ht="15" customHeight="1">
      <c r="A244" s="134"/>
      <c r="B244" s="242">
        <v>1079</v>
      </c>
      <c r="C244" s="584" t="s">
        <v>53</v>
      </c>
      <c r="D244" s="584"/>
      <c r="E244" s="584"/>
      <c r="F244" s="584"/>
      <c r="G244" s="584"/>
      <c r="H244" s="584"/>
      <c r="I244" s="584"/>
      <c r="J244" s="241">
        <v>6591.5</v>
      </c>
      <c r="K244" s="241">
        <v>6591.5</v>
      </c>
      <c r="L244" s="241">
        <v>6591.5</v>
      </c>
      <c r="M244" s="241">
        <v>6591.5</v>
      </c>
    </row>
    <row r="245" spans="1:13" s="140" customFormat="1" ht="15" customHeight="1">
      <c r="A245" s="134"/>
      <c r="B245" s="134"/>
      <c r="C245" s="137"/>
      <c r="D245" s="242" t="s">
        <v>952</v>
      </c>
      <c r="E245" s="584" t="s">
        <v>324</v>
      </c>
      <c r="F245" s="584"/>
      <c r="G245" s="584"/>
      <c r="H245" s="584"/>
      <c r="I245" s="584"/>
      <c r="J245" s="241">
        <v>6591.5</v>
      </c>
      <c r="K245" s="241">
        <v>6591.5</v>
      </c>
      <c r="L245" s="241">
        <v>6591.5</v>
      </c>
      <c r="M245" s="241">
        <v>6591.5</v>
      </c>
    </row>
    <row r="246" spans="1:13" s="140" customFormat="1" ht="15" customHeight="1">
      <c r="A246" s="134"/>
      <c r="B246" s="134"/>
      <c r="C246" s="137"/>
      <c r="D246" s="137"/>
      <c r="E246" s="137"/>
      <c r="F246" s="584" t="s">
        <v>953</v>
      </c>
      <c r="G246" s="584"/>
      <c r="H246" s="584"/>
      <c r="I246" s="584"/>
      <c r="J246" s="584"/>
      <c r="K246" s="584"/>
      <c r="L246" s="584"/>
      <c r="M246" s="584"/>
    </row>
    <row r="247" spans="1:13" s="140" customFormat="1" ht="15">
      <c r="A247" s="134"/>
      <c r="B247" s="134"/>
      <c r="C247" s="137"/>
      <c r="D247" s="137"/>
      <c r="E247" s="137"/>
      <c r="F247" s="137"/>
      <c r="G247" s="584" t="s">
        <v>283</v>
      </c>
      <c r="H247" s="584"/>
      <c r="I247" s="584"/>
      <c r="J247" s="584"/>
      <c r="K247" s="584"/>
      <c r="L247" s="584"/>
      <c r="M247" s="584"/>
    </row>
    <row r="248" spans="1:13" s="140" customFormat="1" ht="15">
      <c r="A248" s="134"/>
      <c r="B248" s="134"/>
      <c r="C248" s="137"/>
      <c r="D248" s="137"/>
      <c r="E248" s="137"/>
      <c r="F248" s="137"/>
      <c r="G248" s="137"/>
      <c r="H248" s="584" t="s">
        <v>954</v>
      </c>
      <c r="I248" s="584"/>
      <c r="J248" s="584"/>
      <c r="K248" s="584"/>
      <c r="L248" s="584"/>
      <c r="M248" s="584"/>
    </row>
    <row r="249" spans="1:13" s="140" customFormat="1" ht="40.5">
      <c r="A249" s="134"/>
      <c r="B249" s="134"/>
      <c r="C249" s="137"/>
      <c r="D249" s="137"/>
      <c r="E249" s="137"/>
      <c r="F249" s="137"/>
      <c r="G249" s="137"/>
      <c r="H249" s="137"/>
      <c r="I249" s="138" t="s">
        <v>1171</v>
      </c>
      <c r="J249" s="141"/>
      <c r="K249" s="141">
        <v>1</v>
      </c>
      <c r="L249" s="141"/>
      <c r="M249" s="141">
        <v>1</v>
      </c>
    </row>
    <row r="250" spans="1:13">
      <c r="A250" s="590" t="s">
        <v>901</v>
      </c>
      <c r="B250" s="590"/>
      <c r="C250" s="590"/>
      <c r="D250" s="590"/>
      <c r="E250" s="590"/>
      <c r="F250" s="590"/>
      <c r="G250" s="590"/>
      <c r="H250" s="590"/>
      <c r="I250" s="590"/>
      <c r="J250" s="241">
        <v>148748.9</v>
      </c>
      <c r="K250" s="241">
        <v>222253.6</v>
      </c>
      <c r="L250" s="241">
        <v>295758.3</v>
      </c>
      <c r="M250" s="241">
        <v>332510.59999999998</v>
      </c>
    </row>
    <row r="251" spans="1:13" ht="15">
      <c r="A251" s="134"/>
      <c r="B251" s="242" t="s">
        <v>902</v>
      </c>
      <c r="C251" s="584" t="s">
        <v>903</v>
      </c>
      <c r="D251" s="584"/>
      <c r="E251" s="584"/>
      <c r="F251" s="584"/>
      <c r="G251" s="584"/>
      <c r="H251" s="584"/>
      <c r="I251" s="584"/>
      <c r="J251" s="241">
        <v>148748.9</v>
      </c>
      <c r="K251" s="241">
        <v>222253.6</v>
      </c>
      <c r="L251" s="241">
        <v>295758.3</v>
      </c>
      <c r="M251" s="241">
        <v>332510.59999999998</v>
      </c>
    </row>
    <row r="252" spans="1:13" ht="15">
      <c r="A252" s="134"/>
      <c r="B252" s="134"/>
      <c r="C252" s="137"/>
      <c r="D252" s="242" t="s">
        <v>904</v>
      </c>
      <c r="E252" s="584" t="s">
        <v>625</v>
      </c>
      <c r="F252" s="584"/>
      <c r="G252" s="584"/>
      <c r="H252" s="584"/>
      <c r="I252" s="584"/>
      <c r="J252" s="241">
        <v>148748.9</v>
      </c>
      <c r="K252" s="241">
        <v>222253.6</v>
      </c>
      <c r="L252" s="241">
        <v>295758.3</v>
      </c>
      <c r="M252" s="241">
        <v>332510.59999999998</v>
      </c>
    </row>
    <row r="253" spans="1:13" ht="15">
      <c r="A253" s="134"/>
      <c r="B253" s="134"/>
      <c r="C253" s="137"/>
      <c r="D253" s="137"/>
      <c r="E253" s="137"/>
      <c r="F253" s="584" t="s">
        <v>905</v>
      </c>
      <c r="G253" s="584"/>
      <c r="H253" s="584"/>
      <c r="I253" s="584"/>
      <c r="J253" s="584"/>
      <c r="K253" s="584"/>
      <c r="L253" s="584"/>
      <c r="M253" s="584"/>
    </row>
    <row r="254" spans="1:13" ht="15">
      <c r="A254" s="134"/>
      <c r="B254" s="134"/>
      <c r="C254" s="137"/>
      <c r="D254" s="137"/>
      <c r="E254" s="137"/>
      <c r="F254" s="137"/>
      <c r="G254" s="584" t="s">
        <v>283</v>
      </c>
      <c r="H254" s="584"/>
      <c r="I254" s="584"/>
      <c r="J254" s="584"/>
      <c r="K254" s="584"/>
      <c r="L254" s="584"/>
      <c r="M254" s="584"/>
    </row>
    <row r="255" spans="1:13" ht="15">
      <c r="A255" s="134"/>
      <c r="B255" s="134"/>
      <c r="C255" s="137"/>
      <c r="D255" s="137"/>
      <c r="E255" s="137"/>
      <c r="F255" s="137"/>
      <c r="G255" s="137"/>
      <c r="H255" s="584" t="s">
        <v>906</v>
      </c>
      <c r="I255" s="584"/>
      <c r="J255" s="584"/>
      <c r="K255" s="584"/>
      <c r="L255" s="584"/>
      <c r="M255" s="584"/>
    </row>
    <row r="256" spans="1:13" ht="27">
      <c r="A256" s="134"/>
      <c r="B256" s="134"/>
      <c r="C256" s="137"/>
      <c r="D256" s="137"/>
      <c r="E256" s="137"/>
      <c r="F256" s="137"/>
      <c r="G256" s="137"/>
      <c r="H256" s="137"/>
      <c r="I256" s="138" t="s">
        <v>907</v>
      </c>
      <c r="J256" s="141"/>
      <c r="K256" s="141">
        <v>2</v>
      </c>
      <c r="L256" s="141"/>
      <c r="M256" s="141">
        <v>2</v>
      </c>
    </row>
    <row r="257" spans="1:13" ht="15">
      <c r="A257" s="134"/>
      <c r="B257" s="134"/>
      <c r="C257" s="137"/>
      <c r="D257" s="137"/>
      <c r="E257" s="137"/>
      <c r="F257" s="137"/>
      <c r="G257" s="137"/>
      <c r="H257" s="137"/>
      <c r="I257" s="138" t="s">
        <v>908</v>
      </c>
      <c r="J257" s="141"/>
      <c r="K257" s="141">
        <v>5140.3999999999996</v>
      </c>
      <c r="L257" s="141"/>
      <c r="M257" s="141">
        <v>5140.3999999999996</v>
      </c>
    </row>
    <row r="258" spans="1:13" ht="27">
      <c r="A258" s="134"/>
      <c r="B258" s="134"/>
      <c r="C258" s="137"/>
      <c r="D258" s="137"/>
      <c r="E258" s="137"/>
      <c r="F258" s="137"/>
      <c r="G258" s="137"/>
      <c r="H258" s="137"/>
      <c r="I258" s="138" t="s">
        <v>948</v>
      </c>
      <c r="J258" s="141"/>
      <c r="K258" s="141"/>
      <c r="L258" s="141"/>
      <c r="M258" s="141">
        <v>100</v>
      </c>
    </row>
    <row r="259" spans="1:13">
      <c r="A259" s="590" t="s">
        <v>910</v>
      </c>
      <c r="B259" s="590"/>
      <c r="C259" s="590"/>
      <c r="D259" s="590"/>
      <c r="E259" s="590"/>
      <c r="F259" s="590"/>
      <c r="G259" s="590"/>
      <c r="H259" s="590"/>
      <c r="I259" s="590"/>
      <c r="J259" s="241">
        <f>+J260+J269+J274+J286+J292+J305+J314+J280</f>
        <v>648772.4</v>
      </c>
      <c r="K259" s="241">
        <f t="shared" ref="K259:M259" si="14">+K260+K269+K274+K286+K292+K305+K314+K280</f>
        <v>992369.1</v>
      </c>
      <c r="L259" s="241">
        <f t="shared" si="14"/>
        <v>1065625.4000000001</v>
      </c>
      <c r="M259" s="241">
        <f t="shared" si="14"/>
        <v>1065625.4000000001</v>
      </c>
    </row>
    <row r="260" spans="1:13" ht="15">
      <c r="A260" s="134"/>
      <c r="B260" s="242" t="s">
        <v>798</v>
      </c>
      <c r="C260" s="584" t="s">
        <v>799</v>
      </c>
      <c r="D260" s="584"/>
      <c r="E260" s="584"/>
      <c r="F260" s="584"/>
      <c r="G260" s="584"/>
      <c r="H260" s="584"/>
      <c r="I260" s="584"/>
      <c r="J260" s="241">
        <f>+J261+J265</f>
        <v>2842.2</v>
      </c>
      <c r="K260" s="241">
        <f>+K261+K265</f>
        <v>2842.2</v>
      </c>
      <c r="L260" s="241">
        <f>+L261+L265</f>
        <v>2842.2</v>
      </c>
      <c r="M260" s="241">
        <f>+M261+M265</f>
        <v>2842.2</v>
      </c>
    </row>
    <row r="261" spans="1:13" ht="15">
      <c r="A261" s="134"/>
      <c r="B261" s="134"/>
      <c r="C261" s="137"/>
      <c r="D261" s="242" t="s">
        <v>800</v>
      </c>
      <c r="E261" s="584" t="s">
        <v>92</v>
      </c>
      <c r="F261" s="584"/>
      <c r="G261" s="584"/>
      <c r="H261" s="584"/>
      <c r="I261" s="584"/>
      <c r="J261" s="241">
        <v>1942.8</v>
      </c>
      <c r="K261" s="241">
        <v>1942.8</v>
      </c>
      <c r="L261" s="241">
        <v>1942.8</v>
      </c>
      <c r="M261" s="241">
        <v>1942.8</v>
      </c>
    </row>
    <row r="262" spans="1:13" ht="15">
      <c r="A262" s="134"/>
      <c r="B262" s="134"/>
      <c r="C262" s="137"/>
      <c r="D262" s="137"/>
      <c r="E262" s="137"/>
      <c r="F262" s="584" t="s">
        <v>297</v>
      </c>
      <c r="G262" s="584"/>
      <c r="H262" s="584"/>
      <c r="I262" s="584"/>
      <c r="J262" s="584"/>
      <c r="K262" s="584"/>
      <c r="L262" s="584"/>
      <c r="M262" s="584"/>
    </row>
    <row r="263" spans="1:13" ht="15">
      <c r="A263" s="134"/>
      <c r="B263" s="134"/>
      <c r="C263" s="137"/>
      <c r="D263" s="137"/>
      <c r="E263" s="137"/>
      <c r="F263" s="137"/>
      <c r="G263" s="584" t="s">
        <v>298</v>
      </c>
      <c r="H263" s="584"/>
      <c r="I263" s="584"/>
      <c r="J263" s="584"/>
      <c r="K263" s="584"/>
      <c r="L263" s="584"/>
      <c r="M263" s="584"/>
    </row>
    <row r="264" spans="1:13" ht="15">
      <c r="A264" s="134"/>
      <c r="B264" s="134"/>
      <c r="C264" s="137"/>
      <c r="D264" s="137"/>
      <c r="E264" s="137"/>
      <c r="F264" s="137"/>
      <c r="G264" s="137"/>
      <c r="H264" s="584" t="s">
        <v>801</v>
      </c>
      <c r="I264" s="584"/>
      <c r="J264" s="584"/>
      <c r="K264" s="584"/>
      <c r="L264" s="584"/>
      <c r="M264" s="584"/>
    </row>
    <row r="265" spans="1:13" ht="15">
      <c r="A265" s="134"/>
      <c r="B265" s="134"/>
      <c r="C265" s="137"/>
      <c r="D265" s="242" t="s">
        <v>803</v>
      </c>
      <c r="E265" s="584" t="s">
        <v>480</v>
      </c>
      <c r="F265" s="584"/>
      <c r="G265" s="584"/>
      <c r="H265" s="584"/>
      <c r="I265" s="584"/>
      <c r="J265" s="241">
        <v>899.4</v>
      </c>
      <c r="K265" s="241">
        <v>899.4</v>
      </c>
      <c r="L265" s="241">
        <v>899.4</v>
      </c>
      <c r="M265" s="241">
        <v>899.4</v>
      </c>
    </row>
    <row r="266" spans="1:13" ht="15">
      <c r="A266" s="134"/>
      <c r="B266" s="134"/>
      <c r="C266" s="137"/>
      <c r="D266" s="137"/>
      <c r="E266" s="137"/>
      <c r="F266" s="584" t="s">
        <v>804</v>
      </c>
      <c r="G266" s="584"/>
      <c r="H266" s="584"/>
      <c r="I266" s="584"/>
      <c r="J266" s="584"/>
      <c r="K266" s="584"/>
      <c r="L266" s="584"/>
      <c r="M266" s="584"/>
    </row>
    <row r="267" spans="1:13" ht="15">
      <c r="A267" s="134"/>
      <c r="B267" s="134"/>
      <c r="C267" s="137"/>
      <c r="D267" s="137"/>
      <c r="E267" s="137"/>
      <c r="F267" s="137"/>
      <c r="G267" s="584" t="s">
        <v>298</v>
      </c>
      <c r="H267" s="584"/>
      <c r="I267" s="584"/>
      <c r="J267" s="584"/>
      <c r="K267" s="584"/>
      <c r="L267" s="584"/>
      <c r="M267" s="584"/>
    </row>
    <row r="268" spans="1:13" ht="15">
      <c r="A268" s="134"/>
      <c r="B268" s="134"/>
      <c r="C268" s="137"/>
      <c r="D268" s="137"/>
      <c r="E268" s="137"/>
      <c r="F268" s="137"/>
      <c r="G268" s="137"/>
      <c r="H268" s="584" t="s">
        <v>801</v>
      </c>
      <c r="I268" s="584"/>
      <c r="J268" s="584"/>
      <c r="K268" s="584"/>
      <c r="L268" s="584"/>
      <c r="M268" s="584"/>
    </row>
    <row r="269" spans="1:13" ht="15">
      <c r="A269" s="134"/>
      <c r="B269" s="242" t="s">
        <v>810</v>
      </c>
      <c r="C269" s="584" t="s">
        <v>811</v>
      </c>
      <c r="D269" s="584"/>
      <c r="E269" s="584"/>
      <c r="F269" s="584"/>
      <c r="G269" s="584"/>
      <c r="H269" s="584"/>
      <c r="I269" s="584"/>
      <c r="J269" s="241">
        <v>3265.8</v>
      </c>
      <c r="K269" s="241">
        <v>3265.8</v>
      </c>
      <c r="L269" s="241">
        <v>3265.8</v>
      </c>
      <c r="M269" s="241">
        <v>3265.8</v>
      </c>
    </row>
    <row r="270" spans="1:13" ht="15">
      <c r="A270" s="134"/>
      <c r="B270" s="134"/>
      <c r="C270" s="137"/>
      <c r="D270" s="242" t="s">
        <v>812</v>
      </c>
      <c r="E270" s="584" t="s">
        <v>487</v>
      </c>
      <c r="F270" s="584"/>
      <c r="G270" s="584"/>
      <c r="H270" s="584"/>
      <c r="I270" s="584"/>
      <c r="J270" s="241">
        <v>3265.8</v>
      </c>
      <c r="K270" s="241">
        <v>3265.8</v>
      </c>
      <c r="L270" s="241">
        <v>3265.8</v>
      </c>
      <c r="M270" s="241">
        <v>3265.8</v>
      </c>
    </row>
    <row r="271" spans="1:13" ht="15">
      <c r="A271" s="134"/>
      <c r="B271" s="134"/>
      <c r="C271" s="137"/>
      <c r="D271" s="137"/>
      <c r="E271" s="137"/>
      <c r="F271" s="584" t="s">
        <v>813</v>
      </c>
      <c r="G271" s="584"/>
      <c r="H271" s="584"/>
      <c r="I271" s="584"/>
      <c r="J271" s="584"/>
      <c r="K271" s="584"/>
      <c r="L271" s="584"/>
      <c r="M271" s="584"/>
    </row>
    <row r="272" spans="1:13" ht="15">
      <c r="A272" s="134"/>
      <c r="B272" s="134"/>
      <c r="C272" s="137"/>
      <c r="D272" s="137"/>
      <c r="E272" s="137"/>
      <c r="F272" s="137"/>
      <c r="G272" s="584" t="s">
        <v>298</v>
      </c>
      <c r="H272" s="584"/>
      <c r="I272" s="584"/>
      <c r="J272" s="584"/>
      <c r="K272" s="584"/>
      <c r="L272" s="584"/>
      <c r="M272" s="584"/>
    </row>
    <row r="273" spans="1:13" ht="15">
      <c r="A273" s="134"/>
      <c r="B273" s="134"/>
      <c r="C273" s="137"/>
      <c r="D273" s="137"/>
      <c r="E273" s="137"/>
      <c r="F273" s="137"/>
      <c r="G273" s="137"/>
      <c r="H273" s="584" t="s">
        <v>814</v>
      </c>
      <c r="I273" s="584"/>
      <c r="J273" s="584"/>
      <c r="K273" s="584"/>
      <c r="L273" s="584"/>
      <c r="M273" s="584"/>
    </row>
    <row r="274" spans="1:13" ht="15">
      <c r="A274" s="134"/>
      <c r="B274" s="242" t="s">
        <v>311</v>
      </c>
      <c r="C274" s="584" t="s">
        <v>312</v>
      </c>
      <c r="D274" s="584"/>
      <c r="E274" s="584"/>
      <c r="F274" s="584"/>
      <c r="G274" s="584"/>
      <c r="H274" s="584"/>
      <c r="I274" s="584"/>
      <c r="J274" s="241">
        <v>62865.3</v>
      </c>
      <c r="K274" s="241">
        <v>62865.3</v>
      </c>
      <c r="L274" s="241">
        <v>62865.3</v>
      </c>
      <c r="M274" s="241">
        <v>62865.3</v>
      </c>
    </row>
    <row r="275" spans="1:13" ht="15">
      <c r="A275" s="134"/>
      <c r="B275" s="134"/>
      <c r="C275" s="137"/>
      <c r="D275" s="242" t="s">
        <v>313</v>
      </c>
      <c r="E275" s="584" t="s">
        <v>74</v>
      </c>
      <c r="F275" s="584"/>
      <c r="G275" s="584"/>
      <c r="H275" s="584"/>
      <c r="I275" s="584"/>
      <c r="J275" s="241">
        <v>62865.3</v>
      </c>
      <c r="K275" s="241">
        <v>62865.3</v>
      </c>
      <c r="L275" s="241">
        <v>62865.3</v>
      </c>
      <c r="M275" s="241">
        <v>62865.3</v>
      </c>
    </row>
    <row r="276" spans="1:13" ht="15">
      <c r="A276" s="134"/>
      <c r="B276" s="134"/>
      <c r="C276" s="137"/>
      <c r="D276" s="137"/>
      <c r="E276" s="137"/>
      <c r="F276" s="584" t="s">
        <v>314</v>
      </c>
      <c r="G276" s="584"/>
      <c r="H276" s="584"/>
      <c r="I276" s="584"/>
      <c r="J276" s="584"/>
      <c r="K276" s="584"/>
      <c r="L276" s="584"/>
      <c r="M276" s="584"/>
    </row>
    <row r="277" spans="1:13" ht="15">
      <c r="A277" s="134"/>
      <c r="B277" s="134"/>
      <c r="C277" s="137"/>
      <c r="D277" s="137"/>
      <c r="E277" s="137"/>
      <c r="F277" s="137"/>
      <c r="G277" s="584" t="s">
        <v>283</v>
      </c>
      <c r="H277" s="584"/>
      <c r="I277" s="584"/>
      <c r="J277" s="584"/>
      <c r="K277" s="584"/>
      <c r="L277" s="584"/>
      <c r="M277" s="584"/>
    </row>
    <row r="278" spans="1:13" ht="15">
      <c r="A278" s="134"/>
      <c r="B278" s="134"/>
      <c r="C278" s="137"/>
      <c r="D278" s="137"/>
      <c r="E278" s="137"/>
      <c r="F278" s="137"/>
      <c r="G278" s="137"/>
      <c r="H278" s="584" t="s">
        <v>315</v>
      </c>
      <c r="I278" s="584"/>
      <c r="J278" s="584"/>
      <c r="K278" s="584"/>
      <c r="L278" s="584"/>
      <c r="M278" s="584"/>
    </row>
    <row r="279" spans="1:13" ht="15">
      <c r="A279" s="134"/>
      <c r="B279" s="134"/>
      <c r="C279" s="137"/>
      <c r="D279" s="137"/>
      <c r="E279" s="137"/>
      <c r="F279" s="137"/>
      <c r="G279" s="137"/>
      <c r="H279" s="137"/>
      <c r="I279" s="138" t="s">
        <v>779</v>
      </c>
      <c r="J279" s="141"/>
      <c r="K279" s="141"/>
      <c r="L279" s="141"/>
      <c r="M279" s="141">
        <v>1</v>
      </c>
    </row>
    <row r="280" spans="1:13" ht="15">
      <c r="A280" s="134"/>
      <c r="B280" s="242">
        <v>1098</v>
      </c>
      <c r="C280" s="584" t="s">
        <v>110</v>
      </c>
      <c r="D280" s="584"/>
      <c r="E280" s="584"/>
      <c r="F280" s="584"/>
      <c r="G280" s="584"/>
      <c r="H280" s="584"/>
      <c r="I280" s="584"/>
      <c r="J280" s="241">
        <v>255.1</v>
      </c>
      <c r="K280" s="241">
        <v>255.1</v>
      </c>
      <c r="L280" s="241">
        <v>255.1</v>
      </c>
      <c r="M280" s="241">
        <v>255.1</v>
      </c>
    </row>
    <row r="281" spans="1:13" ht="15">
      <c r="A281" s="134"/>
      <c r="B281" s="134"/>
      <c r="C281" s="137"/>
      <c r="D281" s="242" t="s">
        <v>1203</v>
      </c>
      <c r="E281" s="584" t="s">
        <v>114</v>
      </c>
      <c r="F281" s="584"/>
      <c r="G281" s="584"/>
      <c r="H281" s="584"/>
      <c r="I281" s="584"/>
      <c r="J281" s="241">
        <v>255.1</v>
      </c>
      <c r="K281" s="241">
        <v>255.1</v>
      </c>
      <c r="L281" s="241">
        <v>255.1</v>
      </c>
      <c r="M281" s="241">
        <v>255.1</v>
      </c>
    </row>
    <row r="282" spans="1:13" ht="15">
      <c r="A282" s="134"/>
      <c r="B282" s="134"/>
      <c r="C282" s="137"/>
      <c r="D282" s="137"/>
      <c r="E282" s="137"/>
      <c r="F282" s="584" t="s">
        <v>115</v>
      </c>
      <c r="G282" s="584"/>
      <c r="H282" s="584"/>
      <c r="I282" s="584"/>
      <c r="J282" s="584"/>
      <c r="K282" s="584"/>
      <c r="L282" s="584"/>
      <c r="M282" s="584"/>
    </row>
    <row r="283" spans="1:13" ht="15">
      <c r="A283" s="134"/>
      <c r="B283" s="134"/>
      <c r="C283" s="137"/>
      <c r="D283" s="137"/>
      <c r="E283" s="137"/>
      <c r="F283" s="137"/>
      <c r="G283" s="584" t="s">
        <v>300</v>
      </c>
      <c r="H283" s="584"/>
      <c r="I283" s="584"/>
      <c r="J283" s="584"/>
      <c r="K283" s="584"/>
      <c r="L283" s="584"/>
      <c r="M283" s="584"/>
    </row>
    <row r="284" spans="1:13" ht="15">
      <c r="A284" s="134"/>
      <c r="B284" s="134"/>
      <c r="C284" s="137"/>
      <c r="D284" s="137"/>
      <c r="E284" s="137"/>
      <c r="F284" s="137"/>
      <c r="G284" s="137"/>
      <c r="H284" s="584" t="s">
        <v>1204</v>
      </c>
      <c r="I284" s="584"/>
      <c r="J284" s="584"/>
      <c r="K284" s="584"/>
      <c r="L284" s="584"/>
      <c r="M284" s="584"/>
    </row>
    <row r="285" spans="1:13" s="145" customFormat="1"/>
    <row r="286" spans="1:13" ht="15">
      <c r="A286" s="134"/>
      <c r="B286" s="242" t="s">
        <v>881</v>
      </c>
      <c r="C286" s="584" t="s">
        <v>882</v>
      </c>
      <c r="D286" s="584"/>
      <c r="E286" s="584"/>
      <c r="F286" s="584"/>
      <c r="G286" s="584"/>
      <c r="H286" s="584"/>
      <c r="I286" s="584"/>
      <c r="J286" s="241">
        <v>140177.70000000001</v>
      </c>
      <c r="K286" s="241">
        <v>140177.70000000001</v>
      </c>
      <c r="L286" s="241">
        <v>140177.70000000001</v>
      </c>
      <c r="M286" s="241">
        <v>140177.70000000001</v>
      </c>
    </row>
    <row r="287" spans="1:13" ht="15">
      <c r="A287" s="134"/>
      <c r="B287" s="134"/>
      <c r="C287" s="137"/>
      <c r="D287" s="242" t="s">
        <v>883</v>
      </c>
      <c r="E287" s="584" t="s">
        <v>581</v>
      </c>
      <c r="F287" s="584"/>
      <c r="G287" s="584"/>
      <c r="H287" s="584"/>
      <c r="I287" s="584"/>
      <c r="J287" s="241">
        <v>140177.70000000001</v>
      </c>
      <c r="K287" s="241">
        <v>140177.70000000001</v>
      </c>
      <c r="L287" s="241">
        <v>140177.70000000001</v>
      </c>
      <c r="M287" s="241">
        <v>140177.70000000001</v>
      </c>
    </row>
    <row r="288" spans="1:13" ht="15">
      <c r="A288" s="134"/>
      <c r="B288" s="134"/>
      <c r="C288" s="137"/>
      <c r="D288" s="137"/>
      <c r="E288" s="137"/>
      <c r="F288" s="584" t="s">
        <v>884</v>
      </c>
      <c r="G288" s="584"/>
      <c r="H288" s="584"/>
      <c r="I288" s="584"/>
      <c r="J288" s="584"/>
      <c r="K288" s="584"/>
      <c r="L288" s="584"/>
      <c r="M288" s="584"/>
    </row>
    <row r="289" spans="1:13" ht="15">
      <c r="A289" s="134"/>
      <c r="B289" s="134"/>
      <c r="C289" s="137"/>
      <c r="D289" s="137"/>
      <c r="E289" s="137"/>
      <c r="F289" s="137"/>
      <c r="G289" s="584" t="s">
        <v>298</v>
      </c>
      <c r="H289" s="584"/>
      <c r="I289" s="584"/>
      <c r="J289" s="584"/>
      <c r="K289" s="584"/>
      <c r="L289" s="584"/>
      <c r="M289" s="584"/>
    </row>
    <row r="290" spans="1:13" ht="15">
      <c r="A290" s="134"/>
      <c r="B290" s="134"/>
      <c r="C290" s="137"/>
      <c r="D290" s="137"/>
      <c r="E290" s="137"/>
      <c r="F290" s="137"/>
      <c r="G290" s="137"/>
      <c r="H290" s="584" t="s">
        <v>885</v>
      </c>
      <c r="I290" s="584"/>
      <c r="J290" s="584"/>
      <c r="K290" s="584"/>
      <c r="L290" s="584"/>
      <c r="M290" s="584"/>
    </row>
    <row r="291" spans="1:13" ht="15">
      <c r="A291" s="134"/>
      <c r="B291" s="134"/>
      <c r="C291" s="137"/>
      <c r="D291" s="137"/>
      <c r="E291" s="137"/>
      <c r="F291" s="137"/>
      <c r="G291" s="137"/>
      <c r="H291" s="137"/>
      <c r="I291" s="138"/>
      <c r="J291" s="141"/>
      <c r="K291" s="141"/>
      <c r="L291" s="141"/>
      <c r="M291" s="141"/>
    </row>
    <row r="292" spans="1:13" ht="15">
      <c r="A292" s="134"/>
      <c r="B292" s="242" t="s">
        <v>830</v>
      </c>
      <c r="C292" s="584" t="s">
        <v>831</v>
      </c>
      <c r="D292" s="584"/>
      <c r="E292" s="584"/>
      <c r="F292" s="584"/>
      <c r="G292" s="584"/>
      <c r="H292" s="584"/>
      <c r="I292" s="584"/>
      <c r="J292" s="241">
        <f>J293+J297+J301</f>
        <v>157953.9</v>
      </c>
      <c r="K292" s="241">
        <f t="shared" ref="K292:M292" si="15">K293+K297+K301</f>
        <v>157953.9</v>
      </c>
      <c r="L292" s="241">
        <f t="shared" si="15"/>
        <v>157953.9</v>
      </c>
      <c r="M292" s="241">
        <f t="shared" si="15"/>
        <v>157953.9</v>
      </c>
    </row>
    <row r="293" spans="1:13" ht="15">
      <c r="A293" s="134"/>
      <c r="B293" s="134"/>
      <c r="C293" s="137"/>
      <c r="D293" s="242" t="s">
        <v>835</v>
      </c>
      <c r="E293" s="584" t="s">
        <v>524</v>
      </c>
      <c r="F293" s="584"/>
      <c r="G293" s="584"/>
      <c r="H293" s="584"/>
      <c r="I293" s="584"/>
      <c r="J293" s="241">
        <v>63481.9</v>
      </c>
      <c r="K293" s="241">
        <v>63481.9</v>
      </c>
      <c r="L293" s="241">
        <v>63481.9</v>
      </c>
      <c r="M293" s="241">
        <v>63481.9</v>
      </c>
    </row>
    <row r="294" spans="1:13" ht="15">
      <c r="A294" s="134"/>
      <c r="B294" s="134"/>
      <c r="C294" s="137"/>
      <c r="D294" s="137"/>
      <c r="E294" s="137"/>
      <c r="F294" s="584" t="s">
        <v>836</v>
      </c>
      <c r="G294" s="584"/>
      <c r="H294" s="584"/>
      <c r="I294" s="584"/>
      <c r="J294" s="584"/>
      <c r="K294" s="584"/>
      <c r="L294" s="584"/>
      <c r="M294" s="584"/>
    </row>
    <row r="295" spans="1:13" ht="15">
      <c r="A295" s="134"/>
      <c r="B295" s="134"/>
      <c r="C295" s="137"/>
      <c r="D295" s="137"/>
      <c r="E295" s="137"/>
      <c r="F295" s="137"/>
      <c r="G295" s="584" t="s">
        <v>298</v>
      </c>
      <c r="H295" s="584"/>
      <c r="I295" s="584"/>
      <c r="J295" s="584"/>
      <c r="K295" s="584"/>
      <c r="L295" s="584"/>
      <c r="M295" s="584"/>
    </row>
    <row r="296" spans="1:13" ht="15">
      <c r="A296" s="134"/>
      <c r="B296" s="134"/>
      <c r="C296" s="137"/>
      <c r="D296" s="137"/>
      <c r="E296" s="137"/>
      <c r="F296" s="137"/>
      <c r="G296" s="137"/>
      <c r="H296" s="584" t="s">
        <v>837</v>
      </c>
      <c r="I296" s="584"/>
      <c r="J296" s="584"/>
      <c r="K296" s="584"/>
      <c r="L296" s="584"/>
      <c r="M296" s="584"/>
    </row>
    <row r="297" spans="1:13" ht="15">
      <c r="A297" s="134"/>
      <c r="B297" s="134"/>
      <c r="C297" s="137"/>
      <c r="D297" s="242" t="s">
        <v>840</v>
      </c>
      <c r="E297" s="584" t="s">
        <v>527</v>
      </c>
      <c r="F297" s="584"/>
      <c r="G297" s="584"/>
      <c r="H297" s="584"/>
      <c r="I297" s="584"/>
      <c r="J297" s="241">
        <v>50411.1</v>
      </c>
      <c r="K297" s="241">
        <v>50411.1</v>
      </c>
      <c r="L297" s="241">
        <v>50411.1</v>
      </c>
      <c r="M297" s="241">
        <v>50411.1</v>
      </c>
    </row>
    <row r="298" spans="1:13" ht="15">
      <c r="A298" s="134"/>
      <c r="B298" s="134"/>
      <c r="C298" s="137"/>
      <c r="D298" s="137"/>
      <c r="E298" s="137"/>
      <c r="F298" s="584" t="s">
        <v>841</v>
      </c>
      <c r="G298" s="584"/>
      <c r="H298" s="584"/>
      <c r="I298" s="584"/>
      <c r="J298" s="584"/>
      <c r="K298" s="584"/>
      <c r="L298" s="584"/>
      <c r="M298" s="584"/>
    </row>
    <row r="299" spans="1:13" ht="15">
      <c r="A299" s="134"/>
      <c r="B299" s="134"/>
      <c r="C299" s="137"/>
      <c r="D299" s="137"/>
      <c r="E299" s="137"/>
      <c r="F299" s="137"/>
      <c r="G299" s="584" t="s">
        <v>298</v>
      </c>
      <c r="H299" s="584"/>
      <c r="I299" s="584"/>
      <c r="J299" s="584"/>
      <c r="K299" s="584"/>
      <c r="L299" s="584"/>
      <c r="M299" s="584"/>
    </row>
    <row r="300" spans="1:13" ht="15">
      <c r="A300" s="134"/>
      <c r="B300" s="134"/>
      <c r="C300" s="137"/>
      <c r="D300" s="137"/>
      <c r="E300" s="137"/>
      <c r="F300" s="137"/>
      <c r="G300" s="137"/>
      <c r="H300" s="584" t="s">
        <v>837</v>
      </c>
      <c r="I300" s="584"/>
      <c r="J300" s="584"/>
      <c r="K300" s="584"/>
      <c r="L300" s="584"/>
      <c r="M300" s="584"/>
    </row>
    <row r="301" spans="1:13" ht="15">
      <c r="A301" s="134"/>
      <c r="B301" s="134"/>
      <c r="C301" s="137"/>
      <c r="D301" s="242" t="s">
        <v>842</v>
      </c>
      <c r="E301" s="584" t="s">
        <v>530</v>
      </c>
      <c r="F301" s="584"/>
      <c r="G301" s="584"/>
      <c r="H301" s="584"/>
      <c r="I301" s="584"/>
      <c r="J301" s="241">
        <v>44060.9</v>
      </c>
      <c r="K301" s="241">
        <v>44060.9</v>
      </c>
      <c r="L301" s="241">
        <v>44060.9</v>
      </c>
      <c r="M301" s="241">
        <v>44060.9</v>
      </c>
    </row>
    <row r="302" spans="1:13" ht="15">
      <c r="A302" s="134"/>
      <c r="B302" s="134"/>
      <c r="C302" s="137"/>
      <c r="D302" s="137"/>
      <c r="E302" s="137"/>
      <c r="F302" s="584" t="s">
        <v>843</v>
      </c>
      <c r="G302" s="584"/>
      <c r="H302" s="584"/>
      <c r="I302" s="584"/>
      <c r="J302" s="584"/>
      <c r="K302" s="584"/>
      <c r="L302" s="584"/>
      <c r="M302" s="584"/>
    </row>
    <row r="303" spans="1:13" ht="15">
      <c r="A303" s="134"/>
      <c r="B303" s="134"/>
      <c r="C303" s="137"/>
      <c r="D303" s="137"/>
      <c r="E303" s="137"/>
      <c r="F303" s="137"/>
      <c r="G303" s="584" t="s">
        <v>298</v>
      </c>
      <c r="H303" s="584"/>
      <c r="I303" s="584"/>
      <c r="J303" s="584"/>
      <c r="K303" s="584"/>
      <c r="L303" s="584"/>
      <c r="M303" s="584"/>
    </row>
    <row r="304" spans="1:13" ht="15">
      <c r="A304" s="134"/>
      <c r="B304" s="134"/>
      <c r="C304" s="137"/>
      <c r="D304" s="137"/>
      <c r="E304" s="137"/>
      <c r="F304" s="137"/>
      <c r="G304" s="137"/>
      <c r="H304" s="584" t="s">
        <v>844</v>
      </c>
      <c r="I304" s="584"/>
      <c r="J304" s="584"/>
      <c r="K304" s="584"/>
      <c r="L304" s="584"/>
      <c r="M304" s="584"/>
    </row>
    <row r="305" spans="1:13" ht="15">
      <c r="A305" s="134"/>
      <c r="B305" s="242" t="s">
        <v>852</v>
      </c>
      <c r="C305" s="584" t="s">
        <v>853</v>
      </c>
      <c r="D305" s="584"/>
      <c r="E305" s="584"/>
      <c r="F305" s="584"/>
      <c r="G305" s="584"/>
      <c r="H305" s="584"/>
      <c r="I305" s="584"/>
      <c r="J305" s="241">
        <f>+J306+J310</f>
        <v>14344.2</v>
      </c>
      <c r="K305" s="241">
        <f>+K306+K310</f>
        <v>14344.2</v>
      </c>
      <c r="L305" s="241">
        <f>+L306+L310</f>
        <v>14344.2</v>
      </c>
      <c r="M305" s="241">
        <f>+M306+M310</f>
        <v>14344.2</v>
      </c>
    </row>
    <row r="306" spans="1:13" ht="15">
      <c r="A306" s="134"/>
      <c r="B306" s="134"/>
      <c r="C306" s="137"/>
      <c r="D306" s="242" t="s">
        <v>858</v>
      </c>
      <c r="E306" s="584" t="s">
        <v>543</v>
      </c>
      <c r="F306" s="584"/>
      <c r="G306" s="584"/>
      <c r="H306" s="584"/>
      <c r="I306" s="584"/>
      <c r="J306" s="241">
        <v>12904.2</v>
      </c>
      <c r="K306" s="241">
        <v>12904.2</v>
      </c>
      <c r="L306" s="241">
        <v>12904.2</v>
      </c>
      <c r="M306" s="241">
        <v>12904.2</v>
      </c>
    </row>
    <row r="307" spans="1:13" ht="15">
      <c r="A307" s="134"/>
      <c r="B307" s="134"/>
      <c r="C307" s="137"/>
      <c r="D307" s="137"/>
      <c r="E307" s="137"/>
      <c r="F307" s="584" t="s">
        <v>859</v>
      </c>
      <c r="G307" s="584"/>
      <c r="H307" s="584"/>
      <c r="I307" s="584"/>
      <c r="J307" s="584"/>
      <c r="K307" s="584"/>
      <c r="L307" s="584"/>
      <c r="M307" s="584"/>
    </row>
    <row r="308" spans="1:13" ht="15">
      <c r="A308" s="134"/>
      <c r="B308" s="134"/>
      <c r="C308" s="137"/>
      <c r="D308" s="137"/>
      <c r="E308" s="137"/>
      <c r="F308" s="137"/>
      <c r="G308" s="584" t="s">
        <v>298</v>
      </c>
      <c r="H308" s="584"/>
      <c r="I308" s="584"/>
      <c r="J308" s="584"/>
      <c r="K308" s="584"/>
      <c r="L308" s="584"/>
      <c r="M308" s="584"/>
    </row>
    <row r="309" spans="1:13" ht="15">
      <c r="A309" s="134"/>
      <c r="B309" s="134"/>
      <c r="C309" s="137"/>
      <c r="D309" s="137"/>
      <c r="E309" s="137"/>
      <c r="F309" s="137"/>
      <c r="G309" s="137"/>
      <c r="H309" s="584" t="s">
        <v>856</v>
      </c>
      <c r="I309" s="584"/>
      <c r="J309" s="584"/>
      <c r="K309" s="584"/>
      <c r="L309" s="584"/>
      <c r="M309" s="584"/>
    </row>
    <row r="310" spans="1:13" ht="15">
      <c r="A310" s="134"/>
      <c r="B310" s="134"/>
      <c r="C310" s="137"/>
      <c r="D310" s="242" t="s">
        <v>860</v>
      </c>
      <c r="E310" s="584" t="s">
        <v>546</v>
      </c>
      <c r="F310" s="584"/>
      <c r="G310" s="584"/>
      <c r="H310" s="584"/>
      <c r="I310" s="584"/>
      <c r="J310" s="241">
        <v>1440</v>
      </c>
      <c r="K310" s="241">
        <v>1440</v>
      </c>
      <c r="L310" s="241">
        <v>1440</v>
      </c>
      <c r="M310" s="241">
        <v>1440</v>
      </c>
    </row>
    <row r="311" spans="1:13" ht="15">
      <c r="A311" s="134"/>
      <c r="B311" s="134"/>
      <c r="C311" s="137"/>
      <c r="D311" s="137"/>
      <c r="E311" s="137"/>
      <c r="F311" s="584" t="s">
        <v>861</v>
      </c>
      <c r="G311" s="584"/>
      <c r="H311" s="584"/>
      <c r="I311" s="584"/>
      <c r="J311" s="584"/>
      <c r="K311" s="584"/>
      <c r="L311" s="584"/>
      <c r="M311" s="584"/>
    </row>
    <row r="312" spans="1:13" ht="15">
      <c r="A312" s="134"/>
      <c r="B312" s="134"/>
      <c r="C312" s="137"/>
      <c r="D312" s="137"/>
      <c r="E312" s="137"/>
      <c r="F312" s="137"/>
      <c r="G312" s="584" t="s">
        <v>298</v>
      </c>
      <c r="H312" s="584"/>
      <c r="I312" s="584"/>
      <c r="J312" s="584"/>
      <c r="K312" s="584"/>
      <c r="L312" s="584"/>
      <c r="M312" s="584"/>
    </row>
    <row r="313" spans="1:13" ht="15">
      <c r="A313" s="134"/>
      <c r="B313" s="134"/>
      <c r="C313" s="137"/>
      <c r="D313" s="137"/>
      <c r="E313" s="137"/>
      <c r="F313" s="137"/>
      <c r="G313" s="137"/>
      <c r="H313" s="584" t="s">
        <v>856</v>
      </c>
      <c r="I313" s="584"/>
      <c r="J313" s="584"/>
      <c r="K313" s="584"/>
      <c r="L313" s="584"/>
      <c r="M313" s="584"/>
    </row>
    <row r="314" spans="1:13" ht="15">
      <c r="A314" s="134"/>
      <c r="B314" s="242" t="s">
        <v>867</v>
      </c>
      <c r="C314" s="584" t="s">
        <v>868</v>
      </c>
      <c r="D314" s="584"/>
      <c r="E314" s="584"/>
      <c r="F314" s="584"/>
      <c r="G314" s="584"/>
      <c r="H314" s="584"/>
      <c r="I314" s="584"/>
      <c r="J314" s="241">
        <f>+J315+J321+J326+J330</f>
        <v>267068.2</v>
      </c>
      <c r="K314" s="241">
        <f>+K315+K321+K326+K330</f>
        <v>610664.9</v>
      </c>
      <c r="L314" s="241">
        <f>+L315+L321+L326+L330</f>
        <v>683921.2</v>
      </c>
      <c r="M314" s="241">
        <f>+M315+M321+M326+M330</f>
        <v>683921.2</v>
      </c>
    </row>
    <row r="315" spans="1:13" ht="15">
      <c r="A315" s="134"/>
      <c r="B315" s="134"/>
      <c r="C315" s="137"/>
      <c r="D315" s="242" t="s">
        <v>869</v>
      </c>
      <c r="E315" s="584" t="s">
        <v>563</v>
      </c>
      <c r="F315" s="584"/>
      <c r="G315" s="584"/>
      <c r="H315" s="584"/>
      <c r="I315" s="584"/>
      <c r="J315" s="241">
        <v>235304.2</v>
      </c>
      <c r="K315" s="241">
        <v>376209.9</v>
      </c>
      <c r="L315" s="241">
        <v>449466.2</v>
      </c>
      <c r="M315" s="241">
        <v>449466.2</v>
      </c>
    </row>
    <row r="316" spans="1:13" ht="15">
      <c r="A316" s="134"/>
      <c r="B316" s="134"/>
      <c r="C316" s="137"/>
      <c r="D316" s="137"/>
      <c r="E316" s="137"/>
      <c r="F316" s="584" t="s">
        <v>870</v>
      </c>
      <c r="G316" s="584"/>
      <c r="H316" s="584"/>
      <c r="I316" s="584"/>
      <c r="J316" s="584"/>
      <c r="K316" s="584"/>
      <c r="L316" s="584"/>
      <c r="M316" s="584"/>
    </row>
    <row r="317" spans="1:13" ht="15">
      <c r="A317" s="134"/>
      <c r="B317" s="134"/>
      <c r="C317" s="137"/>
      <c r="D317" s="137"/>
      <c r="E317" s="137"/>
      <c r="F317" s="137"/>
      <c r="G317" s="584" t="s">
        <v>298</v>
      </c>
      <c r="H317" s="584"/>
      <c r="I317" s="584"/>
      <c r="J317" s="584"/>
      <c r="K317" s="584"/>
      <c r="L317" s="584"/>
      <c r="M317" s="584"/>
    </row>
    <row r="318" spans="1:13" ht="15">
      <c r="A318" s="134"/>
      <c r="B318" s="134"/>
      <c r="C318" s="137"/>
      <c r="D318" s="137"/>
      <c r="E318" s="137"/>
      <c r="F318" s="137"/>
      <c r="G318" s="137"/>
      <c r="H318" s="584" t="s">
        <v>871</v>
      </c>
      <c r="I318" s="584"/>
      <c r="J318" s="584"/>
      <c r="K318" s="584"/>
      <c r="L318" s="584"/>
      <c r="M318" s="584"/>
    </row>
    <row r="319" spans="1:13" ht="27">
      <c r="A319" s="134"/>
      <c r="B319" s="134"/>
      <c r="C319" s="137"/>
      <c r="D319" s="137"/>
      <c r="E319" s="137"/>
      <c r="F319" s="137"/>
      <c r="G319" s="137"/>
      <c r="H319" s="137"/>
      <c r="I319" s="138" t="s">
        <v>872</v>
      </c>
      <c r="J319" s="141"/>
      <c r="K319" s="141">
        <v>3</v>
      </c>
      <c r="L319" s="141"/>
      <c r="M319" s="141">
        <v>3</v>
      </c>
    </row>
    <row r="320" spans="1:13" ht="40.5">
      <c r="A320" s="134"/>
      <c r="B320" s="134"/>
      <c r="C320" s="137"/>
      <c r="D320" s="137"/>
      <c r="E320" s="137"/>
      <c r="F320" s="137"/>
      <c r="G320" s="137"/>
      <c r="H320" s="137"/>
      <c r="I320" s="138" t="s">
        <v>873</v>
      </c>
      <c r="J320" s="141"/>
      <c r="K320" s="141">
        <v>3</v>
      </c>
      <c r="L320" s="141"/>
      <c r="M320" s="141">
        <v>3</v>
      </c>
    </row>
    <row r="321" spans="1:13" ht="15">
      <c r="A321" s="134"/>
      <c r="B321" s="134"/>
      <c r="C321" s="137"/>
      <c r="D321" s="242" t="s">
        <v>874</v>
      </c>
      <c r="E321" s="584" t="s">
        <v>569</v>
      </c>
      <c r="F321" s="584"/>
      <c r="G321" s="584"/>
      <c r="H321" s="584"/>
      <c r="I321" s="584"/>
      <c r="J321" s="241">
        <v>23804</v>
      </c>
      <c r="K321" s="241">
        <v>23804</v>
      </c>
      <c r="L321" s="241">
        <v>23804</v>
      </c>
      <c r="M321" s="241">
        <v>23804</v>
      </c>
    </row>
    <row r="322" spans="1:13" ht="15">
      <c r="A322" s="134"/>
      <c r="B322" s="134"/>
      <c r="C322" s="137"/>
      <c r="D322" s="137"/>
      <c r="E322" s="137"/>
      <c r="F322" s="584" t="s">
        <v>875</v>
      </c>
      <c r="G322" s="584"/>
      <c r="H322" s="584"/>
      <c r="I322" s="584"/>
      <c r="J322" s="584"/>
      <c r="K322" s="584"/>
      <c r="L322" s="584"/>
      <c r="M322" s="584"/>
    </row>
    <row r="323" spans="1:13" ht="15">
      <c r="A323" s="134"/>
      <c r="B323" s="134"/>
      <c r="C323" s="137"/>
      <c r="D323" s="137"/>
      <c r="E323" s="137"/>
      <c r="F323" s="137"/>
      <c r="G323" s="584" t="s">
        <v>298</v>
      </c>
      <c r="H323" s="584"/>
      <c r="I323" s="584"/>
      <c r="J323" s="584"/>
      <c r="K323" s="584"/>
      <c r="L323" s="584"/>
      <c r="M323" s="584"/>
    </row>
    <row r="324" spans="1:13" ht="15">
      <c r="A324" s="134"/>
      <c r="B324" s="134"/>
      <c r="C324" s="137"/>
      <c r="D324" s="137"/>
      <c r="E324" s="137"/>
      <c r="F324" s="137"/>
      <c r="G324" s="137"/>
      <c r="H324" s="584" t="s">
        <v>856</v>
      </c>
      <c r="I324" s="584"/>
      <c r="J324" s="584"/>
      <c r="K324" s="584"/>
      <c r="L324" s="584"/>
      <c r="M324" s="584"/>
    </row>
    <row r="325" spans="1:13" ht="27">
      <c r="A325" s="134"/>
      <c r="B325" s="134"/>
      <c r="C325" s="137"/>
      <c r="D325" s="137"/>
      <c r="E325" s="137"/>
      <c r="F325" s="137"/>
      <c r="G325" s="137"/>
      <c r="H325" s="137"/>
      <c r="I325" s="138" t="s">
        <v>805</v>
      </c>
      <c r="J325" s="141"/>
      <c r="K325" s="141">
        <v>5</v>
      </c>
      <c r="L325" s="141"/>
      <c r="M325" s="141">
        <v>5</v>
      </c>
    </row>
    <row r="326" spans="1:13" ht="15">
      <c r="A326" s="134"/>
      <c r="B326" s="134"/>
      <c r="C326" s="137"/>
      <c r="D326" s="242" t="s">
        <v>876</v>
      </c>
      <c r="E326" s="584" t="s">
        <v>572</v>
      </c>
      <c r="F326" s="584"/>
      <c r="G326" s="584"/>
      <c r="H326" s="584"/>
      <c r="I326" s="584"/>
      <c r="J326" s="241">
        <v>960</v>
      </c>
      <c r="K326" s="241">
        <v>203651</v>
      </c>
      <c r="L326" s="241">
        <v>203651</v>
      </c>
      <c r="M326" s="241">
        <v>203651</v>
      </c>
    </row>
    <row r="327" spans="1:13" ht="15">
      <c r="A327" s="134"/>
      <c r="B327" s="134"/>
      <c r="C327" s="137"/>
      <c r="D327" s="137"/>
      <c r="E327" s="137"/>
      <c r="F327" s="584" t="s">
        <v>877</v>
      </c>
      <c r="G327" s="584"/>
      <c r="H327" s="584"/>
      <c r="I327" s="584"/>
      <c r="J327" s="584"/>
      <c r="K327" s="584"/>
      <c r="L327" s="584"/>
      <c r="M327" s="584"/>
    </row>
    <row r="328" spans="1:13" ht="15">
      <c r="A328" s="134"/>
      <c r="B328" s="134"/>
      <c r="C328" s="137"/>
      <c r="D328" s="137"/>
      <c r="E328" s="137"/>
      <c r="F328" s="137"/>
      <c r="G328" s="584" t="s">
        <v>298</v>
      </c>
      <c r="H328" s="584"/>
      <c r="I328" s="584"/>
      <c r="J328" s="584"/>
      <c r="K328" s="584"/>
      <c r="L328" s="584"/>
      <c r="M328" s="584"/>
    </row>
    <row r="329" spans="1:13" ht="15">
      <c r="A329" s="134"/>
      <c r="B329" s="134"/>
      <c r="C329" s="137"/>
      <c r="D329" s="137"/>
      <c r="E329" s="137"/>
      <c r="F329" s="137"/>
      <c r="G329" s="137"/>
      <c r="H329" s="584" t="s">
        <v>856</v>
      </c>
      <c r="I329" s="584"/>
      <c r="J329" s="584"/>
      <c r="K329" s="584"/>
      <c r="L329" s="584"/>
      <c r="M329" s="584"/>
    </row>
    <row r="330" spans="1:13" ht="15">
      <c r="A330" s="134"/>
      <c r="B330" s="134"/>
      <c r="C330" s="137"/>
      <c r="D330" s="242" t="s">
        <v>878</v>
      </c>
      <c r="E330" s="584" t="s">
        <v>575</v>
      </c>
      <c r="F330" s="584"/>
      <c r="G330" s="584"/>
      <c r="H330" s="584"/>
      <c r="I330" s="584"/>
      <c r="J330" s="241">
        <v>7000</v>
      </c>
      <c r="K330" s="241">
        <v>7000</v>
      </c>
      <c r="L330" s="241">
        <v>7000</v>
      </c>
      <c r="M330" s="241">
        <v>7000</v>
      </c>
    </row>
    <row r="331" spans="1:13" ht="15">
      <c r="A331" s="134"/>
      <c r="B331" s="134"/>
      <c r="C331" s="137"/>
      <c r="D331" s="137"/>
      <c r="E331" s="137"/>
      <c r="F331" s="584" t="s">
        <v>875</v>
      </c>
      <c r="G331" s="584"/>
      <c r="H331" s="584"/>
      <c r="I331" s="584"/>
      <c r="J331" s="584"/>
      <c r="K331" s="584"/>
      <c r="L331" s="584"/>
      <c r="M331" s="584"/>
    </row>
    <row r="332" spans="1:13" ht="15">
      <c r="A332" s="134"/>
      <c r="B332" s="134"/>
      <c r="C332" s="137"/>
      <c r="D332" s="137"/>
      <c r="E332" s="137"/>
      <c r="F332" s="137"/>
      <c r="G332" s="584" t="s">
        <v>298</v>
      </c>
      <c r="H332" s="584"/>
      <c r="I332" s="584"/>
      <c r="J332" s="584"/>
      <c r="K332" s="584"/>
      <c r="L332" s="584"/>
      <c r="M332" s="584"/>
    </row>
    <row r="333" spans="1:13" ht="15">
      <c r="A333" s="134"/>
      <c r="B333" s="134"/>
      <c r="C333" s="137"/>
      <c r="D333" s="137"/>
      <c r="E333" s="137"/>
      <c r="F333" s="137"/>
      <c r="G333" s="137"/>
      <c r="H333" s="584" t="s">
        <v>879</v>
      </c>
      <c r="I333" s="584"/>
      <c r="J333" s="584"/>
      <c r="K333" s="584"/>
      <c r="L333" s="584"/>
      <c r="M333" s="584"/>
    </row>
    <row r="334" spans="1:13" ht="27">
      <c r="A334" s="134"/>
      <c r="B334" s="134"/>
      <c r="C334" s="137"/>
      <c r="D334" s="137"/>
      <c r="E334" s="137"/>
      <c r="F334" s="137"/>
      <c r="G334" s="137"/>
      <c r="H334" s="265"/>
      <c r="I334" s="244" t="s">
        <v>805</v>
      </c>
      <c r="J334" s="266"/>
      <c r="K334" s="266">
        <v>1</v>
      </c>
      <c r="L334" s="266"/>
      <c r="M334" s="266">
        <v>1</v>
      </c>
    </row>
    <row r="335" spans="1:13">
      <c r="A335" s="590" t="s">
        <v>911</v>
      </c>
      <c r="B335" s="590"/>
      <c r="C335" s="590"/>
      <c r="D335" s="590"/>
      <c r="E335" s="590"/>
      <c r="F335" s="590"/>
      <c r="G335" s="590"/>
      <c r="H335" s="590"/>
      <c r="I335" s="590"/>
      <c r="J335" s="241">
        <v>29570</v>
      </c>
      <c r="K335" s="241">
        <v>29570</v>
      </c>
      <c r="L335" s="241">
        <v>29570</v>
      </c>
      <c r="M335" s="241">
        <v>29570</v>
      </c>
    </row>
    <row r="336" spans="1:13" ht="15">
      <c r="A336" s="134"/>
      <c r="B336" s="242" t="s">
        <v>284</v>
      </c>
      <c r="C336" s="584" t="s">
        <v>781</v>
      </c>
      <c r="D336" s="584"/>
      <c r="E336" s="584"/>
      <c r="F336" s="584"/>
      <c r="G336" s="584"/>
      <c r="H336" s="584"/>
      <c r="I336" s="584"/>
      <c r="J336" s="241">
        <v>29570</v>
      </c>
      <c r="K336" s="241">
        <v>29570</v>
      </c>
      <c r="L336" s="241">
        <v>29570</v>
      </c>
      <c r="M336" s="241">
        <v>29570</v>
      </c>
    </row>
    <row r="337" spans="1:13" ht="15">
      <c r="A337" s="134"/>
      <c r="B337" s="134"/>
      <c r="C337" s="137"/>
      <c r="D337" s="242" t="s">
        <v>782</v>
      </c>
      <c r="E337" s="584" t="s">
        <v>460</v>
      </c>
      <c r="F337" s="584"/>
      <c r="G337" s="584"/>
      <c r="H337" s="584"/>
      <c r="I337" s="584"/>
      <c r="J337" s="241">
        <v>27120</v>
      </c>
      <c r="K337" s="241">
        <v>27120</v>
      </c>
      <c r="L337" s="241">
        <v>27120</v>
      </c>
      <c r="M337" s="241">
        <v>27120</v>
      </c>
    </row>
    <row r="338" spans="1:13" ht="15">
      <c r="A338" s="134"/>
      <c r="B338" s="134"/>
      <c r="C338" s="137"/>
      <c r="D338" s="137"/>
      <c r="E338" s="137"/>
      <c r="F338" s="584" t="s">
        <v>783</v>
      </c>
      <c r="G338" s="584"/>
      <c r="H338" s="584"/>
      <c r="I338" s="584"/>
      <c r="J338" s="584"/>
      <c r="K338" s="584"/>
      <c r="L338" s="584"/>
      <c r="M338" s="584"/>
    </row>
    <row r="339" spans="1:13" ht="15">
      <c r="A339" s="134"/>
      <c r="B339" s="134"/>
      <c r="C339" s="137"/>
      <c r="D339" s="137"/>
      <c r="E339" s="137"/>
      <c r="F339" s="137"/>
      <c r="G339" s="584" t="s">
        <v>283</v>
      </c>
      <c r="H339" s="584"/>
      <c r="I339" s="584"/>
      <c r="J339" s="584"/>
      <c r="K339" s="584"/>
      <c r="L339" s="584"/>
      <c r="M339" s="584"/>
    </row>
    <row r="340" spans="1:13" ht="15">
      <c r="A340" s="134"/>
      <c r="B340" s="134"/>
      <c r="C340" s="137"/>
      <c r="D340" s="137"/>
      <c r="E340" s="137"/>
      <c r="F340" s="137"/>
      <c r="G340" s="137"/>
      <c r="H340" s="584" t="s">
        <v>784</v>
      </c>
      <c r="I340" s="584"/>
      <c r="J340" s="584"/>
      <c r="K340" s="584"/>
      <c r="L340" s="584"/>
      <c r="M340" s="584"/>
    </row>
    <row r="341" spans="1:13" ht="15">
      <c r="A341" s="134"/>
      <c r="B341" s="134"/>
      <c r="C341" s="137"/>
      <c r="D341" s="137"/>
      <c r="E341" s="137"/>
      <c r="F341" s="137"/>
      <c r="G341" s="137"/>
      <c r="H341" s="137"/>
      <c r="I341" s="138" t="s">
        <v>785</v>
      </c>
      <c r="J341" s="141"/>
      <c r="K341" s="141"/>
      <c r="L341" s="141"/>
      <c r="M341" s="141"/>
    </row>
    <row r="342" spans="1:13" ht="15">
      <c r="A342" s="134"/>
      <c r="B342" s="134"/>
      <c r="C342" s="137"/>
      <c r="D342" s="267" t="s">
        <v>1067</v>
      </c>
      <c r="E342" s="268" t="s">
        <v>1022</v>
      </c>
      <c r="F342" s="268"/>
      <c r="G342" s="268"/>
      <c r="H342" s="268"/>
      <c r="I342" s="268"/>
      <c r="J342" s="269">
        <v>2450</v>
      </c>
      <c r="K342" s="269">
        <v>2450</v>
      </c>
      <c r="L342" s="269">
        <v>2450</v>
      </c>
      <c r="M342" s="269">
        <v>2450</v>
      </c>
    </row>
    <row r="343" spans="1:13" ht="15">
      <c r="A343" s="134"/>
      <c r="B343" s="134"/>
      <c r="C343" s="137"/>
      <c r="D343" s="137"/>
      <c r="E343" s="137"/>
      <c r="F343" s="268" t="s">
        <v>1023</v>
      </c>
      <c r="G343" s="142"/>
      <c r="H343" s="142"/>
      <c r="I343" s="143"/>
      <c r="J343" s="270">
        <v>2450</v>
      </c>
      <c r="K343" s="270">
        <v>2450</v>
      </c>
      <c r="L343" s="270">
        <v>2450</v>
      </c>
      <c r="M343" s="270">
        <v>2450</v>
      </c>
    </row>
    <row r="344" spans="1:13" ht="15">
      <c r="A344" s="134"/>
      <c r="B344" s="134"/>
      <c r="C344" s="137"/>
      <c r="D344" s="137"/>
      <c r="E344" s="137"/>
      <c r="F344" s="137"/>
      <c r="G344" s="268" t="s">
        <v>283</v>
      </c>
      <c r="H344" s="137"/>
      <c r="I344" s="138"/>
      <c r="J344" s="141"/>
      <c r="K344" s="141"/>
      <c r="L344" s="141"/>
      <c r="M344" s="141"/>
    </row>
    <row r="345" spans="1:13" ht="15">
      <c r="A345" s="134"/>
      <c r="B345" s="134"/>
      <c r="C345" s="137"/>
      <c r="D345" s="137"/>
      <c r="E345" s="137"/>
      <c r="F345" s="137"/>
      <c r="G345" s="137"/>
      <c r="H345" s="268" t="s">
        <v>784</v>
      </c>
      <c r="I345" s="143"/>
      <c r="J345" s="141"/>
      <c r="K345" s="141"/>
      <c r="L345" s="141"/>
      <c r="M345" s="141"/>
    </row>
    <row r="346" spans="1:13">
      <c r="A346" s="590" t="s">
        <v>912</v>
      </c>
      <c r="B346" s="590"/>
      <c r="C346" s="590"/>
      <c r="D346" s="590"/>
      <c r="E346" s="590"/>
      <c r="F346" s="590"/>
      <c r="G346" s="590"/>
      <c r="H346" s="590"/>
      <c r="I346" s="590"/>
      <c r="J346" s="241">
        <f>+J347</f>
        <v>907246.8</v>
      </c>
      <c r="K346" s="241">
        <f t="shared" ref="K346:M346" si="16">+K347</f>
        <v>907246.8</v>
      </c>
      <c r="L346" s="241">
        <f t="shared" si="16"/>
        <v>907246.8</v>
      </c>
      <c r="M346" s="241">
        <f t="shared" si="16"/>
        <v>907246.8</v>
      </c>
    </row>
    <row r="347" spans="1:13" ht="15">
      <c r="A347" s="134"/>
      <c r="B347" s="242" t="s">
        <v>787</v>
      </c>
      <c r="C347" s="584" t="s">
        <v>788</v>
      </c>
      <c r="D347" s="584"/>
      <c r="E347" s="584"/>
      <c r="F347" s="584"/>
      <c r="G347" s="584"/>
      <c r="H347" s="584"/>
      <c r="I347" s="584"/>
      <c r="J347" s="241">
        <f>+J348+J354</f>
        <v>907246.8</v>
      </c>
      <c r="K347" s="241">
        <f t="shared" ref="K347:M347" si="17">+K348+K354</f>
        <v>907246.8</v>
      </c>
      <c r="L347" s="241">
        <f t="shared" si="17"/>
        <v>907246.8</v>
      </c>
      <c r="M347" s="241">
        <f t="shared" si="17"/>
        <v>907246.8</v>
      </c>
    </row>
    <row r="348" spans="1:13" s="140" customFormat="1" ht="15">
      <c r="A348" s="134"/>
      <c r="B348" s="134"/>
      <c r="C348" s="137"/>
      <c r="D348" s="242" t="s">
        <v>789</v>
      </c>
      <c r="E348" s="243" t="s">
        <v>467</v>
      </c>
      <c r="F348" s="142"/>
      <c r="G348" s="142"/>
      <c r="H348" s="142"/>
      <c r="I348" s="138"/>
      <c r="J348" s="241">
        <v>14157</v>
      </c>
      <c r="K348" s="241">
        <v>14157</v>
      </c>
      <c r="L348" s="241">
        <v>14157</v>
      </c>
      <c r="M348" s="241">
        <v>14157</v>
      </c>
    </row>
    <row r="349" spans="1:13" s="140" customFormat="1" ht="15">
      <c r="A349" s="134"/>
      <c r="B349" s="134"/>
      <c r="C349" s="137"/>
      <c r="D349" s="137"/>
      <c r="E349" s="142"/>
      <c r="F349" s="243" t="s">
        <v>790</v>
      </c>
      <c r="G349" s="142"/>
      <c r="H349" s="142"/>
      <c r="I349" s="138"/>
      <c r="J349" s="141"/>
      <c r="K349" s="141"/>
      <c r="L349" s="141"/>
      <c r="M349" s="141"/>
    </row>
    <row r="350" spans="1:13" s="140" customFormat="1" ht="15">
      <c r="A350" s="134"/>
      <c r="B350" s="134"/>
      <c r="C350" s="137"/>
      <c r="D350" s="137"/>
      <c r="E350" s="142"/>
      <c r="F350" s="142"/>
      <c r="G350" s="243" t="s">
        <v>283</v>
      </c>
      <c r="H350" s="142"/>
      <c r="I350" s="138"/>
      <c r="J350" s="141"/>
      <c r="K350" s="141"/>
      <c r="L350" s="141"/>
      <c r="M350" s="141"/>
    </row>
    <row r="351" spans="1:13" s="140" customFormat="1" ht="15">
      <c r="A351" s="134"/>
      <c r="B351" s="134"/>
      <c r="C351" s="137"/>
      <c r="D351" s="137"/>
      <c r="E351" s="142"/>
      <c r="F351" s="142"/>
      <c r="G351" s="142"/>
      <c r="H351" s="243" t="s">
        <v>791</v>
      </c>
      <c r="I351" s="138"/>
      <c r="J351" s="141"/>
      <c r="K351" s="141"/>
      <c r="L351" s="141"/>
      <c r="M351" s="141"/>
    </row>
    <row r="352" spans="1:13" s="140" customFormat="1" ht="27">
      <c r="A352" s="134"/>
      <c r="B352" s="134"/>
      <c r="C352" s="137"/>
      <c r="D352" s="137"/>
      <c r="E352" s="137"/>
      <c r="F352" s="137"/>
      <c r="G352" s="137"/>
      <c r="H352" s="137"/>
      <c r="I352" s="138" t="s">
        <v>1206</v>
      </c>
      <c r="J352" s="141"/>
      <c r="K352" s="141">
        <v>2</v>
      </c>
      <c r="L352" s="141"/>
      <c r="M352" s="141">
        <v>2</v>
      </c>
    </row>
    <row r="353" spans="1:13" s="140" customFormat="1" ht="108">
      <c r="A353" s="134"/>
      <c r="B353" s="134"/>
      <c r="C353" s="137"/>
      <c r="D353" s="137"/>
      <c r="E353" s="137"/>
      <c r="F353" s="137"/>
      <c r="G353" s="137"/>
      <c r="H353" s="137"/>
      <c r="I353" s="138" t="s">
        <v>1207</v>
      </c>
      <c r="J353" s="141"/>
      <c r="K353" s="141">
        <v>100</v>
      </c>
      <c r="L353" s="141"/>
      <c r="M353" s="141">
        <v>100</v>
      </c>
    </row>
    <row r="354" spans="1:13" s="140" customFormat="1" ht="15">
      <c r="A354" s="134"/>
      <c r="B354" s="134"/>
      <c r="C354" s="137"/>
      <c r="D354" s="242" t="s">
        <v>1208</v>
      </c>
      <c r="E354" s="243" t="s">
        <v>470</v>
      </c>
      <c r="F354" s="243"/>
      <c r="G354" s="243"/>
      <c r="H354" s="243"/>
      <c r="I354" s="242"/>
      <c r="J354" s="241">
        <v>893089.8</v>
      </c>
      <c r="K354" s="241">
        <v>893089.8</v>
      </c>
      <c r="L354" s="241">
        <v>893089.8</v>
      </c>
      <c r="M354" s="241">
        <v>893089.8</v>
      </c>
    </row>
    <row r="355" spans="1:13" s="140" customFormat="1" ht="15">
      <c r="A355" s="134"/>
      <c r="B355" s="134"/>
      <c r="C355" s="137"/>
      <c r="D355" s="137"/>
      <c r="E355" s="142"/>
      <c r="F355" s="243" t="s">
        <v>1209</v>
      </c>
      <c r="G355" s="243"/>
      <c r="H355" s="243"/>
      <c r="I355" s="242"/>
      <c r="J355" s="242"/>
      <c r="K355" s="242"/>
      <c r="L355" s="242"/>
      <c r="M355" s="242"/>
    </row>
    <row r="356" spans="1:13" s="140" customFormat="1" ht="15">
      <c r="A356" s="134"/>
      <c r="B356" s="134"/>
      <c r="C356" s="137"/>
      <c r="D356" s="137"/>
      <c r="E356" s="142"/>
      <c r="F356" s="142"/>
      <c r="G356" s="243" t="s">
        <v>283</v>
      </c>
      <c r="H356" s="243"/>
      <c r="I356" s="242"/>
      <c r="J356" s="242"/>
      <c r="K356" s="242"/>
      <c r="L356" s="242"/>
      <c r="M356" s="242"/>
    </row>
    <row r="357" spans="1:13" s="140" customFormat="1" ht="15">
      <c r="A357" s="134"/>
      <c r="B357" s="134"/>
      <c r="C357" s="137"/>
      <c r="D357" s="137"/>
      <c r="E357" s="142"/>
      <c r="F357" s="142"/>
      <c r="G357" s="142"/>
      <c r="H357" s="243" t="s">
        <v>791</v>
      </c>
      <c r="I357" s="242"/>
      <c r="J357" s="242"/>
      <c r="K357" s="242"/>
      <c r="L357" s="242"/>
      <c r="M357" s="242"/>
    </row>
    <row r="358" spans="1:13" s="140" customFormat="1" ht="94.5">
      <c r="A358" s="134"/>
      <c r="B358" s="134"/>
      <c r="C358" s="137"/>
      <c r="D358" s="137"/>
      <c r="E358" s="137"/>
      <c r="F358" s="137"/>
      <c r="G358" s="137"/>
      <c r="H358" s="137"/>
      <c r="I358" s="138" t="s">
        <v>1210</v>
      </c>
      <c r="J358" s="141"/>
      <c r="K358" s="141">
        <v>55</v>
      </c>
      <c r="L358" s="141"/>
      <c r="M358" s="141">
        <v>55</v>
      </c>
    </row>
    <row r="359" spans="1:13" s="140" customFormat="1" ht="81">
      <c r="A359" s="134"/>
      <c r="B359" s="134"/>
      <c r="C359" s="137"/>
      <c r="D359" s="271"/>
      <c r="E359" s="272"/>
      <c r="F359" s="272"/>
      <c r="G359" s="272"/>
      <c r="H359" s="272"/>
      <c r="I359" s="138" t="s">
        <v>1211</v>
      </c>
      <c r="J359" s="141"/>
      <c r="K359" s="141">
        <v>100</v>
      </c>
      <c r="L359" s="141"/>
      <c r="M359" s="141">
        <v>100</v>
      </c>
    </row>
    <row r="360" spans="1:13" ht="15">
      <c r="A360" s="268" t="s">
        <v>1050</v>
      </c>
      <c r="B360" s="134"/>
      <c r="C360" s="137"/>
      <c r="D360" s="137"/>
      <c r="E360" s="137"/>
      <c r="F360" s="137"/>
      <c r="G360" s="137"/>
      <c r="H360" s="137"/>
      <c r="I360" s="137"/>
      <c r="J360" s="270">
        <v>0</v>
      </c>
      <c r="K360" s="270">
        <v>18180</v>
      </c>
      <c r="L360" s="270">
        <v>84180</v>
      </c>
      <c r="M360" s="270">
        <v>84180</v>
      </c>
    </row>
    <row r="361" spans="1:13" ht="15">
      <c r="A361" s="134"/>
      <c r="B361" s="267">
        <v>1235</v>
      </c>
      <c r="C361" s="136" t="s">
        <v>125</v>
      </c>
      <c r="D361" s="137"/>
      <c r="E361" s="137"/>
      <c r="F361" s="137"/>
      <c r="G361" s="137"/>
      <c r="H361" s="137"/>
      <c r="I361" s="137"/>
      <c r="J361" s="270">
        <v>0</v>
      </c>
      <c r="K361" s="270">
        <v>18180</v>
      </c>
      <c r="L361" s="270">
        <v>84180</v>
      </c>
      <c r="M361" s="270">
        <v>84180</v>
      </c>
    </row>
    <row r="362" spans="1:13" ht="15">
      <c r="A362" s="134"/>
      <c r="B362" s="134"/>
      <c r="C362" s="137"/>
      <c r="D362" s="267" t="s">
        <v>1051</v>
      </c>
      <c r="E362" s="268" t="s">
        <v>129</v>
      </c>
      <c r="F362" s="137"/>
      <c r="G362" s="137"/>
      <c r="H362" s="137"/>
      <c r="I362" s="137"/>
      <c r="J362" s="270">
        <v>0</v>
      </c>
      <c r="K362" s="270">
        <v>18180</v>
      </c>
      <c r="L362" s="270">
        <v>84180</v>
      </c>
      <c r="M362" s="270">
        <v>84180</v>
      </c>
    </row>
    <row r="363" spans="1:13" ht="15">
      <c r="A363" s="134"/>
      <c r="B363" s="134"/>
      <c r="C363" s="137"/>
      <c r="D363" s="137"/>
      <c r="E363" s="137"/>
      <c r="F363" s="268" t="s">
        <v>1052</v>
      </c>
      <c r="G363" s="137"/>
      <c r="H363" s="137"/>
      <c r="I363" s="137"/>
      <c r="J363" s="134"/>
      <c r="K363" s="134"/>
      <c r="L363" s="134"/>
      <c r="M363" s="134"/>
    </row>
    <row r="364" spans="1:13" ht="15">
      <c r="A364" s="134"/>
      <c r="B364" s="134"/>
      <c r="C364" s="137"/>
      <c r="D364" s="137"/>
      <c r="E364" s="137"/>
      <c r="F364" s="137"/>
      <c r="G364" s="268" t="s">
        <v>30</v>
      </c>
      <c r="H364" s="137"/>
      <c r="I364" s="137"/>
      <c r="J364" s="134"/>
      <c r="K364" s="134"/>
      <c r="L364" s="134"/>
      <c r="M364" s="134"/>
    </row>
    <row r="365" spans="1:13" ht="15">
      <c r="A365" s="134"/>
      <c r="B365" s="134"/>
      <c r="C365" s="137"/>
      <c r="D365" s="137"/>
      <c r="E365" s="137"/>
      <c r="F365" s="137"/>
      <c r="G365" s="137"/>
      <c r="H365" s="268" t="s">
        <v>1053</v>
      </c>
      <c r="I365" s="142"/>
      <c r="J365" s="273"/>
      <c r="K365" s="273"/>
      <c r="L365" s="273"/>
      <c r="M365" s="273"/>
    </row>
    <row r="366" spans="1:13" ht="15">
      <c r="A366" s="134"/>
      <c r="B366" s="134"/>
      <c r="C366" s="137"/>
      <c r="D366" s="137"/>
      <c r="E366" s="137"/>
      <c r="F366" s="137"/>
      <c r="G366" s="137"/>
      <c r="H366" s="137"/>
      <c r="I366" s="274" t="s">
        <v>1054</v>
      </c>
      <c r="J366" s="275" t="s">
        <v>1021</v>
      </c>
      <c r="K366" s="275">
        <v>1</v>
      </c>
      <c r="L366" s="275" t="s">
        <v>1021</v>
      </c>
      <c r="M366" s="275">
        <v>2</v>
      </c>
    </row>
    <row r="367" spans="1:13" ht="15" customHeight="1">
      <c r="A367" s="243" t="s">
        <v>1177</v>
      </c>
      <c r="B367" s="134"/>
      <c r="C367" s="137"/>
      <c r="D367" s="137"/>
      <c r="E367" s="137"/>
      <c r="F367" s="137"/>
      <c r="G367" s="137"/>
      <c r="H367" s="137"/>
      <c r="I367" s="274"/>
      <c r="J367" s="241">
        <f>+J368</f>
        <v>2550.1</v>
      </c>
      <c r="K367" s="241">
        <f t="shared" ref="K367:M367" si="18">+K368</f>
        <v>2550.1</v>
      </c>
      <c r="L367" s="241">
        <f t="shared" si="18"/>
        <v>2550.1</v>
      </c>
      <c r="M367" s="241">
        <f t="shared" si="18"/>
        <v>2550.1</v>
      </c>
    </row>
    <row r="368" spans="1:13" s="140" customFormat="1" ht="15" customHeight="1">
      <c r="A368" s="134"/>
      <c r="B368" s="242">
        <v>1212</v>
      </c>
      <c r="C368" s="136" t="s">
        <v>61</v>
      </c>
      <c r="D368" s="242"/>
      <c r="E368" s="242"/>
      <c r="F368" s="242"/>
      <c r="G368" s="242"/>
      <c r="H368" s="242"/>
      <c r="I368" s="242"/>
      <c r="J368" s="241">
        <f>+J369+J373</f>
        <v>2550.1</v>
      </c>
      <c r="K368" s="241">
        <f t="shared" ref="K368:L368" si="19">+K369+K373</f>
        <v>2550.1</v>
      </c>
      <c r="L368" s="241">
        <f t="shared" si="19"/>
        <v>2550.1</v>
      </c>
      <c r="M368" s="241">
        <f>+M369+M373</f>
        <v>2550.1</v>
      </c>
    </row>
    <row r="369" spans="1:13" s="140" customFormat="1" ht="15" customHeight="1">
      <c r="A369" s="134"/>
      <c r="B369" s="134"/>
      <c r="C369" s="137"/>
      <c r="D369" s="242" t="s">
        <v>64</v>
      </c>
      <c r="E369" s="136" t="s">
        <v>65</v>
      </c>
      <c r="F369" s="137"/>
      <c r="G369" s="137"/>
      <c r="H369" s="137"/>
      <c r="I369" s="242"/>
      <c r="J369" s="241">
        <v>1280</v>
      </c>
      <c r="K369" s="241">
        <v>1280</v>
      </c>
      <c r="L369" s="241">
        <v>1280</v>
      </c>
      <c r="M369" s="241">
        <v>1280</v>
      </c>
    </row>
    <row r="370" spans="1:13" s="140" customFormat="1" ht="15" customHeight="1">
      <c r="A370" s="134"/>
      <c r="B370" s="134"/>
      <c r="C370" s="137"/>
      <c r="D370" s="137"/>
      <c r="E370" s="137"/>
      <c r="F370" s="268" t="s">
        <v>66</v>
      </c>
      <c r="G370" s="136"/>
      <c r="H370" s="136"/>
      <c r="I370" s="242"/>
      <c r="J370" s="242"/>
      <c r="K370" s="242"/>
      <c r="L370" s="242"/>
      <c r="M370" s="242"/>
    </row>
    <row r="371" spans="1:13" s="140" customFormat="1" ht="15" customHeight="1">
      <c r="A371" s="134"/>
      <c r="B371" s="134"/>
      <c r="C371" s="137"/>
      <c r="D371" s="137"/>
      <c r="E371" s="137"/>
      <c r="F371" s="137"/>
      <c r="G371" s="136" t="s">
        <v>1172</v>
      </c>
      <c r="H371" s="136"/>
      <c r="I371" s="242"/>
      <c r="J371" s="242"/>
      <c r="K371" s="242"/>
      <c r="L371" s="242"/>
      <c r="M371" s="242"/>
    </row>
    <row r="372" spans="1:13" s="140" customFormat="1" ht="15" customHeight="1">
      <c r="A372" s="134"/>
      <c r="B372" s="134"/>
      <c r="C372" s="242" t="s">
        <v>773</v>
      </c>
      <c r="D372" s="242"/>
      <c r="E372" s="137"/>
      <c r="F372" s="137"/>
      <c r="G372" s="136"/>
      <c r="H372" s="136" t="s">
        <v>1173</v>
      </c>
      <c r="I372" s="242"/>
      <c r="J372" s="242"/>
      <c r="K372" s="242"/>
      <c r="L372" s="242"/>
      <c r="M372" s="242"/>
    </row>
    <row r="373" spans="1:13" s="140" customFormat="1" ht="15" customHeight="1">
      <c r="A373" s="134"/>
      <c r="B373" s="134"/>
      <c r="C373" s="137"/>
      <c r="D373" s="242" t="s">
        <v>1169</v>
      </c>
      <c r="E373" s="136" t="s">
        <v>347</v>
      </c>
      <c r="F373" s="137"/>
      <c r="G373" s="137"/>
      <c r="H373" s="137"/>
      <c r="I373" s="242"/>
      <c r="J373" s="241">
        <v>1270.0999999999999</v>
      </c>
      <c r="K373" s="241">
        <v>1270.0999999999999</v>
      </c>
      <c r="L373" s="241">
        <v>1270.0999999999999</v>
      </c>
      <c r="M373" s="241">
        <v>1270.0999999999999</v>
      </c>
    </row>
    <row r="374" spans="1:13" s="140" customFormat="1" ht="15" customHeight="1">
      <c r="A374" s="134"/>
      <c r="B374" s="134"/>
      <c r="C374" s="137"/>
      <c r="D374" s="137"/>
      <c r="E374" s="137"/>
      <c r="F374" s="268" t="s">
        <v>1170</v>
      </c>
      <c r="G374" s="136"/>
      <c r="H374" s="136"/>
      <c r="I374" s="242"/>
      <c r="J374" s="242"/>
      <c r="K374" s="242"/>
      <c r="L374" s="242"/>
      <c r="M374" s="242"/>
    </row>
    <row r="375" spans="1:13" s="140" customFormat="1" ht="15" customHeight="1">
      <c r="A375" s="134"/>
      <c r="B375" s="134"/>
      <c r="C375" s="137"/>
      <c r="D375" s="137"/>
      <c r="E375" s="137"/>
      <c r="F375" s="137"/>
      <c r="G375" s="136" t="s">
        <v>298</v>
      </c>
      <c r="H375" s="136"/>
      <c r="I375" s="242"/>
      <c r="J375" s="242"/>
      <c r="K375" s="242"/>
      <c r="L375" s="242"/>
      <c r="M375" s="242"/>
    </row>
    <row r="376" spans="1:13" s="140" customFormat="1" ht="15" customHeight="1">
      <c r="A376" s="134"/>
      <c r="B376" s="134"/>
      <c r="C376" s="242" t="s">
        <v>773</v>
      </c>
      <c r="D376" s="242"/>
      <c r="E376" s="137"/>
      <c r="F376" s="137"/>
      <c r="G376" s="136"/>
      <c r="H376" s="136" t="s">
        <v>1173</v>
      </c>
      <c r="I376" s="242"/>
      <c r="J376" s="242"/>
      <c r="K376" s="242"/>
      <c r="L376" s="242"/>
      <c r="M376" s="242"/>
    </row>
    <row r="377" spans="1:13" ht="15" customHeight="1">
      <c r="A377" s="243" t="s">
        <v>717</v>
      </c>
      <c r="B377" s="134"/>
      <c r="C377" s="137"/>
      <c r="D377" s="137"/>
      <c r="E377" s="137"/>
      <c r="F377" s="137"/>
      <c r="G377" s="137"/>
      <c r="H377" s="137"/>
      <c r="I377" s="274"/>
      <c r="J377" s="241">
        <f>+J378</f>
        <v>18405.3</v>
      </c>
      <c r="K377" s="241">
        <f t="shared" ref="K377" si="20">+K378</f>
        <v>18405.3</v>
      </c>
      <c r="L377" s="241">
        <f t="shared" ref="L377:L378" si="21">+L378</f>
        <v>18405.3</v>
      </c>
      <c r="M377" s="241">
        <f t="shared" ref="M377:M378" si="22">+M378</f>
        <v>18405.3</v>
      </c>
    </row>
    <row r="378" spans="1:13" s="140" customFormat="1" ht="15" customHeight="1">
      <c r="A378" s="134"/>
      <c r="B378" s="242">
        <v>1212</v>
      </c>
      <c r="C378" s="136" t="s">
        <v>61</v>
      </c>
      <c r="D378" s="242"/>
      <c r="E378" s="242"/>
      <c r="F378" s="242"/>
      <c r="G378" s="242"/>
      <c r="H378" s="242"/>
      <c r="I378" s="242"/>
      <c r="J378" s="241">
        <f>+J379</f>
        <v>18405.3</v>
      </c>
      <c r="K378" s="241">
        <f>+K379</f>
        <v>18405.3</v>
      </c>
      <c r="L378" s="241">
        <f t="shared" si="21"/>
        <v>18405.3</v>
      </c>
      <c r="M378" s="241">
        <f t="shared" si="22"/>
        <v>18405.3</v>
      </c>
    </row>
    <row r="379" spans="1:13" s="140" customFormat="1" ht="15" customHeight="1">
      <c r="A379" s="134"/>
      <c r="B379" s="134"/>
      <c r="C379" s="137"/>
      <c r="D379" s="242" t="s">
        <v>1169</v>
      </c>
      <c r="E379" s="136" t="s">
        <v>347</v>
      </c>
      <c r="F379" s="137"/>
      <c r="G379" s="137"/>
      <c r="H379" s="137"/>
      <c r="I379" s="242"/>
      <c r="J379" s="241">
        <v>18405.3</v>
      </c>
      <c r="K379" s="241">
        <v>18405.3</v>
      </c>
      <c r="L379" s="241">
        <v>18405.3</v>
      </c>
      <c r="M379" s="241">
        <v>18405.3</v>
      </c>
    </row>
    <row r="380" spans="1:13" s="140" customFormat="1" ht="15" customHeight="1">
      <c r="A380" s="134"/>
      <c r="B380" s="134"/>
      <c r="C380" s="137"/>
      <c r="D380" s="137"/>
      <c r="E380" s="137"/>
      <c r="F380" s="268" t="s">
        <v>1170</v>
      </c>
      <c r="G380" s="136"/>
      <c r="H380" s="136"/>
      <c r="I380" s="242"/>
      <c r="J380" s="242"/>
      <c r="K380" s="242"/>
      <c r="L380" s="242"/>
      <c r="M380" s="242"/>
    </row>
    <row r="381" spans="1:13" s="140" customFormat="1" ht="15" customHeight="1">
      <c r="A381" s="134"/>
      <c r="B381" s="134"/>
      <c r="C381" s="137"/>
      <c r="D381" s="137"/>
      <c r="E381" s="137"/>
      <c r="F381" s="137"/>
      <c r="G381" s="136" t="s">
        <v>298</v>
      </c>
      <c r="H381" s="136"/>
      <c r="I381" s="242"/>
      <c r="J381" s="242"/>
      <c r="K381" s="242"/>
      <c r="L381" s="242"/>
      <c r="M381" s="242"/>
    </row>
    <row r="382" spans="1:13" s="140" customFormat="1" ht="15" customHeight="1">
      <c r="A382" s="134"/>
      <c r="B382" s="134"/>
      <c r="C382" s="242" t="s">
        <v>773</v>
      </c>
      <c r="D382" s="242"/>
      <c r="E382" s="137"/>
      <c r="F382" s="137"/>
      <c r="G382" s="136"/>
      <c r="H382" s="136" t="s">
        <v>1173</v>
      </c>
      <c r="I382" s="242"/>
      <c r="J382" s="242"/>
      <c r="K382" s="242"/>
      <c r="L382" s="242"/>
      <c r="M382" s="242"/>
    </row>
    <row r="383" spans="1:13" ht="15" customHeight="1">
      <c r="A383" s="243" t="s">
        <v>718</v>
      </c>
      <c r="B383" s="134"/>
      <c r="C383" s="137"/>
      <c r="D383" s="137"/>
      <c r="E383" s="137"/>
      <c r="F383" s="137"/>
      <c r="G383" s="137"/>
      <c r="H383" s="137"/>
      <c r="I383" s="274"/>
      <c r="J383" s="241">
        <f>+J384</f>
        <v>56770.9</v>
      </c>
      <c r="K383" s="241">
        <f t="shared" ref="K383" si="23">+K384</f>
        <v>56770.9</v>
      </c>
      <c r="L383" s="241">
        <f t="shared" ref="L383:L384" si="24">+L384</f>
        <v>56770.9</v>
      </c>
      <c r="M383" s="241">
        <f t="shared" ref="M383:M384" si="25">+M384</f>
        <v>56770.9</v>
      </c>
    </row>
    <row r="384" spans="1:13" s="140" customFormat="1" ht="15" customHeight="1">
      <c r="A384" s="134"/>
      <c r="B384" s="242">
        <v>1212</v>
      </c>
      <c r="C384" s="136" t="s">
        <v>61</v>
      </c>
      <c r="D384" s="242"/>
      <c r="E384" s="242"/>
      <c r="F384" s="242"/>
      <c r="G384" s="242"/>
      <c r="H384" s="242"/>
      <c r="I384" s="242"/>
      <c r="J384" s="241">
        <f>+J385</f>
        <v>56770.9</v>
      </c>
      <c r="K384" s="241">
        <f>+K385</f>
        <v>56770.9</v>
      </c>
      <c r="L384" s="241">
        <f t="shared" si="24"/>
        <v>56770.9</v>
      </c>
      <c r="M384" s="241">
        <f t="shared" si="25"/>
        <v>56770.9</v>
      </c>
    </row>
    <row r="385" spans="1:13" s="140" customFormat="1" ht="15" customHeight="1">
      <c r="A385" s="134"/>
      <c r="B385" s="134"/>
      <c r="C385" s="137"/>
      <c r="D385" s="242" t="s">
        <v>1169</v>
      </c>
      <c r="E385" s="136" t="s">
        <v>347</v>
      </c>
      <c r="F385" s="137"/>
      <c r="G385" s="137"/>
      <c r="H385" s="137"/>
      <c r="I385" s="242"/>
      <c r="J385" s="241">
        <v>56770.9</v>
      </c>
      <c r="K385" s="241">
        <v>56770.9</v>
      </c>
      <c r="L385" s="241">
        <v>56770.9</v>
      </c>
      <c r="M385" s="241">
        <v>56770.9</v>
      </c>
    </row>
    <row r="386" spans="1:13" s="140" customFormat="1" ht="15" customHeight="1">
      <c r="A386" s="134"/>
      <c r="B386" s="134"/>
      <c r="C386" s="137"/>
      <c r="D386" s="137"/>
      <c r="E386" s="137"/>
      <c r="F386" s="268" t="s">
        <v>1170</v>
      </c>
      <c r="G386" s="136"/>
      <c r="H386" s="136"/>
      <c r="I386" s="242"/>
      <c r="J386" s="242"/>
      <c r="K386" s="242"/>
      <c r="L386" s="242"/>
      <c r="M386" s="242"/>
    </row>
    <row r="387" spans="1:13" s="140" customFormat="1" ht="15" customHeight="1">
      <c r="A387" s="134"/>
      <c r="B387" s="134"/>
      <c r="C387" s="137"/>
      <c r="D387" s="137"/>
      <c r="E387" s="137"/>
      <c r="F387" s="137"/>
      <c r="G387" s="136" t="s">
        <v>298</v>
      </c>
      <c r="H387" s="136"/>
      <c r="I387" s="242"/>
      <c r="J387" s="242"/>
      <c r="K387" s="242"/>
      <c r="L387" s="242"/>
      <c r="M387" s="242"/>
    </row>
    <row r="388" spans="1:13" s="140" customFormat="1" ht="15" customHeight="1">
      <c r="A388" s="134"/>
      <c r="B388" s="134"/>
      <c r="C388" s="242" t="s">
        <v>773</v>
      </c>
      <c r="D388" s="242"/>
      <c r="E388" s="137"/>
      <c r="F388" s="137"/>
      <c r="G388" s="136"/>
      <c r="H388" s="136" t="s">
        <v>1173</v>
      </c>
      <c r="I388" s="242"/>
      <c r="J388" s="242"/>
      <c r="K388" s="242"/>
      <c r="L388" s="242"/>
      <c r="M388" s="242"/>
    </row>
    <row r="389" spans="1:13" ht="15" customHeight="1">
      <c r="A389" s="243" t="s">
        <v>348</v>
      </c>
      <c r="B389" s="134"/>
      <c r="C389" s="137"/>
      <c r="D389" s="137"/>
      <c r="E389" s="137"/>
      <c r="F389" s="137"/>
      <c r="G389" s="137"/>
      <c r="H389" s="137"/>
      <c r="I389" s="274"/>
      <c r="J389" s="241">
        <f>+J390+J395</f>
        <v>51072</v>
      </c>
      <c r="K389" s="241">
        <f t="shared" ref="K389:M389" si="26">+K390+K395</f>
        <v>51072</v>
      </c>
      <c r="L389" s="241">
        <f t="shared" si="26"/>
        <v>51072</v>
      </c>
      <c r="M389" s="241">
        <f t="shared" si="26"/>
        <v>51072</v>
      </c>
    </row>
    <row r="390" spans="1:13" ht="15">
      <c r="A390" s="134"/>
      <c r="B390" s="242" t="s">
        <v>334</v>
      </c>
      <c r="C390" s="136" t="s">
        <v>1175</v>
      </c>
      <c r="D390" s="137"/>
      <c r="E390" s="137"/>
      <c r="F390" s="137"/>
      <c r="G390" s="137"/>
      <c r="H390" s="137"/>
      <c r="I390" s="274"/>
      <c r="J390" s="241">
        <f>+J391</f>
        <v>50592</v>
      </c>
      <c r="K390" s="241">
        <f t="shared" ref="K390:M390" si="27">+K391</f>
        <v>50592</v>
      </c>
      <c r="L390" s="241">
        <f t="shared" si="27"/>
        <v>50592</v>
      </c>
      <c r="M390" s="241">
        <f t="shared" si="27"/>
        <v>50592</v>
      </c>
    </row>
    <row r="391" spans="1:13" ht="15">
      <c r="A391" s="134"/>
      <c r="B391" s="134"/>
      <c r="C391" s="137"/>
      <c r="D391" s="242" t="s">
        <v>336</v>
      </c>
      <c r="E391" s="136" t="s">
        <v>42</v>
      </c>
      <c r="F391" s="137"/>
      <c r="G391" s="137"/>
      <c r="H391" s="137"/>
      <c r="I391" s="274"/>
      <c r="J391" s="241">
        <v>50592</v>
      </c>
      <c r="K391" s="241">
        <v>50592</v>
      </c>
      <c r="L391" s="241">
        <v>50592</v>
      </c>
      <c r="M391" s="241">
        <v>50592</v>
      </c>
    </row>
    <row r="392" spans="1:13" ht="17.25" customHeight="1">
      <c r="A392" s="134"/>
      <c r="B392" s="134"/>
      <c r="C392" s="137"/>
      <c r="D392" s="137"/>
      <c r="E392" s="137"/>
      <c r="F392" s="136" t="s">
        <v>1174</v>
      </c>
      <c r="G392" s="136"/>
      <c r="H392" s="136"/>
      <c r="I392" s="242"/>
      <c r="J392" s="242"/>
      <c r="K392" s="242"/>
      <c r="L392" s="242"/>
      <c r="M392" s="242"/>
    </row>
    <row r="393" spans="1:13" ht="15" customHeight="1">
      <c r="A393" s="134"/>
      <c r="B393" s="134"/>
      <c r="C393" s="137"/>
      <c r="D393" s="137"/>
      <c r="E393" s="137"/>
      <c r="F393" s="137"/>
      <c r="G393" s="136" t="s">
        <v>300</v>
      </c>
      <c r="H393" s="136"/>
      <c r="I393" s="242"/>
      <c r="J393" s="242"/>
      <c r="K393" s="241"/>
      <c r="L393" s="241"/>
      <c r="M393" s="241"/>
    </row>
    <row r="394" spans="1:13" ht="18" customHeight="1">
      <c r="A394" s="134"/>
      <c r="B394" s="134"/>
      <c r="C394" s="137"/>
      <c r="D394" s="137"/>
      <c r="E394" s="137"/>
      <c r="F394" s="137"/>
      <c r="G394" s="136"/>
      <c r="H394" s="136" t="s">
        <v>338</v>
      </c>
      <c r="I394" s="242"/>
      <c r="J394" s="241"/>
      <c r="K394" s="241"/>
      <c r="L394" s="241"/>
      <c r="M394" s="241"/>
    </row>
    <row r="395" spans="1:13" s="140" customFormat="1" ht="15" customHeight="1">
      <c r="A395" s="134"/>
      <c r="B395" s="242">
        <v>1212</v>
      </c>
      <c r="C395" s="136" t="s">
        <v>61</v>
      </c>
      <c r="D395" s="242"/>
      <c r="E395" s="242"/>
      <c r="F395" s="242"/>
      <c r="G395" s="242"/>
      <c r="H395" s="242"/>
      <c r="I395" s="242"/>
      <c r="J395" s="241">
        <f>+J396</f>
        <v>480</v>
      </c>
      <c r="K395" s="241">
        <f t="shared" ref="K395:M395" si="28">+K396</f>
        <v>480</v>
      </c>
      <c r="L395" s="241">
        <f t="shared" si="28"/>
        <v>480</v>
      </c>
      <c r="M395" s="241">
        <f t="shared" si="28"/>
        <v>480</v>
      </c>
    </row>
    <row r="396" spans="1:13" s="140" customFormat="1" ht="15" customHeight="1">
      <c r="A396" s="134"/>
      <c r="B396" s="134"/>
      <c r="C396" s="137"/>
      <c r="D396" s="242" t="s">
        <v>453</v>
      </c>
      <c r="E396" s="136" t="s">
        <v>454</v>
      </c>
      <c r="F396" s="137"/>
      <c r="G396" s="137"/>
      <c r="H396" s="137"/>
      <c r="I396" s="242"/>
      <c r="J396" s="241">
        <v>480</v>
      </c>
      <c r="K396" s="241">
        <v>480</v>
      </c>
      <c r="L396" s="241">
        <v>480</v>
      </c>
      <c r="M396" s="241">
        <v>480</v>
      </c>
    </row>
    <row r="397" spans="1:13" s="140" customFormat="1" ht="15" customHeight="1">
      <c r="A397" s="134"/>
      <c r="B397" s="134"/>
      <c r="C397" s="137"/>
      <c r="D397" s="137"/>
      <c r="E397" s="137"/>
      <c r="F397" s="268" t="s">
        <v>1168</v>
      </c>
      <c r="G397" s="136"/>
      <c r="H397" s="136"/>
      <c r="I397" s="242"/>
      <c r="J397" s="242"/>
      <c r="K397" s="242"/>
      <c r="L397" s="242"/>
      <c r="M397" s="242"/>
    </row>
    <row r="398" spans="1:13" s="140" customFormat="1" ht="15" customHeight="1">
      <c r="A398" s="134"/>
      <c r="B398" s="134"/>
      <c r="C398" s="137"/>
      <c r="D398" s="137"/>
      <c r="E398" s="137"/>
      <c r="F398" s="137"/>
      <c r="G398" s="136" t="s">
        <v>44</v>
      </c>
      <c r="H398" s="136"/>
      <c r="I398" s="242"/>
      <c r="J398" s="242"/>
      <c r="K398" s="242"/>
      <c r="L398" s="242"/>
      <c r="M398" s="242"/>
    </row>
    <row r="399" spans="1:13" s="140" customFormat="1" ht="15" customHeight="1">
      <c r="A399" s="134"/>
      <c r="B399" s="134"/>
      <c r="C399" s="137"/>
      <c r="D399" s="242"/>
      <c r="E399" s="137"/>
      <c r="F399" s="137"/>
      <c r="G399" s="136"/>
      <c r="H399" s="136" t="s">
        <v>1173</v>
      </c>
      <c r="I399" s="242"/>
      <c r="J399" s="242"/>
      <c r="K399" s="242"/>
      <c r="L399" s="242"/>
      <c r="M399" s="242"/>
    </row>
    <row r="401" spans="10:13">
      <c r="J401" s="276"/>
      <c r="K401" s="276"/>
      <c r="L401" s="276"/>
      <c r="M401" s="276"/>
    </row>
    <row r="402" spans="10:13">
      <c r="J402" s="277"/>
      <c r="K402" s="277"/>
      <c r="L402" s="277"/>
      <c r="M402" s="277"/>
    </row>
  </sheetData>
  <customSheetViews>
    <customSheetView guid="{BE5D3C84-7B1B-488E-B85A-B98892622CEC}" showAutoFilter="1" topLeftCell="A47">
      <selection activeCell="J49" sqref="J49"/>
      <pageMargins left="0" right="0" top="0.74803149606299202" bottom="0" header="0.31496062992126" footer="0.31496062992126"/>
      <pageSetup paperSize="9" scale="80" orientation="landscape" verticalDpi="0" r:id="rId1"/>
      <autoFilter ref="D1:D379"/>
    </customSheetView>
    <customSheetView guid="{BBFF48D1-B90B-47AD-AE67-40600C5DE1EF}" showAutoFilter="1" topLeftCell="A196">
      <selection activeCell="I204" sqref="I204"/>
      <pageMargins left="0" right="0" top="0.74803149606299202" bottom="0" header="0.31496062992126" footer="0.31496062992126"/>
      <pageSetup paperSize="9" scale="80" orientation="landscape" verticalDpi="0" r:id="rId2"/>
      <autoFilter ref="D1:D373"/>
    </customSheetView>
    <customSheetView guid="{89A683D1-BE0C-487E-AFC6-140E2DB9A9CC}" showAutoFilter="1" topLeftCell="A245">
      <selection activeCell="J259" sqref="J259:L260"/>
      <pageMargins left="0" right="0" top="0.74803149606299202" bottom="0" header="0.31496062992126" footer="0.31496062992126"/>
      <pageSetup paperSize="9" scale="80" orientation="landscape" verticalDpi="0" r:id="rId3"/>
      <autoFilter ref="B1:B398"/>
    </customSheetView>
    <customSheetView guid="{200990DE-F91C-4F6F-8AC5-BC7AC2B55E55}" showAutoFilter="1" topLeftCell="A235">
      <selection activeCell="L263" sqref="L263"/>
      <pageMargins left="0" right="0" top="0.74803149606299202" bottom="0" header="0.31496062992126" footer="0.31496062992126"/>
      <pageSetup paperSize="9" scale="80" orientation="landscape" verticalDpi="0" r:id="rId4"/>
      <autoFilter ref="D1:D369"/>
    </customSheetView>
    <customSheetView guid="{ACF58398-C075-4602-B0CE-9C82FEC29CE0}" showAutoFilter="1" topLeftCell="A223">
      <selection activeCell="C248" sqref="C248"/>
      <pageMargins left="0" right="0" top="0.74803149606299202" bottom="0" header="0.31496062992126" footer="0.31496062992126"/>
      <pageSetup paperSize="9" scale="80" orientation="landscape" verticalDpi="0" r:id="rId5"/>
      <autoFilter ref="D1:D369"/>
    </customSheetView>
    <customSheetView guid="{DD59A88E-4574-4C3B-B30A-DDDDD2FFED0E}" showAutoFilter="1" topLeftCell="A45">
      <selection activeCell="F72" sqref="F72"/>
      <pageMargins left="0" right="0" top="0.74803149606299202" bottom="0" header="0.31496062992126" footer="0.31496062992126"/>
      <pageSetup paperSize="9" scale="80" orientation="landscape" verticalDpi="0" r:id="rId6"/>
      <autoFilter ref="D1:D367"/>
    </customSheetView>
    <customSheetView guid="{A086F4C9-D1AD-48B6-9F97-3B74E42882F1}" showAutoFilter="1" topLeftCell="A336">
      <selection activeCell="F348" sqref="F348:M348"/>
      <pageMargins left="0" right="0" top="0.74803149606299202" bottom="0" header="0.31496062992126" footer="0.31496062992126"/>
      <pageSetup paperSize="9" scale="80" orientation="landscape" verticalDpi="0" r:id="rId7"/>
      <autoFilter ref="D1:D382"/>
    </customSheetView>
    <customSheetView guid="{34262D87-1818-4F55-B902-D8FFF16E90B7}" showAutoFilter="1" topLeftCell="A365">
      <selection activeCell="H389" sqref="H389"/>
      <pageMargins left="0" right="0" top="0.74803149606299202" bottom="0" header="0.31496062992126" footer="0.31496062992126"/>
      <pageSetup paperSize="9" scale="80" orientation="landscape" verticalDpi="0" r:id="rId8"/>
      <autoFilter ref="D1:D383"/>
    </customSheetView>
    <customSheetView guid="{24790AB1-98EB-4800-B428-5A838E38231B}" showAutoFilter="1" topLeftCell="A242">
      <selection activeCell="E262" sqref="E262:I262"/>
      <pageMargins left="0" right="0" top="0.74803149606299202" bottom="0" header="0.31496062992126" footer="0.31496062992126"/>
      <pageSetup paperSize="9" scale="80" orientation="landscape" verticalDpi="0" r:id="rId9"/>
      <autoFilter ref="D1:D468"/>
    </customSheetView>
    <customSheetView guid="{6E85911E-0987-42F9-B553-303B8CD2208E}" showAutoFilter="1" topLeftCell="A169">
      <selection activeCell="D185" sqref="D185"/>
      <pageMargins left="0" right="0" top="0.74803149606299202" bottom="0" header="0.31496062992126" footer="0.31496062992126"/>
      <pageSetup paperSize="9" scale="80" orientation="landscape" verticalDpi="0" r:id="rId10"/>
      <autoFilter ref="D1:D375"/>
    </customSheetView>
    <customSheetView guid="{8FD38D9F-F0C7-4BB6-A144-266DA3EF64B6}" showAutoFilter="1" topLeftCell="A235">
      <selection activeCell="A220" sqref="A220:XFD220"/>
      <pageMargins left="0" right="0" top="0.74803149606299202" bottom="0" header="0.31496062992126" footer="0.31496062992126"/>
      <pageSetup paperSize="9" scale="80" orientation="landscape" r:id="rId11"/>
      <autoFilter ref="D1:D372"/>
    </customSheetView>
    <customSheetView guid="{D914DED7-0F3C-4F85-94A0-524810AD27D5}" showAutoFilter="1" topLeftCell="A93">
      <selection activeCell="A372" sqref="A372:XFD372"/>
      <pageMargins left="0" right="0" top="0.74803149606299202" bottom="0" header="0.31496062992126" footer="0.31496062992126"/>
      <pageSetup paperSize="9" scale="80" orientation="landscape" verticalDpi="0" r:id="rId12"/>
      <autoFilter ref="D1:D364"/>
    </customSheetView>
    <customSheetView guid="{68B9E451-05A6-448A-8186-789990A76B48}" showAutoFilter="1" topLeftCell="A169">
      <selection activeCell="I193" sqref="I193"/>
      <pageMargins left="0" right="0" top="0.74803149606299202" bottom="0" header="0.31496062992126" footer="0.31496062992126"/>
      <pageSetup paperSize="9" scale="80" orientation="landscape" verticalDpi="0" r:id="rId13"/>
      <autoFilter ref="D1:D363"/>
    </customSheetView>
    <customSheetView guid="{131A4E78-F540-4372-9AD2-17315FEFA13D}" showAutoFilter="1" topLeftCell="A196">
      <selection activeCell="A208" sqref="A208:I208"/>
      <pageMargins left="0" right="0" top="0.74803149606299202" bottom="0" header="0.31496062992126" footer="0.31496062992126"/>
      <pageSetup paperSize="9" scale="80" orientation="landscape" verticalDpi="0" r:id="rId14"/>
      <autoFilter ref="D1:D373"/>
    </customSheetView>
    <customSheetView guid="{BDA7B104-3192-4E30-A3E7-2627EFB5CD51}" showAutoFilter="1" topLeftCell="A275">
      <selection activeCell="G307" sqref="G307:M307"/>
      <pageMargins left="0" right="0" top="0.74803149606299202" bottom="0" header="0.31496062992126" footer="0.31496062992126"/>
      <pageSetup paperSize="9" scale="80" orientation="landscape" verticalDpi="0" r:id="rId15"/>
      <autoFilter ref="B1:B414"/>
    </customSheetView>
    <customSheetView guid="{E88C18B0-6499-41C6-90F3-D1E8EFA66A0A}" showAutoFilter="1" topLeftCell="A361">
      <selection activeCell="I109" sqref="I109"/>
      <pageMargins left="0" right="0" top="0.74803149606299202" bottom="0" header="0.31496062992126" footer="0.31496062992126"/>
      <pageSetup paperSize="9" scale="80" orientation="landscape" verticalDpi="0" r:id="rId16"/>
      <autoFilter ref="D1:D379"/>
    </customSheetView>
    <customSheetView guid="{BE08DB79-9877-4F77-AA00-E74D5D7BF025}" showAutoFilter="1">
      <selection activeCell="J10" sqref="J10:M10"/>
      <pageMargins left="0" right="0" top="0.74803149606299202" bottom="0" header="0.31496062992126" footer="0.31496062992126"/>
      <pageSetup paperSize="9" scale="80" orientation="landscape" verticalDpi="0" r:id="rId17"/>
      <autoFilter ref="B1:B419"/>
    </customSheetView>
  </customSheetViews>
  <mergeCells count="247">
    <mergeCell ref="F220:M220"/>
    <mergeCell ref="G221:M221"/>
    <mergeCell ref="H222:M222"/>
    <mergeCell ref="A223:I223"/>
    <mergeCell ref="C224:I224"/>
    <mergeCell ref="E225:I225"/>
    <mergeCell ref="F226:M226"/>
    <mergeCell ref="G227:M227"/>
    <mergeCell ref="H228:M228"/>
    <mergeCell ref="G263:M263"/>
    <mergeCell ref="H242:M242"/>
    <mergeCell ref="A250:I250"/>
    <mergeCell ref="C251:I251"/>
    <mergeCell ref="E252:I252"/>
    <mergeCell ref="F253:M253"/>
    <mergeCell ref="G254:M254"/>
    <mergeCell ref="H255:M255"/>
    <mergeCell ref="A259:I259"/>
    <mergeCell ref="C260:I260"/>
    <mergeCell ref="E261:I261"/>
    <mergeCell ref="F262:M262"/>
    <mergeCell ref="C244:I244"/>
    <mergeCell ref="E245:I245"/>
    <mergeCell ref="F246:M246"/>
    <mergeCell ref="G247:M247"/>
    <mergeCell ref="H248:M248"/>
    <mergeCell ref="C19:I19"/>
    <mergeCell ref="A67:I67"/>
    <mergeCell ref="C73:I73"/>
    <mergeCell ref="E74:I74"/>
    <mergeCell ref="F75:M75"/>
    <mergeCell ref="E34:I34"/>
    <mergeCell ref="G36:M36"/>
    <mergeCell ref="F35:M35"/>
    <mergeCell ref="G71:M71"/>
    <mergeCell ref="H72:M72"/>
    <mergeCell ref="H32:M32"/>
    <mergeCell ref="C33:I33"/>
    <mergeCell ref="C38:I38"/>
    <mergeCell ref="E39:I39"/>
    <mergeCell ref="F40:M40"/>
    <mergeCell ref="G41:M41"/>
    <mergeCell ref="H42:M42"/>
    <mergeCell ref="A49:I49"/>
    <mergeCell ref="C50:I50"/>
    <mergeCell ref="E20:I20"/>
    <mergeCell ref="F21:M21"/>
    <mergeCell ref="G22:M22"/>
    <mergeCell ref="H23:M23"/>
    <mergeCell ref="H59:M59"/>
    <mergeCell ref="A346:I346"/>
    <mergeCell ref="C347:I347"/>
    <mergeCell ref="F322:M322"/>
    <mergeCell ref="G323:M323"/>
    <mergeCell ref="H324:M324"/>
    <mergeCell ref="C305:I305"/>
    <mergeCell ref="C314:I314"/>
    <mergeCell ref="E315:I315"/>
    <mergeCell ref="F316:M316"/>
    <mergeCell ref="G317:M317"/>
    <mergeCell ref="H318:M318"/>
    <mergeCell ref="E321:I321"/>
    <mergeCell ref="C336:I336"/>
    <mergeCell ref="E337:I337"/>
    <mergeCell ref="F338:M338"/>
    <mergeCell ref="G339:M339"/>
    <mergeCell ref="E326:I326"/>
    <mergeCell ref="F327:M327"/>
    <mergeCell ref="G328:M328"/>
    <mergeCell ref="H329:M329"/>
    <mergeCell ref="E330:I330"/>
    <mergeCell ref="E306:I306"/>
    <mergeCell ref="F307:M307"/>
    <mergeCell ref="F311:M311"/>
    <mergeCell ref="G312:M312"/>
    <mergeCell ref="H313:M313"/>
    <mergeCell ref="C286:I286"/>
    <mergeCell ref="E287:I287"/>
    <mergeCell ref="F288:M288"/>
    <mergeCell ref="G289:M289"/>
    <mergeCell ref="H290:M290"/>
    <mergeCell ref="H340:M340"/>
    <mergeCell ref="G303:M303"/>
    <mergeCell ref="H304:M304"/>
    <mergeCell ref="F331:M331"/>
    <mergeCell ref="G332:M332"/>
    <mergeCell ref="H333:M333"/>
    <mergeCell ref="A335:I335"/>
    <mergeCell ref="E310:I310"/>
    <mergeCell ref="H296:M296"/>
    <mergeCell ref="E297:I297"/>
    <mergeCell ref="F298:M298"/>
    <mergeCell ref="G299:M299"/>
    <mergeCell ref="H300:M300"/>
    <mergeCell ref="E301:I301"/>
    <mergeCell ref="F302:M302"/>
    <mergeCell ref="H264:M264"/>
    <mergeCell ref="E265:I265"/>
    <mergeCell ref="F266:M266"/>
    <mergeCell ref="G267:M267"/>
    <mergeCell ref="H268:M268"/>
    <mergeCell ref="C269:I269"/>
    <mergeCell ref="G308:M308"/>
    <mergeCell ref="H309:M309"/>
    <mergeCell ref="C292:I292"/>
    <mergeCell ref="E293:I293"/>
    <mergeCell ref="F294:M294"/>
    <mergeCell ref="G295:M295"/>
    <mergeCell ref="E270:I270"/>
    <mergeCell ref="F271:M271"/>
    <mergeCell ref="G272:M272"/>
    <mergeCell ref="H273:M273"/>
    <mergeCell ref="C274:I274"/>
    <mergeCell ref="E275:I275"/>
    <mergeCell ref="F276:M276"/>
    <mergeCell ref="G277:M277"/>
    <mergeCell ref="H278:M278"/>
    <mergeCell ref="C280:I280"/>
    <mergeCell ref="E281:I281"/>
    <mergeCell ref="F282:M282"/>
    <mergeCell ref="A229:I229"/>
    <mergeCell ref="C230:I230"/>
    <mergeCell ref="E231:I231"/>
    <mergeCell ref="F232:M232"/>
    <mergeCell ref="G233:M233"/>
    <mergeCell ref="H234:M234"/>
    <mergeCell ref="E239:I239"/>
    <mergeCell ref="F240:M240"/>
    <mergeCell ref="G241:M241"/>
    <mergeCell ref="F207:M207"/>
    <mergeCell ref="G208:M208"/>
    <mergeCell ref="H209:M209"/>
    <mergeCell ref="E210:I210"/>
    <mergeCell ref="F211:M211"/>
    <mergeCell ref="G212:M212"/>
    <mergeCell ref="H213:M213"/>
    <mergeCell ref="E219:I219"/>
    <mergeCell ref="C214:I214"/>
    <mergeCell ref="E215:I215"/>
    <mergeCell ref="F216:M216"/>
    <mergeCell ref="G217:M217"/>
    <mergeCell ref="H218:M218"/>
    <mergeCell ref="A190:I190"/>
    <mergeCell ref="C191:I191"/>
    <mergeCell ref="E192:I192"/>
    <mergeCell ref="F193:M193"/>
    <mergeCell ref="G194:M194"/>
    <mergeCell ref="H195:M195"/>
    <mergeCell ref="A204:I204"/>
    <mergeCell ref="C205:I205"/>
    <mergeCell ref="E206:I206"/>
    <mergeCell ref="A167:I167"/>
    <mergeCell ref="C168:I168"/>
    <mergeCell ref="E169:I169"/>
    <mergeCell ref="F170:M170"/>
    <mergeCell ref="G171:M171"/>
    <mergeCell ref="H172:M172"/>
    <mergeCell ref="G137:M137"/>
    <mergeCell ref="H138:M138"/>
    <mergeCell ref="C139:I139"/>
    <mergeCell ref="E140:I140"/>
    <mergeCell ref="F141:M141"/>
    <mergeCell ref="G142:M142"/>
    <mergeCell ref="H143:M143"/>
    <mergeCell ref="C150:I150"/>
    <mergeCell ref="E156:I156"/>
    <mergeCell ref="F157:M157"/>
    <mergeCell ref="G158:M158"/>
    <mergeCell ref="H159:M159"/>
    <mergeCell ref="G125:M125"/>
    <mergeCell ref="H126:M126"/>
    <mergeCell ref="C128:I128"/>
    <mergeCell ref="E129:I129"/>
    <mergeCell ref="F130:M130"/>
    <mergeCell ref="G131:M131"/>
    <mergeCell ref="H132:M132"/>
    <mergeCell ref="E135:I135"/>
    <mergeCell ref="F136:M136"/>
    <mergeCell ref="C118:I118"/>
    <mergeCell ref="E123:I123"/>
    <mergeCell ref="F124:M124"/>
    <mergeCell ref="C83:I83"/>
    <mergeCell ref="E84:I84"/>
    <mergeCell ref="F85:M85"/>
    <mergeCell ref="G86:M86"/>
    <mergeCell ref="H87:M87"/>
    <mergeCell ref="C89:I89"/>
    <mergeCell ref="E90:I90"/>
    <mergeCell ref="F91:M91"/>
    <mergeCell ref="G92:M92"/>
    <mergeCell ref="E119:I119"/>
    <mergeCell ref="F120:M120"/>
    <mergeCell ref="G121:M121"/>
    <mergeCell ref="H122:M122"/>
    <mergeCell ref="H93:M93"/>
    <mergeCell ref="C94:I94"/>
    <mergeCell ref="E95:I95"/>
    <mergeCell ref="F96:M96"/>
    <mergeCell ref="G97:M97"/>
    <mergeCell ref="H98:M98"/>
    <mergeCell ref="E112:I112"/>
    <mergeCell ref="F113:M113"/>
    <mergeCell ref="G53:M53"/>
    <mergeCell ref="H54:M54"/>
    <mergeCell ref="E56:I56"/>
    <mergeCell ref="G76:M76"/>
    <mergeCell ref="H77:M77"/>
    <mergeCell ref="C68:I68"/>
    <mergeCell ref="E69:I69"/>
    <mergeCell ref="F70:M70"/>
    <mergeCell ref="H115:M115"/>
    <mergeCell ref="L1:M1"/>
    <mergeCell ref="L5:M5"/>
    <mergeCell ref="A6:M6"/>
    <mergeCell ref="A8:A9"/>
    <mergeCell ref="B8:C8"/>
    <mergeCell ref="D8:G8"/>
    <mergeCell ref="H8:H9"/>
    <mergeCell ref="I8:I9"/>
    <mergeCell ref="J8:M8"/>
    <mergeCell ref="L3:M3"/>
    <mergeCell ref="L4:M4"/>
    <mergeCell ref="L2:M2"/>
    <mergeCell ref="G283:M283"/>
    <mergeCell ref="H284:M284"/>
    <mergeCell ref="A10:I10"/>
    <mergeCell ref="A11:I11"/>
    <mergeCell ref="C12:I12"/>
    <mergeCell ref="E13:I13"/>
    <mergeCell ref="F14:M14"/>
    <mergeCell ref="G15:M15"/>
    <mergeCell ref="H16:M16"/>
    <mergeCell ref="A18:I18"/>
    <mergeCell ref="C24:I24"/>
    <mergeCell ref="E25:I25"/>
    <mergeCell ref="F26:M26"/>
    <mergeCell ref="G27:M27"/>
    <mergeCell ref="G114:M114"/>
    <mergeCell ref="H28:M28"/>
    <mergeCell ref="E29:I29"/>
    <mergeCell ref="F30:M30"/>
    <mergeCell ref="G31:M31"/>
    <mergeCell ref="F57:M57"/>
    <mergeCell ref="G58:M58"/>
    <mergeCell ref="H37:M37"/>
    <mergeCell ref="E51:I51"/>
    <mergeCell ref="F52:M52"/>
  </mergeCells>
  <pageMargins left="0" right="0" top="0.74803149606299202" bottom="0" header="0.31496062992126" footer="0.31496062992126"/>
  <pageSetup paperSize="9" scale="80" orientation="landscape" verticalDpi="0" r:id="rId18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7" workbookViewId="0">
      <selection activeCell="D24" sqref="D24"/>
    </sheetView>
  </sheetViews>
  <sheetFormatPr defaultRowHeight="15"/>
  <cols>
    <col min="3" max="3" width="50.42578125" customWidth="1"/>
    <col min="4" max="4" width="32.5703125" customWidth="1"/>
  </cols>
  <sheetData>
    <row r="1" spans="1:5" ht="17.25" customHeight="1">
      <c r="A1" s="21"/>
      <c r="B1" s="23"/>
      <c r="C1" s="596" t="s">
        <v>359</v>
      </c>
      <c r="D1" s="596"/>
    </row>
    <row r="2" spans="1:5" s="1" customFormat="1" ht="13.5">
      <c r="A2" s="28"/>
      <c r="B2" s="28"/>
      <c r="D2" s="308" t="s">
        <v>913</v>
      </c>
      <c r="E2" s="308"/>
    </row>
    <row r="3" spans="1:5" s="1" customFormat="1" ht="13.5">
      <c r="A3" s="28"/>
      <c r="B3" s="28"/>
      <c r="D3" s="308" t="s">
        <v>356</v>
      </c>
      <c r="E3" s="308"/>
    </row>
    <row r="4" spans="1:5">
      <c r="A4" s="21"/>
      <c r="B4" s="23"/>
      <c r="C4" s="23"/>
      <c r="D4" s="22"/>
    </row>
    <row r="5" spans="1:5">
      <c r="A5" s="21"/>
      <c r="B5" s="21"/>
      <c r="C5" s="21"/>
      <c r="D5" s="94" t="s">
        <v>234</v>
      </c>
    </row>
    <row r="6" spans="1:5">
      <c r="A6" s="597" t="s">
        <v>413</v>
      </c>
      <c r="B6" s="598"/>
      <c r="C6" s="598"/>
      <c r="D6" s="599"/>
    </row>
    <row r="7" spans="1:5" ht="36.75" customHeight="1">
      <c r="A7" s="600"/>
      <c r="B7" s="601"/>
      <c r="C7" s="601"/>
      <c r="D7" s="602"/>
    </row>
    <row r="10" spans="1:5" ht="33.75" customHeight="1">
      <c r="A10" s="603" t="s">
        <v>10</v>
      </c>
      <c r="B10" s="603"/>
      <c r="C10" s="604" t="s">
        <v>358</v>
      </c>
      <c r="D10" s="605" t="s">
        <v>355</v>
      </c>
    </row>
    <row r="11" spans="1:5" ht="40.5">
      <c r="A11" s="19" t="s">
        <v>13</v>
      </c>
      <c r="B11" s="19" t="s">
        <v>29</v>
      </c>
      <c r="C11" s="604"/>
      <c r="D11" s="605"/>
    </row>
    <row r="12" spans="1:5" ht="27" customHeight="1">
      <c r="A12" s="594"/>
      <c r="B12" s="595"/>
      <c r="C12" s="20" t="s">
        <v>27</v>
      </c>
      <c r="D12" s="25">
        <f>+D14+D16</f>
        <v>351095.8</v>
      </c>
    </row>
    <row r="13" spans="1:5">
      <c r="A13" s="19"/>
      <c r="B13" s="16"/>
      <c r="C13" s="15" t="s">
        <v>4</v>
      </c>
      <c r="D13" s="25"/>
    </row>
    <row r="14" spans="1:5" s="14" customFormat="1" ht="28.5">
      <c r="A14" s="18">
        <v>1072</v>
      </c>
      <c r="B14" s="18"/>
      <c r="C14" s="17" t="s">
        <v>342</v>
      </c>
      <c r="D14" s="26">
        <f>+D15</f>
        <v>40852.1</v>
      </c>
    </row>
    <row r="15" spans="1:5" s="14" customFormat="1" ht="39" customHeight="1">
      <c r="A15" s="109"/>
      <c r="B15" s="108">
        <v>31010</v>
      </c>
      <c r="C15" s="15" t="s">
        <v>635</v>
      </c>
      <c r="D15" s="27">
        <v>40852.1</v>
      </c>
    </row>
    <row r="16" spans="1:5" ht="27.75" customHeight="1">
      <c r="A16" s="18">
        <v>1157</v>
      </c>
      <c r="B16" s="18"/>
      <c r="C16" s="17" t="s">
        <v>261</v>
      </c>
      <c r="D16" s="26">
        <f>+D17</f>
        <v>310243.7</v>
      </c>
    </row>
    <row r="17" spans="1:5" ht="40.5">
      <c r="A17" s="24"/>
      <c r="B17" s="19" t="s">
        <v>225</v>
      </c>
      <c r="C17" s="15" t="s">
        <v>226</v>
      </c>
      <c r="D17" s="27">
        <v>310243.7</v>
      </c>
      <c r="E17" s="14"/>
    </row>
  </sheetData>
  <customSheetViews>
    <customSheetView guid="{BE5D3C84-7B1B-488E-B85A-B98892622CEC}">
      <selection activeCell="C10" sqref="C10:C11"/>
      <pageMargins left="0.7" right="0.7" top="0.75" bottom="0.75" header="0.3" footer="0.3"/>
    </customSheetView>
    <customSheetView guid="{BBFF48D1-B90B-47AD-AE67-40600C5DE1EF}">
      <selection activeCell="D19" sqref="D19"/>
      <pageMargins left="0.7" right="0.7" top="0.75" bottom="0.75" header="0.3" footer="0.3"/>
    </customSheetView>
    <customSheetView guid="{89A683D1-BE0C-487E-AFC6-140E2DB9A9CC}">
      <selection activeCell="F38" sqref="F37:F38"/>
      <pageMargins left="0.7" right="0.7" top="0.75" bottom="0.75" header="0.3" footer="0.3"/>
    </customSheetView>
    <customSheetView guid="{200990DE-F91C-4F6F-8AC5-BC7AC2B55E55}">
      <selection activeCell="C10" sqref="C10:C11"/>
      <pageMargins left="0.7" right="0.7" top="0.75" bottom="0.75" header="0.3" footer="0.3"/>
    </customSheetView>
    <customSheetView guid="{ACF58398-C075-4602-B0CE-9C82FEC29CE0}">
      <selection activeCell="J15" sqref="J15"/>
      <pageMargins left="0.7" right="0.7" top="0.75" bottom="0.75" header="0.3" footer="0.3"/>
    </customSheetView>
    <customSheetView guid="{DD59A88E-4574-4C3B-B30A-DDDDD2FFED0E}">
      <selection activeCell="J15" sqref="J15"/>
      <pageMargins left="0.7" right="0.7" top="0.75" bottom="0.75" header="0.3" footer="0.3"/>
    </customSheetView>
    <customSheetView guid="{A086F4C9-D1AD-48B6-9F97-3B74E42882F1}">
      <selection activeCell="J15" sqref="J15"/>
      <pageMargins left="0.7" right="0.7" top="0.75" bottom="0.75" header="0.3" footer="0.3"/>
    </customSheetView>
    <customSheetView guid="{34262D87-1818-4F55-B902-D8FFF16E90B7}">
      <selection activeCell="C10" sqref="C10:C11"/>
      <pageMargins left="0.7" right="0.7" top="0.75" bottom="0.75" header="0.3" footer="0.3"/>
    </customSheetView>
    <customSheetView guid="{24790AB1-98EB-4800-B428-5A838E38231B}">
      <selection activeCell="J15" sqref="J15"/>
      <pageMargins left="0.7" right="0.7" top="0.75" bottom="0.75" header="0.3" footer="0.3"/>
    </customSheetView>
    <customSheetView guid="{6E85911E-0987-42F9-B553-303B8CD2208E}">
      <selection activeCell="J15" sqref="J15"/>
      <pageMargins left="0.7" right="0.7" top="0.75" bottom="0.75" header="0.3" footer="0.3"/>
    </customSheetView>
    <customSheetView guid="{8FD38D9F-F0C7-4BB6-A144-266DA3EF64B6}">
      <selection activeCell="J15" sqref="J15"/>
      <pageMargins left="0.7" right="0.7" top="0.75" bottom="0.75" header="0.3" footer="0.3"/>
    </customSheetView>
    <customSheetView guid="{D914DED7-0F3C-4F85-94A0-524810AD27D5}">
      <selection activeCell="F23" sqref="F23"/>
      <pageMargins left="0.7" right="0.7" top="0.75" bottom="0.75" header="0.3" footer="0.3"/>
    </customSheetView>
    <customSheetView guid="{68B9E451-05A6-448A-8186-789990A76B48}">
      <selection activeCell="D19" sqref="D19"/>
      <pageMargins left="0.7" right="0.7" top="0.75" bottom="0.75" header="0.3" footer="0.3"/>
    </customSheetView>
    <customSheetView guid="{131A4E78-F540-4372-9AD2-17315FEFA13D}">
      <selection activeCell="J15" sqref="J15"/>
      <pageMargins left="0.7" right="0.7" top="0.75" bottom="0.75" header="0.3" footer="0.3"/>
    </customSheetView>
    <customSheetView guid="{BDA7B104-3192-4E30-A3E7-2627EFB5CD51}">
      <selection activeCell="F38" sqref="F37:F38"/>
      <pageMargins left="0.7" right="0.7" top="0.75" bottom="0.75" header="0.3" footer="0.3"/>
    </customSheetView>
    <customSheetView guid="{E88C18B0-6499-41C6-90F3-D1E8EFA66A0A}">
      <selection activeCell="C10" sqref="C10:C11"/>
      <pageMargins left="0.7" right="0.7" top="0.75" bottom="0.75" header="0.3" footer="0.3"/>
    </customSheetView>
    <customSheetView guid="{BE08DB79-9877-4F77-AA00-E74D5D7BF025}">
      <selection activeCell="F38" sqref="F37:F38"/>
      <pageMargins left="0.7" right="0.7" top="0.75" bottom="0.75" header="0.3" footer="0.3"/>
    </customSheetView>
  </customSheetViews>
  <mergeCells count="6">
    <mergeCell ref="A12:B12"/>
    <mergeCell ref="C1:D1"/>
    <mergeCell ref="A6:D7"/>
    <mergeCell ref="A10:B10"/>
    <mergeCell ref="C10:C11"/>
    <mergeCell ref="D10:D1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2"/>
  <sheetViews>
    <sheetView tabSelected="1" topLeftCell="A364" workbookViewId="0">
      <selection activeCell="K430" sqref="K430"/>
    </sheetView>
  </sheetViews>
  <sheetFormatPr defaultColWidth="9.140625" defaultRowHeight="13.5"/>
  <cols>
    <col min="1" max="1" width="31.140625" style="309" customWidth="1"/>
    <col min="2" max="2" width="25.28515625" style="475" customWidth="1"/>
    <col min="3" max="3" width="12.7109375" style="476" customWidth="1"/>
    <col min="4" max="4" width="28.7109375" style="477" customWidth="1"/>
    <col min="5" max="5" width="13" style="477" customWidth="1"/>
    <col min="6" max="6" width="15.42578125" style="476" customWidth="1"/>
    <col min="7" max="7" width="20.42578125" style="528" customWidth="1"/>
    <col min="8" max="8" width="10.28515625" style="309" customWidth="1"/>
    <col min="9" max="9" width="23.140625" style="478" customWidth="1"/>
    <col min="10" max="10" width="9.85546875" style="309" customWidth="1"/>
    <col min="11" max="11" width="16.5703125" style="309" customWidth="1"/>
    <col min="12" max="12" width="9.140625" style="309"/>
    <col min="13" max="14" width="9" style="309" bestFit="1" customWidth="1"/>
    <col min="15" max="15" width="10" style="309" bestFit="1" customWidth="1"/>
    <col min="16" max="17" width="9.140625" style="309"/>
    <col min="18" max="18" width="10.85546875" style="309" bestFit="1" customWidth="1"/>
    <col min="19" max="16384" width="9.140625" style="309"/>
  </cols>
  <sheetData>
    <row r="1" spans="1:9">
      <c r="A1" s="21"/>
      <c r="B1" s="21"/>
      <c r="C1" s="21"/>
      <c r="D1" s="21"/>
      <c r="E1" s="308"/>
      <c r="F1" s="308"/>
      <c r="G1" s="496"/>
      <c r="H1" s="596" t="s">
        <v>756</v>
      </c>
      <c r="I1" s="596"/>
    </row>
    <row r="2" spans="1:9" ht="12" customHeight="1">
      <c r="A2" s="21"/>
      <c r="B2" s="21"/>
      <c r="C2" s="21"/>
      <c r="D2" s="21"/>
      <c r="E2" s="308"/>
      <c r="F2" s="308"/>
      <c r="G2" s="496"/>
      <c r="H2" s="230"/>
      <c r="I2" s="310"/>
    </row>
    <row r="3" spans="1:9" s="3" customFormat="1">
      <c r="A3" s="146"/>
      <c r="B3" s="146"/>
      <c r="G3" s="497"/>
      <c r="H3" s="572" t="s">
        <v>913</v>
      </c>
      <c r="I3" s="572"/>
    </row>
    <row r="4" spans="1:9" s="3" customFormat="1">
      <c r="A4" s="146"/>
      <c r="B4" s="146"/>
      <c r="G4" s="497"/>
      <c r="H4" s="572" t="s">
        <v>356</v>
      </c>
      <c r="I4" s="572"/>
    </row>
    <row r="5" spans="1:9">
      <c r="A5" s="21"/>
      <c r="B5" s="21"/>
      <c r="C5" s="21"/>
      <c r="D5" s="21"/>
      <c r="E5" s="308"/>
      <c r="F5" s="308"/>
      <c r="G5" s="496"/>
      <c r="H5" s="23"/>
      <c r="I5" s="23"/>
    </row>
    <row r="6" spans="1:9">
      <c r="A6" s="21"/>
      <c r="B6" s="21"/>
      <c r="C6" s="21"/>
      <c r="D6" s="21"/>
      <c r="E6" s="308"/>
      <c r="F6" s="308"/>
      <c r="G6" s="496"/>
      <c r="H6" s="23"/>
      <c r="I6" s="23"/>
    </row>
    <row r="7" spans="1:9">
      <c r="A7" s="606" t="s">
        <v>412</v>
      </c>
      <c r="B7" s="606"/>
      <c r="C7" s="606"/>
      <c r="D7" s="606"/>
      <c r="E7" s="606"/>
      <c r="F7" s="606"/>
      <c r="G7" s="606"/>
      <c r="H7" s="606"/>
      <c r="I7" s="606"/>
    </row>
    <row r="8" spans="1:9" ht="52.5" customHeight="1">
      <c r="A8" s="606"/>
      <c r="B8" s="606"/>
      <c r="C8" s="606"/>
      <c r="D8" s="606"/>
      <c r="E8" s="606"/>
      <c r="F8" s="606"/>
      <c r="G8" s="606"/>
      <c r="H8" s="606"/>
      <c r="I8" s="606"/>
    </row>
    <row r="9" spans="1:9" ht="14.25">
      <c r="A9" s="311"/>
      <c r="B9" s="311"/>
      <c r="C9" s="311"/>
      <c r="D9" s="311"/>
      <c r="E9" s="311"/>
      <c r="F9" s="311"/>
      <c r="G9" s="498"/>
      <c r="H9" s="311"/>
      <c r="I9" s="311"/>
    </row>
    <row r="10" spans="1:9" ht="14.25">
      <c r="A10" s="311"/>
      <c r="B10" s="311"/>
      <c r="C10" s="311"/>
      <c r="D10" s="311"/>
      <c r="E10" s="311"/>
      <c r="F10" s="311"/>
      <c r="G10" s="498"/>
      <c r="H10" s="311"/>
      <c r="I10" s="311"/>
    </row>
    <row r="11" spans="1:9" ht="57">
      <c r="A11" s="614" t="s">
        <v>1212</v>
      </c>
      <c r="B11" s="614" t="s">
        <v>1213</v>
      </c>
      <c r="C11" s="614"/>
      <c r="D11" s="614"/>
      <c r="E11" s="614" t="s">
        <v>1214</v>
      </c>
      <c r="F11" s="614" t="s">
        <v>1215</v>
      </c>
      <c r="G11" s="615" t="s">
        <v>1216</v>
      </c>
      <c r="H11" s="607" t="s">
        <v>1217</v>
      </c>
      <c r="I11" s="312" t="s">
        <v>1218</v>
      </c>
    </row>
    <row r="12" spans="1:9">
      <c r="A12" s="614"/>
      <c r="B12" s="614"/>
      <c r="C12" s="614"/>
      <c r="D12" s="614"/>
      <c r="E12" s="614"/>
      <c r="F12" s="614"/>
      <c r="G12" s="616"/>
      <c r="H12" s="608"/>
      <c r="I12" s="313" t="s">
        <v>1219</v>
      </c>
    </row>
    <row r="13" spans="1:9" ht="14.25">
      <c r="A13" s="609" t="s">
        <v>434</v>
      </c>
      <c r="B13" s="610"/>
      <c r="C13" s="610"/>
      <c r="D13" s="610"/>
      <c r="E13" s="610"/>
      <c r="F13" s="610"/>
      <c r="G13" s="610"/>
      <c r="H13" s="611"/>
      <c r="I13" s="314"/>
    </row>
    <row r="14" spans="1:9" ht="14.25">
      <c r="A14" s="312" t="s">
        <v>1220</v>
      </c>
      <c r="B14" s="315" t="s">
        <v>1221</v>
      </c>
      <c r="C14" s="312" t="s">
        <v>1222</v>
      </c>
      <c r="D14" s="316" t="s">
        <v>1223</v>
      </c>
      <c r="E14" s="317"/>
      <c r="F14" s="317"/>
      <c r="G14" s="499"/>
      <c r="H14" s="318"/>
      <c r="I14" s="313"/>
    </row>
    <row r="15" spans="1:9" ht="14.25">
      <c r="A15" s="312"/>
      <c r="B15" s="612" t="s">
        <v>1224</v>
      </c>
      <c r="C15" s="612"/>
      <c r="D15" s="612"/>
      <c r="E15" s="319"/>
      <c r="F15" s="319"/>
      <c r="G15" s="500"/>
      <c r="H15" s="320"/>
      <c r="I15" s="314">
        <f>SUM(I16:I20)</f>
        <v>16356.6</v>
      </c>
    </row>
    <row r="16" spans="1:9" ht="14.25">
      <c r="A16" s="312">
        <v>39111190</v>
      </c>
      <c r="B16" s="613" t="s">
        <v>1225</v>
      </c>
      <c r="C16" s="613"/>
      <c r="D16" s="613"/>
      <c r="E16" s="321" t="s">
        <v>1226</v>
      </c>
      <c r="F16" s="321" t="s">
        <v>1227</v>
      </c>
      <c r="G16" s="501">
        <v>154200</v>
      </c>
      <c r="H16" s="322">
        <v>4</v>
      </c>
      <c r="I16" s="322">
        <f>+G16*H16/1000</f>
        <v>616.79999999999995</v>
      </c>
    </row>
    <row r="17" spans="1:9" ht="14.25">
      <c r="A17" s="312">
        <v>39111190</v>
      </c>
      <c r="B17" s="613" t="s">
        <v>1225</v>
      </c>
      <c r="C17" s="613"/>
      <c r="D17" s="613"/>
      <c r="E17" s="321" t="s">
        <v>1226</v>
      </c>
      <c r="F17" s="321" t="s">
        <v>1227</v>
      </c>
      <c r="G17" s="501">
        <v>99360</v>
      </c>
      <c r="H17" s="322">
        <v>5</v>
      </c>
      <c r="I17" s="322">
        <f>+G17*H17/1000</f>
        <v>496.8</v>
      </c>
    </row>
    <row r="18" spans="1:9" ht="14.25">
      <c r="A18" s="312">
        <v>39111190</v>
      </c>
      <c r="B18" s="613" t="s">
        <v>1225</v>
      </c>
      <c r="C18" s="613"/>
      <c r="D18" s="613"/>
      <c r="E18" s="321" t="s">
        <v>1228</v>
      </c>
      <c r="F18" s="321" t="s">
        <v>1227</v>
      </c>
      <c r="G18" s="501">
        <v>131560</v>
      </c>
      <c r="H18" s="322">
        <v>30</v>
      </c>
      <c r="I18" s="322">
        <f t="shared" ref="I18:I20" si="0">+G18*H18/1000</f>
        <v>3946.8</v>
      </c>
    </row>
    <row r="19" spans="1:9" ht="14.25">
      <c r="A19" s="312">
        <v>39111190</v>
      </c>
      <c r="B19" s="613" t="s">
        <v>1225</v>
      </c>
      <c r="C19" s="613"/>
      <c r="D19" s="613"/>
      <c r="E19" s="321" t="s">
        <v>1228</v>
      </c>
      <c r="F19" s="321" t="s">
        <v>1227</v>
      </c>
      <c r="G19" s="501">
        <v>131560</v>
      </c>
      <c r="H19" s="322">
        <v>30</v>
      </c>
      <c r="I19" s="322">
        <f t="shared" si="0"/>
        <v>3946.8</v>
      </c>
    </row>
    <row r="20" spans="1:9" ht="14.25">
      <c r="A20" s="312">
        <v>39111190</v>
      </c>
      <c r="B20" s="613" t="s">
        <v>1225</v>
      </c>
      <c r="C20" s="613"/>
      <c r="D20" s="613"/>
      <c r="E20" s="321" t="s">
        <v>1228</v>
      </c>
      <c r="F20" s="321" t="s">
        <v>1227</v>
      </c>
      <c r="G20" s="501">
        <v>81660</v>
      </c>
      <c r="H20" s="322">
        <v>90</v>
      </c>
      <c r="I20" s="322">
        <f t="shared" si="0"/>
        <v>7349.4</v>
      </c>
    </row>
    <row r="21" spans="1:9" ht="14.25">
      <c r="A21" s="609"/>
      <c r="B21" s="610"/>
      <c r="C21" s="610"/>
      <c r="D21" s="610"/>
      <c r="E21" s="610"/>
      <c r="F21" s="610"/>
      <c r="G21" s="610"/>
      <c r="H21" s="611"/>
      <c r="I21" s="323"/>
    </row>
    <row r="22" spans="1:9" ht="14.25">
      <c r="A22" s="626" t="s">
        <v>8</v>
      </c>
      <c r="B22" s="626"/>
      <c r="C22" s="626"/>
      <c r="D22" s="626"/>
      <c r="E22" s="626"/>
      <c r="F22" s="626"/>
      <c r="G22" s="502"/>
      <c r="H22" s="325"/>
      <c r="I22" s="323"/>
    </row>
    <row r="23" spans="1:9" ht="14.25">
      <c r="A23" s="326" t="s">
        <v>1229</v>
      </c>
      <c r="B23" s="327" t="s">
        <v>1230</v>
      </c>
      <c r="C23" s="327" t="s">
        <v>1222</v>
      </c>
      <c r="D23" s="617" t="s">
        <v>188</v>
      </c>
      <c r="E23" s="618"/>
      <c r="F23" s="618"/>
      <c r="G23" s="618"/>
      <c r="H23" s="619"/>
      <c r="I23" s="323"/>
    </row>
    <row r="24" spans="1:9" ht="14.25">
      <c r="A24" s="326" t="s">
        <v>1231</v>
      </c>
      <c r="B24" s="620" t="s">
        <v>42</v>
      </c>
      <c r="C24" s="620"/>
      <c r="D24" s="620"/>
      <c r="E24" s="620"/>
      <c r="F24" s="620"/>
      <c r="G24" s="503"/>
      <c r="H24" s="325"/>
      <c r="I24" s="323"/>
    </row>
    <row r="25" spans="1:9" ht="14.25">
      <c r="A25" s="326"/>
      <c r="B25" s="621" t="s">
        <v>1232</v>
      </c>
      <c r="C25" s="622"/>
      <c r="D25" s="622"/>
      <c r="E25" s="622"/>
      <c r="F25" s="622"/>
      <c r="G25" s="623"/>
      <c r="H25" s="325"/>
      <c r="I25" s="323">
        <f>I26+I27+I28+I29+I30+I31+I32+I33</f>
        <v>6515.9360000000006</v>
      </c>
    </row>
    <row r="26" spans="1:9">
      <c r="A26" s="329" t="s">
        <v>1233</v>
      </c>
      <c r="B26" s="624" t="s">
        <v>1234</v>
      </c>
      <c r="C26" s="625"/>
      <c r="D26" s="625"/>
      <c r="E26" s="330" t="s">
        <v>1235</v>
      </c>
      <c r="F26" s="330" t="s">
        <v>1236</v>
      </c>
      <c r="G26" s="504">
        <v>2760000</v>
      </c>
      <c r="H26" s="57">
        <v>1</v>
      </c>
      <c r="I26" s="331">
        <f t="shared" ref="I26:I33" si="1">+H26*G26/1000</f>
        <v>2760</v>
      </c>
    </row>
    <row r="27" spans="1:9">
      <c r="A27" s="329" t="s">
        <v>1233</v>
      </c>
      <c r="B27" s="624" t="s">
        <v>1234</v>
      </c>
      <c r="C27" s="625"/>
      <c r="D27" s="625"/>
      <c r="E27" s="330" t="s">
        <v>1235</v>
      </c>
      <c r="F27" s="330" t="s">
        <v>1236</v>
      </c>
      <c r="G27" s="504">
        <v>270000</v>
      </c>
      <c r="H27" s="57">
        <v>1</v>
      </c>
      <c r="I27" s="331">
        <f t="shared" si="1"/>
        <v>270</v>
      </c>
    </row>
    <row r="28" spans="1:9">
      <c r="A28" s="329" t="s">
        <v>1233</v>
      </c>
      <c r="B28" s="624" t="s">
        <v>1234</v>
      </c>
      <c r="C28" s="625"/>
      <c r="D28" s="625"/>
      <c r="E28" s="330" t="s">
        <v>1235</v>
      </c>
      <c r="F28" s="330" t="s">
        <v>1236</v>
      </c>
      <c r="G28" s="504">
        <v>2134636</v>
      </c>
      <c r="H28" s="57">
        <v>1</v>
      </c>
      <c r="I28" s="331">
        <f t="shared" si="1"/>
        <v>2134.636</v>
      </c>
    </row>
    <row r="29" spans="1:9">
      <c r="A29" s="329" t="s">
        <v>1233</v>
      </c>
      <c r="B29" s="624" t="s">
        <v>1234</v>
      </c>
      <c r="C29" s="625"/>
      <c r="D29" s="625"/>
      <c r="E29" s="330" t="s">
        <v>1237</v>
      </c>
      <c r="F29" s="330" t="s">
        <v>1236</v>
      </c>
      <c r="G29" s="504">
        <v>215000</v>
      </c>
      <c r="H29" s="57">
        <v>1</v>
      </c>
      <c r="I29" s="331">
        <f t="shared" si="1"/>
        <v>215</v>
      </c>
    </row>
    <row r="30" spans="1:9">
      <c r="A30" s="329" t="s">
        <v>1238</v>
      </c>
      <c r="B30" s="624" t="s">
        <v>1239</v>
      </c>
      <c r="C30" s="625"/>
      <c r="D30" s="625"/>
      <c r="E30" s="330" t="s">
        <v>1240</v>
      </c>
      <c r="F30" s="330" t="s">
        <v>1236</v>
      </c>
      <c r="G30" s="504">
        <v>158200</v>
      </c>
      <c r="H30" s="57">
        <v>1</v>
      </c>
      <c r="I30" s="331">
        <f t="shared" si="1"/>
        <v>158.19999999999999</v>
      </c>
    </row>
    <row r="31" spans="1:9">
      <c r="A31" s="329" t="s">
        <v>1238</v>
      </c>
      <c r="B31" s="624" t="s">
        <v>1239</v>
      </c>
      <c r="C31" s="625"/>
      <c r="D31" s="625"/>
      <c r="E31" s="330" t="s">
        <v>1240</v>
      </c>
      <c r="F31" s="330" t="s">
        <v>1236</v>
      </c>
      <c r="G31" s="504">
        <v>259100</v>
      </c>
      <c r="H31" s="57">
        <v>1</v>
      </c>
      <c r="I31" s="331">
        <f t="shared" si="1"/>
        <v>259.10000000000002</v>
      </c>
    </row>
    <row r="32" spans="1:9">
      <c r="A32" s="329" t="s">
        <v>1238</v>
      </c>
      <c r="B32" s="624" t="s">
        <v>1239</v>
      </c>
      <c r="C32" s="625"/>
      <c r="D32" s="625"/>
      <c r="E32" s="330" t="s">
        <v>1240</v>
      </c>
      <c r="F32" s="330" t="s">
        <v>1236</v>
      </c>
      <c r="G32" s="504">
        <v>589000</v>
      </c>
      <c r="H32" s="57">
        <v>1</v>
      </c>
      <c r="I32" s="331">
        <f t="shared" si="1"/>
        <v>589</v>
      </c>
    </row>
    <row r="33" spans="1:9">
      <c r="A33" s="329" t="s">
        <v>1238</v>
      </c>
      <c r="B33" s="624" t="s">
        <v>1239</v>
      </c>
      <c r="C33" s="625"/>
      <c r="D33" s="625"/>
      <c r="E33" s="330" t="s">
        <v>1240</v>
      </c>
      <c r="F33" s="330" t="s">
        <v>1236</v>
      </c>
      <c r="G33" s="504">
        <v>130000</v>
      </c>
      <c r="H33" s="57">
        <v>1</v>
      </c>
      <c r="I33" s="331">
        <f t="shared" si="1"/>
        <v>130</v>
      </c>
    </row>
    <row r="34" spans="1:9" ht="14.25">
      <c r="A34" s="332"/>
      <c r="B34" s="328"/>
      <c r="C34" s="328"/>
      <c r="D34" s="328"/>
      <c r="E34" s="328"/>
      <c r="F34" s="328"/>
      <c r="G34" s="503"/>
      <c r="H34" s="325"/>
      <c r="I34" s="323"/>
    </row>
    <row r="35" spans="1:9" ht="14.25">
      <c r="A35" s="612" t="s">
        <v>207</v>
      </c>
      <c r="B35" s="612"/>
      <c r="C35" s="612"/>
      <c r="D35" s="612"/>
      <c r="E35" s="612"/>
      <c r="F35" s="612"/>
      <c r="G35" s="612"/>
      <c r="H35" s="612"/>
      <c r="I35" s="323">
        <f>+I36</f>
        <v>1381370.7662</v>
      </c>
    </row>
    <row r="36" spans="1:9" ht="14.25">
      <c r="A36" s="312" t="s">
        <v>1241</v>
      </c>
      <c r="B36" s="312" t="s">
        <v>1242</v>
      </c>
      <c r="C36" s="312" t="s">
        <v>1243</v>
      </c>
      <c r="D36" s="609" t="s">
        <v>1244</v>
      </c>
      <c r="E36" s="610"/>
      <c r="F36" s="610"/>
      <c r="G36" s="610"/>
      <c r="H36" s="611"/>
      <c r="I36" s="333">
        <f>+I37+I43</f>
        <v>1381370.7662</v>
      </c>
    </row>
    <row r="37" spans="1:9" ht="14.25">
      <c r="A37" s="315" t="s">
        <v>1245</v>
      </c>
      <c r="B37" s="609" t="s">
        <v>638</v>
      </c>
      <c r="C37" s="610"/>
      <c r="D37" s="610"/>
      <c r="E37" s="610"/>
      <c r="F37" s="610"/>
      <c r="G37" s="610"/>
      <c r="H37" s="611"/>
      <c r="I37" s="323">
        <f>+I38</f>
        <v>105214.792</v>
      </c>
    </row>
    <row r="38" spans="1:9" ht="14.25">
      <c r="A38" s="312" t="s">
        <v>1246</v>
      </c>
      <c r="B38" s="612" t="s">
        <v>1224</v>
      </c>
      <c r="C38" s="612"/>
      <c r="D38" s="612"/>
      <c r="E38" s="312" t="s">
        <v>1246</v>
      </c>
      <c r="F38" s="312" t="s">
        <v>1246</v>
      </c>
      <c r="G38" s="502" t="s">
        <v>1246</v>
      </c>
      <c r="H38" s="312" t="s">
        <v>1246</v>
      </c>
      <c r="I38" s="323">
        <f>SUM(I39:I42)</f>
        <v>105214.792</v>
      </c>
    </row>
    <row r="39" spans="1:9">
      <c r="A39" s="334">
        <v>33121140</v>
      </c>
      <c r="B39" s="630" t="s">
        <v>1247</v>
      </c>
      <c r="C39" s="630"/>
      <c r="D39" s="630"/>
      <c r="E39" s="335" t="s">
        <v>1226</v>
      </c>
      <c r="F39" s="335" t="s">
        <v>1227</v>
      </c>
      <c r="G39" s="505">
        <v>3468000</v>
      </c>
      <c r="H39" s="337">
        <v>1</v>
      </c>
      <c r="I39" s="336">
        <f>G39*H39/1000</f>
        <v>3468</v>
      </c>
    </row>
    <row r="40" spans="1:9">
      <c r="A40" s="334">
        <v>33191120</v>
      </c>
      <c r="B40" s="630" t="s">
        <v>1248</v>
      </c>
      <c r="C40" s="630"/>
      <c r="D40" s="630"/>
      <c r="E40" s="335" t="s">
        <v>1226</v>
      </c>
      <c r="F40" s="335" t="s">
        <v>1227</v>
      </c>
      <c r="G40" s="505">
        <v>156452.79999999999</v>
      </c>
      <c r="H40" s="337">
        <v>15</v>
      </c>
      <c r="I40" s="336">
        <f t="shared" ref="I40:I41" si="2">G40*H40/1000</f>
        <v>2346.7919999999999</v>
      </c>
    </row>
    <row r="41" spans="1:9">
      <c r="A41" s="334">
        <v>33111330</v>
      </c>
      <c r="B41" s="630" t="s">
        <v>1249</v>
      </c>
      <c r="C41" s="630"/>
      <c r="D41" s="630"/>
      <c r="E41" s="335" t="s">
        <v>1226</v>
      </c>
      <c r="F41" s="335" t="s">
        <v>1227</v>
      </c>
      <c r="G41" s="505">
        <v>15500000</v>
      </c>
      <c r="H41" s="337">
        <v>2</v>
      </c>
      <c r="I41" s="336">
        <f t="shared" si="2"/>
        <v>31000</v>
      </c>
    </row>
    <row r="42" spans="1:9">
      <c r="A42" s="57">
        <v>33121260</v>
      </c>
      <c r="B42" s="631" t="s">
        <v>1250</v>
      </c>
      <c r="C42" s="632"/>
      <c r="D42" s="633"/>
      <c r="E42" s="335" t="s">
        <v>1251</v>
      </c>
      <c r="F42" s="335" t="s">
        <v>1252</v>
      </c>
      <c r="G42" s="506">
        <v>68400000</v>
      </c>
      <c r="H42" s="337">
        <v>1</v>
      </c>
      <c r="I42" s="336">
        <f t="shared" ref="I42" si="3">+G42*H42/1000</f>
        <v>68400</v>
      </c>
    </row>
    <row r="43" spans="1:9" ht="14.25">
      <c r="A43" s="315" t="s">
        <v>1253</v>
      </c>
      <c r="B43" s="609" t="s">
        <v>74</v>
      </c>
      <c r="C43" s="610"/>
      <c r="D43" s="610"/>
      <c r="E43" s="610"/>
      <c r="F43" s="610"/>
      <c r="G43" s="610"/>
      <c r="H43" s="611"/>
      <c r="I43" s="333">
        <f>+I44+I67</f>
        <v>1276155.9742000001</v>
      </c>
    </row>
    <row r="44" spans="1:9" ht="14.25">
      <c r="A44" s="335"/>
      <c r="B44" s="612" t="s">
        <v>1254</v>
      </c>
      <c r="C44" s="612"/>
      <c r="D44" s="612"/>
      <c r="E44" s="335"/>
      <c r="F44" s="335"/>
      <c r="G44" s="505"/>
      <c r="H44" s="338"/>
      <c r="I44" s="333">
        <f>SUM(I45:I66)</f>
        <v>1251720.7652</v>
      </c>
    </row>
    <row r="45" spans="1:9">
      <c r="A45" s="335">
        <v>45211250</v>
      </c>
      <c r="B45" s="627" t="s">
        <v>1255</v>
      </c>
      <c r="C45" s="628"/>
      <c r="D45" s="629"/>
      <c r="E45" s="335" t="s">
        <v>1256</v>
      </c>
      <c r="F45" s="335" t="s">
        <v>1236</v>
      </c>
      <c r="G45" s="505">
        <v>1507628</v>
      </c>
      <c r="H45" s="337">
        <v>1</v>
      </c>
      <c r="I45" s="339">
        <v>1507.6279999999999</v>
      </c>
    </row>
    <row r="46" spans="1:9">
      <c r="A46" s="335" t="s">
        <v>1257</v>
      </c>
      <c r="B46" s="627" t="s">
        <v>1255</v>
      </c>
      <c r="C46" s="628"/>
      <c r="D46" s="629"/>
      <c r="E46" s="335" t="s">
        <v>1235</v>
      </c>
      <c r="F46" s="340" t="s">
        <v>1258</v>
      </c>
      <c r="G46" s="505"/>
      <c r="H46" s="338"/>
      <c r="I46" s="339">
        <v>58422.328999999998</v>
      </c>
    </row>
    <row r="47" spans="1:9">
      <c r="A47" s="335" t="s">
        <v>1259</v>
      </c>
      <c r="B47" s="627" t="s">
        <v>1255</v>
      </c>
      <c r="C47" s="628"/>
      <c r="D47" s="629"/>
      <c r="E47" s="335" t="s">
        <v>1235</v>
      </c>
      <c r="F47" s="340" t="s">
        <v>1258</v>
      </c>
      <c r="G47" s="505"/>
      <c r="H47" s="338"/>
      <c r="I47" s="339">
        <v>58328.4</v>
      </c>
    </row>
    <row r="48" spans="1:9">
      <c r="A48" s="335" t="s">
        <v>1260</v>
      </c>
      <c r="B48" s="627" t="s">
        <v>1255</v>
      </c>
      <c r="C48" s="628"/>
      <c r="D48" s="629"/>
      <c r="E48" s="335" t="s">
        <v>1235</v>
      </c>
      <c r="F48" s="340" t="s">
        <v>1258</v>
      </c>
      <c r="G48" s="505"/>
      <c r="H48" s="338"/>
      <c r="I48" s="339">
        <v>60134.853999999999</v>
      </c>
    </row>
    <row r="49" spans="1:9">
      <c r="A49" s="335" t="s">
        <v>1261</v>
      </c>
      <c r="B49" s="627" t="s">
        <v>1255</v>
      </c>
      <c r="C49" s="628"/>
      <c r="D49" s="629"/>
      <c r="E49" s="335" t="s">
        <v>1235</v>
      </c>
      <c r="F49" s="340" t="s">
        <v>1258</v>
      </c>
      <c r="G49" s="505"/>
      <c r="H49" s="338"/>
      <c r="I49" s="339">
        <v>52859</v>
      </c>
    </row>
    <row r="50" spans="1:9">
      <c r="A50" s="335" t="s">
        <v>1262</v>
      </c>
      <c r="B50" s="627" t="s">
        <v>1255</v>
      </c>
      <c r="C50" s="628"/>
      <c r="D50" s="629"/>
      <c r="E50" s="335" t="s">
        <v>1235</v>
      </c>
      <c r="F50" s="340" t="s">
        <v>1258</v>
      </c>
      <c r="G50" s="505"/>
      <c r="H50" s="338"/>
      <c r="I50" s="339">
        <v>58374.629000000001</v>
      </c>
    </row>
    <row r="51" spans="1:9">
      <c r="A51" s="335" t="s">
        <v>1263</v>
      </c>
      <c r="B51" s="627" t="s">
        <v>1255</v>
      </c>
      <c r="C51" s="628"/>
      <c r="D51" s="629"/>
      <c r="E51" s="335" t="s">
        <v>1235</v>
      </c>
      <c r="F51" s="340" t="s">
        <v>1258</v>
      </c>
      <c r="G51" s="505"/>
      <c r="H51" s="338"/>
      <c r="I51" s="339">
        <v>58374.629000000001</v>
      </c>
    </row>
    <row r="52" spans="1:9">
      <c r="A52" s="335" t="s">
        <v>1264</v>
      </c>
      <c r="B52" s="627" t="s">
        <v>1255</v>
      </c>
      <c r="C52" s="628"/>
      <c r="D52" s="629"/>
      <c r="E52" s="335" t="s">
        <v>1235</v>
      </c>
      <c r="F52" s="340" t="s">
        <v>1258</v>
      </c>
      <c r="G52" s="505"/>
      <c r="H52" s="338"/>
      <c r="I52" s="339">
        <v>52680</v>
      </c>
    </row>
    <row r="53" spans="1:9">
      <c r="A53" s="335" t="s">
        <v>1265</v>
      </c>
      <c r="B53" s="627" t="s">
        <v>1255</v>
      </c>
      <c r="C53" s="628"/>
      <c r="D53" s="629"/>
      <c r="E53" s="335" t="s">
        <v>1235</v>
      </c>
      <c r="F53" s="340" t="s">
        <v>1258</v>
      </c>
      <c r="G53" s="505"/>
      <c r="H53" s="338"/>
      <c r="I53" s="339">
        <v>52680</v>
      </c>
    </row>
    <row r="54" spans="1:9">
      <c r="A54" s="335" t="s">
        <v>1266</v>
      </c>
      <c r="B54" s="627" t="s">
        <v>1255</v>
      </c>
      <c r="C54" s="628"/>
      <c r="D54" s="629"/>
      <c r="E54" s="335" t="s">
        <v>1235</v>
      </c>
      <c r="F54" s="340" t="s">
        <v>1258</v>
      </c>
      <c r="G54" s="505"/>
      <c r="H54" s="338"/>
      <c r="I54" s="339">
        <v>52680</v>
      </c>
    </row>
    <row r="55" spans="1:9">
      <c r="A55" s="335" t="s">
        <v>1267</v>
      </c>
      <c r="B55" s="627" t="s">
        <v>1255</v>
      </c>
      <c r="C55" s="628"/>
      <c r="D55" s="629"/>
      <c r="E55" s="335" t="s">
        <v>1235</v>
      </c>
      <c r="F55" s="340" t="s">
        <v>1258</v>
      </c>
      <c r="G55" s="505"/>
      <c r="H55" s="335"/>
      <c r="I55" s="341">
        <v>56836.7</v>
      </c>
    </row>
    <row r="56" spans="1:9">
      <c r="A56" s="335" t="s">
        <v>1268</v>
      </c>
      <c r="B56" s="627" t="s">
        <v>1255</v>
      </c>
      <c r="C56" s="628"/>
      <c r="D56" s="629"/>
      <c r="E56" s="335" t="s">
        <v>1235</v>
      </c>
      <c r="F56" s="340" t="s">
        <v>1258</v>
      </c>
      <c r="G56" s="505"/>
      <c r="H56" s="335"/>
      <c r="I56" s="341">
        <v>47821.599999999999</v>
      </c>
    </row>
    <row r="57" spans="1:9">
      <c r="A57" s="335" t="s">
        <v>1269</v>
      </c>
      <c r="B57" s="627" t="s">
        <v>1255</v>
      </c>
      <c r="C57" s="628"/>
      <c r="D57" s="629"/>
      <c r="E57" s="335" t="s">
        <v>1235</v>
      </c>
      <c r="F57" s="340" t="s">
        <v>1258</v>
      </c>
      <c r="G57" s="505"/>
      <c r="H57" s="335"/>
      <c r="I57" s="341">
        <v>83496.365999999995</v>
      </c>
    </row>
    <row r="58" spans="1:9">
      <c r="A58" s="335" t="s">
        <v>1270</v>
      </c>
      <c r="B58" s="627" t="s">
        <v>1255</v>
      </c>
      <c r="C58" s="628"/>
      <c r="D58" s="629"/>
      <c r="E58" s="335" t="s">
        <v>1235</v>
      </c>
      <c r="F58" s="340" t="s">
        <v>1258</v>
      </c>
      <c r="G58" s="505"/>
      <c r="H58" s="335"/>
      <c r="I58" s="341">
        <v>83580.165999999997</v>
      </c>
    </row>
    <row r="59" spans="1:9">
      <c r="A59" s="335" t="s">
        <v>1271</v>
      </c>
      <c r="B59" s="627" t="s">
        <v>1255</v>
      </c>
      <c r="C59" s="628"/>
      <c r="D59" s="629"/>
      <c r="E59" s="335" t="s">
        <v>1235</v>
      </c>
      <c r="F59" s="340" t="s">
        <v>1258</v>
      </c>
      <c r="G59" s="505"/>
      <c r="H59" s="335"/>
      <c r="I59" s="341">
        <v>20831.687000000002</v>
      </c>
    </row>
    <row r="60" spans="1:9">
      <c r="A60" s="335" t="s">
        <v>1272</v>
      </c>
      <c r="B60" s="627" t="s">
        <v>1255</v>
      </c>
      <c r="C60" s="628"/>
      <c r="D60" s="629"/>
      <c r="E60" s="335" t="s">
        <v>1235</v>
      </c>
      <c r="F60" s="340" t="s">
        <v>1258</v>
      </c>
      <c r="G60" s="505"/>
      <c r="H60" s="335"/>
      <c r="I60" s="341">
        <v>54950</v>
      </c>
    </row>
    <row r="61" spans="1:9">
      <c r="A61" s="335" t="s">
        <v>1273</v>
      </c>
      <c r="B61" s="627" t="s">
        <v>1255</v>
      </c>
      <c r="C61" s="628"/>
      <c r="D61" s="629"/>
      <c r="E61" s="335" t="s">
        <v>1235</v>
      </c>
      <c r="F61" s="340" t="s">
        <v>1258</v>
      </c>
      <c r="G61" s="505"/>
      <c r="H61" s="335"/>
      <c r="I61" s="341">
        <v>36013.9</v>
      </c>
    </row>
    <row r="62" spans="1:9">
      <c r="A62" s="335" t="s">
        <v>1274</v>
      </c>
      <c r="B62" s="627" t="s">
        <v>1255</v>
      </c>
      <c r="C62" s="628"/>
      <c r="D62" s="629"/>
      <c r="E62" s="335" t="s">
        <v>1235</v>
      </c>
      <c r="F62" s="340" t="s">
        <v>1258</v>
      </c>
      <c r="G62" s="505"/>
      <c r="H62" s="335"/>
      <c r="I62" s="341">
        <v>20828.901000000002</v>
      </c>
    </row>
    <row r="63" spans="1:9">
      <c r="A63" s="335" t="s">
        <v>1275</v>
      </c>
      <c r="B63" s="627" t="s">
        <v>1255</v>
      </c>
      <c r="C63" s="628"/>
      <c r="D63" s="629"/>
      <c r="E63" s="335" t="s">
        <v>1235</v>
      </c>
      <c r="F63" s="340" t="s">
        <v>1258</v>
      </c>
      <c r="G63" s="505"/>
      <c r="H63" s="335"/>
      <c r="I63" s="341">
        <v>51249.03</v>
      </c>
    </row>
    <row r="64" spans="1:9">
      <c r="A64" s="335" t="s">
        <v>1276</v>
      </c>
      <c r="B64" s="627" t="s">
        <v>1255</v>
      </c>
      <c r="C64" s="628"/>
      <c r="D64" s="629"/>
      <c r="E64" s="335" t="s">
        <v>1235</v>
      </c>
      <c r="F64" s="340" t="s">
        <v>1258</v>
      </c>
      <c r="G64" s="505"/>
      <c r="H64" s="335"/>
      <c r="I64" s="341">
        <v>62367.6</v>
      </c>
    </row>
    <row r="65" spans="1:9">
      <c r="A65" s="335" t="s">
        <v>1277</v>
      </c>
      <c r="B65" s="627" t="s">
        <v>1278</v>
      </c>
      <c r="C65" s="628"/>
      <c r="D65" s="629"/>
      <c r="E65" s="342" t="s">
        <v>1237</v>
      </c>
      <c r="F65" s="340" t="s">
        <v>1258</v>
      </c>
      <c r="G65" s="505"/>
      <c r="H65" s="335"/>
      <c r="I65" s="343">
        <v>152211.00899999999</v>
      </c>
    </row>
    <row r="66" spans="1:9">
      <c r="A66" s="335" t="s">
        <v>1279</v>
      </c>
      <c r="B66" s="627" t="s">
        <v>1278</v>
      </c>
      <c r="C66" s="628"/>
      <c r="D66" s="629"/>
      <c r="E66" s="342" t="s">
        <v>1237</v>
      </c>
      <c r="F66" s="340" t="s">
        <v>1258</v>
      </c>
      <c r="G66" s="505"/>
      <c r="H66" s="335"/>
      <c r="I66" s="341">
        <v>75492.337199999994</v>
      </c>
    </row>
    <row r="67" spans="1:9" ht="14.25">
      <c r="A67" s="335"/>
      <c r="B67" s="612" t="s">
        <v>1232</v>
      </c>
      <c r="C67" s="612"/>
      <c r="D67" s="612"/>
      <c r="E67" s="335"/>
      <c r="F67" s="335"/>
      <c r="G67" s="505"/>
      <c r="H67" s="338"/>
      <c r="I67" s="333">
        <f>SUM(I68:I75)</f>
        <v>24435.209000000003</v>
      </c>
    </row>
    <row r="68" spans="1:9">
      <c r="A68" s="340">
        <v>71241200</v>
      </c>
      <c r="B68" s="634" t="s">
        <v>1280</v>
      </c>
      <c r="C68" s="634"/>
      <c r="D68" s="634"/>
      <c r="E68" s="342" t="s">
        <v>1256</v>
      </c>
      <c r="F68" s="340" t="s">
        <v>1258</v>
      </c>
      <c r="G68" s="505">
        <v>2256000</v>
      </c>
      <c r="H68" s="337">
        <v>1</v>
      </c>
      <c r="I68" s="344">
        <f t="shared" ref="I68:I73" si="4">+G68*H68/1000</f>
        <v>2256</v>
      </c>
    </row>
    <row r="69" spans="1:9">
      <c r="A69" s="340">
        <v>71241200</v>
      </c>
      <c r="B69" s="634" t="s">
        <v>1280</v>
      </c>
      <c r="C69" s="634"/>
      <c r="D69" s="634"/>
      <c r="E69" s="342" t="s">
        <v>1256</v>
      </c>
      <c r="F69" s="340" t="s">
        <v>1258</v>
      </c>
      <c r="G69" s="505">
        <v>9240000</v>
      </c>
      <c r="H69" s="337">
        <v>1</v>
      </c>
      <c r="I69" s="344">
        <f t="shared" si="4"/>
        <v>9240</v>
      </c>
    </row>
    <row r="70" spans="1:9">
      <c r="A70" s="335">
        <v>71351540</v>
      </c>
      <c r="B70" s="634" t="s">
        <v>1234</v>
      </c>
      <c r="C70" s="634"/>
      <c r="D70" s="634"/>
      <c r="E70" s="342" t="s">
        <v>1256</v>
      </c>
      <c r="F70" s="340" t="s">
        <v>1258</v>
      </c>
      <c r="G70" s="505">
        <v>64000</v>
      </c>
      <c r="H70" s="337">
        <v>1</v>
      </c>
      <c r="I70" s="344">
        <f t="shared" si="4"/>
        <v>64</v>
      </c>
    </row>
    <row r="71" spans="1:9">
      <c r="A71" s="335" t="s">
        <v>1281</v>
      </c>
      <c r="B71" s="634" t="s">
        <v>1234</v>
      </c>
      <c r="C71" s="634"/>
      <c r="D71" s="634"/>
      <c r="E71" s="342" t="s">
        <v>1256</v>
      </c>
      <c r="F71" s="340" t="s">
        <v>1258</v>
      </c>
      <c r="G71" s="505"/>
      <c r="H71" s="337"/>
      <c r="I71" s="343">
        <v>5035.9380000000001</v>
      </c>
    </row>
    <row r="72" spans="1:9">
      <c r="A72" s="335" t="s">
        <v>1282</v>
      </c>
      <c r="B72" s="634" t="s">
        <v>1234</v>
      </c>
      <c r="C72" s="634"/>
      <c r="D72" s="634"/>
      <c r="E72" s="342" t="s">
        <v>1256</v>
      </c>
      <c r="F72" s="340" t="s">
        <v>1258</v>
      </c>
      <c r="G72" s="505"/>
      <c r="H72" s="337"/>
      <c r="I72" s="344">
        <v>4524.5150000000003</v>
      </c>
    </row>
    <row r="73" spans="1:9">
      <c r="A73" s="335">
        <v>98111140</v>
      </c>
      <c r="B73" s="634" t="s">
        <v>1239</v>
      </c>
      <c r="C73" s="634"/>
      <c r="D73" s="634"/>
      <c r="E73" s="335" t="s">
        <v>1240</v>
      </c>
      <c r="F73" s="335" t="s">
        <v>1236</v>
      </c>
      <c r="G73" s="505">
        <v>8560</v>
      </c>
      <c r="H73" s="337">
        <v>1</v>
      </c>
      <c r="I73" s="344">
        <f t="shared" si="4"/>
        <v>8.56</v>
      </c>
    </row>
    <row r="74" spans="1:9">
      <c r="A74" s="335" t="s">
        <v>1283</v>
      </c>
      <c r="B74" s="634" t="s">
        <v>1239</v>
      </c>
      <c r="C74" s="634"/>
      <c r="D74" s="634"/>
      <c r="E74" s="335" t="s">
        <v>1240</v>
      </c>
      <c r="F74" s="335" t="s">
        <v>1236</v>
      </c>
      <c r="G74" s="505"/>
      <c r="H74" s="337"/>
      <c r="I74" s="344">
        <v>1291.4000000000001</v>
      </c>
    </row>
    <row r="75" spans="1:9">
      <c r="A75" s="335" t="s">
        <v>1284</v>
      </c>
      <c r="B75" s="634" t="s">
        <v>1239</v>
      </c>
      <c r="C75" s="634"/>
      <c r="D75" s="634"/>
      <c r="E75" s="335" t="s">
        <v>1240</v>
      </c>
      <c r="F75" s="335" t="s">
        <v>1236</v>
      </c>
      <c r="G75" s="505"/>
      <c r="H75" s="337"/>
      <c r="I75" s="344">
        <v>2014.796</v>
      </c>
    </row>
    <row r="76" spans="1:9" ht="14.25">
      <c r="A76" s="57"/>
      <c r="B76" s="345" t="s">
        <v>1285</v>
      </c>
      <c r="C76" s="345"/>
      <c r="D76" s="345"/>
      <c r="E76" s="345"/>
      <c r="F76" s="345"/>
      <c r="G76" s="507"/>
      <c r="H76" s="335"/>
      <c r="I76" s="335"/>
    </row>
    <row r="77" spans="1:9" ht="14.25">
      <c r="A77" s="226" t="s">
        <v>1180</v>
      </c>
      <c r="B77" s="635" t="s">
        <v>129</v>
      </c>
      <c r="C77" s="635"/>
      <c r="D77" s="635"/>
      <c r="E77" s="635"/>
      <c r="F77" s="635"/>
      <c r="G77" s="507"/>
      <c r="H77" s="335"/>
      <c r="I77" s="346">
        <f>I78</f>
        <v>694800</v>
      </c>
    </row>
    <row r="78" spans="1:9">
      <c r="A78" s="334"/>
      <c r="B78" s="636" t="s">
        <v>1232</v>
      </c>
      <c r="C78" s="636"/>
      <c r="D78" s="636"/>
      <c r="E78" s="636"/>
      <c r="F78" s="636"/>
      <c r="G78" s="508">
        <f>SUM(I79:I79)</f>
        <v>694800</v>
      </c>
      <c r="H78" s="347"/>
      <c r="I78" s="348">
        <f>I79</f>
        <v>694800</v>
      </c>
    </row>
    <row r="79" spans="1:9">
      <c r="A79" s="349">
        <v>48821200</v>
      </c>
      <c r="B79" s="637" t="s">
        <v>1286</v>
      </c>
      <c r="C79" s="637"/>
      <c r="D79" s="637"/>
      <c r="E79" s="350" t="s">
        <v>1235</v>
      </c>
      <c r="F79" s="350" t="s">
        <v>1287</v>
      </c>
      <c r="G79" s="509">
        <v>694800000</v>
      </c>
      <c r="H79" s="351">
        <v>1</v>
      </c>
      <c r="I79" s="352">
        <f>H79*G79/1000</f>
        <v>694800</v>
      </c>
    </row>
    <row r="80" spans="1:9">
      <c r="A80" s="353"/>
      <c r="B80" s="353"/>
      <c r="C80" s="353"/>
      <c r="D80" s="353"/>
      <c r="E80" s="353"/>
      <c r="F80" s="353"/>
      <c r="G80" s="496"/>
      <c r="H80" s="353"/>
      <c r="I80" s="353"/>
    </row>
    <row r="81" spans="1:9" ht="14.25">
      <c r="A81" s="639" t="s">
        <v>1035</v>
      </c>
      <c r="B81" s="639"/>
      <c r="C81" s="639"/>
      <c r="D81" s="639"/>
      <c r="E81" s="639"/>
      <c r="F81" s="639"/>
      <c r="G81" s="639"/>
      <c r="H81" s="639"/>
      <c r="I81" s="354">
        <f>+I82+I92+I96+I101+I111+I123+I140+I147+I152+I179</f>
        <v>1401745.5999999996</v>
      </c>
    </row>
    <row r="82" spans="1:9" ht="14.25">
      <c r="A82" s="355" t="s">
        <v>1288</v>
      </c>
      <c r="B82" s="355" t="s">
        <v>1221</v>
      </c>
      <c r="C82" s="355" t="s">
        <v>1222</v>
      </c>
      <c r="D82" s="621" t="s">
        <v>1289</v>
      </c>
      <c r="E82" s="622"/>
      <c r="F82" s="622"/>
      <c r="G82" s="622"/>
      <c r="H82" s="623"/>
      <c r="I82" s="229">
        <f>+I83</f>
        <v>10806.900000000001</v>
      </c>
    </row>
    <row r="83" spans="1:9" ht="14.25">
      <c r="A83" s="356" t="s">
        <v>1290</v>
      </c>
      <c r="B83" s="640" t="s">
        <v>644</v>
      </c>
      <c r="C83" s="641"/>
      <c r="D83" s="641"/>
      <c r="E83" s="641"/>
      <c r="F83" s="641"/>
      <c r="G83" s="641"/>
      <c r="H83" s="642"/>
      <c r="I83" s="357">
        <f>+I84</f>
        <v>10806.900000000001</v>
      </c>
    </row>
    <row r="84" spans="1:9">
      <c r="A84" s="358"/>
      <c r="B84" s="643" t="s">
        <v>1291</v>
      </c>
      <c r="C84" s="644"/>
      <c r="D84" s="645"/>
      <c r="E84" s="359"/>
      <c r="F84" s="359"/>
      <c r="G84" s="506"/>
      <c r="H84" s="360"/>
      <c r="I84" s="361">
        <f>SUM(I85:I91)</f>
        <v>10806.900000000001</v>
      </c>
    </row>
    <row r="85" spans="1:9">
      <c r="A85" s="160">
        <v>37421300</v>
      </c>
      <c r="B85" s="638" t="s">
        <v>1292</v>
      </c>
      <c r="C85" s="638"/>
      <c r="D85" s="638"/>
      <c r="E85" s="57" t="s">
        <v>1226</v>
      </c>
      <c r="F85" s="57" t="s">
        <v>1227</v>
      </c>
      <c r="G85" s="505">
        <v>15230.76</v>
      </c>
      <c r="H85" s="362">
        <v>26</v>
      </c>
      <c r="I85" s="352">
        <f t="shared" ref="I85:I91" si="5">+ROUNDUP(G85*H85/1000,1)</f>
        <v>396</v>
      </c>
    </row>
    <row r="86" spans="1:9">
      <c r="A86" s="160">
        <v>37431270</v>
      </c>
      <c r="B86" s="638" t="s">
        <v>1293</v>
      </c>
      <c r="C86" s="638"/>
      <c r="D86" s="638"/>
      <c r="E86" s="57" t="s">
        <v>1226</v>
      </c>
      <c r="F86" s="57" t="s">
        <v>1227</v>
      </c>
      <c r="G86" s="505">
        <v>119000</v>
      </c>
      <c r="H86" s="362">
        <v>1</v>
      </c>
      <c r="I86" s="352">
        <f t="shared" si="5"/>
        <v>119</v>
      </c>
    </row>
    <row r="87" spans="1:9">
      <c r="A87" s="160">
        <v>37451620</v>
      </c>
      <c r="B87" s="638" t="s">
        <v>1294</v>
      </c>
      <c r="C87" s="638"/>
      <c r="D87" s="638"/>
      <c r="E87" s="57" t="s">
        <v>1226</v>
      </c>
      <c r="F87" s="57" t="s">
        <v>1227</v>
      </c>
      <c r="G87" s="505">
        <v>37200</v>
      </c>
      <c r="H87" s="362">
        <v>5</v>
      </c>
      <c r="I87" s="352">
        <f t="shared" si="5"/>
        <v>186</v>
      </c>
    </row>
    <row r="88" spans="1:9">
      <c r="A88" s="160">
        <v>37451620</v>
      </c>
      <c r="B88" s="638" t="s">
        <v>1294</v>
      </c>
      <c r="C88" s="638"/>
      <c r="D88" s="638"/>
      <c r="E88" s="57" t="s">
        <v>1226</v>
      </c>
      <c r="F88" s="57" t="s">
        <v>1227</v>
      </c>
      <c r="G88" s="505">
        <v>37200</v>
      </c>
      <c r="H88" s="362">
        <v>5</v>
      </c>
      <c r="I88" s="352">
        <f t="shared" si="5"/>
        <v>186</v>
      </c>
    </row>
    <row r="89" spans="1:9">
      <c r="A89" s="160">
        <v>37421131</v>
      </c>
      <c r="B89" s="638" t="s">
        <v>1295</v>
      </c>
      <c r="C89" s="638"/>
      <c r="D89" s="638"/>
      <c r="E89" s="57" t="s">
        <v>1226</v>
      </c>
      <c r="F89" s="57" t="s">
        <v>1227</v>
      </c>
      <c r="G89" s="505">
        <v>4074576</v>
      </c>
      <c r="H89" s="362">
        <v>2</v>
      </c>
      <c r="I89" s="352">
        <f t="shared" si="5"/>
        <v>8149.2000000000007</v>
      </c>
    </row>
    <row r="90" spans="1:9">
      <c r="A90" s="160">
        <v>37431282</v>
      </c>
      <c r="B90" s="638" t="s">
        <v>1296</v>
      </c>
      <c r="C90" s="638"/>
      <c r="D90" s="638"/>
      <c r="E90" s="57" t="s">
        <v>1226</v>
      </c>
      <c r="F90" s="57" t="s">
        <v>1227</v>
      </c>
      <c r="G90" s="505">
        <v>318132</v>
      </c>
      <c r="H90" s="362">
        <v>5</v>
      </c>
      <c r="I90" s="352">
        <f t="shared" si="5"/>
        <v>1590.6999999999998</v>
      </c>
    </row>
    <row r="91" spans="1:9">
      <c r="A91" s="160">
        <v>33191180</v>
      </c>
      <c r="B91" s="638" t="s">
        <v>1297</v>
      </c>
      <c r="C91" s="638"/>
      <c r="D91" s="638"/>
      <c r="E91" s="57" t="s">
        <v>1226</v>
      </c>
      <c r="F91" s="57" t="s">
        <v>1227</v>
      </c>
      <c r="G91" s="505">
        <v>89999.4</v>
      </c>
      <c r="H91" s="362">
        <v>2</v>
      </c>
      <c r="I91" s="352">
        <f t="shared" si="5"/>
        <v>180</v>
      </c>
    </row>
    <row r="92" spans="1:9" ht="14.25">
      <c r="A92" s="355" t="s">
        <v>1288</v>
      </c>
      <c r="B92" s="355" t="s">
        <v>1298</v>
      </c>
      <c r="C92" s="355" t="s">
        <v>1222</v>
      </c>
      <c r="D92" s="621" t="s">
        <v>1299</v>
      </c>
      <c r="E92" s="622"/>
      <c r="F92" s="622"/>
      <c r="G92" s="622"/>
      <c r="H92" s="623"/>
      <c r="I92" s="229">
        <f>+I93</f>
        <v>1039.3</v>
      </c>
    </row>
    <row r="93" spans="1:9" ht="14.25">
      <c r="A93" s="356" t="s">
        <v>1300</v>
      </c>
      <c r="B93" s="640" t="s">
        <v>650</v>
      </c>
      <c r="C93" s="641"/>
      <c r="D93" s="641"/>
      <c r="E93" s="641"/>
      <c r="F93" s="641"/>
      <c r="G93" s="641"/>
      <c r="H93" s="642"/>
      <c r="I93" s="357">
        <f>+I94</f>
        <v>1039.3</v>
      </c>
    </row>
    <row r="94" spans="1:9">
      <c r="A94" s="358"/>
      <c r="B94" s="643" t="s">
        <v>1291</v>
      </c>
      <c r="C94" s="644"/>
      <c r="D94" s="645"/>
      <c r="E94" s="359"/>
      <c r="F94" s="359"/>
      <c r="G94" s="506"/>
      <c r="H94" s="360"/>
      <c r="I94" s="361">
        <f>SUM(I95:I95)</f>
        <v>1039.3</v>
      </c>
    </row>
    <row r="95" spans="1:9">
      <c r="A95" s="160">
        <v>30191200</v>
      </c>
      <c r="B95" s="638" t="s">
        <v>1301</v>
      </c>
      <c r="C95" s="638"/>
      <c r="D95" s="638"/>
      <c r="E95" s="57" t="s">
        <v>1226</v>
      </c>
      <c r="F95" s="57" t="s">
        <v>1227</v>
      </c>
      <c r="G95" s="505">
        <v>259811.1</v>
      </c>
      <c r="H95" s="362">
        <v>4</v>
      </c>
      <c r="I95" s="352">
        <f>+ROUNDUP(G95*H95/1000,1)</f>
        <v>1039.3</v>
      </c>
    </row>
    <row r="96" spans="1:9" ht="14.25">
      <c r="A96" s="355" t="s">
        <v>1288</v>
      </c>
      <c r="B96" s="355" t="s">
        <v>1298</v>
      </c>
      <c r="C96" s="355" t="s">
        <v>1302</v>
      </c>
      <c r="D96" s="621" t="s">
        <v>1303</v>
      </c>
      <c r="E96" s="622"/>
      <c r="F96" s="622"/>
      <c r="G96" s="622"/>
      <c r="H96" s="623"/>
      <c r="I96" s="229">
        <f>+I97</f>
        <v>18157.599999999999</v>
      </c>
    </row>
    <row r="97" spans="1:9" ht="14.25">
      <c r="A97" s="356" t="s">
        <v>1304</v>
      </c>
      <c r="B97" s="640" t="s">
        <v>674</v>
      </c>
      <c r="C97" s="641"/>
      <c r="D97" s="641"/>
      <c r="E97" s="641"/>
      <c r="F97" s="641"/>
      <c r="G97" s="641"/>
      <c r="H97" s="642"/>
      <c r="I97" s="357">
        <f>+I98</f>
        <v>18157.599999999999</v>
      </c>
    </row>
    <row r="98" spans="1:9">
      <c r="A98" s="358"/>
      <c r="B98" s="643" t="s">
        <v>1232</v>
      </c>
      <c r="C98" s="644"/>
      <c r="D98" s="645"/>
      <c r="E98" s="359"/>
      <c r="F98" s="359"/>
      <c r="G98" s="506"/>
      <c r="H98" s="360"/>
      <c r="I98" s="361">
        <f>SUM(I99:I100)</f>
        <v>18157.599999999999</v>
      </c>
    </row>
    <row r="99" spans="1:9">
      <c r="A99" s="363">
        <v>71241200</v>
      </c>
      <c r="B99" s="646" t="s">
        <v>1305</v>
      </c>
      <c r="C99" s="646"/>
      <c r="D99" s="646"/>
      <c r="E99" s="364" t="s">
        <v>1256</v>
      </c>
      <c r="F99" s="364" t="s">
        <v>1236</v>
      </c>
      <c r="G99" s="505">
        <v>16685150</v>
      </c>
      <c r="H99" s="365">
        <v>1</v>
      </c>
      <c r="I99" s="352">
        <f t="shared" ref="I99:I100" si="6">+ROUNDUP(G99*H99/1000,1)</f>
        <v>16685.199999999997</v>
      </c>
    </row>
    <row r="100" spans="1:9">
      <c r="A100" s="363">
        <v>50531140</v>
      </c>
      <c r="B100" s="646" t="s">
        <v>1306</v>
      </c>
      <c r="C100" s="646"/>
      <c r="D100" s="646"/>
      <c r="E100" s="364" t="s">
        <v>1256</v>
      </c>
      <c r="F100" s="364" t="s">
        <v>1236</v>
      </c>
      <c r="G100" s="505">
        <v>1472400</v>
      </c>
      <c r="H100" s="365">
        <v>1</v>
      </c>
      <c r="I100" s="352">
        <f t="shared" si="6"/>
        <v>1472.4</v>
      </c>
    </row>
    <row r="101" spans="1:9" ht="14.25">
      <c r="A101" s="355" t="s">
        <v>1288</v>
      </c>
      <c r="B101" s="355" t="s">
        <v>1298</v>
      </c>
      <c r="C101" s="355" t="s">
        <v>1307</v>
      </c>
      <c r="D101" s="621" t="s">
        <v>1308</v>
      </c>
      <c r="E101" s="622"/>
      <c r="F101" s="622"/>
      <c r="G101" s="622"/>
      <c r="H101" s="623"/>
      <c r="I101" s="229">
        <f>+I102+I106</f>
        <v>131710.90000000002</v>
      </c>
    </row>
    <row r="102" spans="1:9" ht="14.25">
      <c r="A102" s="356" t="s">
        <v>1309</v>
      </c>
      <c r="B102" s="640" t="s">
        <v>666</v>
      </c>
      <c r="C102" s="641"/>
      <c r="D102" s="641"/>
      <c r="E102" s="641"/>
      <c r="F102" s="641"/>
      <c r="G102" s="641"/>
      <c r="H102" s="642"/>
      <c r="I102" s="357">
        <f>+I103</f>
        <v>2547</v>
      </c>
    </row>
    <row r="103" spans="1:9">
      <c r="A103" s="358"/>
      <c r="B103" s="643" t="s">
        <v>1232</v>
      </c>
      <c r="C103" s="644"/>
      <c r="D103" s="645"/>
      <c r="E103" s="359"/>
      <c r="F103" s="359"/>
      <c r="G103" s="506"/>
      <c r="H103" s="360"/>
      <c r="I103" s="361">
        <f>SUM(I104:I105)</f>
        <v>2547</v>
      </c>
    </row>
    <row r="104" spans="1:9">
      <c r="A104" s="363">
        <v>71351540</v>
      </c>
      <c r="B104" s="646" t="s">
        <v>1310</v>
      </c>
      <c r="C104" s="646"/>
      <c r="D104" s="646"/>
      <c r="E104" s="364" t="s">
        <v>1256</v>
      </c>
      <c r="F104" s="364" t="s">
        <v>1236</v>
      </c>
      <c r="G104" s="505">
        <v>1800000</v>
      </c>
      <c r="H104" s="362">
        <v>1</v>
      </c>
      <c r="I104" s="352">
        <f t="shared" ref="I104:I105" si="7">+ROUNDUP(G104*H104/1000,1)</f>
        <v>1800</v>
      </c>
    </row>
    <row r="105" spans="1:9">
      <c r="A105" s="363">
        <v>98111140</v>
      </c>
      <c r="B105" s="646" t="s">
        <v>1311</v>
      </c>
      <c r="C105" s="646"/>
      <c r="D105" s="646"/>
      <c r="E105" s="364" t="s">
        <v>1240</v>
      </c>
      <c r="F105" s="364" t="s">
        <v>1236</v>
      </c>
      <c r="G105" s="505">
        <v>747000</v>
      </c>
      <c r="H105" s="362">
        <v>1</v>
      </c>
      <c r="I105" s="352">
        <f t="shared" si="7"/>
        <v>747</v>
      </c>
    </row>
    <row r="106" spans="1:9" ht="14.25">
      <c r="A106" s="356" t="s">
        <v>1312</v>
      </c>
      <c r="B106" s="640" t="s">
        <v>218</v>
      </c>
      <c r="C106" s="641"/>
      <c r="D106" s="641"/>
      <c r="E106" s="641"/>
      <c r="F106" s="641"/>
      <c r="G106" s="641"/>
      <c r="H106" s="642"/>
      <c r="I106" s="357">
        <f>+I107</f>
        <v>129163.90000000001</v>
      </c>
    </row>
    <row r="107" spans="1:9">
      <c r="A107" s="358"/>
      <c r="B107" s="643" t="s">
        <v>1291</v>
      </c>
      <c r="C107" s="644"/>
      <c r="D107" s="645"/>
      <c r="E107" s="359"/>
      <c r="F107" s="359"/>
      <c r="G107" s="506"/>
      <c r="H107" s="360"/>
      <c r="I107" s="361">
        <f>SUM(I108:I110)</f>
        <v>129163.90000000001</v>
      </c>
    </row>
    <row r="108" spans="1:9">
      <c r="A108" s="160">
        <v>31521700</v>
      </c>
      <c r="B108" s="638" t="s">
        <v>1313</v>
      </c>
      <c r="C108" s="638"/>
      <c r="D108" s="638"/>
      <c r="E108" s="57" t="s">
        <v>1256</v>
      </c>
      <c r="F108" s="57" t="s">
        <v>1314</v>
      </c>
      <c r="G108" s="505">
        <v>35496000</v>
      </c>
      <c r="H108" s="362">
        <v>1</v>
      </c>
      <c r="I108" s="352">
        <f>+ROUNDUP(G108*H108/1000,1)</f>
        <v>35496</v>
      </c>
    </row>
    <row r="109" spans="1:9">
      <c r="A109" s="160">
        <v>30211200</v>
      </c>
      <c r="B109" s="638" t="s">
        <v>1315</v>
      </c>
      <c r="C109" s="638"/>
      <c r="D109" s="638"/>
      <c r="E109" s="57" t="s">
        <v>1226</v>
      </c>
      <c r="F109" s="57" t="s">
        <v>1227</v>
      </c>
      <c r="G109" s="505">
        <v>445920</v>
      </c>
      <c r="H109" s="362">
        <v>1</v>
      </c>
      <c r="I109" s="352">
        <f t="shared" ref="I109:I110" si="8">+ROUNDUP(G109*H109/1000,1)</f>
        <v>446</v>
      </c>
    </row>
    <row r="110" spans="1:9">
      <c r="A110" s="160">
        <v>31521700</v>
      </c>
      <c r="B110" s="638" t="s">
        <v>1313</v>
      </c>
      <c r="C110" s="638"/>
      <c r="D110" s="638"/>
      <c r="E110" s="57" t="s">
        <v>1237</v>
      </c>
      <c r="F110" s="57" t="s">
        <v>1314</v>
      </c>
      <c r="G110" s="505">
        <v>93221897</v>
      </c>
      <c r="H110" s="362">
        <v>1</v>
      </c>
      <c r="I110" s="352">
        <f t="shared" si="8"/>
        <v>93221.900000000009</v>
      </c>
    </row>
    <row r="111" spans="1:9" ht="14.25">
      <c r="A111" s="355" t="s">
        <v>1288</v>
      </c>
      <c r="B111" s="355" t="s">
        <v>1298</v>
      </c>
      <c r="C111" s="355" t="s">
        <v>1316</v>
      </c>
      <c r="D111" s="621" t="s">
        <v>1317</v>
      </c>
      <c r="E111" s="622"/>
      <c r="F111" s="622"/>
      <c r="G111" s="622"/>
      <c r="H111" s="623"/>
      <c r="I111" s="229">
        <f>+I112</f>
        <v>47846.8</v>
      </c>
    </row>
    <row r="112" spans="1:9" ht="14.25">
      <c r="A112" s="356" t="s">
        <v>1318</v>
      </c>
      <c r="B112" s="640" t="s">
        <v>220</v>
      </c>
      <c r="C112" s="641"/>
      <c r="D112" s="641"/>
      <c r="E112" s="641"/>
      <c r="F112" s="641"/>
      <c r="G112" s="641"/>
      <c r="H112" s="642"/>
      <c r="I112" s="357">
        <f>+I113+I120</f>
        <v>47846.8</v>
      </c>
    </row>
    <row r="113" spans="1:9">
      <c r="A113" s="358"/>
      <c r="B113" s="643" t="s">
        <v>1254</v>
      </c>
      <c r="C113" s="644"/>
      <c r="D113" s="645"/>
      <c r="E113" s="359"/>
      <c r="F113" s="359"/>
      <c r="G113" s="506"/>
      <c r="H113" s="360"/>
      <c r="I113" s="361">
        <f>SUM(I114:I119)</f>
        <v>39326.800000000003</v>
      </c>
    </row>
    <row r="114" spans="1:9">
      <c r="A114" s="160" t="s">
        <v>1319</v>
      </c>
      <c r="B114" s="638" t="s">
        <v>1320</v>
      </c>
      <c r="C114" s="638"/>
      <c r="D114" s="638"/>
      <c r="E114" s="57" t="s">
        <v>1237</v>
      </c>
      <c r="F114" s="57" t="s">
        <v>1258</v>
      </c>
      <c r="G114" s="505"/>
      <c r="H114" s="362"/>
      <c r="I114" s="352">
        <v>18820.900000000001</v>
      </c>
    </row>
    <row r="115" spans="1:9">
      <c r="A115" s="160" t="s">
        <v>1321</v>
      </c>
      <c r="B115" s="638" t="s">
        <v>1320</v>
      </c>
      <c r="C115" s="638"/>
      <c r="D115" s="638"/>
      <c r="E115" s="57" t="s">
        <v>1237</v>
      </c>
      <c r="F115" s="57" t="s">
        <v>1258</v>
      </c>
      <c r="G115" s="505"/>
      <c r="H115" s="362"/>
      <c r="I115" s="352">
        <v>3019.5</v>
      </c>
    </row>
    <row r="116" spans="1:9">
      <c r="A116" s="160" t="s">
        <v>1322</v>
      </c>
      <c r="B116" s="638" t="s">
        <v>1320</v>
      </c>
      <c r="C116" s="638"/>
      <c r="D116" s="638"/>
      <c r="E116" s="57" t="s">
        <v>1235</v>
      </c>
      <c r="F116" s="57" t="s">
        <v>1258</v>
      </c>
      <c r="G116" s="505"/>
      <c r="H116" s="362"/>
      <c r="I116" s="352">
        <v>1906.6</v>
      </c>
    </row>
    <row r="117" spans="1:9">
      <c r="A117" s="160" t="s">
        <v>1323</v>
      </c>
      <c r="B117" s="638" t="s">
        <v>1320</v>
      </c>
      <c r="C117" s="638"/>
      <c r="D117" s="638"/>
      <c r="E117" s="57" t="s">
        <v>1237</v>
      </c>
      <c r="F117" s="57" t="s">
        <v>1258</v>
      </c>
      <c r="G117" s="505"/>
      <c r="H117" s="362"/>
      <c r="I117" s="352">
        <v>2305.5</v>
      </c>
    </row>
    <row r="118" spans="1:9">
      <c r="A118" s="160">
        <v>45451600</v>
      </c>
      <c r="B118" s="638" t="s">
        <v>1320</v>
      </c>
      <c r="C118" s="638"/>
      <c r="D118" s="638"/>
      <c r="E118" s="57" t="s">
        <v>1237</v>
      </c>
      <c r="F118" s="57" t="s">
        <v>1258</v>
      </c>
      <c r="G118" s="505">
        <v>10991886</v>
      </c>
      <c r="H118" s="362">
        <v>1</v>
      </c>
      <c r="I118" s="352">
        <f>+ROUNDUP(G118*H118/1000,1)</f>
        <v>10991.9</v>
      </c>
    </row>
    <row r="119" spans="1:9">
      <c r="A119" s="160" t="s">
        <v>1324</v>
      </c>
      <c r="B119" s="638" t="s">
        <v>1320</v>
      </c>
      <c r="C119" s="638"/>
      <c r="D119" s="638"/>
      <c r="E119" s="57" t="s">
        <v>1237</v>
      </c>
      <c r="F119" s="57" t="s">
        <v>1258</v>
      </c>
      <c r="G119" s="505"/>
      <c r="H119" s="362"/>
      <c r="I119" s="352">
        <v>2282.4</v>
      </c>
    </row>
    <row r="120" spans="1:9">
      <c r="A120" s="358"/>
      <c r="B120" s="643" t="s">
        <v>1232</v>
      </c>
      <c r="C120" s="644"/>
      <c r="D120" s="645"/>
      <c r="E120" s="359"/>
      <c r="F120" s="359"/>
      <c r="G120" s="506"/>
      <c r="H120" s="360"/>
      <c r="I120" s="361">
        <f>SUM(I121:I122)</f>
        <v>8520</v>
      </c>
    </row>
    <row r="121" spans="1:9">
      <c r="A121" s="363">
        <v>71241200</v>
      </c>
      <c r="B121" s="646" t="s">
        <v>1305</v>
      </c>
      <c r="C121" s="646"/>
      <c r="D121" s="646"/>
      <c r="E121" s="364" t="s">
        <v>1256</v>
      </c>
      <c r="F121" s="364" t="s">
        <v>1236</v>
      </c>
      <c r="G121" s="505">
        <v>7800000</v>
      </c>
      <c r="H121" s="365">
        <v>1</v>
      </c>
      <c r="I121" s="352">
        <f t="shared" ref="I121:I122" si="9">+ROUNDUP(G121*H121/1000,1)</f>
        <v>7800</v>
      </c>
    </row>
    <row r="122" spans="1:9">
      <c r="A122" s="363">
        <v>50531140</v>
      </c>
      <c r="B122" s="646" t="s">
        <v>1306</v>
      </c>
      <c r="C122" s="646"/>
      <c r="D122" s="646"/>
      <c r="E122" s="364" t="s">
        <v>1256</v>
      </c>
      <c r="F122" s="364" t="s">
        <v>1236</v>
      </c>
      <c r="G122" s="505">
        <v>720000</v>
      </c>
      <c r="H122" s="365">
        <v>1</v>
      </c>
      <c r="I122" s="352">
        <f t="shared" si="9"/>
        <v>720</v>
      </c>
    </row>
    <row r="123" spans="1:9" ht="14.25">
      <c r="A123" s="366" t="s">
        <v>1325</v>
      </c>
      <c r="B123" s="366" t="s">
        <v>1221</v>
      </c>
      <c r="C123" s="366" t="s">
        <v>1222</v>
      </c>
      <c r="D123" s="621" t="s">
        <v>1326</v>
      </c>
      <c r="E123" s="622"/>
      <c r="F123" s="622"/>
      <c r="G123" s="622"/>
      <c r="H123" s="623"/>
      <c r="I123" s="229">
        <f>+I124+I137</f>
        <v>951010.59999999986</v>
      </c>
    </row>
    <row r="124" spans="1:9" ht="14.25">
      <c r="A124" s="356" t="s">
        <v>1327</v>
      </c>
      <c r="B124" s="640" t="s">
        <v>677</v>
      </c>
      <c r="C124" s="641"/>
      <c r="D124" s="641"/>
      <c r="E124" s="641"/>
      <c r="F124" s="641"/>
      <c r="G124" s="641"/>
      <c r="H124" s="642"/>
      <c r="I124" s="357">
        <f>+I125</f>
        <v>949626.39999999991</v>
      </c>
    </row>
    <row r="125" spans="1:9">
      <c r="A125" s="367"/>
      <c r="B125" s="643" t="s">
        <v>1254</v>
      </c>
      <c r="C125" s="644"/>
      <c r="D125" s="645"/>
      <c r="E125" s="359"/>
      <c r="F125" s="359"/>
      <c r="G125" s="506"/>
      <c r="H125" s="360"/>
      <c r="I125" s="361">
        <f>SUM(I126:I136)</f>
        <v>949626.39999999991</v>
      </c>
    </row>
    <row r="126" spans="1:9">
      <c r="A126" s="363">
        <v>45211228</v>
      </c>
      <c r="B126" s="646" t="s">
        <v>1328</v>
      </c>
      <c r="C126" s="646"/>
      <c r="D126" s="646"/>
      <c r="E126" s="364" t="s">
        <v>1237</v>
      </c>
      <c r="F126" s="364" t="s">
        <v>1236</v>
      </c>
      <c r="G126" s="505">
        <v>111566333</v>
      </c>
      <c r="H126" s="365">
        <v>1</v>
      </c>
      <c r="I126" s="352">
        <f t="shared" ref="I126" si="10">+ROUNDUP(G126*H126/1000,1)</f>
        <v>111566.40000000001</v>
      </c>
    </row>
    <row r="127" spans="1:9">
      <c r="A127" s="363" t="s">
        <v>1329</v>
      </c>
      <c r="B127" s="646" t="s">
        <v>1328</v>
      </c>
      <c r="C127" s="646"/>
      <c r="D127" s="646"/>
      <c r="E127" s="364" t="s">
        <v>1237</v>
      </c>
      <c r="F127" s="364" t="s">
        <v>1236</v>
      </c>
      <c r="G127" s="505"/>
      <c r="H127" s="365"/>
      <c r="I127" s="352">
        <v>98268.1</v>
      </c>
    </row>
    <row r="128" spans="1:9">
      <c r="A128" s="363">
        <v>45211228</v>
      </c>
      <c r="B128" s="646" t="s">
        <v>1328</v>
      </c>
      <c r="C128" s="646"/>
      <c r="D128" s="646"/>
      <c r="E128" s="364" t="s">
        <v>1237</v>
      </c>
      <c r="F128" s="364" t="s">
        <v>1236</v>
      </c>
      <c r="G128" s="505">
        <v>170906029</v>
      </c>
      <c r="H128" s="365">
        <v>1</v>
      </c>
      <c r="I128" s="352">
        <f t="shared" ref="I128" si="11">+ROUNDUP(G128*H128/1000,1)</f>
        <v>170906.1</v>
      </c>
    </row>
    <row r="129" spans="1:9">
      <c r="A129" s="363" t="s">
        <v>1330</v>
      </c>
      <c r="B129" s="646" t="s">
        <v>1328</v>
      </c>
      <c r="C129" s="646"/>
      <c r="D129" s="646"/>
      <c r="E129" s="364" t="s">
        <v>1237</v>
      </c>
      <c r="F129" s="364" t="s">
        <v>1236</v>
      </c>
      <c r="G129" s="505"/>
      <c r="H129" s="365"/>
      <c r="I129" s="352">
        <v>54589.3</v>
      </c>
    </row>
    <row r="130" spans="1:9">
      <c r="A130" s="363" t="s">
        <v>1331</v>
      </c>
      <c r="B130" s="646" t="s">
        <v>1328</v>
      </c>
      <c r="C130" s="646"/>
      <c r="D130" s="646"/>
      <c r="E130" s="364" t="s">
        <v>1237</v>
      </c>
      <c r="F130" s="364" t="s">
        <v>1236</v>
      </c>
      <c r="G130" s="505"/>
      <c r="H130" s="365"/>
      <c r="I130" s="352">
        <v>41623</v>
      </c>
    </row>
    <row r="131" spans="1:9">
      <c r="A131" s="363">
        <v>45211228</v>
      </c>
      <c r="B131" s="646" t="s">
        <v>1328</v>
      </c>
      <c r="C131" s="646"/>
      <c r="D131" s="646"/>
      <c r="E131" s="364" t="s">
        <v>1237</v>
      </c>
      <c r="F131" s="364" t="s">
        <v>1236</v>
      </c>
      <c r="G131" s="505">
        <v>67395309.200000003</v>
      </c>
      <c r="H131" s="365">
        <v>1</v>
      </c>
      <c r="I131" s="352">
        <f t="shared" ref="I131" si="12">+ROUNDUP(G131*H131/1000,1)</f>
        <v>67395.400000000009</v>
      </c>
    </row>
    <row r="132" spans="1:9">
      <c r="A132" s="363" t="s">
        <v>1332</v>
      </c>
      <c r="B132" s="646" t="s">
        <v>1328</v>
      </c>
      <c r="C132" s="646"/>
      <c r="D132" s="646"/>
      <c r="E132" s="364" t="s">
        <v>1237</v>
      </c>
      <c r="F132" s="364" t="s">
        <v>1236</v>
      </c>
      <c r="G132" s="505"/>
      <c r="H132" s="365"/>
      <c r="I132" s="352">
        <v>94328.7</v>
      </c>
    </row>
    <row r="133" spans="1:9">
      <c r="A133" s="363" t="s">
        <v>1333</v>
      </c>
      <c r="B133" s="646" t="s">
        <v>1328</v>
      </c>
      <c r="C133" s="646"/>
      <c r="D133" s="646"/>
      <c r="E133" s="364" t="s">
        <v>1237</v>
      </c>
      <c r="F133" s="364" t="s">
        <v>1236</v>
      </c>
      <c r="G133" s="505"/>
      <c r="H133" s="365"/>
      <c r="I133" s="352">
        <v>165899.70000000001</v>
      </c>
    </row>
    <row r="134" spans="1:9">
      <c r="A134" s="363" t="s">
        <v>1334</v>
      </c>
      <c r="B134" s="646" t="s">
        <v>1328</v>
      </c>
      <c r="C134" s="646"/>
      <c r="D134" s="646"/>
      <c r="E134" s="364" t="s">
        <v>1237</v>
      </c>
      <c r="F134" s="364" t="s">
        <v>1236</v>
      </c>
      <c r="G134" s="505"/>
      <c r="H134" s="365"/>
      <c r="I134" s="352">
        <v>72664.100000000006</v>
      </c>
    </row>
    <row r="135" spans="1:9">
      <c r="A135" s="363" t="s">
        <v>1335</v>
      </c>
      <c r="B135" s="646" t="s">
        <v>1328</v>
      </c>
      <c r="C135" s="646"/>
      <c r="D135" s="646"/>
      <c r="E135" s="364" t="s">
        <v>1237</v>
      </c>
      <c r="F135" s="364" t="s">
        <v>1236</v>
      </c>
      <c r="G135" s="505"/>
      <c r="H135" s="365"/>
      <c r="I135" s="352">
        <v>43992.9</v>
      </c>
    </row>
    <row r="136" spans="1:9">
      <c r="A136" s="363" t="s">
        <v>1336</v>
      </c>
      <c r="B136" s="646" t="s">
        <v>1328</v>
      </c>
      <c r="C136" s="646"/>
      <c r="D136" s="646"/>
      <c r="E136" s="364" t="s">
        <v>1237</v>
      </c>
      <c r="F136" s="364" t="s">
        <v>1236</v>
      </c>
      <c r="G136" s="505"/>
      <c r="H136" s="365"/>
      <c r="I136" s="352">
        <v>28392.7</v>
      </c>
    </row>
    <row r="137" spans="1:9" ht="14.25">
      <c r="A137" s="356" t="s">
        <v>1337</v>
      </c>
      <c r="B137" s="640" t="s">
        <v>678</v>
      </c>
      <c r="C137" s="641"/>
      <c r="D137" s="641"/>
      <c r="E137" s="641"/>
      <c r="F137" s="641"/>
      <c r="G137" s="641"/>
      <c r="H137" s="642"/>
      <c r="I137" s="357">
        <f>+I138</f>
        <v>1384.1999999999998</v>
      </c>
    </row>
    <row r="138" spans="1:9">
      <c r="A138" s="358"/>
      <c r="B138" s="643" t="s">
        <v>1232</v>
      </c>
      <c r="C138" s="644"/>
      <c r="D138" s="645"/>
      <c r="E138" s="359"/>
      <c r="F138" s="359"/>
      <c r="G138" s="506"/>
      <c r="H138" s="360"/>
      <c r="I138" s="361">
        <f>+I139</f>
        <v>1384.1999999999998</v>
      </c>
    </row>
    <row r="139" spans="1:9">
      <c r="A139" s="363">
        <v>98111140</v>
      </c>
      <c r="B139" s="646" t="s">
        <v>1311</v>
      </c>
      <c r="C139" s="646"/>
      <c r="D139" s="646"/>
      <c r="E139" s="364" t="s">
        <v>1240</v>
      </c>
      <c r="F139" s="364" t="s">
        <v>1236</v>
      </c>
      <c r="G139" s="505">
        <v>1384128</v>
      </c>
      <c r="H139" s="362">
        <v>1</v>
      </c>
      <c r="I139" s="352">
        <f t="shared" ref="I139" si="13">+ROUNDUP(G139*H139/1000,1)</f>
        <v>1384.1999999999998</v>
      </c>
    </row>
    <row r="140" spans="1:9" ht="14.25">
      <c r="A140" s="366" t="s">
        <v>1325</v>
      </c>
      <c r="B140" s="366" t="s">
        <v>1298</v>
      </c>
      <c r="C140" s="366" t="s">
        <v>1222</v>
      </c>
      <c r="D140" s="621" t="s">
        <v>1338</v>
      </c>
      <c r="E140" s="622"/>
      <c r="F140" s="622"/>
      <c r="G140" s="622"/>
      <c r="H140" s="623"/>
      <c r="I140" s="229">
        <f>+I141</f>
        <v>13848</v>
      </c>
    </row>
    <row r="141" spans="1:9" ht="14.25">
      <c r="A141" s="356" t="s">
        <v>1339</v>
      </c>
      <c r="B141" s="640" t="s">
        <v>1340</v>
      </c>
      <c r="C141" s="641"/>
      <c r="D141" s="641"/>
      <c r="E141" s="641"/>
      <c r="F141" s="641"/>
      <c r="G141" s="641"/>
      <c r="H141" s="642"/>
      <c r="I141" s="357">
        <f>+I142</f>
        <v>13848</v>
      </c>
    </row>
    <row r="142" spans="1:9">
      <c r="A142" s="358"/>
      <c r="B142" s="643" t="s">
        <v>1291</v>
      </c>
      <c r="C142" s="644"/>
      <c r="D142" s="645"/>
      <c r="E142" s="359"/>
      <c r="F142" s="359"/>
      <c r="G142" s="506"/>
      <c r="H142" s="360"/>
      <c r="I142" s="361">
        <f>SUM(I143:I146)</f>
        <v>13848</v>
      </c>
    </row>
    <row r="143" spans="1:9">
      <c r="A143" s="160">
        <v>38421160</v>
      </c>
      <c r="B143" s="638" t="s">
        <v>1341</v>
      </c>
      <c r="C143" s="638"/>
      <c r="D143" s="638"/>
      <c r="E143" s="57" t="s">
        <v>1256</v>
      </c>
      <c r="F143" s="57" t="s">
        <v>1227</v>
      </c>
      <c r="G143" s="505">
        <v>2300000</v>
      </c>
      <c r="H143" s="362">
        <v>3</v>
      </c>
      <c r="I143" s="352">
        <f>+ROUNDUP(G143*H143/1000,1)</f>
        <v>6900</v>
      </c>
    </row>
    <row r="144" spans="1:9">
      <c r="A144" s="160">
        <v>38421160</v>
      </c>
      <c r="B144" s="638" t="s">
        <v>1341</v>
      </c>
      <c r="C144" s="638"/>
      <c r="D144" s="638"/>
      <c r="E144" s="57" t="s">
        <v>1256</v>
      </c>
      <c r="F144" s="57" t="s">
        <v>1227</v>
      </c>
      <c r="G144" s="510">
        <v>2000000</v>
      </c>
      <c r="H144" s="362">
        <v>3</v>
      </c>
      <c r="I144" s="352">
        <f t="shared" ref="I144:I146" si="14">+ROUNDUP(G144*H144/1000,1)</f>
        <v>6000</v>
      </c>
    </row>
    <row r="145" spans="1:9">
      <c r="A145" s="160">
        <v>38421160</v>
      </c>
      <c r="B145" s="638" t="s">
        <v>1341</v>
      </c>
      <c r="C145" s="638"/>
      <c r="D145" s="638"/>
      <c r="E145" s="57" t="s">
        <v>1256</v>
      </c>
      <c r="F145" s="57" t="s">
        <v>1227</v>
      </c>
      <c r="G145" s="505">
        <v>258000</v>
      </c>
      <c r="H145" s="362">
        <v>3</v>
      </c>
      <c r="I145" s="352">
        <f t="shared" si="14"/>
        <v>774</v>
      </c>
    </row>
    <row r="146" spans="1:9">
      <c r="A146" s="160">
        <v>38421160</v>
      </c>
      <c r="B146" s="638" t="s">
        <v>1341</v>
      </c>
      <c r="C146" s="638"/>
      <c r="D146" s="638"/>
      <c r="E146" s="57" t="s">
        <v>1256</v>
      </c>
      <c r="F146" s="57" t="s">
        <v>1227</v>
      </c>
      <c r="G146" s="505">
        <v>17400</v>
      </c>
      <c r="H146" s="362">
        <v>10</v>
      </c>
      <c r="I146" s="352">
        <f t="shared" si="14"/>
        <v>174</v>
      </c>
    </row>
    <row r="147" spans="1:9" ht="14.25">
      <c r="A147" s="366" t="s">
        <v>1325</v>
      </c>
      <c r="B147" s="366" t="s">
        <v>1230</v>
      </c>
      <c r="C147" s="366" t="s">
        <v>1222</v>
      </c>
      <c r="D147" s="621" t="s">
        <v>713</v>
      </c>
      <c r="E147" s="622"/>
      <c r="F147" s="622"/>
      <c r="G147" s="622"/>
      <c r="H147" s="623"/>
      <c r="I147" s="229">
        <f>+I148</f>
        <v>7708.5</v>
      </c>
    </row>
    <row r="148" spans="1:9" ht="14.25">
      <c r="A148" s="356" t="s">
        <v>1342</v>
      </c>
      <c r="B148" s="640" t="s">
        <v>1343</v>
      </c>
      <c r="C148" s="641"/>
      <c r="D148" s="641"/>
      <c r="E148" s="641"/>
      <c r="F148" s="641"/>
      <c r="G148" s="641"/>
      <c r="H148" s="642"/>
      <c r="I148" s="357">
        <f>+I149</f>
        <v>7708.5</v>
      </c>
    </row>
    <row r="149" spans="1:9">
      <c r="A149" s="358"/>
      <c r="B149" s="643" t="s">
        <v>1232</v>
      </c>
      <c r="C149" s="644"/>
      <c r="D149" s="645"/>
      <c r="E149" s="359"/>
      <c r="F149" s="359"/>
      <c r="G149" s="506"/>
      <c r="H149" s="360"/>
      <c r="I149" s="361">
        <f>SUM(I150:I151)</f>
        <v>7708.5</v>
      </c>
    </row>
    <row r="150" spans="1:9">
      <c r="A150" s="363">
        <v>71241200</v>
      </c>
      <c r="B150" s="646" t="s">
        <v>1305</v>
      </c>
      <c r="C150" s="646"/>
      <c r="D150" s="646"/>
      <c r="E150" s="364" t="s">
        <v>1256</v>
      </c>
      <c r="F150" s="364" t="s">
        <v>1236</v>
      </c>
      <c r="G150" s="505">
        <v>6708474</v>
      </c>
      <c r="H150" s="365">
        <v>1</v>
      </c>
      <c r="I150" s="352">
        <f t="shared" ref="I150:I151" si="15">+ROUNDUP(G150*H150/1000,1)</f>
        <v>6708.5</v>
      </c>
    </row>
    <row r="151" spans="1:9">
      <c r="A151" s="363">
        <v>50531140</v>
      </c>
      <c r="B151" s="646" t="s">
        <v>1306</v>
      </c>
      <c r="C151" s="646"/>
      <c r="D151" s="646"/>
      <c r="E151" s="364" t="s">
        <v>1256</v>
      </c>
      <c r="F151" s="364" t="s">
        <v>1236</v>
      </c>
      <c r="G151" s="505">
        <v>1000000</v>
      </c>
      <c r="H151" s="365">
        <v>1</v>
      </c>
      <c r="I151" s="352">
        <f t="shared" si="15"/>
        <v>1000</v>
      </c>
    </row>
    <row r="152" spans="1:9" ht="14.25">
      <c r="A152" s="366" t="s">
        <v>1325</v>
      </c>
      <c r="B152" s="366" t="s">
        <v>1344</v>
      </c>
      <c r="C152" s="366" t="s">
        <v>1222</v>
      </c>
      <c r="D152" s="621" t="s">
        <v>228</v>
      </c>
      <c r="E152" s="622"/>
      <c r="F152" s="622"/>
      <c r="G152" s="622"/>
      <c r="H152" s="623"/>
      <c r="I152" s="229">
        <f>+I153+I156+I159+I163+I167+I173</f>
        <v>215154.09999999998</v>
      </c>
    </row>
    <row r="153" spans="1:9" ht="14.25">
      <c r="A153" s="356" t="s">
        <v>1345</v>
      </c>
      <c r="B153" s="640" t="s">
        <v>230</v>
      </c>
      <c r="C153" s="641"/>
      <c r="D153" s="641"/>
      <c r="E153" s="641"/>
      <c r="F153" s="641"/>
      <c r="G153" s="641"/>
      <c r="H153" s="642"/>
      <c r="I153" s="357">
        <f>+I154</f>
        <v>237</v>
      </c>
    </row>
    <row r="154" spans="1:9">
      <c r="A154" s="358"/>
      <c r="B154" s="643" t="s">
        <v>1232</v>
      </c>
      <c r="C154" s="644"/>
      <c r="D154" s="645"/>
      <c r="E154" s="359"/>
      <c r="F154" s="359"/>
      <c r="G154" s="506"/>
      <c r="H154" s="360"/>
      <c r="I154" s="361">
        <f>+I155</f>
        <v>237</v>
      </c>
    </row>
    <row r="155" spans="1:9">
      <c r="A155" s="363">
        <v>50531140</v>
      </c>
      <c r="B155" s="646" t="s">
        <v>1306</v>
      </c>
      <c r="C155" s="646"/>
      <c r="D155" s="646"/>
      <c r="E155" s="364" t="s">
        <v>1256</v>
      </c>
      <c r="F155" s="364" t="s">
        <v>1236</v>
      </c>
      <c r="G155" s="505">
        <v>237000</v>
      </c>
      <c r="H155" s="365">
        <v>1</v>
      </c>
      <c r="I155" s="352">
        <f t="shared" ref="I155" si="16">+ROUNDUP(G155*H155/1000,1)</f>
        <v>237</v>
      </c>
    </row>
    <row r="156" spans="1:9" ht="14.25">
      <c r="A156" s="356" t="s">
        <v>1346</v>
      </c>
      <c r="B156" s="640" t="s">
        <v>1347</v>
      </c>
      <c r="C156" s="641"/>
      <c r="D156" s="641"/>
      <c r="E156" s="641"/>
      <c r="F156" s="641"/>
      <c r="G156" s="641"/>
      <c r="H156" s="642"/>
      <c r="I156" s="357">
        <f>+I157</f>
        <v>32000</v>
      </c>
    </row>
    <row r="157" spans="1:9">
      <c r="A157" s="358"/>
      <c r="B157" s="643" t="s">
        <v>1232</v>
      </c>
      <c r="C157" s="644"/>
      <c r="D157" s="645"/>
      <c r="E157" s="359"/>
      <c r="F157" s="359"/>
      <c r="G157" s="506"/>
      <c r="H157" s="360"/>
      <c r="I157" s="361">
        <f>+I158</f>
        <v>32000</v>
      </c>
    </row>
    <row r="158" spans="1:9">
      <c r="A158" s="363">
        <v>71241200</v>
      </c>
      <c r="B158" s="646" t="s">
        <v>1305</v>
      </c>
      <c r="C158" s="646"/>
      <c r="D158" s="646"/>
      <c r="E158" s="364" t="s">
        <v>1256</v>
      </c>
      <c r="F158" s="364" t="s">
        <v>1236</v>
      </c>
      <c r="G158" s="505">
        <v>32000000</v>
      </c>
      <c r="H158" s="365">
        <v>1</v>
      </c>
      <c r="I158" s="352">
        <f t="shared" ref="I158" si="17">+ROUNDUP(G158*H158/1000,1)</f>
        <v>32000</v>
      </c>
    </row>
    <row r="159" spans="1:9" ht="14.25">
      <c r="A159" s="356" t="s">
        <v>1348</v>
      </c>
      <c r="B159" s="640" t="s">
        <v>1349</v>
      </c>
      <c r="C159" s="641"/>
      <c r="D159" s="641"/>
      <c r="E159" s="641"/>
      <c r="F159" s="641"/>
      <c r="G159" s="641"/>
      <c r="H159" s="642"/>
      <c r="I159" s="357">
        <f>+I160</f>
        <v>14658</v>
      </c>
    </row>
    <row r="160" spans="1:9">
      <c r="A160" s="358"/>
      <c r="B160" s="643" t="s">
        <v>1232</v>
      </c>
      <c r="C160" s="644"/>
      <c r="D160" s="645"/>
      <c r="E160" s="359"/>
      <c r="F160" s="359"/>
      <c r="G160" s="506"/>
      <c r="H160" s="360"/>
      <c r="I160" s="361">
        <f>SUM(I161:I162)</f>
        <v>14658</v>
      </c>
    </row>
    <row r="161" spans="1:9">
      <c r="A161" s="363">
        <v>71241200</v>
      </c>
      <c r="B161" s="646" t="s">
        <v>1305</v>
      </c>
      <c r="C161" s="646"/>
      <c r="D161" s="646"/>
      <c r="E161" s="364" t="s">
        <v>1256</v>
      </c>
      <c r="F161" s="364" t="s">
        <v>1236</v>
      </c>
      <c r="G161" s="505">
        <v>13320000</v>
      </c>
      <c r="H161" s="365">
        <v>1</v>
      </c>
      <c r="I161" s="352">
        <f t="shared" ref="I161:I162" si="18">+ROUNDUP(G161*H161/1000,1)</f>
        <v>13320</v>
      </c>
    </row>
    <row r="162" spans="1:9">
      <c r="A162" s="363">
        <v>50531140</v>
      </c>
      <c r="B162" s="646" t="s">
        <v>1306</v>
      </c>
      <c r="C162" s="646"/>
      <c r="D162" s="646"/>
      <c r="E162" s="364" t="s">
        <v>1256</v>
      </c>
      <c r="F162" s="364" t="s">
        <v>1236</v>
      </c>
      <c r="G162" s="505">
        <v>1338000</v>
      </c>
      <c r="H162" s="365">
        <v>1</v>
      </c>
      <c r="I162" s="352">
        <f t="shared" si="18"/>
        <v>1338</v>
      </c>
    </row>
    <row r="163" spans="1:9" ht="14.25">
      <c r="A163" s="356" t="s">
        <v>1350</v>
      </c>
      <c r="B163" s="640" t="s">
        <v>1351</v>
      </c>
      <c r="C163" s="641"/>
      <c r="D163" s="641"/>
      <c r="E163" s="641"/>
      <c r="F163" s="641"/>
      <c r="G163" s="641"/>
      <c r="H163" s="642"/>
      <c r="I163" s="357">
        <f>+I164</f>
        <v>109926.5</v>
      </c>
    </row>
    <row r="164" spans="1:9">
      <c r="A164" s="358"/>
      <c r="B164" s="643" t="s">
        <v>1352</v>
      </c>
      <c r="C164" s="644"/>
      <c r="D164" s="645"/>
      <c r="E164" s="359"/>
      <c r="F164" s="359"/>
      <c r="G164" s="506"/>
      <c r="H164" s="360"/>
      <c r="I164" s="361">
        <f>SUM(I165:I166)</f>
        <v>109926.5</v>
      </c>
    </row>
    <row r="165" spans="1:9">
      <c r="A165" s="363">
        <v>45211131</v>
      </c>
      <c r="B165" s="646" t="s">
        <v>1353</v>
      </c>
      <c r="C165" s="646"/>
      <c r="D165" s="646"/>
      <c r="E165" s="364" t="s">
        <v>1237</v>
      </c>
      <c r="F165" s="364" t="s">
        <v>1236</v>
      </c>
      <c r="G165" s="505">
        <v>59926418</v>
      </c>
      <c r="H165" s="365">
        <v>1</v>
      </c>
      <c r="I165" s="352">
        <f t="shared" ref="I165" si="19">+ROUNDUP(G165*H165/1000,1)</f>
        <v>59926.5</v>
      </c>
    </row>
    <row r="166" spans="1:9">
      <c r="A166" s="363" t="s">
        <v>1354</v>
      </c>
      <c r="B166" s="646" t="s">
        <v>1353</v>
      </c>
      <c r="C166" s="646"/>
      <c r="D166" s="646"/>
      <c r="E166" s="364" t="s">
        <v>1237</v>
      </c>
      <c r="F166" s="364" t="s">
        <v>1236</v>
      </c>
      <c r="G166" s="505"/>
      <c r="H166" s="365"/>
      <c r="I166" s="352">
        <v>50000</v>
      </c>
    </row>
    <row r="167" spans="1:9" ht="14.25">
      <c r="A167" s="356" t="s">
        <v>1355</v>
      </c>
      <c r="B167" s="640" t="s">
        <v>1356</v>
      </c>
      <c r="C167" s="641"/>
      <c r="D167" s="641"/>
      <c r="E167" s="641"/>
      <c r="F167" s="641"/>
      <c r="G167" s="641"/>
      <c r="H167" s="642"/>
      <c r="I167" s="357">
        <f>+I168+I170</f>
        <v>33857.4</v>
      </c>
    </row>
    <row r="168" spans="1:9">
      <c r="A168" s="358"/>
      <c r="B168" s="643" t="s">
        <v>1352</v>
      </c>
      <c r="C168" s="644"/>
      <c r="D168" s="645"/>
      <c r="E168" s="359"/>
      <c r="F168" s="359"/>
      <c r="G168" s="506"/>
      <c r="H168" s="360"/>
      <c r="I168" s="361">
        <f>+I169</f>
        <v>33422.9</v>
      </c>
    </row>
    <row r="169" spans="1:9">
      <c r="A169" s="363">
        <v>45221142</v>
      </c>
      <c r="B169" s="646" t="s">
        <v>1357</v>
      </c>
      <c r="C169" s="646"/>
      <c r="D169" s="646"/>
      <c r="E169" s="364" t="s">
        <v>1237</v>
      </c>
      <c r="F169" s="364" t="s">
        <v>1236</v>
      </c>
      <c r="G169" s="505">
        <v>33422865.299999997</v>
      </c>
      <c r="H169" s="365">
        <v>1</v>
      </c>
      <c r="I169" s="352">
        <f t="shared" ref="I169:I172" si="20">+ROUNDUP(G169*H169/1000,1)</f>
        <v>33422.9</v>
      </c>
    </row>
    <row r="170" spans="1:9">
      <c r="A170" s="358"/>
      <c r="B170" s="643" t="s">
        <v>1232</v>
      </c>
      <c r="C170" s="644"/>
      <c r="D170" s="645"/>
      <c r="E170" s="359"/>
      <c r="F170" s="359"/>
      <c r="G170" s="506"/>
      <c r="H170" s="360"/>
      <c r="I170" s="361">
        <f>SUM(I171:I172)</f>
        <v>434.5</v>
      </c>
    </row>
    <row r="171" spans="1:9">
      <c r="A171" s="363">
        <v>71351540</v>
      </c>
      <c r="B171" s="646" t="s">
        <v>1310</v>
      </c>
      <c r="C171" s="646"/>
      <c r="D171" s="646"/>
      <c r="E171" s="364" t="s">
        <v>1256</v>
      </c>
      <c r="F171" s="364" t="s">
        <v>1236</v>
      </c>
      <c r="G171" s="505">
        <v>214019</v>
      </c>
      <c r="H171" s="362">
        <v>1</v>
      </c>
      <c r="I171" s="352">
        <f t="shared" si="20"/>
        <v>214.1</v>
      </c>
    </row>
    <row r="172" spans="1:9">
      <c r="A172" s="363">
        <v>98111140</v>
      </c>
      <c r="B172" s="646" t="s">
        <v>1311</v>
      </c>
      <c r="C172" s="646"/>
      <c r="D172" s="646"/>
      <c r="E172" s="364" t="s">
        <v>1240</v>
      </c>
      <c r="F172" s="364" t="s">
        <v>1236</v>
      </c>
      <c r="G172" s="505">
        <v>220374</v>
      </c>
      <c r="H172" s="362">
        <v>1</v>
      </c>
      <c r="I172" s="352">
        <f t="shared" si="20"/>
        <v>220.4</v>
      </c>
    </row>
    <row r="173" spans="1:9" ht="14.25">
      <c r="A173" s="356" t="s">
        <v>1358</v>
      </c>
      <c r="B173" s="640" t="s">
        <v>1359</v>
      </c>
      <c r="C173" s="641"/>
      <c r="D173" s="641"/>
      <c r="E173" s="641"/>
      <c r="F173" s="641"/>
      <c r="G173" s="641"/>
      <c r="H173" s="642"/>
      <c r="I173" s="357">
        <f>+I174+I176</f>
        <v>24475.199999999997</v>
      </c>
    </row>
    <row r="174" spans="1:9">
      <c r="A174" s="358"/>
      <c r="B174" s="643" t="s">
        <v>1352</v>
      </c>
      <c r="C174" s="644"/>
      <c r="D174" s="645"/>
      <c r="E174" s="359"/>
      <c r="F174" s="359"/>
      <c r="G174" s="506"/>
      <c r="H174" s="360"/>
      <c r="I174" s="361">
        <f>+I175</f>
        <v>24259.1</v>
      </c>
    </row>
    <row r="175" spans="1:9">
      <c r="A175" s="363" t="s">
        <v>1360</v>
      </c>
      <c r="B175" s="646" t="s">
        <v>1361</v>
      </c>
      <c r="C175" s="646"/>
      <c r="D175" s="646"/>
      <c r="E175" s="364" t="s">
        <v>1237</v>
      </c>
      <c r="F175" s="364" t="s">
        <v>1236</v>
      </c>
      <c r="G175" s="505"/>
      <c r="H175" s="362"/>
      <c r="I175" s="352">
        <v>24259.1</v>
      </c>
    </row>
    <row r="176" spans="1:9">
      <c r="A176" s="358"/>
      <c r="B176" s="643" t="s">
        <v>1232</v>
      </c>
      <c r="C176" s="644"/>
      <c r="D176" s="645"/>
      <c r="E176" s="359"/>
      <c r="F176" s="359"/>
      <c r="G176" s="506"/>
      <c r="H176" s="360"/>
      <c r="I176" s="361">
        <f>SUM(I177:I178)</f>
        <v>216.1</v>
      </c>
    </row>
    <row r="177" spans="1:9">
      <c r="A177" s="363" t="s">
        <v>1362</v>
      </c>
      <c r="B177" s="646" t="s">
        <v>1310</v>
      </c>
      <c r="C177" s="646"/>
      <c r="D177" s="646"/>
      <c r="E177" s="364" t="s">
        <v>1256</v>
      </c>
      <c r="F177" s="364" t="s">
        <v>1236</v>
      </c>
      <c r="G177" s="505"/>
      <c r="H177" s="362"/>
      <c r="I177" s="352">
        <v>79.599999999999994</v>
      </c>
    </row>
    <row r="178" spans="1:9">
      <c r="A178" s="363" t="s">
        <v>1363</v>
      </c>
      <c r="B178" s="646" t="s">
        <v>1311</v>
      </c>
      <c r="C178" s="646"/>
      <c r="D178" s="646"/>
      <c r="E178" s="364" t="s">
        <v>1240</v>
      </c>
      <c r="F178" s="364" t="s">
        <v>1236</v>
      </c>
      <c r="G178" s="505"/>
      <c r="H178" s="362"/>
      <c r="I178" s="352">
        <v>136.5</v>
      </c>
    </row>
    <row r="179" spans="1:9" ht="14.25">
      <c r="A179" s="355" t="s">
        <v>1325</v>
      </c>
      <c r="B179" s="355" t="s">
        <v>1364</v>
      </c>
      <c r="C179" s="355" t="s">
        <v>1222</v>
      </c>
      <c r="D179" s="621" t="s">
        <v>714</v>
      </c>
      <c r="E179" s="622"/>
      <c r="F179" s="622"/>
      <c r="G179" s="622"/>
      <c r="H179" s="623"/>
      <c r="I179" s="229">
        <f>+I180</f>
        <v>4462.8999999999996</v>
      </c>
    </row>
    <row r="180" spans="1:9" ht="14.25">
      <c r="A180" s="356" t="s">
        <v>1365</v>
      </c>
      <c r="B180" s="640" t="s">
        <v>652</v>
      </c>
      <c r="C180" s="641"/>
      <c r="D180" s="641"/>
      <c r="E180" s="641"/>
      <c r="F180" s="641"/>
      <c r="G180" s="641"/>
      <c r="H180" s="642"/>
      <c r="I180" s="357">
        <f>+I181</f>
        <v>4462.8999999999996</v>
      </c>
    </row>
    <row r="181" spans="1:9">
      <c r="A181" s="358"/>
      <c r="B181" s="643" t="s">
        <v>1291</v>
      </c>
      <c r="C181" s="644"/>
      <c r="D181" s="645"/>
      <c r="E181" s="359"/>
      <c r="F181" s="359"/>
      <c r="G181" s="506"/>
      <c r="H181" s="360"/>
      <c r="I181" s="361">
        <f>SUM(I182:I184)</f>
        <v>4462.8999999999996</v>
      </c>
    </row>
    <row r="182" spans="1:9">
      <c r="A182" s="160">
        <v>30237490</v>
      </c>
      <c r="B182" s="638" t="s">
        <v>1366</v>
      </c>
      <c r="C182" s="638"/>
      <c r="D182" s="638"/>
      <c r="E182" s="57" t="s">
        <v>1226</v>
      </c>
      <c r="F182" s="57" t="s">
        <v>1227</v>
      </c>
      <c r="G182" s="505">
        <v>35465.660000000003</v>
      </c>
      <c r="H182" s="362">
        <v>53</v>
      </c>
      <c r="I182" s="352">
        <f>+ROUNDUP(G182*H182/1000,1)</f>
        <v>1879.6999999999998</v>
      </c>
    </row>
    <row r="183" spans="1:9">
      <c r="A183" s="160">
        <v>30239170</v>
      </c>
      <c r="B183" s="638" t="s">
        <v>1367</v>
      </c>
      <c r="C183" s="638"/>
      <c r="D183" s="638"/>
      <c r="E183" s="57" t="s">
        <v>1226</v>
      </c>
      <c r="F183" s="57" t="s">
        <v>1227</v>
      </c>
      <c r="G183" s="505">
        <v>136512.85</v>
      </c>
      <c r="H183" s="362">
        <v>14</v>
      </c>
      <c r="I183" s="352">
        <f>+ROUNDUP(G183*H183/1000,1)</f>
        <v>1911.1999999999998</v>
      </c>
    </row>
    <row r="184" spans="1:9">
      <c r="A184" s="160">
        <v>30211220</v>
      </c>
      <c r="B184" s="638" t="s">
        <v>1368</v>
      </c>
      <c r="C184" s="638"/>
      <c r="D184" s="638"/>
      <c r="E184" s="57" t="s">
        <v>1226</v>
      </c>
      <c r="F184" s="57" t="s">
        <v>1227</v>
      </c>
      <c r="G184" s="505">
        <v>336000</v>
      </c>
      <c r="H184" s="362">
        <v>2</v>
      </c>
      <c r="I184" s="352">
        <f>+ROUNDUP(G184*H184/1000,1)</f>
        <v>672</v>
      </c>
    </row>
    <row r="185" spans="1:9" ht="14.25">
      <c r="A185" s="355" t="s">
        <v>1220</v>
      </c>
      <c r="B185" s="355" t="s">
        <v>1369</v>
      </c>
      <c r="C185" s="355" t="s">
        <v>1370</v>
      </c>
      <c r="D185" s="621" t="s">
        <v>1371</v>
      </c>
      <c r="E185" s="622"/>
      <c r="F185" s="622"/>
      <c r="G185" s="622"/>
      <c r="H185" s="623"/>
      <c r="I185" s="229">
        <f>+I186</f>
        <v>369750</v>
      </c>
    </row>
    <row r="186" spans="1:9" ht="14.25">
      <c r="A186" s="368" t="s">
        <v>1051</v>
      </c>
      <c r="B186" s="647" t="s">
        <v>1372</v>
      </c>
      <c r="C186" s="648"/>
      <c r="D186" s="648"/>
      <c r="E186" s="648"/>
      <c r="F186" s="649"/>
      <c r="G186" s="502"/>
      <c r="H186" s="369"/>
      <c r="I186" s="361">
        <f>+I187</f>
        <v>369750</v>
      </c>
    </row>
    <row r="187" spans="1:9" ht="14.25">
      <c r="A187" s="358"/>
      <c r="B187" s="650" t="s">
        <v>1291</v>
      </c>
      <c r="C187" s="651"/>
      <c r="D187" s="652"/>
      <c r="E187" s="370"/>
      <c r="F187" s="370"/>
      <c r="G187" s="505"/>
      <c r="H187" s="371"/>
      <c r="I187" s="372">
        <f>+I188</f>
        <v>369750</v>
      </c>
    </row>
    <row r="188" spans="1:9">
      <c r="A188" s="363">
        <v>30211200</v>
      </c>
      <c r="B188" s="646" t="s">
        <v>1315</v>
      </c>
      <c r="C188" s="646"/>
      <c r="D188" s="646"/>
      <c r="E188" s="364" t="s">
        <v>1237</v>
      </c>
      <c r="F188" s="364" t="s">
        <v>1227</v>
      </c>
      <c r="G188" s="505">
        <v>425000</v>
      </c>
      <c r="H188" s="373">
        <v>870</v>
      </c>
      <c r="I188" s="372">
        <f>+G188*H188/1000</f>
        <v>369750</v>
      </c>
    </row>
    <row r="189" spans="1:9">
      <c r="A189" s="160"/>
      <c r="B189" s="160"/>
      <c r="C189" s="160"/>
      <c r="D189" s="160"/>
      <c r="E189" s="57"/>
      <c r="F189" s="57"/>
      <c r="G189" s="505"/>
      <c r="H189" s="362"/>
      <c r="I189" s="352"/>
    </row>
    <row r="190" spans="1:9" ht="14.25">
      <c r="A190" s="626" t="s">
        <v>116</v>
      </c>
      <c r="B190" s="626"/>
      <c r="C190" s="626"/>
      <c r="D190" s="626"/>
      <c r="E190" s="626"/>
      <c r="F190" s="626"/>
      <c r="G190" s="626"/>
      <c r="H190" s="626"/>
      <c r="I190" s="374"/>
    </row>
    <row r="191" spans="1:9" ht="14.25">
      <c r="A191" s="375" t="s">
        <v>1220</v>
      </c>
      <c r="B191" s="376" t="s">
        <v>1344</v>
      </c>
      <c r="C191" s="376" t="s">
        <v>1222</v>
      </c>
      <c r="D191" s="653" t="s">
        <v>1373</v>
      </c>
      <c r="E191" s="654"/>
      <c r="F191" s="654"/>
      <c r="G191" s="654"/>
      <c r="H191" s="655"/>
      <c r="I191" s="377">
        <f>I192</f>
        <v>1189.1880000000001</v>
      </c>
    </row>
    <row r="192" spans="1:9" ht="14.25">
      <c r="A192" s="368" t="s">
        <v>1374</v>
      </c>
      <c r="B192" s="647" t="s">
        <v>1375</v>
      </c>
      <c r="C192" s="648"/>
      <c r="D192" s="648"/>
      <c r="E192" s="648"/>
      <c r="F192" s="649"/>
      <c r="G192" s="502"/>
      <c r="H192" s="369"/>
      <c r="I192" s="378">
        <f>I193</f>
        <v>1189.1880000000001</v>
      </c>
    </row>
    <row r="193" spans="1:9" ht="14.25">
      <c r="A193" s="379"/>
      <c r="B193" s="650" t="s">
        <v>1291</v>
      </c>
      <c r="C193" s="651"/>
      <c r="D193" s="652"/>
      <c r="E193" s="380"/>
      <c r="F193" s="380"/>
      <c r="G193" s="510"/>
      <c r="H193" s="380"/>
      <c r="I193" s="378">
        <f>I194</f>
        <v>1189.1880000000001</v>
      </c>
    </row>
    <row r="194" spans="1:9">
      <c r="A194" s="379" t="s">
        <v>1376</v>
      </c>
      <c r="B194" s="656" t="s">
        <v>1377</v>
      </c>
      <c r="C194" s="657"/>
      <c r="D194" s="658"/>
      <c r="E194" s="351" t="s">
        <v>1226</v>
      </c>
      <c r="F194" s="351" t="s">
        <v>1227</v>
      </c>
      <c r="G194" s="511">
        <v>1189188</v>
      </c>
      <c r="H194" s="380">
        <v>1</v>
      </c>
      <c r="I194" s="378">
        <v>1189.1880000000001</v>
      </c>
    </row>
    <row r="195" spans="1:9" ht="14.25">
      <c r="A195" s="375" t="s">
        <v>1229</v>
      </c>
      <c r="B195" s="376" t="s">
        <v>1378</v>
      </c>
      <c r="C195" s="376" t="s">
        <v>1222</v>
      </c>
      <c r="D195" s="653" t="s">
        <v>1379</v>
      </c>
      <c r="E195" s="654"/>
      <c r="F195" s="654"/>
      <c r="G195" s="654"/>
      <c r="H195" s="655"/>
      <c r="I195" s="377">
        <f>I196</f>
        <v>1660</v>
      </c>
    </row>
    <row r="196" spans="1:9" ht="14.25">
      <c r="A196" s="368" t="s">
        <v>1380</v>
      </c>
      <c r="B196" s="647" t="s">
        <v>1381</v>
      </c>
      <c r="C196" s="648"/>
      <c r="D196" s="648"/>
      <c r="E196" s="648"/>
      <c r="F196" s="649"/>
      <c r="G196" s="502"/>
      <c r="H196" s="369"/>
      <c r="I196" s="378">
        <f>I197</f>
        <v>1660</v>
      </c>
    </row>
    <row r="197" spans="1:9" ht="14.25">
      <c r="A197" s="379"/>
      <c r="B197" s="650" t="s">
        <v>1291</v>
      </c>
      <c r="C197" s="651"/>
      <c r="D197" s="651"/>
      <c r="E197" s="651"/>
      <c r="F197" s="651"/>
      <c r="G197" s="651"/>
      <c r="H197" s="652"/>
      <c r="I197" s="378">
        <f>I198</f>
        <v>1660</v>
      </c>
    </row>
    <row r="198" spans="1:9">
      <c r="A198" s="379" t="s">
        <v>1382</v>
      </c>
      <c r="B198" s="656" t="s">
        <v>1383</v>
      </c>
      <c r="C198" s="657"/>
      <c r="D198" s="658"/>
      <c r="E198" s="351" t="s">
        <v>1226</v>
      </c>
      <c r="F198" s="351" t="s">
        <v>1227</v>
      </c>
      <c r="G198" s="511">
        <v>332000</v>
      </c>
      <c r="H198" s="380">
        <v>5</v>
      </c>
      <c r="I198" s="378">
        <v>1660</v>
      </c>
    </row>
    <row r="199" spans="1:9" ht="14.25">
      <c r="A199" s="659" t="s">
        <v>689</v>
      </c>
      <c r="B199" s="660"/>
      <c r="C199" s="660"/>
      <c r="D199" s="660"/>
      <c r="E199" s="660"/>
      <c r="F199" s="660"/>
      <c r="G199" s="660"/>
      <c r="H199" s="661"/>
      <c r="I199" s="381">
        <f>+I200</f>
        <v>525912.08400000003</v>
      </c>
    </row>
    <row r="200" spans="1:9" ht="14.25">
      <c r="A200" s="160" t="s">
        <v>1384</v>
      </c>
      <c r="B200" s="382" t="s">
        <v>1385</v>
      </c>
      <c r="C200" s="383" t="s">
        <v>1386</v>
      </c>
      <c r="D200" s="662" t="s">
        <v>702</v>
      </c>
      <c r="E200" s="663"/>
      <c r="F200" s="663"/>
      <c r="G200" s="664"/>
      <c r="H200" s="383"/>
      <c r="I200" s="381">
        <f>+I201+I206</f>
        <v>525912.08400000003</v>
      </c>
    </row>
    <row r="201" spans="1:9" ht="14.25">
      <c r="A201" s="226" t="s">
        <v>1387</v>
      </c>
      <c r="B201" s="665" t="s">
        <v>1388</v>
      </c>
      <c r="C201" s="666"/>
      <c r="D201" s="666"/>
      <c r="E201" s="666"/>
      <c r="F201" s="666"/>
      <c r="G201" s="666"/>
      <c r="H201" s="667"/>
      <c r="I201" s="384">
        <f>+I202</f>
        <v>481992.08399999997</v>
      </c>
    </row>
    <row r="202" spans="1:9" ht="14.25">
      <c r="A202" s="385" t="s">
        <v>1246</v>
      </c>
      <c r="B202" s="668" t="s">
        <v>1389</v>
      </c>
      <c r="C202" s="669"/>
      <c r="D202" s="670"/>
      <c r="E202" s="386"/>
      <c r="F202" s="386"/>
      <c r="G202" s="502" t="s">
        <v>1246</v>
      </c>
      <c r="H202" s="387" t="s">
        <v>1246</v>
      </c>
      <c r="I202" s="384">
        <f>+I205+I203+I204</f>
        <v>481992.08399999997</v>
      </c>
    </row>
    <row r="203" spans="1:9">
      <c r="A203" s="345">
        <v>30237240</v>
      </c>
      <c r="B203" s="624" t="s">
        <v>1390</v>
      </c>
      <c r="C203" s="625"/>
      <c r="D203" s="671"/>
      <c r="E203" s="388" t="s">
        <v>1226</v>
      </c>
      <c r="F203" s="57" t="s">
        <v>1227</v>
      </c>
      <c r="G203" s="505">
        <v>689940</v>
      </c>
      <c r="H203" s="57">
        <v>250</v>
      </c>
      <c r="I203" s="389">
        <f t="shared" ref="I203" si="21">+H203*G203/1000</f>
        <v>172485</v>
      </c>
    </row>
    <row r="204" spans="1:9">
      <c r="A204" s="345">
        <v>30237240</v>
      </c>
      <c r="B204" s="662" t="s">
        <v>1390</v>
      </c>
      <c r="C204" s="663"/>
      <c r="D204" s="664"/>
      <c r="E204" s="388" t="s">
        <v>1226</v>
      </c>
      <c r="F204" s="349" t="s">
        <v>1227</v>
      </c>
      <c r="G204" s="505"/>
      <c r="H204" s="57">
        <v>408</v>
      </c>
      <c r="I204" s="389">
        <f>281495.52-84448.656</f>
        <v>197046.864</v>
      </c>
    </row>
    <row r="205" spans="1:9">
      <c r="A205" s="345">
        <v>30237240</v>
      </c>
      <c r="B205" s="662" t="s">
        <v>1390</v>
      </c>
      <c r="C205" s="663"/>
      <c r="D205" s="664"/>
      <c r="E205" s="388" t="s">
        <v>1226</v>
      </c>
      <c r="F205" s="349" t="s">
        <v>1227</v>
      </c>
      <c r="G205" s="505">
        <v>689940</v>
      </c>
      <c r="H205" s="57">
        <v>163</v>
      </c>
      <c r="I205" s="389">
        <f>+H205*G205/1000</f>
        <v>112460.22</v>
      </c>
    </row>
    <row r="206" spans="1:9" ht="14.25">
      <c r="A206" s="226" t="s">
        <v>1391</v>
      </c>
      <c r="B206" s="676" t="s">
        <v>1392</v>
      </c>
      <c r="C206" s="677"/>
      <c r="D206" s="677"/>
      <c r="E206" s="677"/>
      <c r="F206" s="677"/>
      <c r="G206" s="677"/>
      <c r="H206" s="678"/>
      <c r="I206" s="384">
        <f>+I208+I209</f>
        <v>43920</v>
      </c>
    </row>
    <row r="207" spans="1:9" ht="14.25">
      <c r="A207" s="385" t="s">
        <v>1246</v>
      </c>
      <c r="B207" s="668" t="s">
        <v>1389</v>
      </c>
      <c r="C207" s="669"/>
      <c r="D207" s="670"/>
      <c r="E207" s="386"/>
      <c r="F207" s="386"/>
      <c r="G207" s="502" t="s">
        <v>1246</v>
      </c>
      <c r="H207" s="387" t="s">
        <v>1246</v>
      </c>
      <c r="I207" s="384">
        <f>I208+I209</f>
        <v>43920</v>
      </c>
    </row>
    <row r="208" spans="1:9">
      <c r="A208" s="345">
        <v>44611110</v>
      </c>
      <c r="B208" s="624" t="s">
        <v>1393</v>
      </c>
      <c r="C208" s="625"/>
      <c r="D208" s="671"/>
      <c r="E208" s="390" t="s">
        <v>1256</v>
      </c>
      <c r="F208" s="391" t="s">
        <v>1227</v>
      </c>
      <c r="G208" s="512">
        <v>319200</v>
      </c>
      <c r="H208" s="392">
        <v>100</v>
      </c>
      <c r="I208" s="393">
        <f>+H208*G208/1000</f>
        <v>31920</v>
      </c>
    </row>
    <row r="209" spans="1:9">
      <c r="A209" s="345">
        <v>43321190</v>
      </c>
      <c r="B209" s="624" t="s">
        <v>1394</v>
      </c>
      <c r="C209" s="625"/>
      <c r="D209" s="671"/>
      <c r="E209" s="394" t="s">
        <v>1256</v>
      </c>
      <c r="F209" s="349" t="s">
        <v>1227</v>
      </c>
      <c r="G209" s="505">
        <v>2000000</v>
      </c>
      <c r="H209" s="57">
        <v>6</v>
      </c>
      <c r="I209" s="389">
        <f t="shared" ref="I209" si="22">+H209*G209/1000</f>
        <v>12000</v>
      </c>
    </row>
    <row r="210" spans="1:9">
      <c r="A210" s="379"/>
      <c r="B210" s="395"/>
      <c r="C210" s="396"/>
      <c r="D210" s="397"/>
      <c r="E210" s="351"/>
      <c r="F210" s="351"/>
      <c r="G210" s="511"/>
      <c r="H210" s="380"/>
      <c r="I210" s="378"/>
    </row>
    <row r="211" spans="1:9" ht="14.25">
      <c r="A211" s="672" t="s">
        <v>1395</v>
      </c>
      <c r="B211" s="673"/>
      <c r="C211" s="673"/>
      <c r="D211" s="673"/>
      <c r="E211" s="673"/>
      <c r="F211" s="673"/>
      <c r="G211" s="673"/>
      <c r="H211" s="674"/>
      <c r="I211" s="398">
        <f>I212+I245+I275</f>
        <v>936658.1</v>
      </c>
    </row>
    <row r="212" spans="1:9" ht="14.25">
      <c r="A212" s="399" t="s">
        <v>1229</v>
      </c>
      <c r="B212" s="400" t="s">
        <v>1396</v>
      </c>
      <c r="C212" s="401" t="s">
        <v>1397</v>
      </c>
      <c r="D212" s="675" t="s">
        <v>184</v>
      </c>
      <c r="E212" s="673"/>
      <c r="F212" s="673"/>
      <c r="G212" s="673"/>
      <c r="H212" s="674"/>
      <c r="I212" s="402">
        <f>I213+I231</f>
        <v>270766.89999999997</v>
      </c>
    </row>
    <row r="213" spans="1:9" ht="28.5">
      <c r="A213" s="399" t="s">
        <v>1398</v>
      </c>
      <c r="B213" s="403"/>
      <c r="C213" s="403"/>
      <c r="D213" s="404" t="s">
        <v>186</v>
      </c>
      <c r="E213" s="405"/>
      <c r="F213" s="405"/>
      <c r="G213" s="513"/>
      <c r="H213" s="406"/>
      <c r="I213" s="407">
        <f>I214+I220</f>
        <v>235548.79999999996</v>
      </c>
    </row>
    <row r="214" spans="1:9" ht="14.25">
      <c r="A214" s="160"/>
      <c r="B214" s="679" t="s">
        <v>1399</v>
      </c>
      <c r="C214" s="680"/>
      <c r="D214" s="681"/>
      <c r="E214" s="408"/>
      <c r="F214" s="408"/>
      <c r="G214" s="505"/>
      <c r="H214" s="409"/>
      <c r="I214" s="407">
        <f>SUM(I215:I219)</f>
        <v>224144.39999999997</v>
      </c>
    </row>
    <row r="215" spans="1:9">
      <c r="A215" s="394" t="s">
        <v>1400</v>
      </c>
      <c r="B215" s="624" t="s">
        <v>1401</v>
      </c>
      <c r="C215" s="625"/>
      <c r="D215" s="671"/>
      <c r="E215" s="57" t="s">
        <v>1235</v>
      </c>
      <c r="F215" s="57" t="s">
        <v>1236</v>
      </c>
      <c r="G215" s="505">
        <v>63581900</v>
      </c>
      <c r="H215" s="409">
        <v>1</v>
      </c>
      <c r="I215" s="410">
        <f>G215*H215/1000</f>
        <v>63581.9</v>
      </c>
    </row>
    <row r="216" spans="1:9">
      <c r="A216" s="394" t="s">
        <v>1400</v>
      </c>
      <c r="B216" s="624" t="s">
        <v>1401</v>
      </c>
      <c r="C216" s="625"/>
      <c r="D216" s="671"/>
      <c r="E216" s="57" t="s">
        <v>1235</v>
      </c>
      <c r="F216" s="57" t="s">
        <v>1236</v>
      </c>
      <c r="G216" s="505">
        <v>20318500</v>
      </c>
      <c r="H216" s="409">
        <v>1</v>
      </c>
      <c r="I216" s="410">
        <f t="shared" ref="I216:I279" si="23">G216*H216/1000</f>
        <v>20318.5</v>
      </c>
    </row>
    <row r="217" spans="1:9">
      <c r="A217" s="394" t="s">
        <v>1400</v>
      </c>
      <c r="B217" s="624" t="s">
        <v>1401</v>
      </c>
      <c r="C217" s="625"/>
      <c r="D217" s="671"/>
      <c r="E217" s="57" t="s">
        <v>1235</v>
      </c>
      <c r="F217" s="57" t="s">
        <v>1236</v>
      </c>
      <c r="G217" s="505">
        <v>28532700</v>
      </c>
      <c r="H217" s="409">
        <v>1</v>
      </c>
      <c r="I217" s="410">
        <f t="shared" si="23"/>
        <v>28532.7</v>
      </c>
    </row>
    <row r="218" spans="1:9">
      <c r="A218" s="394" t="s">
        <v>1400</v>
      </c>
      <c r="B218" s="624" t="s">
        <v>1401</v>
      </c>
      <c r="C218" s="625"/>
      <c r="D218" s="671"/>
      <c r="E218" s="57" t="s">
        <v>1235</v>
      </c>
      <c r="F218" s="57" t="s">
        <v>1236</v>
      </c>
      <c r="G218" s="505">
        <v>51330500</v>
      </c>
      <c r="H218" s="409">
        <v>1</v>
      </c>
      <c r="I218" s="410">
        <f t="shared" si="23"/>
        <v>51330.5</v>
      </c>
    </row>
    <row r="219" spans="1:9">
      <c r="A219" s="394" t="s">
        <v>1400</v>
      </c>
      <c r="B219" s="624" t="s">
        <v>1401</v>
      </c>
      <c r="C219" s="625"/>
      <c r="D219" s="671"/>
      <c r="E219" s="57" t="s">
        <v>1235</v>
      </c>
      <c r="F219" s="57" t="s">
        <v>1236</v>
      </c>
      <c r="G219" s="505">
        <v>60380800</v>
      </c>
      <c r="H219" s="409">
        <v>1</v>
      </c>
      <c r="I219" s="410">
        <f t="shared" si="23"/>
        <v>60380.800000000003</v>
      </c>
    </row>
    <row r="220" spans="1:9" ht="14.25">
      <c r="A220" s="394"/>
      <c r="B220" s="621" t="s">
        <v>1232</v>
      </c>
      <c r="C220" s="622"/>
      <c r="D220" s="623"/>
      <c r="E220" s="57"/>
      <c r="F220" s="57"/>
      <c r="G220" s="505"/>
      <c r="H220" s="409"/>
      <c r="I220" s="407">
        <f>SUM(I221:I230)</f>
        <v>11404.4</v>
      </c>
    </row>
    <row r="221" spans="1:9">
      <c r="A221" s="160" t="s">
        <v>1402</v>
      </c>
      <c r="B221" s="624" t="s">
        <v>1234</v>
      </c>
      <c r="C221" s="625"/>
      <c r="D221" s="671"/>
      <c r="E221" s="330" t="s">
        <v>1256</v>
      </c>
      <c r="F221" s="330" t="s">
        <v>1236</v>
      </c>
      <c r="G221" s="504">
        <v>461600</v>
      </c>
      <c r="H221" s="409">
        <v>1</v>
      </c>
      <c r="I221" s="410">
        <f t="shared" si="23"/>
        <v>461.6</v>
      </c>
    </row>
    <row r="222" spans="1:9">
      <c r="A222" s="160" t="s">
        <v>1402</v>
      </c>
      <c r="B222" s="624" t="s">
        <v>1234</v>
      </c>
      <c r="C222" s="625"/>
      <c r="D222" s="671"/>
      <c r="E222" s="330" t="s">
        <v>1256</v>
      </c>
      <c r="F222" s="330" t="s">
        <v>1236</v>
      </c>
      <c r="G222" s="504">
        <v>390900</v>
      </c>
      <c r="H222" s="409">
        <v>1</v>
      </c>
      <c r="I222" s="410">
        <f t="shared" si="23"/>
        <v>390.9</v>
      </c>
    </row>
    <row r="223" spans="1:9">
      <c r="A223" s="160" t="s">
        <v>1402</v>
      </c>
      <c r="B223" s="624" t="s">
        <v>1234</v>
      </c>
      <c r="C223" s="625"/>
      <c r="D223" s="671"/>
      <c r="E223" s="330" t="s">
        <v>1256</v>
      </c>
      <c r="F223" s="330" t="s">
        <v>1236</v>
      </c>
      <c r="G223" s="504">
        <v>574800</v>
      </c>
      <c r="H223" s="409">
        <v>1</v>
      </c>
      <c r="I223" s="410">
        <f t="shared" si="23"/>
        <v>574.79999999999995</v>
      </c>
    </row>
    <row r="224" spans="1:9">
      <c r="A224" s="160" t="s">
        <v>1402</v>
      </c>
      <c r="B224" s="624" t="s">
        <v>1234</v>
      </c>
      <c r="C224" s="625"/>
      <c r="D224" s="671"/>
      <c r="E224" s="330" t="s">
        <v>1256</v>
      </c>
      <c r="F224" s="330" t="s">
        <v>1236</v>
      </c>
      <c r="G224" s="504">
        <v>504000</v>
      </c>
      <c r="H224" s="409">
        <v>1</v>
      </c>
      <c r="I224" s="410">
        <f t="shared" si="23"/>
        <v>504</v>
      </c>
    </row>
    <row r="225" spans="1:9">
      <c r="A225" s="160" t="s">
        <v>1402</v>
      </c>
      <c r="B225" s="624" t="s">
        <v>1234</v>
      </c>
      <c r="C225" s="625"/>
      <c r="D225" s="671"/>
      <c r="E225" s="330" t="s">
        <v>1256</v>
      </c>
      <c r="F225" s="330" t="s">
        <v>1236</v>
      </c>
      <c r="G225" s="504">
        <v>1262000</v>
      </c>
      <c r="H225" s="409">
        <v>1</v>
      </c>
      <c r="I225" s="410">
        <f t="shared" si="23"/>
        <v>1262</v>
      </c>
    </row>
    <row r="226" spans="1:9">
      <c r="A226" s="160" t="s">
        <v>1403</v>
      </c>
      <c r="B226" s="624" t="s">
        <v>1239</v>
      </c>
      <c r="C226" s="625"/>
      <c r="D226" s="671"/>
      <c r="E226" s="330" t="s">
        <v>1240</v>
      </c>
      <c r="F226" s="330" t="s">
        <v>1236</v>
      </c>
      <c r="G226" s="504">
        <v>3393900</v>
      </c>
      <c r="H226" s="409">
        <v>1</v>
      </c>
      <c r="I226" s="410">
        <f t="shared" si="23"/>
        <v>3393.9</v>
      </c>
    </row>
    <row r="227" spans="1:9">
      <c r="A227" s="160" t="s">
        <v>1403</v>
      </c>
      <c r="B227" s="624" t="s">
        <v>1239</v>
      </c>
      <c r="C227" s="625"/>
      <c r="D227" s="671"/>
      <c r="E227" s="330" t="s">
        <v>1240</v>
      </c>
      <c r="F227" s="330" t="s">
        <v>1236</v>
      </c>
      <c r="G227" s="504">
        <v>159900</v>
      </c>
      <c r="H227" s="409">
        <v>1</v>
      </c>
      <c r="I227" s="410">
        <f t="shared" si="23"/>
        <v>159.9</v>
      </c>
    </row>
    <row r="228" spans="1:9">
      <c r="A228" s="160" t="s">
        <v>1403</v>
      </c>
      <c r="B228" s="624" t="s">
        <v>1239</v>
      </c>
      <c r="C228" s="625"/>
      <c r="D228" s="671"/>
      <c r="E228" s="330" t="s">
        <v>1240</v>
      </c>
      <c r="F228" s="330" t="s">
        <v>1236</v>
      </c>
      <c r="G228" s="504">
        <v>804400</v>
      </c>
      <c r="H228" s="409">
        <v>1</v>
      </c>
      <c r="I228" s="410">
        <f t="shared" si="23"/>
        <v>804.4</v>
      </c>
    </row>
    <row r="229" spans="1:9">
      <c r="A229" s="160" t="s">
        <v>1403</v>
      </c>
      <c r="B229" s="624" t="s">
        <v>1239</v>
      </c>
      <c r="C229" s="625"/>
      <c r="D229" s="671"/>
      <c r="E229" s="330" t="s">
        <v>1240</v>
      </c>
      <c r="F229" s="330" t="s">
        <v>1236</v>
      </c>
      <c r="G229" s="504">
        <v>3600900</v>
      </c>
      <c r="H229" s="409">
        <v>1</v>
      </c>
      <c r="I229" s="410">
        <f t="shared" si="23"/>
        <v>3600.9</v>
      </c>
    </row>
    <row r="230" spans="1:9">
      <c r="A230" s="160" t="s">
        <v>1403</v>
      </c>
      <c r="B230" s="624" t="s">
        <v>1239</v>
      </c>
      <c r="C230" s="625"/>
      <c r="D230" s="671"/>
      <c r="E230" s="330" t="s">
        <v>1256</v>
      </c>
      <c r="F230" s="330" t="s">
        <v>1236</v>
      </c>
      <c r="G230" s="504">
        <v>252000</v>
      </c>
      <c r="H230" s="409">
        <v>1</v>
      </c>
      <c r="I230" s="410">
        <f t="shared" si="23"/>
        <v>252</v>
      </c>
    </row>
    <row r="231" spans="1:9" ht="14.25">
      <c r="A231" s="399" t="s">
        <v>1404</v>
      </c>
      <c r="B231" s="682" t="s">
        <v>443</v>
      </c>
      <c r="C231" s="683"/>
      <c r="D231" s="683"/>
      <c r="E231" s="411"/>
      <c r="F231" s="411"/>
      <c r="G231" s="514"/>
      <c r="H231" s="412"/>
      <c r="I231" s="407">
        <f>I232+I237</f>
        <v>35218.1</v>
      </c>
    </row>
    <row r="232" spans="1:9" ht="14.25">
      <c r="A232" s="399"/>
      <c r="B232" s="679" t="s">
        <v>1399</v>
      </c>
      <c r="C232" s="680"/>
      <c r="D232" s="680"/>
      <c r="E232" s="680"/>
      <c r="F232" s="680"/>
      <c r="G232" s="681"/>
      <c r="H232" s="409"/>
      <c r="I232" s="407">
        <f>SUM(I233:I236)</f>
        <v>33025.1</v>
      </c>
    </row>
    <row r="233" spans="1:9">
      <c r="A233" s="413" t="s">
        <v>1405</v>
      </c>
      <c r="B233" s="684" t="s">
        <v>1406</v>
      </c>
      <c r="C233" s="685"/>
      <c r="D233" s="686"/>
      <c r="E233" s="330" t="s">
        <v>1237</v>
      </c>
      <c r="F233" s="330" t="s">
        <v>1236</v>
      </c>
      <c r="G233" s="504">
        <v>16274500</v>
      </c>
      <c r="H233" s="409">
        <v>1</v>
      </c>
      <c r="I233" s="410">
        <f t="shared" si="23"/>
        <v>16274.5</v>
      </c>
    </row>
    <row r="234" spans="1:9">
      <c r="A234" s="413" t="s">
        <v>1405</v>
      </c>
      <c r="B234" s="684" t="s">
        <v>1406</v>
      </c>
      <c r="C234" s="685"/>
      <c r="D234" s="686"/>
      <c r="E234" s="330" t="s">
        <v>1237</v>
      </c>
      <c r="F234" s="330" t="s">
        <v>1236</v>
      </c>
      <c r="G234" s="504">
        <v>11634300</v>
      </c>
      <c r="H234" s="409">
        <v>1</v>
      </c>
      <c r="I234" s="410">
        <f t="shared" si="23"/>
        <v>11634.3</v>
      </c>
    </row>
    <row r="235" spans="1:9">
      <c r="A235" s="413" t="s">
        <v>1407</v>
      </c>
      <c r="B235" s="684" t="s">
        <v>1408</v>
      </c>
      <c r="C235" s="685"/>
      <c r="D235" s="686"/>
      <c r="E235" s="330" t="s">
        <v>1237</v>
      </c>
      <c r="F235" s="330" t="s">
        <v>1236</v>
      </c>
      <c r="G235" s="504">
        <v>2695500</v>
      </c>
      <c r="H235" s="409">
        <v>1</v>
      </c>
      <c r="I235" s="410">
        <f t="shared" si="23"/>
        <v>2695.5</v>
      </c>
    </row>
    <row r="236" spans="1:9">
      <c r="A236" s="413" t="s">
        <v>1407</v>
      </c>
      <c r="B236" s="684" t="s">
        <v>1408</v>
      </c>
      <c r="C236" s="685"/>
      <c r="D236" s="686"/>
      <c r="E236" s="330" t="s">
        <v>1237</v>
      </c>
      <c r="F236" s="330" t="s">
        <v>1236</v>
      </c>
      <c r="G236" s="504">
        <v>2420800</v>
      </c>
      <c r="H236" s="409">
        <v>1</v>
      </c>
      <c r="I236" s="410">
        <f>G236*H236/1000</f>
        <v>2420.8000000000002</v>
      </c>
    </row>
    <row r="237" spans="1:9" ht="14.25">
      <c r="A237" s="160"/>
      <c r="B237" s="621" t="s">
        <v>1232</v>
      </c>
      <c r="C237" s="622"/>
      <c r="D237" s="623"/>
      <c r="E237" s="413"/>
      <c r="F237" s="413"/>
      <c r="G237" s="504"/>
      <c r="H237" s="409"/>
      <c r="I237" s="407">
        <f>SUM(I238:I244)</f>
        <v>2193</v>
      </c>
    </row>
    <row r="238" spans="1:9">
      <c r="A238" s="413" t="s">
        <v>1402</v>
      </c>
      <c r="B238" s="624" t="s">
        <v>1234</v>
      </c>
      <c r="C238" s="625"/>
      <c r="D238" s="671"/>
      <c r="E238" s="330" t="s">
        <v>1256</v>
      </c>
      <c r="F238" s="413" t="s">
        <v>1236</v>
      </c>
      <c r="G238" s="504">
        <v>192000</v>
      </c>
      <c r="H238" s="409">
        <v>1</v>
      </c>
      <c r="I238" s="410">
        <f t="shared" si="23"/>
        <v>192</v>
      </c>
    </row>
    <row r="239" spans="1:9">
      <c r="A239" s="413" t="s">
        <v>1402</v>
      </c>
      <c r="B239" s="624" t="s">
        <v>1234</v>
      </c>
      <c r="C239" s="625"/>
      <c r="D239" s="671"/>
      <c r="E239" s="330" t="s">
        <v>1256</v>
      </c>
      <c r="F239" s="413" t="s">
        <v>1236</v>
      </c>
      <c r="G239" s="504">
        <v>716400</v>
      </c>
      <c r="H239" s="409">
        <v>1</v>
      </c>
      <c r="I239" s="410">
        <f t="shared" si="23"/>
        <v>716.4</v>
      </c>
    </row>
    <row r="240" spans="1:9">
      <c r="A240" s="413" t="s">
        <v>1402</v>
      </c>
      <c r="B240" s="624" t="s">
        <v>1234</v>
      </c>
      <c r="C240" s="625"/>
      <c r="D240" s="671"/>
      <c r="E240" s="330" t="s">
        <v>1256</v>
      </c>
      <c r="F240" s="413" t="s">
        <v>1236</v>
      </c>
      <c r="G240" s="504">
        <v>54000</v>
      </c>
      <c r="H240" s="409">
        <v>1</v>
      </c>
      <c r="I240" s="410">
        <f t="shared" si="23"/>
        <v>54</v>
      </c>
    </row>
    <row r="241" spans="1:9">
      <c r="A241" s="413" t="s">
        <v>1402</v>
      </c>
      <c r="B241" s="624" t="s">
        <v>1234</v>
      </c>
      <c r="C241" s="625"/>
      <c r="D241" s="671"/>
      <c r="E241" s="330" t="s">
        <v>1256</v>
      </c>
      <c r="F241" s="413" t="s">
        <v>1236</v>
      </c>
      <c r="G241" s="504">
        <v>150000</v>
      </c>
      <c r="H241" s="409">
        <v>1</v>
      </c>
      <c r="I241" s="410">
        <f t="shared" si="23"/>
        <v>150</v>
      </c>
    </row>
    <row r="242" spans="1:9">
      <c r="A242" s="160" t="s">
        <v>1403</v>
      </c>
      <c r="B242" s="624" t="s">
        <v>1239</v>
      </c>
      <c r="C242" s="625"/>
      <c r="D242" s="671"/>
      <c r="E242" s="413" t="s">
        <v>1409</v>
      </c>
      <c r="F242" s="413" t="s">
        <v>1236</v>
      </c>
      <c r="G242" s="504">
        <v>557400</v>
      </c>
      <c r="H242" s="409">
        <v>1</v>
      </c>
      <c r="I242" s="414">
        <f t="shared" si="23"/>
        <v>557.4</v>
      </c>
    </row>
    <row r="243" spans="1:9">
      <c r="A243" s="160" t="s">
        <v>1403</v>
      </c>
      <c r="B243" s="624" t="s">
        <v>1239</v>
      </c>
      <c r="C243" s="625"/>
      <c r="D243" s="671"/>
      <c r="E243" s="413" t="s">
        <v>1409</v>
      </c>
      <c r="F243" s="413" t="s">
        <v>1236</v>
      </c>
      <c r="G243" s="504">
        <v>235200</v>
      </c>
      <c r="H243" s="409">
        <v>1</v>
      </c>
      <c r="I243" s="414">
        <f t="shared" si="23"/>
        <v>235.2</v>
      </c>
    </row>
    <row r="244" spans="1:9">
      <c r="A244" s="160" t="s">
        <v>1403</v>
      </c>
      <c r="B244" s="624" t="s">
        <v>1239</v>
      </c>
      <c r="C244" s="625"/>
      <c r="D244" s="671"/>
      <c r="E244" s="413" t="s">
        <v>1409</v>
      </c>
      <c r="F244" s="413" t="s">
        <v>1236</v>
      </c>
      <c r="G244" s="504">
        <v>288000</v>
      </c>
      <c r="H244" s="409">
        <v>1</v>
      </c>
      <c r="I244" s="414">
        <f t="shared" si="23"/>
        <v>288</v>
      </c>
    </row>
    <row r="245" spans="1:9" ht="14.25">
      <c r="A245" s="399" t="s">
        <v>1410</v>
      </c>
      <c r="B245" s="675" t="s">
        <v>1411</v>
      </c>
      <c r="C245" s="673"/>
      <c r="D245" s="674"/>
      <c r="E245" s="687" t="s">
        <v>201</v>
      </c>
      <c r="F245" s="688"/>
      <c r="G245" s="688"/>
      <c r="H245" s="689"/>
      <c r="I245" s="415">
        <f>I246</f>
        <v>409432.8</v>
      </c>
    </row>
    <row r="246" spans="1:9" ht="14.25">
      <c r="A246" s="399" t="s">
        <v>1412</v>
      </c>
      <c r="B246" s="682" t="s">
        <v>633</v>
      </c>
      <c r="C246" s="683"/>
      <c r="D246" s="683"/>
      <c r="E246" s="416"/>
      <c r="F246" s="416"/>
      <c r="G246" s="515"/>
      <c r="H246" s="412"/>
      <c r="I246" s="415">
        <f>I247+I261</f>
        <v>409432.8</v>
      </c>
    </row>
    <row r="247" spans="1:9" ht="14.25">
      <c r="A247" s="226"/>
      <c r="B247" s="690" t="s">
        <v>1399</v>
      </c>
      <c r="C247" s="691"/>
      <c r="D247" s="692"/>
      <c r="E247" s="160"/>
      <c r="F247" s="160"/>
      <c r="G247" s="516"/>
      <c r="H247" s="160"/>
      <c r="I247" s="415">
        <f>SUM(I248:I260)</f>
        <v>397582.8</v>
      </c>
    </row>
    <row r="248" spans="1:9">
      <c r="A248" s="160" t="s">
        <v>1413</v>
      </c>
      <c r="B248" s="624" t="s">
        <v>1414</v>
      </c>
      <c r="C248" s="625"/>
      <c r="D248" s="671"/>
      <c r="E248" s="57" t="s">
        <v>1235</v>
      </c>
      <c r="F248" s="57" t="s">
        <v>1236</v>
      </c>
      <c r="G248" s="505">
        <v>29840000</v>
      </c>
      <c r="H248" s="409">
        <v>1</v>
      </c>
      <c r="I248" s="414">
        <f t="shared" si="23"/>
        <v>29840</v>
      </c>
    </row>
    <row r="249" spans="1:9">
      <c r="A249" s="160" t="s">
        <v>1415</v>
      </c>
      <c r="B249" s="624" t="s">
        <v>1414</v>
      </c>
      <c r="C249" s="625"/>
      <c r="D249" s="671"/>
      <c r="E249" s="57" t="s">
        <v>1235</v>
      </c>
      <c r="F249" s="57" t="s">
        <v>1236</v>
      </c>
      <c r="G249" s="505">
        <v>61470000</v>
      </c>
      <c r="H249" s="409">
        <v>1</v>
      </c>
      <c r="I249" s="414">
        <f t="shared" si="23"/>
        <v>61470</v>
      </c>
    </row>
    <row r="250" spans="1:9">
      <c r="A250" s="160" t="s">
        <v>1416</v>
      </c>
      <c r="B250" s="624" t="s">
        <v>1414</v>
      </c>
      <c r="C250" s="625"/>
      <c r="D250" s="671"/>
      <c r="E250" s="57" t="s">
        <v>1235</v>
      </c>
      <c r="F250" s="57" t="s">
        <v>1236</v>
      </c>
      <c r="G250" s="505">
        <v>71950000</v>
      </c>
      <c r="H250" s="409">
        <v>1</v>
      </c>
      <c r="I250" s="414">
        <f t="shared" si="23"/>
        <v>71950</v>
      </c>
    </row>
    <row r="251" spans="1:9">
      <c r="A251" s="160" t="s">
        <v>1417</v>
      </c>
      <c r="B251" s="624" t="s">
        <v>1414</v>
      </c>
      <c r="C251" s="625"/>
      <c r="D251" s="671"/>
      <c r="E251" s="57" t="s">
        <v>1235</v>
      </c>
      <c r="F251" s="57" t="s">
        <v>1236</v>
      </c>
      <c r="G251" s="505">
        <v>41430000</v>
      </c>
      <c r="H251" s="409">
        <v>1</v>
      </c>
      <c r="I251" s="414">
        <f t="shared" si="23"/>
        <v>41430</v>
      </c>
    </row>
    <row r="252" spans="1:9">
      <c r="A252" s="160" t="s">
        <v>1418</v>
      </c>
      <c r="B252" s="624" t="s">
        <v>1414</v>
      </c>
      <c r="C252" s="625"/>
      <c r="D252" s="671"/>
      <c r="E252" s="57" t="s">
        <v>1235</v>
      </c>
      <c r="F252" s="57" t="s">
        <v>1236</v>
      </c>
      <c r="G252" s="505">
        <v>26590000</v>
      </c>
      <c r="H252" s="409">
        <v>1</v>
      </c>
      <c r="I252" s="414">
        <f t="shared" si="23"/>
        <v>26590</v>
      </c>
    </row>
    <row r="253" spans="1:9">
      <c r="A253" s="160" t="s">
        <v>1419</v>
      </c>
      <c r="B253" s="624" t="s">
        <v>1414</v>
      </c>
      <c r="C253" s="625"/>
      <c r="D253" s="671"/>
      <c r="E253" s="57" t="s">
        <v>1235</v>
      </c>
      <c r="F253" s="57" t="s">
        <v>1236</v>
      </c>
      <c r="G253" s="505">
        <v>39127200</v>
      </c>
      <c r="H253" s="409">
        <v>1</v>
      </c>
      <c r="I253" s="414">
        <f t="shared" si="23"/>
        <v>39127.199999999997</v>
      </c>
    </row>
    <row r="254" spans="1:9">
      <c r="A254" s="160" t="s">
        <v>1420</v>
      </c>
      <c r="B254" s="624" t="s">
        <v>1414</v>
      </c>
      <c r="C254" s="625"/>
      <c r="D254" s="671"/>
      <c r="E254" s="57" t="s">
        <v>1235</v>
      </c>
      <c r="F254" s="57" t="s">
        <v>1236</v>
      </c>
      <c r="G254" s="505">
        <v>29260000</v>
      </c>
      <c r="H254" s="409">
        <v>1</v>
      </c>
      <c r="I254" s="414">
        <f t="shared" si="23"/>
        <v>29260</v>
      </c>
    </row>
    <row r="255" spans="1:9">
      <c r="A255" s="160" t="s">
        <v>1421</v>
      </c>
      <c r="B255" s="624" t="s">
        <v>1414</v>
      </c>
      <c r="C255" s="625"/>
      <c r="D255" s="671"/>
      <c r="E255" s="57" t="s">
        <v>1235</v>
      </c>
      <c r="F255" s="57" t="s">
        <v>1236</v>
      </c>
      <c r="G255" s="505">
        <v>12952800</v>
      </c>
      <c r="H255" s="409">
        <v>1</v>
      </c>
      <c r="I255" s="414">
        <f t="shared" si="23"/>
        <v>12952.8</v>
      </c>
    </row>
    <row r="256" spans="1:9">
      <c r="A256" s="160" t="s">
        <v>1422</v>
      </c>
      <c r="B256" s="624" t="s">
        <v>1414</v>
      </c>
      <c r="C256" s="625"/>
      <c r="D256" s="671"/>
      <c r="E256" s="57" t="s">
        <v>1235</v>
      </c>
      <c r="F256" s="57" t="s">
        <v>1236</v>
      </c>
      <c r="G256" s="505">
        <v>17726000</v>
      </c>
      <c r="H256" s="409">
        <v>1</v>
      </c>
      <c r="I256" s="414">
        <f t="shared" si="23"/>
        <v>17726</v>
      </c>
    </row>
    <row r="257" spans="1:9">
      <c r="A257" s="160" t="s">
        <v>1423</v>
      </c>
      <c r="B257" s="624" t="s">
        <v>1414</v>
      </c>
      <c r="C257" s="625"/>
      <c r="D257" s="671"/>
      <c r="E257" s="57" t="s">
        <v>1235</v>
      </c>
      <c r="F257" s="57" t="s">
        <v>1236</v>
      </c>
      <c r="G257" s="505">
        <v>31393600</v>
      </c>
      <c r="H257" s="409">
        <v>1</v>
      </c>
      <c r="I257" s="414">
        <f t="shared" si="23"/>
        <v>31393.599999999999</v>
      </c>
    </row>
    <row r="258" spans="1:9">
      <c r="A258" s="160" t="s">
        <v>1424</v>
      </c>
      <c r="B258" s="624" t="s">
        <v>1414</v>
      </c>
      <c r="C258" s="625"/>
      <c r="D258" s="671"/>
      <c r="E258" s="57" t="s">
        <v>1235</v>
      </c>
      <c r="F258" s="57" t="s">
        <v>1236</v>
      </c>
      <c r="G258" s="505">
        <v>5660000</v>
      </c>
      <c r="H258" s="409">
        <v>1</v>
      </c>
      <c r="I258" s="414">
        <f t="shared" si="23"/>
        <v>5660</v>
      </c>
    </row>
    <row r="259" spans="1:9">
      <c r="A259" s="160" t="s">
        <v>1425</v>
      </c>
      <c r="B259" s="624" t="s">
        <v>1414</v>
      </c>
      <c r="C259" s="625"/>
      <c r="D259" s="671"/>
      <c r="E259" s="57" t="s">
        <v>1235</v>
      </c>
      <c r="F259" s="57" t="s">
        <v>1236</v>
      </c>
      <c r="G259" s="505">
        <v>10133200</v>
      </c>
      <c r="H259" s="409">
        <v>1</v>
      </c>
      <c r="I259" s="414">
        <f t="shared" si="23"/>
        <v>10133.200000000001</v>
      </c>
    </row>
    <row r="260" spans="1:9">
      <c r="A260" s="160" t="s">
        <v>1426</v>
      </c>
      <c r="B260" s="624" t="s">
        <v>1414</v>
      </c>
      <c r="C260" s="625"/>
      <c r="D260" s="671"/>
      <c r="E260" s="57" t="s">
        <v>1235</v>
      </c>
      <c r="F260" s="57" t="s">
        <v>1236</v>
      </c>
      <c r="G260" s="505">
        <v>20050000</v>
      </c>
      <c r="H260" s="409">
        <v>1</v>
      </c>
      <c r="I260" s="414">
        <f t="shared" si="23"/>
        <v>20050</v>
      </c>
    </row>
    <row r="261" spans="1:9" ht="14.25">
      <c r="A261" s="160"/>
      <c r="B261" s="621" t="s">
        <v>1232</v>
      </c>
      <c r="C261" s="622"/>
      <c r="D261" s="623"/>
      <c r="E261" s="160"/>
      <c r="F261" s="160"/>
      <c r="G261" s="516"/>
      <c r="H261" s="160"/>
      <c r="I261" s="415">
        <f>SUM(I262:I274)</f>
        <v>11850</v>
      </c>
    </row>
    <row r="262" spans="1:9">
      <c r="A262" s="413" t="s">
        <v>1427</v>
      </c>
      <c r="B262" s="624" t="s">
        <v>1234</v>
      </c>
      <c r="C262" s="625"/>
      <c r="D262" s="671"/>
      <c r="E262" s="57" t="s">
        <v>1256</v>
      </c>
      <c r="F262" s="57" t="s">
        <v>1236</v>
      </c>
      <c r="G262" s="505">
        <v>695000</v>
      </c>
      <c r="H262" s="409">
        <v>1</v>
      </c>
      <c r="I262" s="414">
        <f t="shared" si="23"/>
        <v>695</v>
      </c>
    </row>
    <row r="263" spans="1:9">
      <c r="A263" s="413" t="s">
        <v>1428</v>
      </c>
      <c r="B263" s="624" t="s">
        <v>1234</v>
      </c>
      <c r="C263" s="625"/>
      <c r="D263" s="671"/>
      <c r="E263" s="57" t="s">
        <v>1256</v>
      </c>
      <c r="F263" s="57" t="s">
        <v>1236</v>
      </c>
      <c r="G263" s="505">
        <v>1099000</v>
      </c>
      <c r="H263" s="409">
        <v>1</v>
      </c>
      <c r="I263" s="414">
        <f t="shared" si="23"/>
        <v>1099</v>
      </c>
    </row>
    <row r="264" spans="1:9">
      <c r="A264" s="413" t="s">
        <v>1429</v>
      </c>
      <c r="B264" s="624" t="s">
        <v>1234</v>
      </c>
      <c r="C264" s="625"/>
      <c r="D264" s="671"/>
      <c r="E264" s="57" t="s">
        <v>1256</v>
      </c>
      <c r="F264" s="57" t="s">
        <v>1236</v>
      </c>
      <c r="G264" s="505">
        <v>1277000</v>
      </c>
      <c r="H264" s="409">
        <v>1</v>
      </c>
      <c r="I264" s="414">
        <f t="shared" si="23"/>
        <v>1277</v>
      </c>
    </row>
    <row r="265" spans="1:9">
      <c r="A265" s="413" t="s">
        <v>1430</v>
      </c>
      <c r="B265" s="624" t="s">
        <v>1234</v>
      </c>
      <c r="C265" s="625"/>
      <c r="D265" s="671"/>
      <c r="E265" s="57" t="s">
        <v>1256</v>
      </c>
      <c r="F265" s="57" t="s">
        <v>1236</v>
      </c>
      <c r="G265" s="505">
        <v>833000</v>
      </c>
      <c r="H265" s="409">
        <v>1</v>
      </c>
      <c r="I265" s="414">
        <f t="shared" si="23"/>
        <v>833</v>
      </c>
    </row>
    <row r="266" spans="1:9">
      <c r="A266" s="413" t="s">
        <v>1431</v>
      </c>
      <c r="B266" s="624" t="s">
        <v>1234</v>
      </c>
      <c r="C266" s="625"/>
      <c r="D266" s="671"/>
      <c r="E266" s="57" t="s">
        <v>1256</v>
      </c>
      <c r="F266" s="57" t="s">
        <v>1236</v>
      </c>
      <c r="G266" s="505">
        <v>1088000</v>
      </c>
      <c r="H266" s="409">
        <v>1</v>
      </c>
      <c r="I266" s="414">
        <f t="shared" si="23"/>
        <v>1088</v>
      </c>
    </row>
    <row r="267" spans="1:9">
      <c r="A267" s="413" t="s">
        <v>1432</v>
      </c>
      <c r="B267" s="624" t="s">
        <v>1234</v>
      </c>
      <c r="C267" s="625"/>
      <c r="D267" s="671"/>
      <c r="E267" s="57" t="s">
        <v>1256</v>
      </c>
      <c r="F267" s="57" t="s">
        <v>1236</v>
      </c>
      <c r="G267" s="505">
        <v>1477000</v>
      </c>
      <c r="H267" s="409">
        <v>1</v>
      </c>
      <c r="I267" s="414">
        <f t="shared" si="23"/>
        <v>1477</v>
      </c>
    </row>
    <row r="268" spans="1:9">
      <c r="A268" s="413" t="s">
        <v>1433</v>
      </c>
      <c r="B268" s="624" t="s">
        <v>1234</v>
      </c>
      <c r="C268" s="625"/>
      <c r="D268" s="671"/>
      <c r="E268" s="57" t="s">
        <v>1256</v>
      </c>
      <c r="F268" s="57" t="s">
        <v>1236</v>
      </c>
      <c r="G268" s="505">
        <v>1137000</v>
      </c>
      <c r="H268" s="409">
        <v>1</v>
      </c>
      <c r="I268" s="414">
        <f t="shared" si="23"/>
        <v>1137</v>
      </c>
    </row>
    <row r="269" spans="1:9">
      <c r="A269" s="413" t="s">
        <v>1434</v>
      </c>
      <c r="B269" s="624" t="s">
        <v>1234</v>
      </c>
      <c r="C269" s="625"/>
      <c r="D269" s="671"/>
      <c r="E269" s="57" t="s">
        <v>1256</v>
      </c>
      <c r="F269" s="57" t="s">
        <v>1236</v>
      </c>
      <c r="G269" s="505">
        <v>628000</v>
      </c>
      <c r="H269" s="409">
        <v>1</v>
      </c>
      <c r="I269" s="414">
        <f t="shared" si="23"/>
        <v>628</v>
      </c>
    </row>
    <row r="270" spans="1:9">
      <c r="A270" s="413" t="s">
        <v>1435</v>
      </c>
      <c r="B270" s="624" t="s">
        <v>1234</v>
      </c>
      <c r="C270" s="625"/>
      <c r="D270" s="671"/>
      <c r="E270" s="57" t="s">
        <v>1256</v>
      </c>
      <c r="F270" s="57" t="s">
        <v>1236</v>
      </c>
      <c r="G270" s="505">
        <v>1343000</v>
      </c>
      <c r="H270" s="409">
        <v>1</v>
      </c>
      <c r="I270" s="414">
        <f t="shared" si="23"/>
        <v>1343</v>
      </c>
    </row>
    <row r="271" spans="1:9">
      <c r="A271" s="413" t="s">
        <v>1436</v>
      </c>
      <c r="B271" s="624" t="s">
        <v>1234</v>
      </c>
      <c r="C271" s="625"/>
      <c r="D271" s="671"/>
      <c r="E271" s="57" t="s">
        <v>1256</v>
      </c>
      <c r="F271" s="57" t="s">
        <v>1236</v>
      </c>
      <c r="G271" s="505">
        <v>1268000</v>
      </c>
      <c r="H271" s="409">
        <v>1</v>
      </c>
      <c r="I271" s="414">
        <f t="shared" si="23"/>
        <v>1268</v>
      </c>
    </row>
    <row r="272" spans="1:9">
      <c r="A272" s="413" t="s">
        <v>1437</v>
      </c>
      <c r="B272" s="624" t="s">
        <v>1234</v>
      </c>
      <c r="C272" s="625"/>
      <c r="D272" s="671"/>
      <c r="E272" s="57" t="s">
        <v>1256</v>
      </c>
      <c r="F272" s="57" t="s">
        <v>1236</v>
      </c>
      <c r="G272" s="505">
        <v>380000</v>
      </c>
      <c r="H272" s="409">
        <v>1</v>
      </c>
      <c r="I272" s="414">
        <f t="shared" si="23"/>
        <v>380</v>
      </c>
    </row>
    <row r="273" spans="1:9">
      <c r="A273" s="413" t="s">
        <v>1438</v>
      </c>
      <c r="B273" s="624" t="s">
        <v>1234</v>
      </c>
      <c r="C273" s="625"/>
      <c r="D273" s="671"/>
      <c r="E273" s="57" t="s">
        <v>1256</v>
      </c>
      <c r="F273" s="57" t="s">
        <v>1236</v>
      </c>
      <c r="G273" s="505">
        <v>78000</v>
      </c>
      <c r="H273" s="409">
        <v>1</v>
      </c>
      <c r="I273" s="414">
        <f t="shared" si="23"/>
        <v>78</v>
      </c>
    </row>
    <row r="274" spans="1:9">
      <c r="A274" s="413" t="s">
        <v>1439</v>
      </c>
      <c r="B274" s="624" t="s">
        <v>1234</v>
      </c>
      <c r="C274" s="625"/>
      <c r="D274" s="671"/>
      <c r="E274" s="57" t="s">
        <v>1256</v>
      </c>
      <c r="F274" s="57" t="s">
        <v>1236</v>
      </c>
      <c r="G274" s="505">
        <v>547000</v>
      </c>
      <c r="H274" s="409">
        <v>1</v>
      </c>
      <c r="I274" s="414">
        <f t="shared" si="23"/>
        <v>547</v>
      </c>
    </row>
    <row r="275" spans="1:9" ht="14.25">
      <c r="A275" s="326" t="s">
        <v>1440</v>
      </c>
      <c r="B275" s="696" t="s">
        <v>635</v>
      </c>
      <c r="C275" s="697"/>
      <c r="D275" s="697"/>
      <c r="E275" s="697"/>
      <c r="F275" s="697"/>
      <c r="G275" s="513"/>
      <c r="H275" s="418"/>
      <c r="I275" s="415">
        <f>I276+I278</f>
        <v>256458.4</v>
      </c>
    </row>
    <row r="276" spans="1:9" ht="14.25">
      <c r="A276" s="290"/>
      <c r="B276" s="679" t="s">
        <v>1399</v>
      </c>
      <c r="C276" s="680"/>
      <c r="D276" s="681"/>
      <c r="E276" s="290"/>
      <c r="F276" s="290"/>
      <c r="G276" s="516"/>
      <c r="H276" s="160"/>
      <c r="I276" s="415">
        <f>I277</f>
        <v>254625.5</v>
      </c>
    </row>
    <row r="277" spans="1:9">
      <c r="A277" s="160" t="s">
        <v>1441</v>
      </c>
      <c r="B277" s="419" t="s">
        <v>1442</v>
      </c>
      <c r="C277" s="420"/>
      <c r="D277" s="421"/>
      <c r="E277" s="57" t="s">
        <v>1237</v>
      </c>
      <c r="F277" s="57" t="s">
        <v>1236</v>
      </c>
      <c r="G277" s="505">
        <v>254625500</v>
      </c>
      <c r="H277" s="409">
        <v>1</v>
      </c>
      <c r="I277" s="414">
        <f t="shared" si="23"/>
        <v>254625.5</v>
      </c>
    </row>
    <row r="278" spans="1:9" ht="14.25">
      <c r="A278" s="160"/>
      <c r="B278" s="621" t="s">
        <v>1232</v>
      </c>
      <c r="C278" s="622"/>
      <c r="D278" s="623"/>
      <c r="E278" s="238"/>
      <c r="F278" s="238"/>
      <c r="G278" s="517"/>
      <c r="H278" s="409"/>
      <c r="I278" s="415">
        <f>I279</f>
        <v>1832.9</v>
      </c>
    </row>
    <row r="279" spans="1:9">
      <c r="A279" s="160" t="s">
        <v>1233</v>
      </c>
      <c r="B279" s="624" t="s">
        <v>1234</v>
      </c>
      <c r="C279" s="625"/>
      <c r="D279" s="671"/>
      <c r="E279" s="57" t="s">
        <v>1256</v>
      </c>
      <c r="F279" s="57" t="s">
        <v>1236</v>
      </c>
      <c r="G279" s="505">
        <v>1832900</v>
      </c>
      <c r="H279" s="409">
        <v>1</v>
      </c>
      <c r="I279" s="414">
        <f t="shared" si="23"/>
        <v>1832.9</v>
      </c>
    </row>
    <row r="280" spans="1:9">
      <c r="A280" s="160"/>
      <c r="B280" s="422"/>
      <c r="C280" s="423"/>
      <c r="D280" s="239"/>
      <c r="E280" s="57"/>
      <c r="F280" s="57"/>
      <c r="G280" s="505"/>
      <c r="H280" s="409"/>
      <c r="I280" s="414"/>
    </row>
    <row r="281" spans="1:9" ht="14.25">
      <c r="A281" s="626" t="s">
        <v>151</v>
      </c>
      <c r="B281" s="626"/>
      <c r="C281" s="626"/>
      <c r="D281" s="626"/>
      <c r="E281" s="626"/>
      <c r="F281" s="626"/>
      <c r="G281" s="626"/>
      <c r="H281" s="626"/>
      <c r="I281" s="374">
        <f>I282</f>
        <v>84180</v>
      </c>
    </row>
    <row r="282" spans="1:9" ht="14.25">
      <c r="A282" s="355" t="s">
        <v>1220</v>
      </c>
      <c r="B282" s="355" t="s">
        <v>1369</v>
      </c>
      <c r="C282" s="355" t="s">
        <v>1370</v>
      </c>
      <c r="D282" s="621" t="s">
        <v>1371</v>
      </c>
      <c r="E282" s="622"/>
      <c r="F282" s="622"/>
      <c r="G282" s="622"/>
      <c r="H282" s="623"/>
      <c r="I282" s="229">
        <f>I283</f>
        <v>84180</v>
      </c>
    </row>
    <row r="283" spans="1:9" ht="14.25">
      <c r="A283" s="368" t="s">
        <v>1051</v>
      </c>
      <c r="B283" s="647" t="s">
        <v>1372</v>
      </c>
      <c r="C283" s="648"/>
      <c r="D283" s="648"/>
      <c r="E283" s="648"/>
      <c r="F283" s="649"/>
      <c r="G283" s="502"/>
      <c r="H283" s="369"/>
      <c r="I283" s="361">
        <f>I284</f>
        <v>84180</v>
      </c>
    </row>
    <row r="284" spans="1:9">
      <c r="A284" s="358"/>
      <c r="B284" s="693" t="s">
        <v>1232</v>
      </c>
      <c r="C284" s="694"/>
      <c r="D284" s="695"/>
      <c r="E284" s="693"/>
      <c r="F284" s="694"/>
      <c r="G284" s="505"/>
      <c r="H284" s="371"/>
      <c r="I284" s="372">
        <f>I285+I286</f>
        <v>84180</v>
      </c>
    </row>
    <row r="285" spans="1:9">
      <c r="A285" s="363" t="s">
        <v>1443</v>
      </c>
      <c r="B285" s="646" t="s">
        <v>1444</v>
      </c>
      <c r="C285" s="646"/>
      <c r="D285" s="646"/>
      <c r="E285" s="364" t="s">
        <v>1237</v>
      </c>
      <c r="F285" s="364" t="s">
        <v>1236</v>
      </c>
      <c r="G285" s="505">
        <v>18180000</v>
      </c>
      <c r="H285" s="380">
        <v>1</v>
      </c>
      <c r="I285" s="372">
        <f t="shared" ref="I285:I286" si="24">+G285*H285/1000</f>
        <v>18180</v>
      </c>
    </row>
    <row r="286" spans="1:9">
      <c r="A286" s="363" t="s">
        <v>1445</v>
      </c>
      <c r="B286" s="646" t="s">
        <v>1444</v>
      </c>
      <c r="C286" s="646"/>
      <c r="D286" s="646"/>
      <c r="E286" s="364" t="s">
        <v>1237</v>
      </c>
      <c r="F286" s="364" t="s">
        <v>1236</v>
      </c>
      <c r="G286" s="505">
        <v>66000000</v>
      </c>
      <c r="H286" s="380">
        <v>1</v>
      </c>
      <c r="I286" s="372">
        <f t="shared" si="24"/>
        <v>66000</v>
      </c>
    </row>
    <row r="287" spans="1:9">
      <c r="A287" s="160"/>
      <c r="B287" s="422"/>
      <c r="C287" s="423"/>
      <c r="D287" s="239"/>
      <c r="E287" s="57"/>
      <c r="F287" s="57"/>
      <c r="G287" s="505"/>
      <c r="H287" s="409"/>
      <c r="I287" s="414"/>
    </row>
    <row r="288" spans="1:9" ht="14.25">
      <c r="A288" s="639" t="s">
        <v>1446</v>
      </c>
      <c r="B288" s="639"/>
      <c r="C288" s="639"/>
      <c r="D288" s="639"/>
      <c r="E288" s="639"/>
      <c r="F288" s="639"/>
      <c r="G288" s="639"/>
      <c r="H288" s="639"/>
      <c r="I288" s="354">
        <f>+I289</f>
        <v>52985.5</v>
      </c>
    </row>
    <row r="289" spans="1:9" ht="14.25">
      <c r="A289" s="355" t="s">
        <v>1220</v>
      </c>
      <c r="B289" s="355" t="s">
        <v>1447</v>
      </c>
      <c r="C289" s="355" t="s">
        <v>1222</v>
      </c>
      <c r="D289" s="621" t="s">
        <v>701</v>
      </c>
      <c r="E289" s="622"/>
      <c r="F289" s="622"/>
      <c r="G289" s="622"/>
      <c r="H289" s="623"/>
      <c r="I289" s="229">
        <f>+I290</f>
        <v>52985.5</v>
      </c>
    </row>
    <row r="290" spans="1:9" ht="14.25">
      <c r="A290" s="356" t="s">
        <v>1448</v>
      </c>
      <c r="B290" s="640" t="s">
        <v>657</v>
      </c>
      <c r="C290" s="641"/>
      <c r="D290" s="641"/>
      <c r="E290" s="641"/>
      <c r="F290" s="641"/>
      <c r="G290" s="641"/>
      <c r="H290" s="642"/>
      <c r="I290" s="357">
        <f>+I291</f>
        <v>52985.5</v>
      </c>
    </row>
    <row r="291" spans="1:9">
      <c r="A291" s="358"/>
      <c r="B291" s="643" t="s">
        <v>1291</v>
      </c>
      <c r="C291" s="644"/>
      <c r="D291" s="645"/>
      <c r="E291" s="359"/>
      <c r="F291" s="359"/>
      <c r="G291" s="506"/>
      <c r="H291" s="360"/>
      <c r="I291" s="361">
        <f>+I292</f>
        <v>52985.5</v>
      </c>
    </row>
    <row r="292" spans="1:9">
      <c r="A292" s="160">
        <v>31721100</v>
      </c>
      <c r="B292" s="638" t="s">
        <v>1544</v>
      </c>
      <c r="C292" s="638"/>
      <c r="D292" s="638"/>
      <c r="E292" s="57" t="s">
        <v>1237</v>
      </c>
      <c r="F292" s="57" t="s">
        <v>1227</v>
      </c>
      <c r="G292" s="505">
        <v>52985500</v>
      </c>
      <c r="H292" s="362">
        <v>1</v>
      </c>
      <c r="I292" s="352">
        <f>+ROUNDUP(G292*H292/1000,1)</f>
        <v>52985.5</v>
      </c>
    </row>
    <row r="293" spans="1:9">
      <c r="A293" s="424"/>
      <c r="B293" s="423"/>
      <c r="C293" s="423"/>
      <c r="D293" s="423"/>
      <c r="E293" s="423"/>
      <c r="F293" s="423"/>
      <c r="G293" s="506"/>
      <c r="H293" s="425"/>
      <c r="I293" s="414"/>
    </row>
    <row r="294" spans="1:9" ht="14.25">
      <c r="A294" s="698" t="s">
        <v>1449</v>
      </c>
      <c r="B294" s="698"/>
      <c r="C294" s="698"/>
      <c r="D294" s="698"/>
      <c r="E294" s="426"/>
      <c r="F294" s="426"/>
      <c r="G294" s="518"/>
      <c r="H294" s="426"/>
      <c r="I294" s="427"/>
    </row>
    <row r="295" spans="1:9" ht="14.25">
      <c r="A295" s="188" t="s">
        <v>1384</v>
      </c>
      <c r="B295" s="188" t="s">
        <v>1385</v>
      </c>
      <c r="C295" s="188" t="s">
        <v>1450</v>
      </c>
      <c r="D295" s="699" t="s">
        <v>171</v>
      </c>
      <c r="E295" s="700"/>
      <c r="F295" s="700"/>
      <c r="G295" s="700"/>
      <c r="H295" s="701"/>
      <c r="I295" s="398">
        <f>I296</f>
        <v>450</v>
      </c>
    </row>
    <row r="296" spans="1:9" ht="14.25">
      <c r="A296" s="188" t="s">
        <v>1451</v>
      </c>
      <c r="B296" s="699" t="s">
        <v>694</v>
      </c>
      <c r="C296" s="700"/>
      <c r="D296" s="700"/>
      <c r="E296" s="700"/>
      <c r="F296" s="700"/>
      <c r="G296" s="700"/>
      <c r="H296" s="701"/>
      <c r="I296" s="398">
        <f>I298</f>
        <v>450</v>
      </c>
    </row>
    <row r="297" spans="1:9">
      <c r="A297" s="160" t="s">
        <v>1246</v>
      </c>
      <c r="B297" s="684" t="s">
        <v>1389</v>
      </c>
      <c r="C297" s="685"/>
      <c r="D297" s="686"/>
      <c r="E297" s="178" t="s">
        <v>1246</v>
      </c>
      <c r="F297" s="178" t="s">
        <v>1246</v>
      </c>
      <c r="G297" s="516" t="s">
        <v>1246</v>
      </c>
      <c r="H297" s="160" t="s">
        <v>1246</v>
      </c>
      <c r="I297" s="428">
        <f>I298</f>
        <v>450</v>
      </c>
    </row>
    <row r="298" spans="1:9">
      <c r="A298" s="160" t="s">
        <v>1452</v>
      </c>
      <c r="B298" s="684" t="s">
        <v>1453</v>
      </c>
      <c r="C298" s="685"/>
      <c r="D298" s="686"/>
      <c r="E298" s="178" t="s">
        <v>1226</v>
      </c>
      <c r="F298" s="178" t="s">
        <v>1227</v>
      </c>
      <c r="G298" s="516">
        <v>450000</v>
      </c>
      <c r="H298" s="160">
        <v>1</v>
      </c>
      <c r="I298" s="428">
        <f>G298*H298/1000</f>
        <v>450</v>
      </c>
    </row>
    <row r="299" spans="1:9" ht="14.25">
      <c r="A299" s="672" t="s">
        <v>1454</v>
      </c>
      <c r="B299" s="673"/>
      <c r="C299" s="673"/>
      <c r="D299" s="673"/>
      <c r="E299" s="673"/>
      <c r="F299" s="673"/>
      <c r="G299" s="673"/>
      <c r="H299" s="674"/>
      <c r="I299" s="398">
        <f>I300+I504+I534</f>
        <v>6591.5479999999998</v>
      </c>
    </row>
    <row r="300" spans="1:9" ht="14.25">
      <c r="A300" s="399" t="s">
        <v>1229</v>
      </c>
      <c r="B300" s="400" t="s">
        <v>1455</v>
      </c>
      <c r="C300" s="401" t="s">
        <v>1386</v>
      </c>
      <c r="D300" s="675" t="s">
        <v>1223</v>
      </c>
      <c r="E300" s="673"/>
      <c r="F300" s="673"/>
      <c r="G300" s="673"/>
      <c r="H300" s="674"/>
      <c r="I300" s="415">
        <f>I301</f>
        <v>6591.5479999999998</v>
      </c>
    </row>
    <row r="301" spans="1:9" ht="14.25">
      <c r="A301" s="326" t="s">
        <v>1546</v>
      </c>
      <c r="B301" s="696" t="s">
        <v>327</v>
      </c>
      <c r="C301" s="697"/>
      <c r="D301" s="697"/>
      <c r="E301" s="697"/>
      <c r="F301" s="697"/>
      <c r="G301" s="697"/>
      <c r="H301" s="418"/>
      <c r="I301" s="415">
        <f>I302+I304</f>
        <v>6591.5479999999998</v>
      </c>
    </row>
    <row r="302" spans="1:9" ht="14.25">
      <c r="A302" s="160"/>
      <c r="B302" s="690" t="s">
        <v>1399</v>
      </c>
      <c r="C302" s="691"/>
      <c r="D302" s="692"/>
      <c r="E302" s="160"/>
      <c r="F302" s="160"/>
      <c r="G302" s="516"/>
      <c r="H302" s="160"/>
      <c r="I302" s="415">
        <f>I303</f>
        <v>6306.6480000000001</v>
      </c>
    </row>
    <row r="303" spans="1:9">
      <c r="A303" s="160" t="s">
        <v>1456</v>
      </c>
      <c r="B303" s="702" t="s">
        <v>1442</v>
      </c>
      <c r="C303" s="703"/>
      <c r="D303" s="704"/>
      <c r="E303" s="178" t="s">
        <v>1256</v>
      </c>
      <c r="F303" s="57" t="s">
        <v>1236</v>
      </c>
      <c r="G303" s="519">
        <v>6306648</v>
      </c>
      <c r="H303" s="409">
        <v>1</v>
      </c>
      <c r="I303" s="414">
        <f t="shared" ref="I303" si="25">G303*H303/1000</f>
        <v>6306.6480000000001</v>
      </c>
    </row>
    <row r="304" spans="1:9" ht="14.25">
      <c r="A304" s="160"/>
      <c r="B304" s="696" t="s">
        <v>1232</v>
      </c>
      <c r="C304" s="697"/>
      <c r="D304" s="705"/>
      <c r="E304" s="238"/>
      <c r="F304" s="238"/>
      <c r="G304" s="517"/>
      <c r="H304" s="409"/>
      <c r="I304" s="415">
        <f>I305+I306</f>
        <v>284.89999999999998</v>
      </c>
    </row>
    <row r="305" spans="1:9">
      <c r="A305" s="160" t="s">
        <v>1281</v>
      </c>
      <c r="B305" s="702" t="s">
        <v>1234</v>
      </c>
      <c r="C305" s="703"/>
      <c r="D305" s="704"/>
      <c r="E305" s="57" t="s">
        <v>1256</v>
      </c>
      <c r="F305" s="57" t="s">
        <v>1236</v>
      </c>
      <c r="G305" s="519">
        <v>17500</v>
      </c>
      <c r="H305" s="409">
        <v>1</v>
      </c>
      <c r="I305" s="414">
        <f t="shared" ref="I305:I306" si="26">G305*H305/1000</f>
        <v>17.5</v>
      </c>
    </row>
    <row r="306" spans="1:9">
      <c r="A306" s="160" t="s">
        <v>1283</v>
      </c>
      <c r="B306" s="702" t="s">
        <v>1239</v>
      </c>
      <c r="C306" s="703"/>
      <c r="D306" s="704"/>
      <c r="E306" s="178" t="s">
        <v>1240</v>
      </c>
      <c r="F306" s="57" t="s">
        <v>1236</v>
      </c>
      <c r="G306" s="519">
        <v>267400</v>
      </c>
      <c r="H306" s="409">
        <v>1</v>
      </c>
      <c r="I306" s="414">
        <f t="shared" si="26"/>
        <v>267.39999999999998</v>
      </c>
    </row>
    <row r="307" spans="1:9" ht="14.25">
      <c r="A307" s="712" t="s">
        <v>619</v>
      </c>
      <c r="B307" s="713"/>
      <c r="C307" s="713"/>
      <c r="D307" s="713"/>
      <c r="E307" s="713"/>
      <c r="F307" s="713"/>
      <c r="G307" s="713"/>
      <c r="H307" s="714"/>
      <c r="I307" s="429"/>
    </row>
    <row r="308" spans="1:9" ht="14.25">
      <c r="A308" s="430" t="s">
        <v>1457</v>
      </c>
      <c r="B308" s="430" t="s">
        <v>1458</v>
      </c>
      <c r="C308" s="430" t="s">
        <v>1222</v>
      </c>
      <c r="D308" s="715" t="s">
        <v>1459</v>
      </c>
      <c r="E308" s="716"/>
      <c r="F308" s="716"/>
      <c r="G308" s="717"/>
      <c r="H308" s="431"/>
      <c r="I308" s="429"/>
    </row>
    <row r="309" spans="1:9" ht="14.25">
      <c r="A309" s="432" t="s">
        <v>1460</v>
      </c>
      <c r="B309" s="718" t="s">
        <v>625</v>
      </c>
      <c r="C309" s="719"/>
      <c r="D309" s="719"/>
      <c r="E309" s="719"/>
      <c r="F309" s="719"/>
      <c r="G309" s="719"/>
      <c r="H309" s="720"/>
      <c r="I309" s="433">
        <f>I310+I313</f>
        <v>332510.64199999993</v>
      </c>
    </row>
    <row r="310" spans="1:9" ht="14.25">
      <c r="A310" s="434"/>
      <c r="B310" s="709" t="s">
        <v>1399</v>
      </c>
      <c r="C310" s="710"/>
      <c r="D310" s="711"/>
      <c r="E310" s="434"/>
      <c r="F310" s="434"/>
      <c r="G310" s="505"/>
      <c r="H310" s="435"/>
      <c r="I310" s="436">
        <f>I311+I312</f>
        <v>328614.69999999995</v>
      </c>
    </row>
    <row r="311" spans="1:9">
      <c r="A311" s="434" t="s">
        <v>1461</v>
      </c>
      <c r="B311" s="706" t="s">
        <v>1462</v>
      </c>
      <c r="C311" s="707"/>
      <c r="D311" s="708"/>
      <c r="E311" s="434" t="s">
        <v>1237</v>
      </c>
      <c r="F311" s="434" t="s">
        <v>1236</v>
      </c>
      <c r="G311" s="505">
        <v>147685900</v>
      </c>
      <c r="H311" s="437">
        <v>1</v>
      </c>
      <c r="I311" s="438">
        <f>G311/1000</f>
        <v>147685.9</v>
      </c>
    </row>
    <row r="312" spans="1:9">
      <c r="A312" s="434" t="s">
        <v>1461</v>
      </c>
      <c r="B312" s="706" t="s">
        <v>1462</v>
      </c>
      <c r="C312" s="707"/>
      <c r="D312" s="708"/>
      <c r="E312" s="434" t="s">
        <v>1237</v>
      </c>
      <c r="F312" s="434" t="s">
        <v>1236</v>
      </c>
      <c r="G312" s="505">
        <v>180928800</v>
      </c>
      <c r="H312" s="437">
        <v>1</v>
      </c>
      <c r="I312" s="438">
        <f>G312/1000</f>
        <v>180928.8</v>
      </c>
    </row>
    <row r="313" spans="1:9" ht="14.25">
      <c r="A313" s="439"/>
      <c r="B313" s="709" t="s">
        <v>1463</v>
      </c>
      <c r="C313" s="710"/>
      <c r="D313" s="711"/>
      <c r="E313" s="440"/>
      <c r="F313" s="441"/>
      <c r="G313" s="520"/>
      <c r="H313" s="442"/>
      <c r="I313" s="436">
        <f>I314+I315+I316+I317</f>
        <v>3895.942</v>
      </c>
    </row>
    <row r="314" spans="1:9">
      <c r="A314" s="434" t="s">
        <v>1464</v>
      </c>
      <c r="B314" s="624" t="s">
        <v>1234</v>
      </c>
      <c r="C314" s="625"/>
      <c r="D314" s="671"/>
      <c r="E314" s="434" t="s">
        <v>1237</v>
      </c>
      <c r="F314" s="434" t="s">
        <v>1236</v>
      </c>
      <c r="G314" s="505">
        <v>750000</v>
      </c>
      <c r="H314" s="437">
        <v>1</v>
      </c>
      <c r="I314" s="438">
        <f>G314/1000</f>
        <v>750</v>
      </c>
    </row>
    <row r="315" spans="1:9">
      <c r="A315" s="434" t="s">
        <v>1464</v>
      </c>
      <c r="B315" s="624" t="s">
        <v>1234</v>
      </c>
      <c r="C315" s="625"/>
      <c r="D315" s="671"/>
      <c r="E315" s="434" t="s">
        <v>1237</v>
      </c>
      <c r="F315" s="434" t="s">
        <v>1236</v>
      </c>
      <c r="G315" s="505">
        <v>1780000</v>
      </c>
      <c r="H315" s="437">
        <v>1</v>
      </c>
      <c r="I315" s="438">
        <f t="shared" ref="I315:I317" si="27">G315/1000</f>
        <v>1780</v>
      </c>
    </row>
    <row r="316" spans="1:9">
      <c r="A316" s="434" t="s">
        <v>1465</v>
      </c>
      <c r="B316" s="624" t="s">
        <v>1239</v>
      </c>
      <c r="C316" s="625"/>
      <c r="D316" s="671"/>
      <c r="E316" s="434" t="s">
        <v>1240</v>
      </c>
      <c r="F316" s="434" t="s">
        <v>1236</v>
      </c>
      <c r="G316" s="505">
        <v>313000</v>
      </c>
      <c r="H316" s="437">
        <v>1</v>
      </c>
      <c r="I316" s="438">
        <f t="shared" si="27"/>
        <v>313</v>
      </c>
    </row>
    <row r="317" spans="1:9">
      <c r="A317" s="434" t="s">
        <v>1465</v>
      </c>
      <c r="B317" s="624" t="s">
        <v>1239</v>
      </c>
      <c r="C317" s="625"/>
      <c r="D317" s="671"/>
      <c r="E317" s="434" t="s">
        <v>1240</v>
      </c>
      <c r="F317" s="434" t="s">
        <v>1236</v>
      </c>
      <c r="G317" s="505">
        <v>1052942</v>
      </c>
      <c r="H317" s="437">
        <v>1</v>
      </c>
      <c r="I317" s="438">
        <f t="shared" si="27"/>
        <v>1052.942</v>
      </c>
    </row>
    <row r="318" spans="1:9">
      <c r="A318" s="426"/>
      <c r="B318" s="426"/>
      <c r="C318" s="426"/>
      <c r="D318" s="426"/>
      <c r="E318" s="426"/>
      <c r="F318" s="426"/>
      <c r="G318" s="518"/>
      <c r="H318" s="426"/>
      <c r="I318" s="427"/>
    </row>
    <row r="319" spans="1:9" ht="14.25">
      <c r="A319" s="609" t="s">
        <v>1040</v>
      </c>
      <c r="B319" s="610"/>
      <c r="C319" s="610"/>
      <c r="D319" s="610"/>
      <c r="E319" s="610"/>
      <c r="F319" s="610"/>
      <c r="G319" s="610"/>
      <c r="H319" s="611"/>
      <c r="I319" s="333"/>
    </row>
    <row r="320" spans="1:9" ht="14.25">
      <c r="A320" s="312" t="s">
        <v>1241</v>
      </c>
      <c r="B320" s="312" t="s">
        <v>1242</v>
      </c>
      <c r="C320" s="312" t="s">
        <v>1243</v>
      </c>
      <c r="D320" s="609" t="s">
        <v>1244</v>
      </c>
      <c r="E320" s="610"/>
      <c r="F320" s="610"/>
      <c r="G320" s="610"/>
      <c r="H320" s="611"/>
      <c r="I320" s="333">
        <f>+I321</f>
        <v>62865.32</v>
      </c>
    </row>
    <row r="321" spans="1:9" ht="14.25">
      <c r="A321" s="315" t="s">
        <v>1253</v>
      </c>
      <c r="B321" s="609" t="s">
        <v>74</v>
      </c>
      <c r="C321" s="610"/>
      <c r="D321" s="610"/>
      <c r="E321" s="610"/>
      <c r="F321" s="610"/>
      <c r="G321" s="610"/>
      <c r="H321" s="611"/>
      <c r="I321" s="333">
        <f>+I322+I324</f>
        <v>62865.32</v>
      </c>
    </row>
    <row r="322" spans="1:9" ht="14.25">
      <c r="A322" s="347"/>
      <c r="B322" s="609" t="s">
        <v>1254</v>
      </c>
      <c r="C322" s="610"/>
      <c r="D322" s="611"/>
      <c r="E322" s="347"/>
      <c r="F322" s="347"/>
      <c r="G322" s="511"/>
      <c r="H322" s="347"/>
      <c r="I322" s="333">
        <f>SUM(I323:I323)</f>
        <v>15826.1</v>
      </c>
    </row>
    <row r="323" spans="1:9">
      <c r="A323" s="335" t="s">
        <v>1466</v>
      </c>
      <c r="B323" s="627" t="s">
        <v>1278</v>
      </c>
      <c r="C323" s="628"/>
      <c r="D323" s="629"/>
      <c r="E323" s="342" t="s">
        <v>1237</v>
      </c>
      <c r="F323" s="340" t="s">
        <v>1258</v>
      </c>
      <c r="G323" s="505">
        <f>+I323*1000</f>
        <v>15826100</v>
      </c>
      <c r="H323" s="335">
        <v>1</v>
      </c>
      <c r="I323" s="341">
        <v>15826.1</v>
      </c>
    </row>
    <row r="324" spans="1:9" ht="14.25">
      <c r="A324" s="335"/>
      <c r="B324" s="609" t="s">
        <v>1232</v>
      </c>
      <c r="C324" s="610"/>
      <c r="D324" s="611"/>
      <c r="E324" s="335"/>
      <c r="F324" s="335"/>
      <c r="G324" s="505">
        <f t="shared" ref="G324:G328" si="28">+I324*1000</f>
        <v>47039220</v>
      </c>
      <c r="H324" s="338">
        <v>1</v>
      </c>
      <c r="I324" s="333">
        <f>+I325+I327+I326+I328</f>
        <v>47039.22</v>
      </c>
    </row>
    <row r="325" spans="1:9">
      <c r="A325" s="340">
        <v>71241200</v>
      </c>
      <c r="B325" s="624" t="s">
        <v>1280</v>
      </c>
      <c r="C325" s="625"/>
      <c r="D325" s="671"/>
      <c r="E325" s="335" t="s">
        <v>1256</v>
      </c>
      <c r="F325" s="340" t="s">
        <v>1258</v>
      </c>
      <c r="G325" s="505">
        <f t="shared" si="28"/>
        <v>43200000</v>
      </c>
      <c r="H325" s="338">
        <v>1</v>
      </c>
      <c r="I325" s="341">
        <v>43200</v>
      </c>
    </row>
    <row r="326" spans="1:9">
      <c r="A326" s="335">
        <v>71351540</v>
      </c>
      <c r="B326" s="624" t="s">
        <v>1234</v>
      </c>
      <c r="C326" s="625"/>
      <c r="D326" s="671"/>
      <c r="E326" s="342" t="s">
        <v>1256</v>
      </c>
      <c r="F326" s="340" t="s">
        <v>1236</v>
      </c>
      <c r="G326" s="505">
        <f t="shared" si="28"/>
        <v>1413800</v>
      </c>
      <c r="H326" s="338">
        <v>1</v>
      </c>
      <c r="I326" s="341">
        <v>1413.8</v>
      </c>
    </row>
    <row r="327" spans="1:9" ht="13.5" customHeight="1">
      <c r="A327" s="335">
        <v>71351540</v>
      </c>
      <c r="B327" s="624" t="s">
        <v>1234</v>
      </c>
      <c r="C327" s="625"/>
      <c r="D327" s="671"/>
      <c r="E327" s="342" t="s">
        <v>1228</v>
      </c>
      <c r="F327" s="340" t="s">
        <v>1258</v>
      </c>
      <c r="G327" s="505">
        <f t="shared" si="28"/>
        <v>1146220</v>
      </c>
      <c r="H327" s="338">
        <v>1</v>
      </c>
      <c r="I327" s="334">
        <v>1146.22</v>
      </c>
    </row>
    <row r="328" spans="1:9">
      <c r="A328" s="335">
        <v>98111140</v>
      </c>
      <c r="B328" s="624" t="s">
        <v>1239</v>
      </c>
      <c r="C328" s="625"/>
      <c r="D328" s="671"/>
      <c r="E328" s="335" t="s">
        <v>1240</v>
      </c>
      <c r="F328" s="340" t="s">
        <v>1236</v>
      </c>
      <c r="G328" s="505">
        <f t="shared" si="28"/>
        <v>1279200</v>
      </c>
      <c r="H328" s="338">
        <v>1</v>
      </c>
      <c r="I328" s="495">
        <v>1279.2</v>
      </c>
    </row>
    <row r="329" spans="1:9" ht="14.25">
      <c r="A329" s="355" t="s">
        <v>1288</v>
      </c>
      <c r="B329" s="355" t="s">
        <v>1221</v>
      </c>
      <c r="C329" s="355" t="s">
        <v>1222</v>
      </c>
      <c r="D329" s="621" t="s">
        <v>1289</v>
      </c>
      <c r="E329" s="622"/>
      <c r="F329" s="622"/>
      <c r="G329" s="622"/>
      <c r="H329" s="623"/>
      <c r="I329" s="229">
        <f>+I330</f>
        <v>44060.9</v>
      </c>
    </row>
    <row r="330" spans="1:9" ht="14.25">
      <c r="A330" s="356" t="s">
        <v>1467</v>
      </c>
      <c r="B330" s="640" t="s">
        <v>665</v>
      </c>
      <c r="C330" s="641"/>
      <c r="D330" s="641"/>
      <c r="E330" s="641"/>
      <c r="F330" s="641"/>
      <c r="G330" s="641"/>
      <c r="H330" s="642"/>
      <c r="I330" s="357">
        <f>+I331</f>
        <v>44060.9</v>
      </c>
    </row>
    <row r="331" spans="1:9">
      <c r="A331" s="358"/>
      <c r="B331" s="643" t="s">
        <v>1232</v>
      </c>
      <c r="C331" s="644"/>
      <c r="D331" s="645"/>
      <c r="E331" s="359"/>
      <c r="F331" s="359"/>
      <c r="G331" s="506"/>
      <c r="H331" s="360"/>
      <c r="I331" s="361">
        <f>+I332</f>
        <v>44060.9</v>
      </c>
    </row>
    <row r="332" spans="1:9">
      <c r="A332" s="363" t="s">
        <v>1468</v>
      </c>
      <c r="B332" s="646" t="s">
        <v>1305</v>
      </c>
      <c r="C332" s="646"/>
      <c r="D332" s="646"/>
      <c r="E332" s="364" t="s">
        <v>1228</v>
      </c>
      <c r="F332" s="364" t="s">
        <v>1236</v>
      </c>
      <c r="G332" s="505">
        <f t="shared" ref="G332" si="29">+I332*1000</f>
        <v>44060900</v>
      </c>
      <c r="H332" s="365">
        <v>1</v>
      </c>
      <c r="I332" s="352">
        <v>44060.9</v>
      </c>
    </row>
    <row r="333" spans="1:9" ht="14.25">
      <c r="A333" s="366" t="s">
        <v>1325</v>
      </c>
      <c r="B333" s="366" t="s">
        <v>1221</v>
      </c>
      <c r="C333" s="366" t="s">
        <v>1222</v>
      </c>
      <c r="D333" s="621" t="s">
        <v>1326</v>
      </c>
      <c r="E333" s="622"/>
      <c r="F333" s="622"/>
      <c r="G333" s="622"/>
      <c r="H333" s="623"/>
      <c r="I333" s="229">
        <f>+I334</f>
        <v>449466.2</v>
      </c>
    </row>
    <row r="334" spans="1:9" ht="14.25">
      <c r="A334" s="356" t="s">
        <v>1327</v>
      </c>
      <c r="B334" s="640" t="s">
        <v>677</v>
      </c>
      <c r="C334" s="641"/>
      <c r="D334" s="641"/>
      <c r="E334" s="641"/>
      <c r="F334" s="641"/>
      <c r="G334" s="641"/>
      <c r="H334" s="642"/>
      <c r="I334" s="357">
        <f>+I335+I347</f>
        <v>449466.2</v>
      </c>
    </row>
    <row r="335" spans="1:9">
      <c r="A335" s="358"/>
      <c r="B335" s="643" t="s">
        <v>1254</v>
      </c>
      <c r="C335" s="644"/>
      <c r="D335" s="645"/>
      <c r="E335" s="359"/>
      <c r="F335" s="359"/>
      <c r="G335" s="506"/>
      <c r="H335" s="360"/>
      <c r="I335" s="361">
        <f>SUM(I336:I346)</f>
        <v>423197.60000000003</v>
      </c>
    </row>
    <row r="336" spans="1:9">
      <c r="A336" s="363" t="s">
        <v>1469</v>
      </c>
      <c r="B336" s="646" t="s">
        <v>1357</v>
      </c>
      <c r="C336" s="646"/>
      <c r="D336" s="646"/>
      <c r="E336" s="364" t="s">
        <v>1237</v>
      </c>
      <c r="F336" s="364" t="s">
        <v>1236</v>
      </c>
      <c r="G336" s="505">
        <f t="shared" ref="G336:G338" si="30">+I336*1000</f>
        <v>11185500</v>
      </c>
      <c r="H336" s="365">
        <v>1</v>
      </c>
      <c r="I336" s="372">
        <v>11185.5</v>
      </c>
    </row>
    <row r="337" spans="1:9">
      <c r="A337" s="363" t="s">
        <v>1470</v>
      </c>
      <c r="B337" s="646" t="s">
        <v>1357</v>
      </c>
      <c r="C337" s="646"/>
      <c r="D337" s="646"/>
      <c r="E337" s="364" t="s">
        <v>1237</v>
      </c>
      <c r="F337" s="364" t="s">
        <v>1236</v>
      </c>
      <c r="G337" s="505">
        <f t="shared" si="30"/>
        <v>1000</v>
      </c>
      <c r="H337" s="365">
        <v>1</v>
      </c>
      <c r="I337" s="372">
        <v>1</v>
      </c>
    </row>
    <row r="338" spans="1:9">
      <c r="A338" s="363" t="s">
        <v>1471</v>
      </c>
      <c r="B338" s="646" t="s">
        <v>1357</v>
      </c>
      <c r="C338" s="646"/>
      <c r="D338" s="646"/>
      <c r="E338" s="364" t="s">
        <v>1237</v>
      </c>
      <c r="F338" s="364" t="s">
        <v>1236</v>
      </c>
      <c r="G338" s="505">
        <f t="shared" si="30"/>
        <v>15706700</v>
      </c>
      <c r="H338" s="365">
        <v>1</v>
      </c>
      <c r="I338" s="372">
        <v>15706.7</v>
      </c>
    </row>
    <row r="339" spans="1:9">
      <c r="A339" s="363">
        <v>45221142</v>
      </c>
      <c r="B339" s="646" t="s">
        <v>1357</v>
      </c>
      <c r="C339" s="646"/>
      <c r="D339" s="646"/>
      <c r="E339" s="364" t="s">
        <v>1237</v>
      </c>
      <c r="F339" s="364" t="s">
        <v>1236</v>
      </c>
      <c r="G339" s="505">
        <v>93372206.099999994</v>
      </c>
      <c r="H339" s="365">
        <v>1</v>
      </c>
      <c r="I339" s="352">
        <f t="shared" ref="I339" si="31">+ROUNDUP(G339*H339/1000,1)</f>
        <v>93372.3</v>
      </c>
    </row>
    <row r="340" spans="1:9">
      <c r="A340" s="363" t="s">
        <v>1472</v>
      </c>
      <c r="B340" s="646" t="s">
        <v>1357</v>
      </c>
      <c r="C340" s="646"/>
      <c r="D340" s="646"/>
      <c r="E340" s="364" t="s">
        <v>1237</v>
      </c>
      <c r="F340" s="364" t="s">
        <v>1236</v>
      </c>
      <c r="G340" s="505">
        <f>+I340*1000</f>
        <v>9334300</v>
      </c>
      <c r="H340" s="365">
        <v>1</v>
      </c>
      <c r="I340" s="372">
        <v>9334.2999999999993</v>
      </c>
    </row>
    <row r="341" spans="1:9">
      <c r="A341" s="363">
        <v>45221142</v>
      </c>
      <c r="B341" s="646" t="s">
        <v>1357</v>
      </c>
      <c r="C341" s="646"/>
      <c r="D341" s="646"/>
      <c r="E341" s="364" t="s">
        <v>1235</v>
      </c>
      <c r="F341" s="364" t="s">
        <v>1236</v>
      </c>
      <c r="G341" s="505">
        <v>106377</v>
      </c>
      <c r="H341" s="365">
        <v>1</v>
      </c>
      <c r="I341" s="352">
        <f t="shared" ref="I341" si="32">+ROUNDUP(G341*H341/1000,1)</f>
        <v>106.39999999999999</v>
      </c>
    </row>
    <row r="342" spans="1:9">
      <c r="A342" s="363" t="s">
        <v>1473</v>
      </c>
      <c r="B342" s="646" t="s">
        <v>1357</v>
      </c>
      <c r="C342" s="646"/>
      <c r="D342" s="646"/>
      <c r="E342" s="364" t="s">
        <v>1235</v>
      </c>
      <c r="F342" s="364" t="s">
        <v>1236</v>
      </c>
      <c r="G342" s="505"/>
      <c r="H342" s="365">
        <v>1</v>
      </c>
      <c r="I342" s="372">
        <v>39196.300000000003</v>
      </c>
    </row>
    <row r="343" spans="1:9">
      <c r="A343" s="363">
        <v>45221142</v>
      </c>
      <c r="B343" s="646" t="s">
        <v>1357</v>
      </c>
      <c r="C343" s="646"/>
      <c r="D343" s="646"/>
      <c r="E343" s="364" t="s">
        <v>1237</v>
      </c>
      <c r="F343" s="364" t="s">
        <v>1236</v>
      </c>
      <c r="G343" s="505">
        <v>28044191.600000024</v>
      </c>
      <c r="H343" s="365">
        <v>1</v>
      </c>
      <c r="I343" s="352">
        <f t="shared" ref="I343" si="33">+ROUNDUP(G343*H343/1000,1)</f>
        <v>28044.199999999997</v>
      </c>
    </row>
    <row r="344" spans="1:9">
      <c r="A344" s="363" t="s">
        <v>1474</v>
      </c>
      <c r="B344" s="646" t="s">
        <v>1357</v>
      </c>
      <c r="C344" s="646"/>
      <c r="D344" s="646"/>
      <c r="E344" s="364" t="s">
        <v>1237</v>
      </c>
      <c r="F344" s="364" t="s">
        <v>1236</v>
      </c>
      <c r="G344" s="505"/>
      <c r="H344" s="365">
        <v>1</v>
      </c>
      <c r="I344" s="372">
        <v>145897.1</v>
      </c>
    </row>
    <row r="345" spans="1:9">
      <c r="A345" s="363" t="s">
        <v>1475</v>
      </c>
      <c r="B345" s="646" t="s">
        <v>1357</v>
      </c>
      <c r="C345" s="646"/>
      <c r="D345" s="646"/>
      <c r="E345" s="364" t="s">
        <v>1235</v>
      </c>
      <c r="F345" s="364" t="s">
        <v>1236</v>
      </c>
      <c r="G345" s="505"/>
      <c r="H345" s="365">
        <v>1</v>
      </c>
      <c r="I345" s="372">
        <v>26513.1</v>
      </c>
    </row>
    <row r="346" spans="1:9">
      <c r="A346" s="363">
        <v>45221142</v>
      </c>
      <c r="B346" s="646" t="s">
        <v>1357</v>
      </c>
      <c r="C346" s="646"/>
      <c r="D346" s="646"/>
      <c r="E346" s="364" t="s">
        <v>1228</v>
      </c>
      <c r="F346" s="364" t="s">
        <v>1236</v>
      </c>
      <c r="G346" s="505">
        <v>53840647.5</v>
      </c>
      <c r="H346" s="365">
        <v>1</v>
      </c>
      <c r="I346" s="352">
        <f t="shared" ref="I346" si="34">+ROUNDUP(G346*H346/1000,1)</f>
        <v>53840.7</v>
      </c>
    </row>
    <row r="347" spans="1:9">
      <c r="A347" s="358"/>
      <c r="B347" s="643" t="s">
        <v>1232</v>
      </c>
      <c r="C347" s="644"/>
      <c r="D347" s="645"/>
      <c r="E347" s="359"/>
      <c r="F347" s="359"/>
      <c r="G347" s="506"/>
      <c r="H347" s="360"/>
      <c r="I347" s="361">
        <f>SUM(I348:I365)</f>
        <v>26268.6</v>
      </c>
    </row>
    <row r="348" spans="1:9">
      <c r="A348" s="363" t="s">
        <v>1362</v>
      </c>
      <c r="B348" s="646" t="s">
        <v>1310</v>
      </c>
      <c r="C348" s="646"/>
      <c r="D348" s="646"/>
      <c r="E348" s="364" t="s">
        <v>1256</v>
      </c>
      <c r="F348" s="364" t="s">
        <v>1236</v>
      </c>
      <c r="G348" s="505"/>
      <c r="H348" s="365"/>
      <c r="I348" s="352">
        <v>1444.8</v>
      </c>
    </row>
    <row r="349" spans="1:9">
      <c r="A349" s="363" t="s">
        <v>1476</v>
      </c>
      <c r="B349" s="646" t="s">
        <v>1310</v>
      </c>
      <c r="C349" s="646"/>
      <c r="D349" s="646"/>
      <c r="E349" s="364" t="s">
        <v>1256</v>
      </c>
      <c r="F349" s="364" t="s">
        <v>1236</v>
      </c>
      <c r="G349" s="505"/>
      <c r="H349" s="365"/>
      <c r="I349" s="352">
        <v>1456.1</v>
      </c>
    </row>
    <row r="350" spans="1:9">
      <c r="A350" s="363" t="s">
        <v>1477</v>
      </c>
      <c r="B350" s="646" t="s">
        <v>1310</v>
      </c>
      <c r="C350" s="646"/>
      <c r="D350" s="646"/>
      <c r="E350" s="364" t="s">
        <v>1256</v>
      </c>
      <c r="F350" s="364" t="s">
        <v>1236</v>
      </c>
      <c r="G350" s="505"/>
      <c r="H350" s="365"/>
      <c r="I350" s="352">
        <v>1587</v>
      </c>
    </row>
    <row r="351" spans="1:9">
      <c r="A351" s="363">
        <v>71351540</v>
      </c>
      <c r="B351" s="646" t="s">
        <v>1310</v>
      </c>
      <c r="C351" s="646"/>
      <c r="D351" s="646"/>
      <c r="E351" s="364" t="s">
        <v>1256</v>
      </c>
      <c r="F351" s="364" t="s">
        <v>1236</v>
      </c>
      <c r="G351" s="505">
        <v>1903828</v>
      </c>
      <c r="H351" s="365">
        <v>1</v>
      </c>
      <c r="I351" s="352">
        <f t="shared" ref="I351:I352" si="35">+ROUNDUP(G351*H351/1000,1)</f>
        <v>1903.8999999999999</v>
      </c>
    </row>
    <row r="352" spans="1:9">
      <c r="A352" s="363">
        <v>71351540</v>
      </c>
      <c r="B352" s="646" t="s">
        <v>1310</v>
      </c>
      <c r="C352" s="646"/>
      <c r="D352" s="646"/>
      <c r="E352" s="364" t="s">
        <v>1256</v>
      </c>
      <c r="F352" s="364" t="s">
        <v>1236</v>
      </c>
      <c r="G352" s="505">
        <v>40600</v>
      </c>
      <c r="H352" s="365">
        <v>1</v>
      </c>
      <c r="I352" s="352">
        <f t="shared" si="35"/>
        <v>40.6</v>
      </c>
    </row>
    <row r="353" spans="1:9">
      <c r="A353" s="363" t="s">
        <v>1478</v>
      </c>
      <c r="B353" s="646" t="s">
        <v>1310</v>
      </c>
      <c r="C353" s="646"/>
      <c r="D353" s="646"/>
      <c r="E353" s="364" t="s">
        <v>1256</v>
      </c>
      <c r="F353" s="364" t="s">
        <v>1236</v>
      </c>
      <c r="G353" s="505"/>
      <c r="H353" s="365"/>
      <c r="I353" s="352">
        <v>2664</v>
      </c>
    </row>
    <row r="354" spans="1:9">
      <c r="A354" s="363">
        <v>71351540</v>
      </c>
      <c r="B354" s="646" t="s">
        <v>1310</v>
      </c>
      <c r="C354" s="646"/>
      <c r="D354" s="646"/>
      <c r="E354" s="364" t="s">
        <v>1256</v>
      </c>
      <c r="F354" s="364" t="s">
        <v>1236</v>
      </c>
      <c r="G354" s="505">
        <v>4682608</v>
      </c>
      <c r="H354" s="365">
        <v>1</v>
      </c>
      <c r="I354" s="352">
        <f t="shared" ref="I354:I355" si="36">+ROUNDUP(G354*H354/1000,1)</f>
        <v>4682.7000000000007</v>
      </c>
    </row>
    <row r="355" spans="1:9">
      <c r="A355" s="363">
        <v>71351540</v>
      </c>
      <c r="B355" s="646" t="s">
        <v>1310</v>
      </c>
      <c r="C355" s="646"/>
      <c r="D355" s="646"/>
      <c r="E355" s="364" t="s">
        <v>1256</v>
      </c>
      <c r="F355" s="364" t="s">
        <v>1236</v>
      </c>
      <c r="G355" s="505">
        <v>1891083</v>
      </c>
      <c r="H355" s="365">
        <v>1</v>
      </c>
      <c r="I355" s="352">
        <f t="shared" si="36"/>
        <v>1891.1</v>
      </c>
    </row>
    <row r="356" spans="1:9">
      <c r="A356" s="363" t="s">
        <v>1479</v>
      </c>
      <c r="B356" s="646" t="s">
        <v>1310</v>
      </c>
      <c r="C356" s="646"/>
      <c r="D356" s="646"/>
      <c r="E356" s="364" t="s">
        <v>1256</v>
      </c>
      <c r="F356" s="364" t="s">
        <v>1236</v>
      </c>
      <c r="G356" s="505"/>
      <c r="H356" s="365"/>
      <c r="I356" s="372">
        <v>1639.6</v>
      </c>
    </row>
    <row r="357" spans="1:9">
      <c r="A357" s="363">
        <v>71351540</v>
      </c>
      <c r="B357" s="646" t="s">
        <v>1310</v>
      </c>
      <c r="C357" s="646"/>
      <c r="D357" s="646"/>
      <c r="E357" s="364" t="s">
        <v>1256</v>
      </c>
      <c r="F357" s="364" t="s">
        <v>1236</v>
      </c>
      <c r="G357" s="505">
        <v>2919765</v>
      </c>
      <c r="H357" s="365">
        <v>1</v>
      </c>
      <c r="I357" s="352">
        <f t="shared" ref="I357" si="37">+ROUNDUP(G357*H357/1000,1)</f>
        <v>2919.7999999999997</v>
      </c>
    </row>
    <row r="358" spans="1:9">
      <c r="A358" s="363" t="s">
        <v>1480</v>
      </c>
      <c r="B358" s="646" t="s">
        <v>1310</v>
      </c>
      <c r="C358" s="646"/>
      <c r="D358" s="646"/>
      <c r="E358" s="364" t="s">
        <v>1256</v>
      </c>
      <c r="F358" s="364" t="s">
        <v>1236</v>
      </c>
      <c r="G358" s="505"/>
      <c r="H358" s="365"/>
      <c r="I358" s="372">
        <v>615.5</v>
      </c>
    </row>
    <row r="359" spans="1:9">
      <c r="A359" s="363">
        <v>71351540</v>
      </c>
      <c r="B359" s="646" t="s">
        <v>1310</v>
      </c>
      <c r="C359" s="646"/>
      <c r="D359" s="646"/>
      <c r="E359" s="364" t="s">
        <v>1256</v>
      </c>
      <c r="F359" s="364" t="s">
        <v>1236</v>
      </c>
      <c r="G359" s="505">
        <v>1650233</v>
      </c>
      <c r="H359" s="365">
        <v>1</v>
      </c>
      <c r="I359" s="352">
        <f t="shared" ref="I359:I362" si="38">+ROUNDUP(G359*H359/1000,1)</f>
        <v>1650.3</v>
      </c>
    </row>
    <row r="360" spans="1:9">
      <c r="A360" s="363">
        <v>98111140</v>
      </c>
      <c r="B360" s="646" t="s">
        <v>1311</v>
      </c>
      <c r="C360" s="646"/>
      <c r="D360" s="646"/>
      <c r="E360" s="364" t="s">
        <v>1240</v>
      </c>
      <c r="F360" s="364" t="s">
        <v>1236</v>
      </c>
      <c r="G360" s="505">
        <v>725700</v>
      </c>
      <c r="H360" s="365">
        <v>1</v>
      </c>
      <c r="I360" s="352">
        <f t="shared" si="38"/>
        <v>725.7</v>
      </c>
    </row>
    <row r="361" spans="1:9">
      <c r="A361" s="363">
        <v>98111140</v>
      </c>
      <c r="B361" s="646" t="s">
        <v>1311</v>
      </c>
      <c r="C361" s="646"/>
      <c r="D361" s="646"/>
      <c r="E361" s="364" t="s">
        <v>1240</v>
      </c>
      <c r="F361" s="364" t="s">
        <v>1236</v>
      </c>
      <c r="G361" s="505">
        <v>1141200</v>
      </c>
      <c r="H361" s="365">
        <v>1</v>
      </c>
      <c r="I361" s="352">
        <f t="shared" si="38"/>
        <v>1141.2</v>
      </c>
    </row>
    <row r="362" spans="1:9">
      <c r="A362" s="363">
        <v>98111140</v>
      </c>
      <c r="B362" s="646" t="s">
        <v>1311</v>
      </c>
      <c r="C362" s="646"/>
      <c r="D362" s="646"/>
      <c r="E362" s="364" t="s">
        <v>1240</v>
      </c>
      <c r="F362" s="364" t="s">
        <v>1236</v>
      </c>
      <c r="G362" s="505">
        <v>679500</v>
      </c>
      <c r="H362" s="365">
        <v>1</v>
      </c>
      <c r="I362" s="352">
        <f t="shared" si="38"/>
        <v>679.5</v>
      </c>
    </row>
    <row r="363" spans="1:9">
      <c r="A363" s="363" t="s">
        <v>1363</v>
      </c>
      <c r="B363" s="646" t="s">
        <v>1311</v>
      </c>
      <c r="C363" s="646"/>
      <c r="D363" s="646"/>
      <c r="E363" s="364" t="s">
        <v>1240</v>
      </c>
      <c r="F363" s="364" t="s">
        <v>1236</v>
      </c>
      <c r="G363" s="505"/>
      <c r="H363" s="365"/>
      <c r="I363" s="372">
        <v>300.39999999999998</v>
      </c>
    </row>
    <row r="364" spans="1:9">
      <c r="A364" s="363">
        <v>98111140</v>
      </c>
      <c r="B364" s="646" t="s">
        <v>1311</v>
      </c>
      <c r="C364" s="646"/>
      <c r="D364" s="646"/>
      <c r="E364" s="364" t="s">
        <v>1240</v>
      </c>
      <c r="F364" s="364" t="s">
        <v>1236</v>
      </c>
      <c r="G364" s="505">
        <v>399600</v>
      </c>
      <c r="H364" s="365">
        <v>1</v>
      </c>
      <c r="I364" s="352">
        <f t="shared" ref="I364:I365" si="39">+ROUNDUP(G364*H364/1000,1)</f>
        <v>399.6</v>
      </c>
    </row>
    <row r="365" spans="1:9">
      <c r="A365" s="363">
        <v>98111140</v>
      </c>
      <c r="B365" s="646" t="s">
        <v>1311</v>
      </c>
      <c r="C365" s="646"/>
      <c r="D365" s="646"/>
      <c r="E365" s="364" t="s">
        <v>1240</v>
      </c>
      <c r="F365" s="364" t="s">
        <v>1236</v>
      </c>
      <c r="G365" s="505">
        <v>526800</v>
      </c>
      <c r="H365" s="365">
        <v>1</v>
      </c>
      <c r="I365" s="352">
        <f t="shared" si="39"/>
        <v>526.79999999999995</v>
      </c>
    </row>
    <row r="366" spans="1:9" ht="14.25">
      <c r="A366" s="366" t="s">
        <v>1325</v>
      </c>
      <c r="B366" s="366" t="s">
        <v>1298</v>
      </c>
      <c r="C366" s="366" t="s">
        <v>1222</v>
      </c>
      <c r="D366" s="621" t="s">
        <v>1338</v>
      </c>
      <c r="E366" s="622"/>
      <c r="F366" s="622"/>
      <c r="G366" s="622"/>
      <c r="H366" s="623"/>
      <c r="I366" s="229">
        <f>+I367+I374+I377</f>
        <v>31764</v>
      </c>
    </row>
    <row r="367" spans="1:9" ht="14.25">
      <c r="A367" s="356" t="s">
        <v>1481</v>
      </c>
      <c r="B367" s="640" t="s">
        <v>679</v>
      </c>
      <c r="C367" s="641"/>
      <c r="D367" s="641"/>
      <c r="E367" s="641"/>
      <c r="F367" s="641"/>
      <c r="G367" s="641"/>
      <c r="H367" s="642"/>
      <c r="I367" s="357">
        <f>+I368</f>
        <v>23804</v>
      </c>
    </row>
    <row r="368" spans="1:9">
      <c r="A368" s="358"/>
      <c r="B368" s="643" t="s">
        <v>1232</v>
      </c>
      <c r="C368" s="644"/>
      <c r="D368" s="645"/>
      <c r="E368" s="359"/>
      <c r="F368" s="359"/>
      <c r="G368" s="506"/>
      <c r="H368" s="360"/>
      <c r="I368" s="361">
        <f>SUM(I369:I373)</f>
        <v>23804</v>
      </c>
    </row>
    <row r="369" spans="1:9">
      <c r="A369" s="363">
        <v>71241200</v>
      </c>
      <c r="B369" s="646" t="s">
        <v>1305</v>
      </c>
      <c r="C369" s="646"/>
      <c r="D369" s="646"/>
      <c r="E369" s="364" t="s">
        <v>1256</v>
      </c>
      <c r="F369" s="364" t="s">
        <v>1236</v>
      </c>
      <c r="G369" s="505">
        <v>3900000</v>
      </c>
      <c r="H369" s="365">
        <v>1</v>
      </c>
      <c r="I369" s="352">
        <f t="shared" ref="I369:I373" si="40">+ROUNDUP(G369*H369/1000,1)</f>
        <v>3900</v>
      </c>
    </row>
    <row r="370" spans="1:9">
      <c r="A370" s="363">
        <v>71241200</v>
      </c>
      <c r="B370" s="646" t="s">
        <v>1305</v>
      </c>
      <c r="C370" s="646"/>
      <c r="D370" s="646"/>
      <c r="E370" s="364" t="s">
        <v>1256</v>
      </c>
      <c r="F370" s="364" t="s">
        <v>1236</v>
      </c>
      <c r="G370" s="505">
        <v>4712000</v>
      </c>
      <c r="H370" s="365">
        <v>1</v>
      </c>
      <c r="I370" s="352">
        <f t="shared" si="40"/>
        <v>4712</v>
      </c>
    </row>
    <row r="371" spans="1:9">
      <c r="A371" s="363">
        <v>71241200</v>
      </c>
      <c r="B371" s="646" t="s">
        <v>1305</v>
      </c>
      <c r="C371" s="646"/>
      <c r="D371" s="646"/>
      <c r="E371" s="364" t="s">
        <v>1256</v>
      </c>
      <c r="F371" s="364" t="s">
        <v>1236</v>
      </c>
      <c r="G371" s="505">
        <v>5000000</v>
      </c>
      <c r="H371" s="365">
        <v>1</v>
      </c>
      <c r="I371" s="352">
        <f t="shared" si="40"/>
        <v>5000</v>
      </c>
    </row>
    <row r="372" spans="1:9">
      <c r="A372" s="363">
        <v>71241200</v>
      </c>
      <c r="B372" s="646" t="s">
        <v>1305</v>
      </c>
      <c r="C372" s="646"/>
      <c r="D372" s="646"/>
      <c r="E372" s="364" t="s">
        <v>1256</v>
      </c>
      <c r="F372" s="364" t="s">
        <v>1236</v>
      </c>
      <c r="G372" s="505">
        <v>4000000</v>
      </c>
      <c r="H372" s="365">
        <v>1</v>
      </c>
      <c r="I372" s="352">
        <f t="shared" si="40"/>
        <v>4000</v>
      </c>
    </row>
    <row r="373" spans="1:9">
      <c r="A373" s="363">
        <v>71241200</v>
      </c>
      <c r="B373" s="646" t="s">
        <v>1305</v>
      </c>
      <c r="C373" s="646"/>
      <c r="D373" s="646"/>
      <c r="E373" s="364" t="s">
        <v>1256</v>
      </c>
      <c r="F373" s="364" t="s">
        <v>1236</v>
      </c>
      <c r="G373" s="505">
        <v>6192000</v>
      </c>
      <c r="H373" s="365">
        <v>1</v>
      </c>
      <c r="I373" s="352">
        <f t="shared" si="40"/>
        <v>6192</v>
      </c>
    </row>
    <row r="374" spans="1:9" ht="14.25">
      <c r="A374" s="356" t="s">
        <v>1482</v>
      </c>
      <c r="B374" s="640" t="s">
        <v>680</v>
      </c>
      <c r="C374" s="641"/>
      <c r="D374" s="641"/>
      <c r="E374" s="641"/>
      <c r="F374" s="641"/>
      <c r="G374" s="641"/>
      <c r="H374" s="642"/>
      <c r="I374" s="357">
        <f>+I375</f>
        <v>960</v>
      </c>
    </row>
    <row r="375" spans="1:9">
      <c r="A375" s="358"/>
      <c r="B375" s="643" t="s">
        <v>1232</v>
      </c>
      <c r="C375" s="644"/>
      <c r="D375" s="645"/>
      <c r="E375" s="359"/>
      <c r="F375" s="359"/>
      <c r="G375" s="506"/>
      <c r="H375" s="360"/>
      <c r="I375" s="361">
        <f>+I376</f>
        <v>960</v>
      </c>
    </row>
    <row r="376" spans="1:9">
      <c r="A376" s="363">
        <v>50531140</v>
      </c>
      <c r="B376" s="646" t="s">
        <v>1306</v>
      </c>
      <c r="C376" s="646"/>
      <c r="D376" s="646"/>
      <c r="E376" s="364" t="s">
        <v>1256</v>
      </c>
      <c r="F376" s="364" t="s">
        <v>1236</v>
      </c>
      <c r="G376" s="505">
        <v>960000</v>
      </c>
      <c r="H376" s="365">
        <v>1</v>
      </c>
      <c r="I376" s="352">
        <f t="shared" ref="I376" si="41">+ROUNDUP(G376*H376/1000,1)</f>
        <v>960</v>
      </c>
    </row>
    <row r="377" spans="1:9" ht="14.25">
      <c r="A377" s="356" t="s">
        <v>1483</v>
      </c>
      <c r="B377" s="640" t="s">
        <v>681</v>
      </c>
      <c r="C377" s="641"/>
      <c r="D377" s="641"/>
      <c r="E377" s="641"/>
      <c r="F377" s="641"/>
      <c r="G377" s="641"/>
      <c r="H377" s="642"/>
      <c r="I377" s="357">
        <f>+I378</f>
        <v>7000</v>
      </c>
    </row>
    <row r="378" spans="1:9">
      <c r="A378" s="358"/>
      <c r="B378" s="643" t="s">
        <v>1232</v>
      </c>
      <c r="C378" s="644"/>
      <c r="D378" s="645"/>
      <c r="E378" s="359"/>
      <c r="F378" s="359"/>
      <c r="G378" s="506"/>
      <c r="H378" s="360"/>
      <c r="I378" s="361">
        <f>+I379</f>
        <v>7000</v>
      </c>
    </row>
    <row r="379" spans="1:9">
      <c r="A379" s="363">
        <v>71241200</v>
      </c>
      <c r="B379" s="646" t="s">
        <v>1305</v>
      </c>
      <c r="C379" s="646"/>
      <c r="D379" s="646"/>
      <c r="E379" s="364" t="s">
        <v>1240</v>
      </c>
      <c r="F379" s="364" t="s">
        <v>1236</v>
      </c>
      <c r="G379" s="505">
        <v>7000000</v>
      </c>
      <c r="H379" s="365">
        <v>1</v>
      </c>
      <c r="I379" s="352">
        <f t="shared" ref="I379" si="42">+ROUNDUP(G379*H379/1000,1)</f>
        <v>7000</v>
      </c>
    </row>
    <row r="380" spans="1:9" ht="14.25">
      <c r="A380" s="366" t="s">
        <v>1325</v>
      </c>
      <c r="B380" s="366" t="s">
        <v>1344</v>
      </c>
      <c r="C380" s="366" t="s">
        <v>1222</v>
      </c>
      <c r="D380" s="621" t="s">
        <v>1484</v>
      </c>
      <c r="E380" s="622"/>
      <c r="F380" s="622"/>
      <c r="G380" s="622"/>
      <c r="H380" s="623"/>
      <c r="I380" s="229">
        <f>+I381+I385+I389+I393+I401+I407</f>
        <v>132905.1</v>
      </c>
    </row>
    <row r="381" spans="1:9" ht="14.25">
      <c r="A381" s="356" t="s">
        <v>1345</v>
      </c>
      <c r="B381" s="640" t="s">
        <v>230</v>
      </c>
      <c r="C381" s="641"/>
      <c r="D381" s="641"/>
      <c r="E381" s="641"/>
      <c r="F381" s="641"/>
      <c r="G381" s="641"/>
      <c r="H381" s="642"/>
      <c r="I381" s="357">
        <f>+I382</f>
        <v>1942.7999999999997</v>
      </c>
    </row>
    <row r="382" spans="1:9">
      <c r="A382" s="358"/>
      <c r="B382" s="643" t="s">
        <v>1232</v>
      </c>
      <c r="C382" s="644"/>
      <c r="D382" s="645"/>
      <c r="E382" s="359"/>
      <c r="F382" s="359"/>
      <c r="G382" s="506"/>
      <c r="H382" s="360"/>
      <c r="I382" s="361">
        <f>SUM(I383:I384)</f>
        <v>1942.7999999999997</v>
      </c>
    </row>
    <row r="383" spans="1:9">
      <c r="A383" s="363">
        <v>71351540</v>
      </c>
      <c r="B383" s="646" t="s">
        <v>1310</v>
      </c>
      <c r="C383" s="646"/>
      <c r="D383" s="646"/>
      <c r="E383" s="364" t="s">
        <v>1256</v>
      </c>
      <c r="F383" s="364" t="s">
        <v>1236</v>
      </c>
      <c r="G383" s="505">
        <v>1192355</v>
      </c>
      <c r="H383" s="365">
        <v>1</v>
      </c>
      <c r="I383" s="352">
        <f t="shared" ref="I383:I384" si="43">+ROUNDUP(G383*H383/1000,1)</f>
        <v>1192.3999999999999</v>
      </c>
    </row>
    <row r="384" spans="1:9">
      <c r="A384" s="363">
        <v>98111140</v>
      </c>
      <c r="B384" s="646" t="s">
        <v>1311</v>
      </c>
      <c r="C384" s="646"/>
      <c r="D384" s="646"/>
      <c r="E384" s="364" t="s">
        <v>1240</v>
      </c>
      <c r="F384" s="364" t="s">
        <v>1236</v>
      </c>
      <c r="G384" s="505">
        <v>750400</v>
      </c>
      <c r="H384" s="365">
        <v>1</v>
      </c>
      <c r="I384" s="352">
        <f t="shared" si="43"/>
        <v>750.4</v>
      </c>
    </row>
    <row r="385" spans="1:9" ht="14.25">
      <c r="A385" s="356" t="s">
        <v>1346</v>
      </c>
      <c r="B385" s="640" t="s">
        <v>646</v>
      </c>
      <c r="C385" s="641"/>
      <c r="D385" s="641"/>
      <c r="E385" s="641"/>
      <c r="F385" s="641"/>
      <c r="G385" s="641"/>
      <c r="H385" s="642"/>
      <c r="I385" s="357">
        <f>+I386</f>
        <v>899.40000000000009</v>
      </c>
    </row>
    <row r="386" spans="1:9">
      <c r="A386" s="358"/>
      <c r="B386" s="643" t="s">
        <v>1232</v>
      </c>
      <c r="C386" s="644"/>
      <c r="D386" s="645"/>
      <c r="E386" s="359"/>
      <c r="F386" s="359"/>
      <c r="G386" s="506"/>
      <c r="H386" s="360"/>
      <c r="I386" s="361">
        <f>SUM(I387:I388)</f>
        <v>899.40000000000009</v>
      </c>
    </row>
    <row r="387" spans="1:9">
      <c r="A387" s="363" t="s">
        <v>1362</v>
      </c>
      <c r="B387" s="646" t="s">
        <v>1310</v>
      </c>
      <c r="C387" s="646"/>
      <c r="D387" s="646"/>
      <c r="E387" s="364" t="s">
        <v>1256</v>
      </c>
      <c r="F387" s="364" t="s">
        <v>1236</v>
      </c>
      <c r="G387" s="505"/>
      <c r="H387" s="365"/>
      <c r="I387" s="352">
        <v>471.8</v>
      </c>
    </row>
    <row r="388" spans="1:9">
      <c r="A388" s="363" t="s">
        <v>1363</v>
      </c>
      <c r="B388" s="646" t="s">
        <v>1311</v>
      </c>
      <c r="C388" s="646"/>
      <c r="D388" s="646"/>
      <c r="E388" s="364" t="s">
        <v>1240</v>
      </c>
      <c r="F388" s="364" t="s">
        <v>1236</v>
      </c>
      <c r="G388" s="505"/>
      <c r="H388" s="365"/>
      <c r="I388" s="352">
        <v>427.6</v>
      </c>
    </row>
    <row r="389" spans="1:9" ht="14.25">
      <c r="A389" s="356" t="s">
        <v>1485</v>
      </c>
      <c r="B389" s="640" t="s">
        <v>1486</v>
      </c>
      <c r="C389" s="641"/>
      <c r="D389" s="641"/>
      <c r="E389" s="641"/>
      <c r="F389" s="641"/>
      <c r="G389" s="641"/>
      <c r="H389" s="642"/>
      <c r="I389" s="357">
        <f>+I390</f>
        <v>3265.8</v>
      </c>
    </row>
    <row r="390" spans="1:9">
      <c r="A390" s="358"/>
      <c r="B390" s="643" t="s">
        <v>1232</v>
      </c>
      <c r="C390" s="644"/>
      <c r="D390" s="645"/>
      <c r="E390" s="359"/>
      <c r="F390" s="359"/>
      <c r="G390" s="506"/>
      <c r="H390" s="360"/>
      <c r="I390" s="361">
        <f>SUM(I391:I392)</f>
        <v>3265.8</v>
      </c>
    </row>
    <row r="391" spans="1:9">
      <c r="A391" s="363">
        <v>71351540</v>
      </c>
      <c r="B391" s="646" t="s">
        <v>1310</v>
      </c>
      <c r="C391" s="646"/>
      <c r="D391" s="646"/>
      <c r="E391" s="364" t="s">
        <v>1256</v>
      </c>
      <c r="F391" s="364" t="s">
        <v>1236</v>
      </c>
      <c r="G391" s="505">
        <v>2562500</v>
      </c>
      <c r="H391" s="365">
        <v>1</v>
      </c>
      <c r="I391" s="352">
        <f t="shared" ref="I391:I392" si="44">+ROUNDUP(G391*H391/1000,1)</f>
        <v>2562.5</v>
      </c>
    </row>
    <row r="392" spans="1:9">
      <c r="A392" s="363">
        <v>98111140</v>
      </c>
      <c r="B392" s="646" t="s">
        <v>1311</v>
      </c>
      <c r="C392" s="646"/>
      <c r="D392" s="646"/>
      <c r="E392" s="364" t="s">
        <v>1240</v>
      </c>
      <c r="F392" s="364" t="s">
        <v>1236</v>
      </c>
      <c r="G392" s="505">
        <v>703300</v>
      </c>
      <c r="H392" s="365">
        <v>1</v>
      </c>
      <c r="I392" s="352">
        <f t="shared" si="44"/>
        <v>703.3</v>
      </c>
    </row>
    <row r="393" spans="1:9" ht="14.25">
      <c r="A393" s="356" t="s">
        <v>1350</v>
      </c>
      <c r="B393" s="640" t="s">
        <v>1351</v>
      </c>
      <c r="C393" s="641"/>
      <c r="D393" s="641"/>
      <c r="E393" s="641"/>
      <c r="F393" s="641"/>
      <c r="G393" s="641"/>
      <c r="H393" s="642"/>
      <c r="I393" s="357">
        <f>+I394+I397</f>
        <v>63481.899999999994</v>
      </c>
    </row>
    <row r="394" spans="1:9">
      <c r="A394" s="358"/>
      <c r="B394" s="643" t="s">
        <v>1352</v>
      </c>
      <c r="C394" s="644"/>
      <c r="D394" s="645"/>
      <c r="E394" s="359"/>
      <c r="F394" s="359"/>
      <c r="G394" s="506"/>
      <c r="H394" s="360"/>
      <c r="I394" s="361">
        <f>SUM(I395:I396)</f>
        <v>58578.399999999994</v>
      </c>
    </row>
    <row r="395" spans="1:9">
      <c r="A395" s="363" t="s">
        <v>1469</v>
      </c>
      <c r="B395" s="646" t="s">
        <v>1487</v>
      </c>
      <c r="C395" s="646"/>
      <c r="D395" s="646"/>
      <c r="E395" s="364" t="s">
        <v>1237</v>
      </c>
      <c r="F395" s="364" t="s">
        <v>1236</v>
      </c>
      <c r="G395" s="505"/>
      <c r="H395" s="365"/>
      <c r="I395" s="352">
        <v>56327.7</v>
      </c>
    </row>
    <row r="396" spans="1:9">
      <c r="A396" s="363" t="s">
        <v>1471</v>
      </c>
      <c r="B396" s="646" t="s">
        <v>1487</v>
      </c>
      <c r="C396" s="646"/>
      <c r="D396" s="646"/>
      <c r="E396" s="364" t="s">
        <v>1237</v>
      </c>
      <c r="F396" s="364" t="s">
        <v>1236</v>
      </c>
      <c r="G396" s="505"/>
      <c r="H396" s="365"/>
      <c r="I396" s="352">
        <v>2250.6999999999998</v>
      </c>
    </row>
    <row r="397" spans="1:9">
      <c r="A397" s="358"/>
      <c r="B397" s="643" t="s">
        <v>1232</v>
      </c>
      <c r="C397" s="644"/>
      <c r="D397" s="645"/>
      <c r="E397" s="359"/>
      <c r="F397" s="359"/>
      <c r="G397" s="506"/>
      <c r="H397" s="360"/>
      <c r="I397" s="361">
        <f>SUM(I398:I400)</f>
        <v>4903.5</v>
      </c>
    </row>
    <row r="398" spans="1:9">
      <c r="A398" s="363" t="s">
        <v>1477</v>
      </c>
      <c r="B398" s="646" t="s">
        <v>1310</v>
      </c>
      <c r="C398" s="646"/>
      <c r="D398" s="646"/>
      <c r="E398" s="364" t="s">
        <v>1256</v>
      </c>
      <c r="F398" s="364" t="s">
        <v>1236</v>
      </c>
      <c r="G398" s="505"/>
      <c r="H398" s="365"/>
      <c r="I398" s="352">
        <v>3051.4</v>
      </c>
    </row>
    <row r="399" spans="1:9">
      <c r="A399" s="363" t="s">
        <v>1488</v>
      </c>
      <c r="B399" s="646" t="s">
        <v>1311</v>
      </c>
      <c r="C399" s="646"/>
      <c r="D399" s="646"/>
      <c r="E399" s="364" t="s">
        <v>1240</v>
      </c>
      <c r="F399" s="364" t="s">
        <v>1236</v>
      </c>
      <c r="G399" s="505"/>
      <c r="H399" s="365"/>
      <c r="I399" s="352">
        <v>652.1</v>
      </c>
    </row>
    <row r="400" spans="1:9">
      <c r="A400" s="363">
        <v>50531140</v>
      </c>
      <c r="B400" s="646" t="s">
        <v>1306</v>
      </c>
      <c r="C400" s="646"/>
      <c r="D400" s="646"/>
      <c r="E400" s="364" t="s">
        <v>1256</v>
      </c>
      <c r="F400" s="364" t="s">
        <v>1236</v>
      </c>
      <c r="G400" s="505">
        <v>1200000</v>
      </c>
      <c r="H400" s="365">
        <v>1</v>
      </c>
      <c r="I400" s="352">
        <f t="shared" ref="I400" si="45">+ROUNDUP(G400*H400/1000,1)</f>
        <v>1200</v>
      </c>
    </row>
    <row r="401" spans="1:9" ht="14.25">
      <c r="A401" s="356" t="s">
        <v>1489</v>
      </c>
      <c r="B401" s="640" t="s">
        <v>1490</v>
      </c>
      <c r="C401" s="641"/>
      <c r="D401" s="641"/>
      <c r="E401" s="641"/>
      <c r="F401" s="641"/>
      <c r="G401" s="641"/>
      <c r="H401" s="642"/>
      <c r="I401" s="357">
        <f>+I402+I404</f>
        <v>50411</v>
      </c>
    </row>
    <row r="402" spans="1:9">
      <c r="A402" s="358"/>
      <c r="B402" s="643" t="s">
        <v>1352</v>
      </c>
      <c r="C402" s="644"/>
      <c r="D402" s="645"/>
      <c r="E402" s="359"/>
      <c r="F402" s="359"/>
      <c r="G402" s="506"/>
      <c r="H402" s="360"/>
      <c r="I402" s="361">
        <f>+I403</f>
        <v>48333.7</v>
      </c>
    </row>
    <row r="403" spans="1:9">
      <c r="A403" s="363" t="s">
        <v>1354</v>
      </c>
      <c r="B403" s="646" t="s">
        <v>1353</v>
      </c>
      <c r="C403" s="646"/>
      <c r="D403" s="646"/>
      <c r="E403" s="364" t="s">
        <v>1235</v>
      </c>
      <c r="F403" s="364" t="s">
        <v>1236</v>
      </c>
      <c r="G403" s="505"/>
      <c r="H403" s="365"/>
      <c r="I403" s="352">
        <v>48333.7</v>
      </c>
    </row>
    <row r="404" spans="1:9">
      <c r="A404" s="358"/>
      <c r="B404" s="643" t="s">
        <v>1232</v>
      </c>
      <c r="C404" s="644"/>
      <c r="D404" s="645"/>
      <c r="E404" s="359"/>
      <c r="F404" s="359"/>
      <c r="G404" s="506"/>
      <c r="H404" s="360"/>
      <c r="I404" s="361">
        <f>SUM(I405:I406)</f>
        <v>2077.3000000000002</v>
      </c>
    </row>
    <row r="405" spans="1:9">
      <c r="A405" s="363" t="s">
        <v>1362</v>
      </c>
      <c r="B405" s="646" t="s">
        <v>1310</v>
      </c>
      <c r="C405" s="646"/>
      <c r="D405" s="646"/>
      <c r="E405" s="364" t="s">
        <v>1256</v>
      </c>
      <c r="F405" s="364" t="s">
        <v>1236</v>
      </c>
      <c r="G405" s="505"/>
      <c r="H405" s="365"/>
      <c r="I405" s="352">
        <v>1468</v>
      </c>
    </row>
    <row r="406" spans="1:9">
      <c r="A406" s="363" t="s">
        <v>1363</v>
      </c>
      <c r="B406" s="646" t="s">
        <v>1311</v>
      </c>
      <c r="C406" s="646"/>
      <c r="D406" s="646"/>
      <c r="E406" s="364" t="s">
        <v>1240</v>
      </c>
      <c r="F406" s="364" t="s">
        <v>1236</v>
      </c>
      <c r="G406" s="505"/>
      <c r="H406" s="365"/>
      <c r="I406" s="352">
        <v>609.29999999999995</v>
      </c>
    </row>
    <row r="407" spans="1:9">
      <c r="A407" s="443" t="s">
        <v>1358</v>
      </c>
      <c r="B407" s="721" t="s">
        <v>1359</v>
      </c>
      <c r="C407" s="722"/>
      <c r="D407" s="722"/>
      <c r="E407" s="722"/>
      <c r="F407" s="722"/>
      <c r="G407" s="722"/>
      <c r="H407" s="723"/>
      <c r="I407" s="357">
        <f>+I408+I410</f>
        <v>12904.2</v>
      </c>
    </row>
    <row r="408" spans="1:9">
      <c r="A408" s="358"/>
      <c r="B408" s="643" t="s">
        <v>1352</v>
      </c>
      <c r="C408" s="644"/>
      <c r="D408" s="645"/>
      <c r="E408" s="359"/>
      <c r="F408" s="359"/>
      <c r="G408" s="506"/>
      <c r="H408" s="360"/>
      <c r="I408" s="361">
        <f>+I409</f>
        <v>12412.2</v>
      </c>
    </row>
    <row r="409" spans="1:9">
      <c r="A409" s="363" t="s">
        <v>1469</v>
      </c>
      <c r="B409" s="646" t="s">
        <v>1357</v>
      </c>
      <c r="C409" s="646"/>
      <c r="D409" s="646"/>
      <c r="E409" s="364" t="s">
        <v>1237</v>
      </c>
      <c r="F409" s="364" t="s">
        <v>1236</v>
      </c>
      <c r="G409" s="505"/>
      <c r="H409" s="362"/>
      <c r="I409" s="352">
        <v>12412.2</v>
      </c>
    </row>
    <row r="410" spans="1:9">
      <c r="A410" s="358"/>
      <c r="B410" s="643" t="s">
        <v>1232</v>
      </c>
      <c r="C410" s="644"/>
      <c r="D410" s="645"/>
      <c r="E410" s="359"/>
      <c r="F410" s="359"/>
      <c r="G410" s="506"/>
      <c r="H410" s="360"/>
      <c r="I410" s="361">
        <f>SUM(I411:I412)</f>
        <v>492</v>
      </c>
    </row>
    <row r="411" spans="1:9">
      <c r="A411" s="363" t="s">
        <v>1363</v>
      </c>
      <c r="B411" s="646" t="s">
        <v>1311</v>
      </c>
      <c r="C411" s="646"/>
      <c r="D411" s="646"/>
      <c r="E411" s="364" t="s">
        <v>1240</v>
      </c>
      <c r="F411" s="364" t="s">
        <v>1236</v>
      </c>
      <c r="G411" s="505"/>
      <c r="H411" s="362"/>
      <c r="I411" s="352">
        <v>12</v>
      </c>
    </row>
    <row r="412" spans="1:9">
      <c r="A412" s="363">
        <v>50531140</v>
      </c>
      <c r="B412" s="646" t="s">
        <v>1306</v>
      </c>
      <c r="C412" s="646"/>
      <c r="D412" s="646"/>
      <c r="E412" s="364" t="s">
        <v>1256</v>
      </c>
      <c r="F412" s="364" t="s">
        <v>1236</v>
      </c>
      <c r="G412" s="505">
        <v>480000</v>
      </c>
      <c r="H412" s="365">
        <v>1</v>
      </c>
      <c r="I412" s="352">
        <f t="shared" ref="I412" si="46">+ROUNDUP(G412*H412/1000,1)</f>
        <v>480</v>
      </c>
    </row>
    <row r="413" spans="1:9" ht="14.25">
      <c r="A413" s="356" t="s">
        <v>1491</v>
      </c>
      <c r="B413" s="640" t="s">
        <v>1492</v>
      </c>
      <c r="C413" s="641"/>
      <c r="D413" s="641"/>
      <c r="E413" s="641"/>
      <c r="F413" s="641"/>
      <c r="G413" s="641"/>
      <c r="H413" s="642"/>
      <c r="I413" s="357">
        <f>+I414</f>
        <v>1440</v>
      </c>
    </row>
    <row r="414" spans="1:9">
      <c r="A414" s="358"/>
      <c r="B414" s="643" t="s">
        <v>1232</v>
      </c>
      <c r="C414" s="644"/>
      <c r="D414" s="645"/>
      <c r="E414" s="359"/>
      <c r="F414" s="359"/>
      <c r="G414" s="506"/>
      <c r="H414" s="360"/>
      <c r="I414" s="361">
        <f>SUM(I415:I417)</f>
        <v>1440</v>
      </c>
    </row>
    <row r="415" spans="1:9">
      <c r="A415" s="363">
        <v>50531140</v>
      </c>
      <c r="B415" s="646" t="s">
        <v>1306</v>
      </c>
      <c r="C415" s="646"/>
      <c r="D415" s="646"/>
      <c r="E415" s="364" t="s">
        <v>1256</v>
      </c>
      <c r="F415" s="364" t="s">
        <v>1236</v>
      </c>
      <c r="G415" s="505">
        <v>480000</v>
      </c>
      <c r="H415" s="365">
        <v>1</v>
      </c>
      <c r="I415" s="352">
        <f t="shared" ref="I415:I416" si="47">+ROUNDUP(G415*H415/1000,1)</f>
        <v>480</v>
      </c>
    </row>
    <row r="416" spans="1:9">
      <c r="A416" s="363">
        <v>50531140</v>
      </c>
      <c r="B416" s="646" t="s">
        <v>1306</v>
      </c>
      <c r="C416" s="646"/>
      <c r="D416" s="646"/>
      <c r="E416" s="364" t="s">
        <v>1256</v>
      </c>
      <c r="F416" s="364" t="s">
        <v>1236</v>
      </c>
      <c r="G416" s="505">
        <v>480000</v>
      </c>
      <c r="H416" s="365">
        <v>1</v>
      </c>
      <c r="I416" s="352">
        <f t="shared" si="47"/>
        <v>480</v>
      </c>
    </row>
    <row r="417" spans="1:9">
      <c r="A417" s="363">
        <v>50531140</v>
      </c>
      <c r="B417" s="646" t="s">
        <v>1306</v>
      </c>
      <c r="C417" s="646"/>
      <c r="D417" s="646"/>
      <c r="E417" s="364" t="s">
        <v>1256</v>
      </c>
      <c r="F417" s="364" t="s">
        <v>1236</v>
      </c>
      <c r="G417" s="505">
        <v>480000</v>
      </c>
      <c r="H417" s="365">
        <v>1</v>
      </c>
      <c r="I417" s="352">
        <f>+ROUNDUP(G417*H417/1000,1)</f>
        <v>480</v>
      </c>
    </row>
    <row r="418" spans="1:9" ht="14.25">
      <c r="A418" s="444" t="s">
        <v>1493</v>
      </c>
      <c r="B418" s="729" t="s">
        <v>1221</v>
      </c>
      <c r="C418" s="729"/>
      <c r="D418" s="729"/>
      <c r="E418" s="444" t="s">
        <v>1494</v>
      </c>
      <c r="F418" s="730" t="s">
        <v>198</v>
      </c>
      <c r="G418" s="730"/>
      <c r="H418" s="730"/>
      <c r="I418" s="445"/>
    </row>
    <row r="419" spans="1:9" ht="14.25">
      <c r="A419" s="290" t="s">
        <v>1495</v>
      </c>
      <c r="B419" s="728" t="s">
        <v>1496</v>
      </c>
      <c r="C419" s="728"/>
      <c r="D419" s="728"/>
      <c r="E419" s="728"/>
      <c r="F419" s="728"/>
      <c r="G419" s="728"/>
      <c r="H419" s="728"/>
      <c r="I419" s="446">
        <f>+I420</f>
        <v>255.1</v>
      </c>
    </row>
    <row r="420" spans="1:9" ht="14.25">
      <c r="A420" s="160" t="s">
        <v>1246</v>
      </c>
      <c r="B420" s="728" t="s">
        <v>1232</v>
      </c>
      <c r="C420" s="728"/>
      <c r="D420" s="728"/>
      <c r="E420" s="447" t="s">
        <v>1246</v>
      </c>
      <c r="F420" s="447" t="s">
        <v>1246</v>
      </c>
      <c r="G420" s="521" t="s">
        <v>1246</v>
      </c>
      <c r="H420" s="290" t="s">
        <v>1246</v>
      </c>
      <c r="I420" s="446">
        <f>SUM(I421:I422)</f>
        <v>255.1</v>
      </c>
    </row>
    <row r="421" spans="1:9">
      <c r="A421" s="160">
        <v>71351540</v>
      </c>
      <c r="B421" s="638" t="s">
        <v>1234</v>
      </c>
      <c r="C421" s="638"/>
      <c r="D421" s="638"/>
      <c r="E421" s="124" t="s">
        <v>1256</v>
      </c>
      <c r="F421" s="124" t="s">
        <v>1236</v>
      </c>
      <c r="G421" s="522">
        <v>90100</v>
      </c>
      <c r="H421" s="449">
        <v>1</v>
      </c>
      <c r="I421" s="450">
        <f>+G421*H421/1000</f>
        <v>90.1</v>
      </c>
    </row>
    <row r="422" spans="1:9">
      <c r="A422" s="160">
        <v>98111140</v>
      </c>
      <c r="B422" s="638" t="s">
        <v>1497</v>
      </c>
      <c r="C422" s="638"/>
      <c r="D422" s="638"/>
      <c r="E422" s="124" t="s">
        <v>1240</v>
      </c>
      <c r="F422" s="124" t="s">
        <v>1236</v>
      </c>
      <c r="G422" s="522">
        <v>165000</v>
      </c>
      <c r="H422" s="449">
        <v>1</v>
      </c>
      <c r="I422" s="450">
        <f>+G422*H422/1000</f>
        <v>165</v>
      </c>
    </row>
    <row r="423" spans="1:9" ht="14.25">
      <c r="A423" s="444" t="s">
        <v>1498</v>
      </c>
      <c r="B423" s="724" t="s">
        <v>1499</v>
      </c>
      <c r="C423" s="725"/>
      <c r="D423" s="726"/>
      <c r="E423" s="444" t="s">
        <v>1386</v>
      </c>
      <c r="F423" s="724" t="s">
        <v>233</v>
      </c>
      <c r="G423" s="725"/>
      <c r="H423" s="726"/>
      <c r="I423" s="178"/>
    </row>
    <row r="424" spans="1:9" ht="14.25">
      <c r="A424" s="188" t="s">
        <v>1500</v>
      </c>
      <c r="B424" s="682" t="s">
        <v>1501</v>
      </c>
      <c r="C424" s="683"/>
      <c r="D424" s="683"/>
      <c r="E424" s="683"/>
      <c r="F424" s="683"/>
      <c r="G424" s="683"/>
      <c r="H424" s="727"/>
      <c r="I424" s="446">
        <f>+I426+I428+I429</f>
        <v>140177.69999999998</v>
      </c>
    </row>
    <row r="425" spans="1:9" ht="14.25">
      <c r="A425" s="123" t="s">
        <v>1246</v>
      </c>
      <c r="B425" s="728" t="s">
        <v>1502</v>
      </c>
      <c r="C425" s="728"/>
      <c r="D425" s="728"/>
      <c r="E425" s="451"/>
      <c r="F425" s="452"/>
      <c r="G425" s="523"/>
      <c r="H425" s="453"/>
      <c r="I425" s="454"/>
    </row>
    <row r="426" spans="1:9">
      <c r="A426" s="160" t="s">
        <v>1503</v>
      </c>
      <c r="B426" s="638" t="s">
        <v>1487</v>
      </c>
      <c r="C426" s="638"/>
      <c r="D426" s="638"/>
      <c r="E426" s="124" t="s">
        <v>1504</v>
      </c>
      <c r="F426" s="178" t="s">
        <v>1258</v>
      </c>
      <c r="G426" s="522">
        <v>138983800</v>
      </c>
      <c r="H426" s="448">
        <v>1</v>
      </c>
      <c r="I426" s="450">
        <f>+G426*H426/1000</f>
        <v>138983.79999999999</v>
      </c>
    </row>
    <row r="427" spans="1:9" ht="14.25">
      <c r="A427" s="123" t="s">
        <v>1246</v>
      </c>
      <c r="B427" s="728" t="s">
        <v>1232</v>
      </c>
      <c r="C427" s="728"/>
      <c r="D427" s="728"/>
      <c r="E427" s="451"/>
      <c r="F427" s="452"/>
      <c r="G427" s="523"/>
      <c r="H427" s="453"/>
      <c r="I427" s="454"/>
    </row>
    <row r="428" spans="1:9">
      <c r="A428" s="160" t="s">
        <v>1505</v>
      </c>
      <c r="B428" s="638" t="s">
        <v>1506</v>
      </c>
      <c r="C428" s="638"/>
      <c r="D428" s="638"/>
      <c r="E428" s="124" t="s">
        <v>1256</v>
      </c>
      <c r="F428" s="178" t="s">
        <v>1258</v>
      </c>
      <c r="G428" s="522">
        <v>716900</v>
      </c>
      <c r="H428" s="448">
        <v>1</v>
      </c>
      <c r="I428" s="450">
        <f>+G428*H428/1000</f>
        <v>716.9</v>
      </c>
    </row>
    <row r="429" spans="1:9">
      <c r="A429" s="160" t="s">
        <v>1507</v>
      </c>
      <c r="B429" s="638" t="s">
        <v>1311</v>
      </c>
      <c r="C429" s="638"/>
      <c r="D429" s="638"/>
      <c r="E429" s="124" t="s">
        <v>1409</v>
      </c>
      <c r="F429" s="178" t="s">
        <v>1258</v>
      </c>
      <c r="G429" s="522">
        <v>477000</v>
      </c>
      <c r="H429" s="448">
        <v>1</v>
      </c>
      <c r="I429" s="450">
        <f>+G429*H429/1000</f>
        <v>477</v>
      </c>
    </row>
    <row r="430" spans="1:9" ht="14.25">
      <c r="A430" s="731" t="s">
        <v>295</v>
      </c>
      <c r="B430" s="731"/>
      <c r="C430" s="731"/>
      <c r="D430" s="731"/>
      <c r="E430" s="731"/>
      <c r="F430" s="731"/>
      <c r="G430" s="731"/>
      <c r="H430" s="731"/>
      <c r="I430" s="455">
        <f>I431</f>
        <v>29570</v>
      </c>
    </row>
    <row r="431" spans="1:9" ht="14.25">
      <c r="A431" s="456" t="s">
        <v>1384</v>
      </c>
      <c r="B431" s="456" t="s">
        <v>1508</v>
      </c>
      <c r="C431" s="456" t="s">
        <v>1386</v>
      </c>
      <c r="D431" s="731" t="s">
        <v>177</v>
      </c>
      <c r="E431" s="731"/>
      <c r="F431" s="731"/>
      <c r="G431" s="731"/>
      <c r="H431" s="731"/>
      <c r="I431" s="455">
        <f>I432+I435</f>
        <v>29570</v>
      </c>
    </row>
    <row r="432" spans="1:9">
      <c r="A432" s="457" t="s">
        <v>1509</v>
      </c>
      <c r="B432" s="732" t="s">
        <v>639</v>
      </c>
      <c r="C432" s="732"/>
      <c r="D432" s="732"/>
      <c r="E432" s="732"/>
      <c r="F432" s="732"/>
      <c r="G432" s="732"/>
      <c r="H432" s="732"/>
      <c r="I432" s="455">
        <f>I433</f>
        <v>27120</v>
      </c>
    </row>
    <row r="433" spans="1:9">
      <c r="A433" s="457" t="s">
        <v>1246</v>
      </c>
      <c r="B433" s="732" t="s">
        <v>1389</v>
      </c>
      <c r="C433" s="732"/>
      <c r="D433" s="732"/>
      <c r="E433" s="458" t="s">
        <v>1246</v>
      </c>
      <c r="F433" s="458" t="s">
        <v>1246</v>
      </c>
      <c r="G433" s="524" t="s">
        <v>1246</v>
      </c>
      <c r="H433" s="457" t="s">
        <v>1246</v>
      </c>
      <c r="I433" s="455">
        <f>I434</f>
        <v>27120</v>
      </c>
    </row>
    <row r="434" spans="1:9">
      <c r="A434" s="457">
        <v>32321200</v>
      </c>
      <c r="B434" s="732" t="s">
        <v>1545</v>
      </c>
      <c r="C434" s="732"/>
      <c r="D434" s="732"/>
      <c r="E434" s="458" t="s">
        <v>1226</v>
      </c>
      <c r="F434" s="458" t="s">
        <v>1252</v>
      </c>
      <c r="G434" s="519">
        <v>27120000</v>
      </c>
      <c r="H434" s="292">
        <v>1</v>
      </c>
      <c r="I434" s="455">
        <f>G434*H434/1000</f>
        <v>27120</v>
      </c>
    </row>
    <row r="435" spans="1:9">
      <c r="A435" s="457" t="s">
        <v>1510</v>
      </c>
      <c r="B435" s="733" t="s">
        <v>1022</v>
      </c>
      <c r="C435" s="734"/>
      <c r="D435" s="734"/>
      <c r="E435" s="734"/>
      <c r="F435" s="734"/>
      <c r="G435" s="734"/>
      <c r="H435" s="735"/>
      <c r="I435" s="455">
        <f>I436</f>
        <v>2450</v>
      </c>
    </row>
    <row r="436" spans="1:9">
      <c r="A436" s="457" t="s">
        <v>1246</v>
      </c>
      <c r="B436" s="732" t="s">
        <v>1232</v>
      </c>
      <c r="C436" s="732"/>
      <c r="D436" s="732"/>
      <c r="E436" s="458" t="s">
        <v>1246</v>
      </c>
      <c r="F436" s="458" t="s">
        <v>1246</v>
      </c>
      <c r="G436" s="524" t="s">
        <v>1246</v>
      </c>
      <c r="H436" s="457" t="s">
        <v>1246</v>
      </c>
      <c r="I436" s="455">
        <f>I437</f>
        <v>2450</v>
      </c>
    </row>
    <row r="437" spans="1:9">
      <c r="A437" s="123" t="s">
        <v>1511</v>
      </c>
      <c r="B437" s="732" t="s">
        <v>1512</v>
      </c>
      <c r="C437" s="732"/>
      <c r="D437" s="732"/>
      <c r="E437" s="458" t="s">
        <v>1256</v>
      </c>
      <c r="F437" s="458" t="s">
        <v>1258</v>
      </c>
      <c r="G437" s="519">
        <v>2450000</v>
      </c>
      <c r="H437" s="292">
        <v>1</v>
      </c>
      <c r="I437" s="455">
        <f>G437*H437/1000</f>
        <v>2450</v>
      </c>
    </row>
    <row r="438" spans="1:9">
      <c r="A438" s="160"/>
      <c r="B438" s="160"/>
      <c r="C438" s="160"/>
      <c r="D438" s="160"/>
      <c r="E438" s="124"/>
      <c r="F438" s="178"/>
      <c r="G438" s="522"/>
      <c r="H438" s="448"/>
      <c r="I438" s="450"/>
    </row>
    <row r="439" spans="1:9" ht="14.25">
      <c r="A439" s="739" t="s">
        <v>720</v>
      </c>
      <c r="B439" s="739"/>
      <c r="C439" s="739"/>
      <c r="D439" s="739"/>
      <c r="E439" s="739"/>
      <c r="F439" s="739"/>
      <c r="G439" s="739"/>
      <c r="H439" s="739"/>
      <c r="I439" s="459">
        <f>I440</f>
        <v>907246.16000000015</v>
      </c>
    </row>
    <row r="440" spans="1:9" ht="14.25">
      <c r="A440" s="460" t="s">
        <v>1513</v>
      </c>
      <c r="B440" s="460" t="s">
        <v>1514</v>
      </c>
      <c r="C440" s="460" t="s">
        <v>1386</v>
      </c>
      <c r="D440" s="740" t="s">
        <v>194</v>
      </c>
      <c r="E440" s="740"/>
      <c r="F440" s="740"/>
      <c r="G440" s="740"/>
      <c r="H440" s="740"/>
      <c r="I440" s="461">
        <f>I441+I445</f>
        <v>907246.16000000015</v>
      </c>
    </row>
    <row r="441" spans="1:9" ht="14.25">
      <c r="A441" s="462" t="s">
        <v>1515</v>
      </c>
      <c r="B441" s="741" t="s">
        <v>641</v>
      </c>
      <c r="C441" s="741"/>
      <c r="D441" s="741"/>
      <c r="E441" s="741"/>
      <c r="F441" s="741"/>
      <c r="G441" s="741"/>
      <c r="H441" s="741"/>
      <c r="I441" s="461">
        <f>I442</f>
        <v>14157</v>
      </c>
    </row>
    <row r="442" spans="1:9" ht="14.25">
      <c r="A442" s="460" t="s">
        <v>1246</v>
      </c>
      <c r="B442" s="736" t="s">
        <v>1389</v>
      </c>
      <c r="C442" s="736"/>
      <c r="D442" s="736"/>
      <c r="E442" s="463" t="s">
        <v>1246</v>
      </c>
      <c r="F442" s="463" t="s">
        <v>1246</v>
      </c>
      <c r="G442" s="525" t="s">
        <v>1246</v>
      </c>
      <c r="H442" s="460" t="s">
        <v>1246</v>
      </c>
      <c r="I442" s="461">
        <f>SUM(I443:I444)</f>
        <v>14157</v>
      </c>
    </row>
    <row r="443" spans="1:9">
      <c r="A443" s="349" t="s">
        <v>1516</v>
      </c>
      <c r="B443" s="737" t="s">
        <v>1517</v>
      </c>
      <c r="C443" s="737"/>
      <c r="D443" s="737"/>
      <c r="E443" s="464" t="s">
        <v>1235</v>
      </c>
      <c r="F443" s="465" t="s">
        <v>1314</v>
      </c>
      <c r="G443" s="510">
        <v>6732000</v>
      </c>
      <c r="H443" s="466">
        <v>1</v>
      </c>
      <c r="I443" s="467">
        <f>G443*H443/1000</f>
        <v>6732</v>
      </c>
    </row>
    <row r="444" spans="1:9">
      <c r="A444" s="349" t="s">
        <v>1518</v>
      </c>
      <c r="B444" s="737" t="s">
        <v>1517</v>
      </c>
      <c r="C444" s="737"/>
      <c r="D444" s="737"/>
      <c r="E444" s="464" t="s">
        <v>1235</v>
      </c>
      <c r="F444" s="465" t="s">
        <v>1314</v>
      </c>
      <c r="G444" s="510">
        <v>7425000</v>
      </c>
      <c r="H444" s="466">
        <v>1</v>
      </c>
      <c r="I444" s="467">
        <f>G444*H444/1000</f>
        <v>7425</v>
      </c>
    </row>
    <row r="445" spans="1:9" ht="14.25">
      <c r="A445" s="462" t="s">
        <v>1208</v>
      </c>
      <c r="B445" s="738" t="s">
        <v>470</v>
      </c>
      <c r="C445" s="738"/>
      <c r="D445" s="738"/>
      <c r="E445" s="738"/>
      <c r="F445" s="738"/>
      <c r="G445" s="738"/>
      <c r="H445" s="738"/>
      <c r="I445" s="468">
        <f>I446</f>
        <v>893089.16000000015</v>
      </c>
    </row>
    <row r="446" spans="1:9" ht="14.25">
      <c r="A446" s="460" t="s">
        <v>1246</v>
      </c>
      <c r="B446" s="736" t="s">
        <v>1389</v>
      </c>
      <c r="C446" s="736"/>
      <c r="D446" s="736"/>
      <c r="E446" s="469"/>
      <c r="F446" s="469"/>
      <c r="G446" s="523"/>
      <c r="H446" s="469"/>
      <c r="I446" s="468">
        <f>SUM(I447:I456)</f>
        <v>893089.16000000015</v>
      </c>
    </row>
    <row r="447" spans="1:9">
      <c r="A447" s="349" t="s">
        <v>1519</v>
      </c>
      <c r="B447" s="737" t="s">
        <v>1520</v>
      </c>
      <c r="C447" s="737"/>
      <c r="D447" s="737"/>
      <c r="E447" s="464" t="s">
        <v>1226</v>
      </c>
      <c r="F447" s="465" t="s">
        <v>1227</v>
      </c>
      <c r="G447" s="510">
        <v>16910000</v>
      </c>
      <c r="H447" s="466">
        <v>9</v>
      </c>
      <c r="I447" s="467">
        <f t="shared" ref="I447:I456" si="48">G447*H447/1000</f>
        <v>152190</v>
      </c>
    </row>
    <row r="448" spans="1:9">
      <c r="A448" s="349" t="s">
        <v>1521</v>
      </c>
      <c r="B448" s="737" t="s">
        <v>1520</v>
      </c>
      <c r="C448" s="737"/>
      <c r="D448" s="737"/>
      <c r="E448" s="464" t="s">
        <v>1226</v>
      </c>
      <c r="F448" s="465" t="s">
        <v>1227</v>
      </c>
      <c r="G448" s="510">
        <v>15890000</v>
      </c>
      <c r="H448" s="466">
        <v>10</v>
      </c>
      <c r="I448" s="467">
        <f t="shared" si="48"/>
        <v>158900</v>
      </c>
    </row>
    <row r="449" spans="1:9">
      <c r="A449" s="349" t="s">
        <v>1522</v>
      </c>
      <c r="B449" s="737" t="s">
        <v>1520</v>
      </c>
      <c r="C449" s="737"/>
      <c r="D449" s="737"/>
      <c r="E449" s="464" t="s">
        <v>1226</v>
      </c>
      <c r="F449" s="465" t="s">
        <v>1227</v>
      </c>
      <c r="G449" s="510">
        <v>16999960</v>
      </c>
      <c r="H449" s="466">
        <v>3</v>
      </c>
      <c r="I449" s="467">
        <f t="shared" si="48"/>
        <v>50999.88</v>
      </c>
    </row>
    <row r="450" spans="1:9">
      <c r="A450" s="349" t="s">
        <v>1523</v>
      </c>
      <c r="B450" s="737" t="s">
        <v>1520</v>
      </c>
      <c r="C450" s="737"/>
      <c r="D450" s="737"/>
      <c r="E450" s="464" t="s">
        <v>1226</v>
      </c>
      <c r="F450" s="465" t="s">
        <v>1227</v>
      </c>
      <c r="G450" s="510">
        <v>16999960</v>
      </c>
      <c r="H450" s="466">
        <v>3</v>
      </c>
      <c r="I450" s="467">
        <f t="shared" si="48"/>
        <v>50999.88</v>
      </c>
    </row>
    <row r="451" spans="1:9">
      <c r="A451" s="349" t="s">
        <v>1524</v>
      </c>
      <c r="B451" s="737" t="s">
        <v>1520</v>
      </c>
      <c r="C451" s="737"/>
      <c r="D451" s="737"/>
      <c r="E451" s="464" t="s">
        <v>1226</v>
      </c>
      <c r="F451" s="465" t="s">
        <v>1227</v>
      </c>
      <c r="G451" s="510">
        <v>15999980</v>
      </c>
      <c r="H451" s="466">
        <v>5</v>
      </c>
      <c r="I451" s="467">
        <f t="shared" si="48"/>
        <v>79999.899999999994</v>
      </c>
    </row>
    <row r="452" spans="1:9">
      <c r="A452" s="349" t="s">
        <v>1525</v>
      </c>
      <c r="B452" s="737" t="s">
        <v>1520</v>
      </c>
      <c r="C452" s="737"/>
      <c r="D452" s="737"/>
      <c r="E452" s="464" t="s">
        <v>1226</v>
      </c>
      <c r="F452" s="465" t="s">
        <v>1227</v>
      </c>
      <c r="G452" s="510">
        <v>15999980</v>
      </c>
      <c r="H452" s="466">
        <v>5</v>
      </c>
      <c r="I452" s="467">
        <f t="shared" si="48"/>
        <v>79999.899999999994</v>
      </c>
    </row>
    <row r="453" spans="1:9">
      <c r="A453" s="349" t="s">
        <v>1526</v>
      </c>
      <c r="B453" s="737" t="s">
        <v>1520</v>
      </c>
      <c r="C453" s="737"/>
      <c r="D453" s="737"/>
      <c r="E453" s="464" t="s">
        <v>1226</v>
      </c>
      <c r="F453" s="465" t="s">
        <v>1227</v>
      </c>
      <c r="G453" s="510">
        <v>15999980</v>
      </c>
      <c r="H453" s="466">
        <v>5</v>
      </c>
      <c r="I453" s="467">
        <f t="shared" si="48"/>
        <v>79999.899999999994</v>
      </c>
    </row>
    <row r="454" spans="1:9">
      <c r="A454" s="349" t="s">
        <v>1527</v>
      </c>
      <c r="B454" s="737" t="s">
        <v>1520</v>
      </c>
      <c r="C454" s="737"/>
      <c r="D454" s="737"/>
      <c r="E454" s="464" t="s">
        <v>1226</v>
      </c>
      <c r="F454" s="465" t="s">
        <v>1227</v>
      </c>
      <c r="G454" s="510">
        <v>15999980</v>
      </c>
      <c r="H454" s="466">
        <v>5</v>
      </c>
      <c r="I454" s="467">
        <f t="shared" si="48"/>
        <v>79999.899999999994</v>
      </c>
    </row>
    <row r="455" spans="1:9">
      <c r="A455" s="349" t="s">
        <v>1528</v>
      </c>
      <c r="B455" s="737" t="s">
        <v>1520</v>
      </c>
      <c r="C455" s="737"/>
      <c r="D455" s="737"/>
      <c r="E455" s="464" t="s">
        <v>1226</v>
      </c>
      <c r="F455" s="465" t="s">
        <v>1227</v>
      </c>
      <c r="G455" s="510">
        <v>15999980</v>
      </c>
      <c r="H455" s="466">
        <v>5</v>
      </c>
      <c r="I455" s="467">
        <f t="shared" si="48"/>
        <v>79999.899999999994</v>
      </c>
    </row>
    <row r="456" spans="1:9">
      <c r="A456" s="349" t="s">
        <v>1529</v>
      </c>
      <c r="B456" s="737" t="s">
        <v>1520</v>
      </c>
      <c r="C456" s="737"/>
      <c r="D456" s="737"/>
      <c r="E456" s="464" t="s">
        <v>1226</v>
      </c>
      <c r="F456" s="465" t="s">
        <v>1227</v>
      </c>
      <c r="G456" s="510">
        <v>15999980</v>
      </c>
      <c r="H456" s="466">
        <v>5</v>
      </c>
      <c r="I456" s="467">
        <f t="shared" si="48"/>
        <v>79999.899999999994</v>
      </c>
    </row>
    <row r="457" spans="1:9">
      <c r="A457" s="426"/>
      <c r="B457" s="426"/>
      <c r="C457" s="426"/>
      <c r="D457" s="426"/>
      <c r="E457" s="426"/>
      <c r="F457" s="426"/>
      <c r="G457" s="518"/>
      <c r="H457" s="426"/>
      <c r="I457" s="427"/>
    </row>
    <row r="458" spans="1:9" ht="14.25">
      <c r="A458" s="626" t="s">
        <v>1530</v>
      </c>
      <c r="B458" s="626"/>
      <c r="C458" s="626"/>
      <c r="D458" s="626"/>
      <c r="E458" s="626"/>
      <c r="F458" s="626"/>
      <c r="G458" s="626"/>
      <c r="H458" s="626"/>
      <c r="I458" s="324">
        <f>+I459+I464</f>
        <v>51072</v>
      </c>
    </row>
    <row r="459" spans="1:9" ht="14.25">
      <c r="A459" s="326" t="s">
        <v>1229</v>
      </c>
      <c r="B459" s="326" t="s">
        <v>1230</v>
      </c>
      <c r="C459" s="326" t="s">
        <v>1222</v>
      </c>
      <c r="D459" s="620" t="s">
        <v>188</v>
      </c>
      <c r="E459" s="620"/>
      <c r="F459" s="620"/>
      <c r="G459" s="513"/>
      <c r="H459" s="418"/>
      <c r="I459" s="324">
        <f>+I460</f>
        <v>50592</v>
      </c>
    </row>
    <row r="460" spans="1:9" ht="14.25">
      <c r="A460" s="326" t="s">
        <v>1231</v>
      </c>
      <c r="B460" s="620" t="s">
        <v>42</v>
      </c>
      <c r="C460" s="620"/>
      <c r="D460" s="620"/>
      <c r="E460" s="620"/>
      <c r="F460" s="620"/>
      <c r="G460" s="513"/>
      <c r="H460" s="418"/>
      <c r="I460" s="324">
        <f>+I461</f>
        <v>50592</v>
      </c>
    </row>
    <row r="461" spans="1:9" ht="14.25">
      <c r="A461" s="621" t="s">
        <v>1502</v>
      </c>
      <c r="B461" s="622"/>
      <c r="C461" s="622"/>
      <c r="D461" s="622"/>
      <c r="E461" s="622"/>
      <c r="F461" s="623"/>
      <c r="G461" s="513"/>
      <c r="H461" s="418"/>
      <c r="I461" s="324">
        <f>I462+I463</f>
        <v>50592</v>
      </c>
    </row>
    <row r="462" spans="1:9" ht="14.25">
      <c r="A462" s="334" t="s">
        <v>1531</v>
      </c>
      <c r="B462" s="634" t="s">
        <v>1532</v>
      </c>
      <c r="C462" s="634"/>
      <c r="D462" s="634"/>
      <c r="E462" s="330" t="s">
        <v>1237</v>
      </c>
      <c r="F462" s="57" t="s">
        <v>1236</v>
      </c>
      <c r="G462" s="526">
        <v>19512000</v>
      </c>
      <c r="H462" s="418">
        <v>1</v>
      </c>
      <c r="I462" s="324">
        <f>G462*H462/1000</f>
        <v>19512</v>
      </c>
    </row>
    <row r="463" spans="1:9" ht="14.25">
      <c r="A463" s="334" t="s">
        <v>1531</v>
      </c>
      <c r="B463" s="634" t="s">
        <v>1532</v>
      </c>
      <c r="C463" s="634"/>
      <c r="D463" s="634"/>
      <c r="E463" s="330" t="s">
        <v>1237</v>
      </c>
      <c r="F463" s="57" t="s">
        <v>1236</v>
      </c>
      <c r="G463" s="526">
        <v>31080000</v>
      </c>
      <c r="H463" s="418">
        <v>1</v>
      </c>
      <c r="I463" s="324">
        <f>G463*H463/1000</f>
        <v>31080</v>
      </c>
    </row>
    <row r="464" spans="1:9" ht="14.25">
      <c r="A464" s="326" t="s">
        <v>1220</v>
      </c>
      <c r="B464" s="327" t="s">
        <v>1364</v>
      </c>
      <c r="C464" s="326" t="s">
        <v>1222</v>
      </c>
      <c r="D464" s="621" t="s">
        <v>262</v>
      </c>
      <c r="E464" s="622"/>
      <c r="F464" s="622"/>
      <c r="G464" s="622"/>
      <c r="H464" s="623"/>
      <c r="I464" s="324">
        <f>I465</f>
        <v>480</v>
      </c>
    </row>
    <row r="465" spans="1:9" ht="14.25">
      <c r="A465" s="326" t="s">
        <v>1533</v>
      </c>
      <c r="B465" s="470" t="s">
        <v>454</v>
      </c>
      <c r="C465" s="471"/>
      <c r="D465" s="472"/>
      <c r="E465" s="355"/>
      <c r="F465" s="355"/>
      <c r="G465" s="527"/>
      <c r="H465" s="355"/>
      <c r="I465" s="473">
        <f>I466</f>
        <v>480</v>
      </c>
    </row>
    <row r="466" spans="1:9" ht="14.25">
      <c r="A466" s="621" t="s">
        <v>1502</v>
      </c>
      <c r="B466" s="622"/>
      <c r="C466" s="622"/>
      <c r="D466" s="622"/>
      <c r="E466" s="622"/>
      <c r="F466" s="622"/>
      <c r="G466" s="622"/>
      <c r="H466" s="623"/>
      <c r="I466" s="331">
        <f>I467</f>
        <v>480</v>
      </c>
    </row>
    <row r="467" spans="1:9" ht="14.25">
      <c r="A467" s="345" t="s">
        <v>1534</v>
      </c>
      <c r="B467" s="624" t="s">
        <v>1535</v>
      </c>
      <c r="C467" s="625"/>
      <c r="D467" s="671"/>
      <c r="E467" s="57" t="s">
        <v>1256</v>
      </c>
      <c r="F467" s="57" t="s">
        <v>1236</v>
      </c>
      <c r="G467" s="502">
        <v>480000</v>
      </c>
      <c r="H467" s="57">
        <v>1</v>
      </c>
      <c r="I467" s="331">
        <f t="shared" ref="I467" si="49">+H467*G467/1000</f>
        <v>480</v>
      </c>
    </row>
    <row r="468" spans="1:9" ht="14.25">
      <c r="A468" s="345"/>
      <c r="B468" s="422"/>
      <c r="C468" s="423"/>
      <c r="D468" s="239"/>
      <c r="E468" s="57"/>
      <c r="F468" s="57"/>
      <c r="G468" s="502"/>
      <c r="H468" s="57"/>
      <c r="I468" s="331"/>
    </row>
    <row r="469" spans="1:9" ht="14.25">
      <c r="A469" s="626" t="s">
        <v>1536</v>
      </c>
      <c r="B469" s="626"/>
      <c r="C469" s="626"/>
      <c r="D469" s="626"/>
      <c r="E469" s="626"/>
      <c r="F469" s="626"/>
      <c r="G469" s="626"/>
      <c r="H469" s="626"/>
      <c r="I469" s="324">
        <f>+I470</f>
        <v>56770.9</v>
      </c>
    </row>
    <row r="470" spans="1:9" ht="14.25">
      <c r="A470" s="326" t="s">
        <v>1220</v>
      </c>
      <c r="B470" s="474" t="s">
        <v>1364</v>
      </c>
      <c r="C470" s="417" t="s">
        <v>1222</v>
      </c>
      <c r="D470" s="697" t="s">
        <v>165</v>
      </c>
      <c r="E470" s="697"/>
      <c r="F470" s="697"/>
      <c r="G470" s="697"/>
      <c r="H470" s="705"/>
      <c r="I470" s="324">
        <f>I471</f>
        <v>56770.9</v>
      </c>
    </row>
    <row r="471" spans="1:9" ht="14.25">
      <c r="A471" s="326" t="s">
        <v>1537</v>
      </c>
      <c r="B471" s="696" t="s">
        <v>347</v>
      </c>
      <c r="C471" s="697"/>
      <c r="D471" s="697"/>
      <c r="E471" s="697"/>
      <c r="F471" s="697"/>
      <c r="G471" s="697"/>
      <c r="H471" s="705"/>
      <c r="I471" s="473">
        <f>I472</f>
        <v>56770.9</v>
      </c>
    </row>
    <row r="472" spans="1:9" ht="14.25">
      <c r="A472" s="621" t="s">
        <v>1502</v>
      </c>
      <c r="B472" s="622"/>
      <c r="C472" s="622"/>
      <c r="D472" s="622"/>
      <c r="E472" s="622"/>
      <c r="F472" s="622"/>
      <c r="G472" s="622"/>
      <c r="H472" s="623"/>
      <c r="I472" s="331">
        <f>I473</f>
        <v>56770.9</v>
      </c>
    </row>
    <row r="473" spans="1:9" ht="14.25">
      <c r="A473" s="345" t="s">
        <v>1534</v>
      </c>
      <c r="B473" s="624" t="s">
        <v>1278</v>
      </c>
      <c r="C473" s="625"/>
      <c r="D473" s="671"/>
      <c r="E473" s="57" t="s">
        <v>1237</v>
      </c>
      <c r="F473" s="57" t="s">
        <v>1236</v>
      </c>
      <c r="G473" s="502">
        <v>56770900</v>
      </c>
      <c r="H473" s="57">
        <v>1</v>
      </c>
      <c r="I473" s="331">
        <f t="shared" ref="I473" si="50">+H473*G473/1000</f>
        <v>56770.9</v>
      </c>
    </row>
    <row r="474" spans="1:9" ht="14.25">
      <c r="A474" s="345"/>
      <c r="B474" s="422"/>
      <c r="C474" s="423"/>
      <c r="D474" s="239"/>
      <c r="E474" s="57"/>
      <c r="F474" s="57"/>
      <c r="G474" s="502"/>
      <c r="H474" s="57"/>
      <c r="I474" s="331"/>
    </row>
    <row r="475" spans="1:9" ht="14.25">
      <c r="A475" s="626" t="s">
        <v>1538</v>
      </c>
      <c r="B475" s="626"/>
      <c r="C475" s="626"/>
      <c r="D475" s="626"/>
      <c r="E475" s="626"/>
      <c r="F475" s="626"/>
      <c r="G475" s="626"/>
      <c r="H475" s="626"/>
      <c r="I475" s="324">
        <f>+I476</f>
        <v>18405.169000000002</v>
      </c>
    </row>
    <row r="476" spans="1:9" ht="14.25">
      <c r="A476" s="326" t="s">
        <v>1220</v>
      </c>
      <c r="B476" s="326" t="s">
        <v>1364</v>
      </c>
      <c r="C476" s="326" t="s">
        <v>1222</v>
      </c>
      <c r="D476" s="696" t="s">
        <v>165</v>
      </c>
      <c r="E476" s="697"/>
      <c r="F476" s="697"/>
      <c r="G476" s="697"/>
      <c r="H476" s="705"/>
      <c r="I476" s="324">
        <f>I477</f>
        <v>18405.169000000002</v>
      </c>
    </row>
    <row r="477" spans="1:9" ht="14.25">
      <c r="A477" s="326" t="s">
        <v>1537</v>
      </c>
      <c r="B477" s="696" t="s">
        <v>347</v>
      </c>
      <c r="C477" s="697"/>
      <c r="D477" s="697"/>
      <c r="E477" s="697"/>
      <c r="F477" s="697"/>
      <c r="G477" s="697"/>
      <c r="H477" s="705"/>
      <c r="I477" s="473">
        <f>I478+I481</f>
        <v>18405.169000000002</v>
      </c>
    </row>
    <row r="478" spans="1:9" ht="14.25">
      <c r="A478" s="621" t="s">
        <v>1502</v>
      </c>
      <c r="B478" s="622"/>
      <c r="C478" s="622"/>
      <c r="D478" s="622"/>
      <c r="E478" s="622"/>
      <c r="F478" s="622"/>
      <c r="G478" s="622"/>
      <c r="H478" s="623"/>
      <c r="I478" s="331">
        <f>I479+I480</f>
        <v>18315.169000000002</v>
      </c>
    </row>
    <row r="479" spans="1:9">
      <c r="A479" s="57" t="s">
        <v>1539</v>
      </c>
      <c r="B479" s="624" t="s">
        <v>1540</v>
      </c>
      <c r="C479" s="625"/>
      <c r="D479" s="671"/>
      <c r="E479" s="57" t="s">
        <v>1237</v>
      </c>
      <c r="F479" s="57" t="s">
        <v>1236</v>
      </c>
      <c r="G479" s="526">
        <v>14186048</v>
      </c>
      <c r="H479" s="57">
        <v>1</v>
      </c>
      <c r="I479" s="331">
        <f t="shared" ref="I479:I482" si="51">+H479*G479/1000</f>
        <v>14186.048000000001</v>
      </c>
    </row>
    <row r="480" spans="1:9">
      <c r="A480" s="57" t="s">
        <v>1541</v>
      </c>
      <c r="B480" s="624" t="s">
        <v>1542</v>
      </c>
      <c r="C480" s="625"/>
      <c r="D480" s="671"/>
      <c r="E480" s="57" t="s">
        <v>1237</v>
      </c>
      <c r="F480" s="57" t="s">
        <v>1236</v>
      </c>
      <c r="G480" s="526">
        <v>4129121</v>
      </c>
      <c r="H480" s="57">
        <v>1</v>
      </c>
      <c r="I480" s="331">
        <f t="shared" si="51"/>
        <v>4129.1210000000001</v>
      </c>
    </row>
    <row r="481" spans="1:9" ht="14.25">
      <c r="A481" s="621" t="s">
        <v>1232</v>
      </c>
      <c r="B481" s="622"/>
      <c r="C481" s="622"/>
      <c r="D481" s="623"/>
      <c r="E481" s="57"/>
      <c r="F481" s="57"/>
      <c r="G481" s="502"/>
      <c r="H481" s="57"/>
      <c r="I481" s="331">
        <f>I482</f>
        <v>90</v>
      </c>
    </row>
    <row r="482" spans="1:9">
      <c r="A482" s="334" t="s">
        <v>1543</v>
      </c>
      <c r="B482" s="624" t="s">
        <v>1239</v>
      </c>
      <c r="C482" s="625"/>
      <c r="D482" s="671"/>
      <c r="E482" s="57" t="s">
        <v>1240</v>
      </c>
      <c r="F482" s="57" t="s">
        <v>1236</v>
      </c>
      <c r="G482" s="511">
        <v>90000</v>
      </c>
      <c r="H482" s="57">
        <v>1</v>
      </c>
      <c r="I482" s="331">
        <f t="shared" si="51"/>
        <v>90</v>
      </c>
    </row>
  </sheetData>
  <autoFilter ref="A1:A10"/>
  <customSheetViews>
    <customSheetView guid="{BE5D3C84-7B1B-488E-B85A-B98892622CEC}" showAutoFilter="1">
      <selection activeCell="D22" sqref="D22"/>
      <pageMargins left="0.7" right="0.7" top="0.75" bottom="0.75" header="0.3" footer="0.3"/>
      <pageSetup paperSize="9" orientation="portrait" verticalDpi="0" r:id="rId1"/>
      <autoFilter ref="A1:A14"/>
    </customSheetView>
    <customSheetView guid="{BBFF48D1-B90B-47AD-AE67-40600C5DE1EF}" showAutoFilter="1">
      <selection activeCell="D22" sqref="D22"/>
      <pageMargins left="0.7" right="0.7" top="0.75" bottom="0.75" header="0.3" footer="0.3"/>
      <pageSetup paperSize="9" orientation="portrait" verticalDpi="0" r:id="rId2"/>
      <autoFilter ref="A1:A14"/>
    </customSheetView>
    <customSheetView guid="{89A683D1-BE0C-487E-AFC6-140E2DB9A9CC}" showAutoFilter="1">
      <selection activeCell="G30" sqref="G30"/>
      <pageMargins left="0.7" right="0.7" top="0.75" bottom="0.75" header="0.3" footer="0.3"/>
      <pageSetup paperSize="9" orientation="portrait" verticalDpi="0" r:id="rId3"/>
      <autoFilter ref="A1:A14"/>
    </customSheetView>
    <customSheetView guid="{200990DE-F91C-4F6F-8AC5-BC7AC2B55E55}" showAutoFilter="1">
      <selection activeCell="D22" sqref="D22"/>
      <pageMargins left="0.7" right="0.7" top="0.75" bottom="0.75" header="0.3" footer="0.3"/>
      <pageSetup paperSize="9" orientation="portrait" verticalDpi="0" r:id="rId4"/>
      <autoFilter ref="A1:A14"/>
    </customSheetView>
    <customSheetView guid="{ACF58398-C075-4602-B0CE-9C82FEC29CE0}" showAutoFilter="1">
      <selection activeCell="D22" sqref="D22"/>
      <pageMargins left="0.7" right="0.7" top="0.75" bottom="0.75" header="0.3" footer="0.3"/>
      <pageSetup paperSize="9" orientation="portrait" verticalDpi="0" r:id="rId5"/>
      <autoFilter ref="A1:A14"/>
    </customSheetView>
    <customSheetView guid="{DD59A88E-4574-4C3B-B30A-DDDDD2FFED0E}" showAutoFilter="1">
      <selection activeCell="D22" sqref="D22"/>
      <pageMargins left="0.7" right="0.7" top="0.75" bottom="0.75" header="0.3" footer="0.3"/>
      <pageSetup paperSize="9" orientation="portrait" verticalDpi="0" r:id="rId6"/>
      <autoFilter ref="A1:A14"/>
    </customSheetView>
    <customSheetView guid="{A086F4C9-D1AD-48B6-9F97-3B74E42882F1}" showAutoFilter="1">
      <selection activeCell="D22" sqref="D22"/>
      <pageMargins left="0.7" right="0.7" top="0.75" bottom="0.75" header="0.3" footer="0.3"/>
      <pageSetup paperSize="9" orientation="portrait" verticalDpi="0" r:id="rId7"/>
      <autoFilter ref="A1:A14"/>
    </customSheetView>
    <customSheetView guid="{34262D87-1818-4F55-B902-D8FFF16E90B7}" showAutoFilter="1">
      <selection activeCell="D22" sqref="D22"/>
      <pageMargins left="0.7" right="0.7" top="0.75" bottom="0.75" header="0.3" footer="0.3"/>
      <pageSetup paperSize="9" orientation="portrait" verticalDpi="0" r:id="rId8"/>
      <autoFilter ref="A1:A14"/>
    </customSheetView>
    <customSheetView guid="{24790AB1-98EB-4800-B428-5A838E38231B}" showAutoFilter="1">
      <selection activeCell="D22" sqref="D22"/>
      <pageMargins left="0.7" right="0.7" top="0.75" bottom="0.75" header="0.3" footer="0.3"/>
      <pageSetup paperSize="9" orientation="portrait" verticalDpi="0" r:id="rId9"/>
      <autoFilter ref="A1:A14"/>
    </customSheetView>
    <customSheetView guid="{6E85911E-0987-42F9-B553-303B8CD2208E}" showAutoFilter="1">
      <selection activeCell="D22" sqref="D22"/>
      <pageMargins left="0.7" right="0.7" top="0.75" bottom="0.75" header="0.3" footer="0.3"/>
      <pageSetup paperSize="9" orientation="portrait" verticalDpi="0" r:id="rId10"/>
      <autoFilter ref="A1:A14"/>
    </customSheetView>
    <customSheetView guid="{8FD38D9F-F0C7-4BB6-A144-266DA3EF64B6}" showAutoFilter="1">
      <selection activeCell="D22" sqref="D22"/>
      <pageMargins left="0.7" right="0.7" top="0.75" bottom="0.75" header="0.3" footer="0.3"/>
      <pageSetup paperSize="9" orientation="portrait" verticalDpi="0" r:id="rId11"/>
      <autoFilter ref="A1:A14"/>
    </customSheetView>
    <customSheetView guid="{D914DED7-0F3C-4F85-94A0-524810AD27D5}" showAutoFilter="1">
      <selection activeCell="E29" sqref="E29"/>
      <pageMargins left="0.7" right="0.7" top="0.75" bottom="0.75" header="0.3" footer="0.3"/>
      <pageSetup paperSize="9" orientation="portrait" verticalDpi="0" r:id="rId12"/>
      <autoFilter ref="A1:A14"/>
    </customSheetView>
    <customSheetView guid="{68B9E451-05A6-448A-8186-789990A76B48}" showAutoFilter="1">
      <selection activeCell="D22" sqref="D22"/>
      <pageMargins left="0.7" right="0.7" top="0.75" bottom="0.75" header="0.3" footer="0.3"/>
      <pageSetup paperSize="9" orientation="portrait" verticalDpi="0" r:id="rId13"/>
      <autoFilter ref="A1:A14"/>
    </customSheetView>
    <customSheetView guid="{131A4E78-F540-4372-9AD2-17315FEFA13D}" showAutoFilter="1">
      <selection activeCell="D22" sqref="D22"/>
      <pageMargins left="0.7" right="0.7" top="0.75" bottom="0.75" header="0.3" footer="0.3"/>
      <pageSetup paperSize="9" orientation="portrait" verticalDpi="0" r:id="rId14"/>
      <autoFilter ref="A1:A14"/>
    </customSheetView>
    <customSheetView guid="{BDA7B104-3192-4E30-A3E7-2627EFB5CD51}" showAutoFilter="1">
      <selection activeCell="G30" sqref="G30"/>
      <pageMargins left="0.7" right="0.7" top="0.75" bottom="0.75" header="0.3" footer="0.3"/>
      <pageSetup paperSize="9" orientation="portrait" verticalDpi="0" r:id="rId15"/>
      <autoFilter ref="A1:A14"/>
    </customSheetView>
    <customSheetView guid="{E88C18B0-6499-41C6-90F3-D1E8EFA66A0A}" showAutoFilter="1">
      <selection activeCell="D22" sqref="D22"/>
      <pageMargins left="0.7" right="0.7" top="0.75" bottom="0.75" header="0.3" footer="0.3"/>
      <pageSetup paperSize="9" orientation="portrait" verticalDpi="0" r:id="rId16"/>
      <autoFilter ref="A1:A14"/>
    </customSheetView>
    <customSheetView guid="{BE08DB79-9877-4F77-AA00-E74D5D7BF025}" showAutoFilter="1">
      <selection activeCell="G30" sqref="G30"/>
      <pageMargins left="0.7" right="0.7" top="0.75" bottom="0.75" header="0.3" footer="0.3"/>
      <pageSetup paperSize="9" orientation="portrait" verticalDpi="0" r:id="rId17"/>
      <autoFilter ref="A1:A14"/>
    </customSheetView>
  </customSheetViews>
  <mergeCells count="467">
    <mergeCell ref="A481:D481"/>
    <mergeCell ref="B482:D482"/>
    <mergeCell ref="D476:H476"/>
    <mergeCell ref="B477:H477"/>
    <mergeCell ref="A478:H478"/>
    <mergeCell ref="B479:D479"/>
    <mergeCell ref="B480:D480"/>
    <mergeCell ref="D470:H470"/>
    <mergeCell ref="B471:H471"/>
    <mergeCell ref="A472:H472"/>
    <mergeCell ref="B473:D473"/>
    <mergeCell ref="A475:H475"/>
    <mergeCell ref="B463:D463"/>
    <mergeCell ref="D464:H464"/>
    <mergeCell ref="A466:H466"/>
    <mergeCell ref="B467:D467"/>
    <mergeCell ref="A469:H469"/>
    <mergeCell ref="A458:H458"/>
    <mergeCell ref="D459:F459"/>
    <mergeCell ref="B460:F460"/>
    <mergeCell ref="A461:F461"/>
    <mergeCell ref="B462:D462"/>
    <mergeCell ref="B452:D452"/>
    <mergeCell ref="B453:D453"/>
    <mergeCell ref="B454:D454"/>
    <mergeCell ref="B455:D455"/>
    <mergeCell ref="B456:D456"/>
    <mergeCell ref="B447:D447"/>
    <mergeCell ref="B448:D448"/>
    <mergeCell ref="B449:D449"/>
    <mergeCell ref="B450:D450"/>
    <mergeCell ref="B451:D451"/>
    <mergeCell ref="B442:D442"/>
    <mergeCell ref="B443:D443"/>
    <mergeCell ref="B444:D444"/>
    <mergeCell ref="B445:H445"/>
    <mergeCell ref="B446:D446"/>
    <mergeCell ref="B436:D436"/>
    <mergeCell ref="B437:D437"/>
    <mergeCell ref="A439:H439"/>
    <mergeCell ref="D440:H440"/>
    <mergeCell ref="B441:H441"/>
    <mergeCell ref="D431:H431"/>
    <mergeCell ref="B432:H432"/>
    <mergeCell ref="B433:D433"/>
    <mergeCell ref="B434:D434"/>
    <mergeCell ref="B435:H435"/>
    <mergeCell ref="B426:D426"/>
    <mergeCell ref="B427:D427"/>
    <mergeCell ref="B428:D428"/>
    <mergeCell ref="B429:D429"/>
    <mergeCell ref="A430:H430"/>
    <mergeCell ref="B422:D422"/>
    <mergeCell ref="B423:D423"/>
    <mergeCell ref="F423:H423"/>
    <mergeCell ref="B424:H424"/>
    <mergeCell ref="B425:D425"/>
    <mergeCell ref="B418:D418"/>
    <mergeCell ref="F418:H418"/>
    <mergeCell ref="B419:H419"/>
    <mergeCell ref="B420:D420"/>
    <mergeCell ref="B421:D421"/>
    <mergeCell ref="B413:H413"/>
    <mergeCell ref="B414:D414"/>
    <mergeCell ref="B415:D415"/>
    <mergeCell ref="B416:D416"/>
    <mergeCell ref="B417:D417"/>
    <mergeCell ref="B408:D408"/>
    <mergeCell ref="B409:D409"/>
    <mergeCell ref="B410:D410"/>
    <mergeCell ref="B411:D411"/>
    <mergeCell ref="B412:D412"/>
    <mergeCell ref="B403:D403"/>
    <mergeCell ref="B404:D404"/>
    <mergeCell ref="B405:D405"/>
    <mergeCell ref="B406:D406"/>
    <mergeCell ref="B407:H407"/>
    <mergeCell ref="B398:D398"/>
    <mergeCell ref="B399:D399"/>
    <mergeCell ref="B400:D400"/>
    <mergeCell ref="B401:H401"/>
    <mergeCell ref="B402:D402"/>
    <mergeCell ref="B393:H393"/>
    <mergeCell ref="B394:D394"/>
    <mergeCell ref="B395:D395"/>
    <mergeCell ref="B396:D396"/>
    <mergeCell ref="B397:D397"/>
    <mergeCell ref="B388:D388"/>
    <mergeCell ref="B389:H389"/>
    <mergeCell ref="B390:D390"/>
    <mergeCell ref="B391:D391"/>
    <mergeCell ref="B392:D392"/>
    <mergeCell ref="B383:D383"/>
    <mergeCell ref="B384:D384"/>
    <mergeCell ref="B385:H385"/>
    <mergeCell ref="B386:D386"/>
    <mergeCell ref="B387:D387"/>
    <mergeCell ref="B378:D378"/>
    <mergeCell ref="B379:D379"/>
    <mergeCell ref="D380:H380"/>
    <mergeCell ref="B381:H381"/>
    <mergeCell ref="B382:D382"/>
    <mergeCell ref="B373:D373"/>
    <mergeCell ref="B374:H374"/>
    <mergeCell ref="B375:D375"/>
    <mergeCell ref="B376:D376"/>
    <mergeCell ref="B377:H377"/>
    <mergeCell ref="B368:D368"/>
    <mergeCell ref="B369:D369"/>
    <mergeCell ref="B370:D370"/>
    <mergeCell ref="B371:D371"/>
    <mergeCell ref="B372:D372"/>
    <mergeCell ref="B363:D363"/>
    <mergeCell ref="B364:D364"/>
    <mergeCell ref="B365:D365"/>
    <mergeCell ref="D366:H366"/>
    <mergeCell ref="B367:H367"/>
    <mergeCell ref="B358:D358"/>
    <mergeCell ref="B359:D359"/>
    <mergeCell ref="B360:D360"/>
    <mergeCell ref="B361:D361"/>
    <mergeCell ref="B362:D362"/>
    <mergeCell ref="B353:D353"/>
    <mergeCell ref="B354:D354"/>
    <mergeCell ref="B355:D355"/>
    <mergeCell ref="B356:D356"/>
    <mergeCell ref="B357:D357"/>
    <mergeCell ref="B348:D348"/>
    <mergeCell ref="B349:D349"/>
    <mergeCell ref="B350:D350"/>
    <mergeCell ref="B351:D351"/>
    <mergeCell ref="B352:D352"/>
    <mergeCell ref="B343:D343"/>
    <mergeCell ref="B344:D344"/>
    <mergeCell ref="B345:D345"/>
    <mergeCell ref="B346:D346"/>
    <mergeCell ref="B347:D347"/>
    <mergeCell ref="B338:D338"/>
    <mergeCell ref="B339:D339"/>
    <mergeCell ref="B340:D340"/>
    <mergeCell ref="B341:D341"/>
    <mergeCell ref="B342:D342"/>
    <mergeCell ref="D333:H333"/>
    <mergeCell ref="B334:H334"/>
    <mergeCell ref="B335:D335"/>
    <mergeCell ref="B336:D336"/>
    <mergeCell ref="B337:D337"/>
    <mergeCell ref="B328:D328"/>
    <mergeCell ref="D329:H329"/>
    <mergeCell ref="B330:H330"/>
    <mergeCell ref="B331:D331"/>
    <mergeCell ref="B332:D332"/>
    <mergeCell ref="B327:D327"/>
    <mergeCell ref="B323:D323"/>
    <mergeCell ref="B324:D324"/>
    <mergeCell ref="B325:D325"/>
    <mergeCell ref="B326:D326"/>
    <mergeCell ref="B317:D317"/>
    <mergeCell ref="A319:H319"/>
    <mergeCell ref="D320:H320"/>
    <mergeCell ref="B321:H321"/>
    <mergeCell ref="B322:D322"/>
    <mergeCell ref="B312:D312"/>
    <mergeCell ref="B313:D313"/>
    <mergeCell ref="B314:D314"/>
    <mergeCell ref="B315:D315"/>
    <mergeCell ref="B316:D316"/>
    <mergeCell ref="A307:H307"/>
    <mergeCell ref="D308:G308"/>
    <mergeCell ref="B309:H309"/>
    <mergeCell ref="B310:D310"/>
    <mergeCell ref="B311:D311"/>
    <mergeCell ref="B302:D302"/>
    <mergeCell ref="B303:D303"/>
    <mergeCell ref="B304:D304"/>
    <mergeCell ref="B305:D305"/>
    <mergeCell ref="B306:D306"/>
    <mergeCell ref="B297:D297"/>
    <mergeCell ref="B298:D298"/>
    <mergeCell ref="A299:H299"/>
    <mergeCell ref="D300:H300"/>
    <mergeCell ref="B301:G301"/>
    <mergeCell ref="B291:D291"/>
    <mergeCell ref="B292:D292"/>
    <mergeCell ref="A294:D294"/>
    <mergeCell ref="D295:H295"/>
    <mergeCell ref="B296:H296"/>
    <mergeCell ref="B285:D285"/>
    <mergeCell ref="B286:D286"/>
    <mergeCell ref="A288:H288"/>
    <mergeCell ref="D289:H289"/>
    <mergeCell ref="B290:H290"/>
    <mergeCell ref="B279:D279"/>
    <mergeCell ref="A281:H281"/>
    <mergeCell ref="D282:H282"/>
    <mergeCell ref="B283:F283"/>
    <mergeCell ref="B284:D284"/>
    <mergeCell ref="E284:F284"/>
    <mergeCell ref="B273:D273"/>
    <mergeCell ref="B274:D274"/>
    <mergeCell ref="B275:F275"/>
    <mergeCell ref="B276:D276"/>
    <mergeCell ref="B278:D278"/>
    <mergeCell ref="B268:D268"/>
    <mergeCell ref="B269:D269"/>
    <mergeCell ref="B270:D270"/>
    <mergeCell ref="B271:D271"/>
    <mergeCell ref="B272:D272"/>
    <mergeCell ref="B263:D263"/>
    <mergeCell ref="B264:D264"/>
    <mergeCell ref="B265:D265"/>
    <mergeCell ref="B266:D266"/>
    <mergeCell ref="B267:D267"/>
    <mergeCell ref="B258:D258"/>
    <mergeCell ref="B259:D259"/>
    <mergeCell ref="B260:D260"/>
    <mergeCell ref="B261:D261"/>
    <mergeCell ref="B262:D262"/>
    <mergeCell ref="B253:D253"/>
    <mergeCell ref="B254:D254"/>
    <mergeCell ref="B255:D255"/>
    <mergeCell ref="B256:D256"/>
    <mergeCell ref="B257:D257"/>
    <mergeCell ref="B248:D248"/>
    <mergeCell ref="B249:D249"/>
    <mergeCell ref="B250:D250"/>
    <mergeCell ref="B251:D251"/>
    <mergeCell ref="B252:D252"/>
    <mergeCell ref="B244:D244"/>
    <mergeCell ref="B245:D245"/>
    <mergeCell ref="E245:H245"/>
    <mergeCell ref="B246:D246"/>
    <mergeCell ref="B247:D247"/>
    <mergeCell ref="B239:D239"/>
    <mergeCell ref="B240:D240"/>
    <mergeCell ref="B241:D241"/>
    <mergeCell ref="B242:D242"/>
    <mergeCell ref="B243:D243"/>
    <mergeCell ref="B234:D234"/>
    <mergeCell ref="B235:D235"/>
    <mergeCell ref="B236:D236"/>
    <mergeCell ref="B237:D237"/>
    <mergeCell ref="B238:D238"/>
    <mergeCell ref="B229:D229"/>
    <mergeCell ref="B230:D230"/>
    <mergeCell ref="B231:D231"/>
    <mergeCell ref="B232:G232"/>
    <mergeCell ref="B233:D233"/>
    <mergeCell ref="B224:D224"/>
    <mergeCell ref="B225:D225"/>
    <mergeCell ref="B226:D226"/>
    <mergeCell ref="B227:D227"/>
    <mergeCell ref="B228:D228"/>
    <mergeCell ref="B219:D219"/>
    <mergeCell ref="B220:D220"/>
    <mergeCell ref="B221:D221"/>
    <mergeCell ref="B222:D222"/>
    <mergeCell ref="B223:D223"/>
    <mergeCell ref="B214:D214"/>
    <mergeCell ref="B215:D215"/>
    <mergeCell ref="B216:D216"/>
    <mergeCell ref="B217:D217"/>
    <mergeCell ref="B218:D218"/>
    <mergeCell ref="B207:D207"/>
    <mergeCell ref="B208:D208"/>
    <mergeCell ref="B209:D209"/>
    <mergeCell ref="A211:H211"/>
    <mergeCell ref="D212:H212"/>
    <mergeCell ref="B202:D202"/>
    <mergeCell ref="B203:D203"/>
    <mergeCell ref="B204:D204"/>
    <mergeCell ref="B205:D205"/>
    <mergeCell ref="B206:H206"/>
    <mergeCell ref="B197:H197"/>
    <mergeCell ref="B198:D198"/>
    <mergeCell ref="A199:H199"/>
    <mergeCell ref="D200:G200"/>
    <mergeCell ref="B201:H201"/>
    <mergeCell ref="B192:F192"/>
    <mergeCell ref="B193:D193"/>
    <mergeCell ref="B194:D194"/>
    <mergeCell ref="D195:H195"/>
    <mergeCell ref="B196:F196"/>
    <mergeCell ref="B186:F186"/>
    <mergeCell ref="B187:D187"/>
    <mergeCell ref="B188:D188"/>
    <mergeCell ref="A190:H190"/>
    <mergeCell ref="D191:H191"/>
    <mergeCell ref="B181:D181"/>
    <mergeCell ref="B182:D182"/>
    <mergeCell ref="B183:D183"/>
    <mergeCell ref="B184:D184"/>
    <mergeCell ref="D185:H185"/>
    <mergeCell ref="B176:D176"/>
    <mergeCell ref="B177:D177"/>
    <mergeCell ref="B178:D178"/>
    <mergeCell ref="D179:H179"/>
    <mergeCell ref="B180:H180"/>
    <mergeCell ref="B171:D171"/>
    <mergeCell ref="B172:D172"/>
    <mergeCell ref="B173:H173"/>
    <mergeCell ref="B174:D174"/>
    <mergeCell ref="B175:D175"/>
    <mergeCell ref="B166:D166"/>
    <mergeCell ref="B167:H167"/>
    <mergeCell ref="B168:D168"/>
    <mergeCell ref="B169:D169"/>
    <mergeCell ref="B170:D170"/>
    <mergeCell ref="B161:D161"/>
    <mergeCell ref="B162:D162"/>
    <mergeCell ref="B163:H163"/>
    <mergeCell ref="B164:D164"/>
    <mergeCell ref="B165:D165"/>
    <mergeCell ref="B156:H156"/>
    <mergeCell ref="B157:D157"/>
    <mergeCell ref="B158:D158"/>
    <mergeCell ref="B159:H159"/>
    <mergeCell ref="B160:D160"/>
    <mergeCell ref="B151:D151"/>
    <mergeCell ref="D152:H152"/>
    <mergeCell ref="B153:H153"/>
    <mergeCell ref="B154:D154"/>
    <mergeCell ref="B155:D155"/>
    <mergeCell ref="B146:D146"/>
    <mergeCell ref="D147:H147"/>
    <mergeCell ref="B148:H148"/>
    <mergeCell ref="B149:D149"/>
    <mergeCell ref="B150:D150"/>
    <mergeCell ref="B141:H141"/>
    <mergeCell ref="B142:D142"/>
    <mergeCell ref="B143:D143"/>
    <mergeCell ref="B144:D144"/>
    <mergeCell ref="B145:D145"/>
    <mergeCell ref="B136:D136"/>
    <mergeCell ref="B137:H137"/>
    <mergeCell ref="B138:D138"/>
    <mergeCell ref="B139:D139"/>
    <mergeCell ref="D140:H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D123:H123"/>
    <mergeCell ref="B124:H124"/>
    <mergeCell ref="B125:D125"/>
    <mergeCell ref="B116:D116"/>
    <mergeCell ref="B117:D117"/>
    <mergeCell ref="B118:D118"/>
    <mergeCell ref="B119:D119"/>
    <mergeCell ref="B120:D120"/>
    <mergeCell ref="D111:H111"/>
    <mergeCell ref="B112:H112"/>
    <mergeCell ref="B113:D113"/>
    <mergeCell ref="B114:D114"/>
    <mergeCell ref="B115:D115"/>
    <mergeCell ref="B106:H106"/>
    <mergeCell ref="B107:D107"/>
    <mergeCell ref="B108:D108"/>
    <mergeCell ref="B109:D109"/>
    <mergeCell ref="B110:D110"/>
    <mergeCell ref="D101:H101"/>
    <mergeCell ref="B102:H102"/>
    <mergeCell ref="B103:D103"/>
    <mergeCell ref="B104:D104"/>
    <mergeCell ref="B105:D105"/>
    <mergeCell ref="D96:H96"/>
    <mergeCell ref="B97:H97"/>
    <mergeCell ref="B98:D98"/>
    <mergeCell ref="B99:D99"/>
    <mergeCell ref="B100:D100"/>
    <mergeCell ref="B91:D91"/>
    <mergeCell ref="D92:H92"/>
    <mergeCell ref="B93:H93"/>
    <mergeCell ref="B94:D94"/>
    <mergeCell ref="B95:D95"/>
    <mergeCell ref="B86:D86"/>
    <mergeCell ref="B87:D87"/>
    <mergeCell ref="B88:D88"/>
    <mergeCell ref="B89:D89"/>
    <mergeCell ref="B90:D90"/>
    <mergeCell ref="A81:H81"/>
    <mergeCell ref="D82:H82"/>
    <mergeCell ref="B83:H83"/>
    <mergeCell ref="B84:D84"/>
    <mergeCell ref="B85:D85"/>
    <mergeCell ref="B74:D74"/>
    <mergeCell ref="B75:D75"/>
    <mergeCell ref="B77:F77"/>
    <mergeCell ref="B78:F78"/>
    <mergeCell ref="B79:D79"/>
    <mergeCell ref="B69:D69"/>
    <mergeCell ref="B70:D70"/>
    <mergeCell ref="B71:D71"/>
    <mergeCell ref="B72:D72"/>
    <mergeCell ref="B73:D7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H43"/>
    <mergeCell ref="B33:D33"/>
    <mergeCell ref="A35:H35"/>
    <mergeCell ref="D36:H36"/>
    <mergeCell ref="B37:H37"/>
    <mergeCell ref="B38:D38"/>
    <mergeCell ref="B28:D28"/>
    <mergeCell ref="B29:D29"/>
    <mergeCell ref="B30:D30"/>
    <mergeCell ref="B31:D31"/>
    <mergeCell ref="B32:D32"/>
    <mergeCell ref="D23:H23"/>
    <mergeCell ref="B24:F24"/>
    <mergeCell ref="B25:G25"/>
    <mergeCell ref="B26:D26"/>
    <mergeCell ref="B27:D27"/>
    <mergeCell ref="B18:D18"/>
    <mergeCell ref="B19:D19"/>
    <mergeCell ref="B20:D20"/>
    <mergeCell ref="A21:H21"/>
    <mergeCell ref="A22:F22"/>
    <mergeCell ref="H3:I3"/>
    <mergeCell ref="H4:I4"/>
    <mergeCell ref="H1:I1"/>
    <mergeCell ref="A7:I8"/>
    <mergeCell ref="H11:H12"/>
    <mergeCell ref="A13:H13"/>
    <mergeCell ref="B15:D15"/>
    <mergeCell ref="B16:D16"/>
    <mergeCell ref="B17:D17"/>
    <mergeCell ref="A11:A12"/>
    <mergeCell ref="B11:D12"/>
    <mergeCell ref="E11:E12"/>
    <mergeCell ref="F11:F12"/>
    <mergeCell ref="G11:G12"/>
  </mergeCells>
  <pageMargins left="0.7" right="0.7" top="0.75" bottom="0.75" header="0.3" footer="0.3"/>
  <pageSetup paperSize="9" orientation="portrait" verticalDpi="0" r:id="rId18"/>
  <drawing r:id="rId1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2" sqref="K22"/>
    </sheetView>
  </sheetViews>
  <sheetFormatPr defaultRowHeight="15"/>
  <cols>
    <col min="2" max="5" width="18" customWidth="1"/>
  </cols>
  <sheetData/>
  <sortState ref="A1:P46">
    <sortCondition ref="A1"/>
  </sortState>
  <customSheetViews>
    <customSheetView guid="{BE5D3C84-7B1B-488E-B85A-B98892622CEC}" state="hidden">
      <selection activeCell="K22" sqref="K22"/>
      <pageMargins left="0.7" right="0.7" top="0.75" bottom="0.75" header="0.3" footer="0.3"/>
      <pageSetup paperSize="9" orientation="portrait" verticalDpi="0" r:id="rId1"/>
    </customSheetView>
    <customSheetView guid="{BBFF48D1-B90B-47AD-AE67-40600C5DE1EF}" state="hidden">
      <selection activeCell="K22" sqref="K22"/>
      <pageMargins left="0.7" right="0.7" top="0.75" bottom="0.75" header="0.3" footer="0.3"/>
      <pageSetup paperSize="9" orientation="portrait" verticalDpi="0" r:id="rId2"/>
    </customSheetView>
    <customSheetView guid="{89A683D1-BE0C-487E-AFC6-140E2DB9A9CC}" state="hidden">
      <selection activeCell="K22" sqref="K22"/>
      <pageMargins left="0.7" right="0.7" top="0.75" bottom="0.75" header="0.3" footer="0.3"/>
      <pageSetup paperSize="9" orientation="portrait" verticalDpi="0" r:id="rId3"/>
    </customSheetView>
    <customSheetView guid="{68B9E451-05A6-448A-8186-789990A76B48}" state="hidden">
      <selection activeCell="K22" sqref="K22"/>
      <pageMargins left="0.7" right="0.7" top="0.75" bottom="0.75" header="0.3" footer="0.3"/>
      <pageSetup paperSize="9" orientation="portrait" verticalDpi="0" r:id="rId4"/>
    </customSheetView>
    <customSheetView guid="{131A4E78-F540-4372-9AD2-17315FEFA13D}" state="hidden">
      <selection activeCell="K22" sqref="K22"/>
      <pageMargins left="0.7" right="0.7" top="0.75" bottom="0.75" header="0.3" footer="0.3"/>
      <pageSetup paperSize="9" orientation="portrait" verticalDpi="0" r:id="rId5"/>
    </customSheetView>
    <customSheetView guid="{BDA7B104-3192-4E30-A3E7-2627EFB5CD51}" state="hidden">
      <selection activeCell="K22" sqref="K22"/>
      <pageMargins left="0.7" right="0.7" top="0.75" bottom="0.75" header="0.3" footer="0.3"/>
      <pageSetup paperSize="9" orientation="portrait" verticalDpi="0" r:id="rId6"/>
    </customSheetView>
    <customSheetView guid="{E88C18B0-6499-41C6-90F3-D1E8EFA66A0A}" state="hidden">
      <selection activeCell="K22" sqref="K22"/>
      <pageMargins left="0.7" right="0.7" top="0.75" bottom="0.75" header="0.3" footer="0.3"/>
      <pageSetup paperSize="9" orientation="portrait" verticalDpi="0" r:id="rId7"/>
    </customSheetView>
    <customSheetView guid="{BE08DB79-9877-4F77-AA00-E74D5D7BF025}" state="hidden">
      <selection activeCell="K22" sqref="K22"/>
      <pageMargins left="0.7" right="0.7" top="0.75" bottom="0.75" header="0.3" footer="0.3"/>
      <pageSetup paperSize="9" orientation="portrait" verticalDpi="0" r:id="rId8"/>
    </customSheetView>
  </customSheetViews>
  <pageMargins left="0.7" right="0.7" top="0.75" bottom="0.75" header="0.3" footer="0.3"/>
  <pageSetup paperSize="9" orientation="portrait" verticalDpi="0" r:id="rId9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I30" sqref="I30"/>
    </sheetView>
  </sheetViews>
  <sheetFormatPr defaultRowHeight="15"/>
  <cols>
    <col min="1" max="5" width="14.7109375" customWidth="1"/>
    <col min="6" max="6" width="19.85546875" customWidth="1"/>
    <col min="7" max="7" width="12.7109375" customWidth="1"/>
    <col min="8" max="8" width="12.140625" customWidth="1"/>
    <col min="9" max="9" width="12.42578125" customWidth="1"/>
  </cols>
  <sheetData/>
  <sortState ref="A1:I33">
    <sortCondition ref="A1"/>
  </sortState>
  <customSheetViews>
    <customSheetView guid="{BE5D3C84-7B1B-488E-B85A-B98892622CEC}" state="hidden" topLeftCell="A4">
      <selection activeCell="I30" sqref="I30"/>
      <pageMargins left="0.7" right="0.7" top="0.75" bottom="0.75" header="0.3" footer="0.3"/>
    </customSheetView>
    <customSheetView guid="{BBFF48D1-B90B-47AD-AE67-40600C5DE1EF}" state="hidden" topLeftCell="A4">
      <selection activeCell="I30" sqref="I30"/>
      <pageMargins left="0.7" right="0.7" top="0.75" bottom="0.75" header="0.3" footer="0.3"/>
    </customSheetView>
    <customSheetView guid="{89A683D1-BE0C-487E-AFC6-140E2DB9A9CC}" state="hidden" topLeftCell="A4">
      <selection activeCell="I30" sqref="I30"/>
      <pageMargins left="0.7" right="0.7" top="0.75" bottom="0.75" header="0.3" footer="0.3"/>
    </customSheetView>
    <customSheetView guid="{68B9E451-05A6-448A-8186-789990A76B48}" state="hidden" topLeftCell="A4">
      <selection activeCell="I30" sqref="I30"/>
      <pageMargins left="0.7" right="0.7" top="0.75" bottom="0.75" header="0.3" footer="0.3"/>
    </customSheetView>
    <customSheetView guid="{131A4E78-F540-4372-9AD2-17315FEFA13D}" state="hidden" topLeftCell="A4">
      <selection activeCell="I30" sqref="I30"/>
      <pageMargins left="0.7" right="0.7" top="0.75" bottom="0.75" header="0.3" footer="0.3"/>
    </customSheetView>
    <customSheetView guid="{BDA7B104-3192-4E30-A3E7-2627EFB5CD51}" state="hidden" topLeftCell="A4">
      <selection activeCell="I30" sqref="I30"/>
      <pageMargins left="0.7" right="0.7" top="0.75" bottom="0.75" header="0.3" footer="0.3"/>
    </customSheetView>
    <customSheetView guid="{E88C18B0-6499-41C6-90F3-D1E8EFA66A0A}" state="hidden" topLeftCell="A4">
      <selection activeCell="I30" sqref="I30"/>
      <pageMargins left="0.7" right="0.7" top="0.75" bottom="0.75" header="0.3" footer="0.3"/>
    </customSheetView>
    <customSheetView guid="{BE08DB79-9877-4F77-AA00-E74D5D7BF025}" state="hidden" topLeftCell="A4">
      <selection activeCell="I30" sqref="I3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N 1.</vt:lpstr>
      <vt:lpstr>N2.</vt:lpstr>
      <vt:lpstr>N2.2</vt:lpstr>
      <vt:lpstr>2.3</vt:lpstr>
      <vt:lpstr>N3.</vt:lpstr>
      <vt:lpstr>N4.</vt:lpstr>
      <vt:lpstr>N5.</vt:lpstr>
      <vt:lpstr>N6.</vt:lpstr>
      <vt:lpstr>N7.</vt:lpstr>
      <vt:lpstr>N 8</vt:lpstr>
      <vt:lpstr>N 9</vt:lpstr>
      <vt:lpstr>N 10</vt:lpstr>
      <vt:lpstr>N 11.</vt:lpstr>
      <vt:lpstr>N 12</vt:lpstr>
      <vt:lpstr>Sheet1</vt:lpstr>
      <vt:lpstr>0</vt:lpstr>
      <vt:lpstr>N2.!Print_Area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https://mul2-minfin.gov.am/tasks/988335/oneclick?token=a6116e8a2e53325dcf9d355284dd91fa</cp:keywords>
  <cp:lastModifiedBy>Arpine Martirosyan</cp:lastModifiedBy>
  <cp:lastPrinted>2026-03-25T07:15:11Z</cp:lastPrinted>
  <dcterms:created xsi:type="dcterms:W3CDTF">2020-05-26T05:50:11Z</dcterms:created>
  <dcterms:modified xsi:type="dcterms:W3CDTF">2026-03-25T07:43:23Z</dcterms:modified>
</cp:coreProperties>
</file>