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39)\նախագիծ ՀՏԶՀ, Հրատապ (1)\նախագիծ ՀՏԶՀ, Հրատապ\"/>
    </mc:Choice>
  </mc:AlternateContent>
  <xr:revisionPtr revIDLastSave="0" documentId="13_ncr:1_{5CBBBB8A-72CF-48F3-9C41-217608802FD1}" xr6:coauthVersionLast="47" xr6:coauthVersionMax="47" xr10:uidLastSave="{00000000-0000-0000-0000-000000000000}"/>
  <bookViews>
    <workbookView xWindow="-120" yWindow="-120" windowWidth="29040" windowHeight="15720" firstSheet="2" activeTab="3" xr2:uid="{00000000-000D-0000-FFFF-FFFF00000000}"/>
  </bookViews>
  <sheets>
    <sheet name=".." sheetId="27" state="hidden" r:id="rId1"/>
    <sheet name="..." sheetId="28" state="hidden" r:id="rId2"/>
    <sheet name="1" sheetId="33" r:id="rId3"/>
    <sheet name="2" sheetId="3" r:id="rId4"/>
    <sheet name="3." sheetId="37" r:id="rId5"/>
    <sheet name="4." sheetId="21" r:id="rId6"/>
    <sheet name="5." sheetId="38" r:id="rId7"/>
    <sheet name="6." sheetId="31" r:id="rId8"/>
    <sheet name="7." sheetId="32" r:id="rId9"/>
    <sheet name="8.." sheetId="39" r:id="rId10"/>
    <sheet name="9." sheetId="36" r:id="rId11"/>
    <sheet name="8" sheetId="34" state="hidden" r:id="rId12"/>
  </sheets>
  <externalReferences>
    <externalReference r:id="rId13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EUR">'[1]1. 2060-Ն 28.12.2024 արտ'!$W$2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'...'!$B$1:$D$12</definedName>
    <definedName name="_xlnm.Print_Area" localSheetId="3">'2'!$B$1:$K$76</definedName>
    <definedName name="_xlnm.Print_Area" localSheetId="5">'4.'!$B$1:$P$16</definedName>
    <definedName name="_xlnm.Print_Area" localSheetId="7">'6.'!$A$1:$M$19</definedName>
    <definedName name="_xlnm.Print_Area" localSheetId="11">'8'!$A$1:$J$97</definedName>
    <definedName name="program">#REF!,#REF!,#REF!,#REF!,#REF!,#REF!,#REF!,#REF!,#REF!,#REF!,#REF!,#REF!,#REF!,#REF!,#REF!,#REF!,#REF!,#REF!,#REF!,#REF!</definedName>
    <definedName name="USD">'[1]1. 2060-Ն 28.12.2024 արտ'!$W$1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39" l="1"/>
  <c r="J17" i="39"/>
  <c r="J18" i="39"/>
  <c r="J19" i="39"/>
  <c r="H19" i="36"/>
  <c r="I19" i="36"/>
  <c r="J19" i="36"/>
  <c r="G19" i="36"/>
  <c r="H68" i="36"/>
  <c r="I68" i="36"/>
  <c r="J68" i="36"/>
  <c r="G68" i="36"/>
  <c r="J10" i="31"/>
  <c r="K11" i="31"/>
  <c r="L11" i="31"/>
  <c r="M11" i="31"/>
  <c r="J11" i="31"/>
  <c r="I20" i="3"/>
  <c r="J20" i="3"/>
  <c r="K20" i="3"/>
  <c r="H20" i="3"/>
  <c r="I49" i="3"/>
  <c r="J49" i="3"/>
  <c r="K49" i="3"/>
  <c r="H49" i="3"/>
  <c r="I18" i="3"/>
  <c r="J18" i="3"/>
  <c r="K18" i="3"/>
  <c r="H18" i="3"/>
  <c r="H40" i="36"/>
  <c r="I40" i="36" s="1"/>
  <c r="H39" i="36"/>
  <c r="H38" i="36" s="1"/>
  <c r="H37" i="36" s="1"/>
  <c r="H36" i="36" s="1"/>
  <c r="H34" i="36" s="1"/>
  <c r="G39" i="36"/>
  <c r="G38" i="36" s="1"/>
  <c r="G37" i="36" s="1"/>
  <c r="G36" i="36" s="1"/>
  <c r="G34" i="36" s="1"/>
  <c r="J33" i="36"/>
  <c r="I33" i="36"/>
  <c r="I32" i="36" s="1"/>
  <c r="H33" i="36"/>
  <c r="H32" i="36" s="1"/>
  <c r="G33" i="36"/>
  <c r="G32" i="36" s="1"/>
  <c r="J32" i="36"/>
  <c r="H31" i="36"/>
  <c r="I31" i="36" s="1"/>
  <c r="G30" i="36"/>
  <c r="H80" i="36"/>
  <c r="I80" i="36" s="1"/>
  <c r="G79" i="36"/>
  <c r="G78" i="36"/>
  <c r="G77" i="36"/>
  <c r="G76" i="36" s="1"/>
  <c r="G74" i="36" s="1"/>
  <c r="G72" i="36" s="1"/>
  <c r="G70" i="36" s="1"/>
  <c r="G66" i="36" s="1"/>
  <c r="G64" i="36" s="1"/>
  <c r="G62" i="36" s="1"/>
  <c r="G60" i="36" s="1"/>
  <c r="M18" i="32"/>
  <c r="M12" i="31"/>
  <c r="N18" i="32" s="1"/>
  <c r="L12" i="31"/>
  <c r="I112" i="3"/>
  <c r="J112" i="3" s="1"/>
  <c r="H111" i="3"/>
  <c r="H110" i="3" s="1"/>
  <c r="H109" i="3" s="1"/>
  <c r="H108" i="3" s="1"/>
  <c r="H106" i="3" s="1"/>
  <c r="H104" i="3" s="1"/>
  <c r="H102" i="3" s="1"/>
  <c r="H100" i="3" s="1"/>
  <c r="G29" i="36" l="1"/>
  <c r="G28" i="36" s="1"/>
  <c r="G27" i="36" s="1"/>
  <c r="G25" i="36" s="1"/>
  <c r="G23" i="36" s="1"/>
  <c r="I111" i="3"/>
  <c r="I110" i="3" s="1"/>
  <c r="I109" i="3" s="1"/>
  <c r="I108" i="3" s="1"/>
  <c r="I106" i="3" s="1"/>
  <c r="I104" i="3" s="1"/>
  <c r="I102" i="3" s="1"/>
  <c r="H30" i="36"/>
  <c r="H29" i="36" s="1"/>
  <c r="H28" i="36" s="1"/>
  <c r="H27" i="36" s="1"/>
  <c r="H25" i="36" s="1"/>
  <c r="H23" i="36" s="1"/>
  <c r="I30" i="36"/>
  <c r="I29" i="36" s="1"/>
  <c r="I28" i="36" s="1"/>
  <c r="I27" i="36" s="1"/>
  <c r="I25" i="36" s="1"/>
  <c r="J31" i="36"/>
  <c r="J30" i="36" s="1"/>
  <c r="J29" i="36" s="1"/>
  <c r="J28" i="36" s="1"/>
  <c r="J27" i="36" s="1"/>
  <c r="J25" i="36" s="1"/>
  <c r="J40" i="36"/>
  <c r="J39" i="36" s="1"/>
  <c r="J38" i="36" s="1"/>
  <c r="J37" i="36" s="1"/>
  <c r="J36" i="36" s="1"/>
  <c r="J34" i="36" s="1"/>
  <c r="I39" i="36"/>
  <c r="I38" i="36" s="1"/>
  <c r="I37" i="36" s="1"/>
  <c r="I36" i="36" s="1"/>
  <c r="I34" i="36" s="1"/>
  <c r="H79" i="36"/>
  <c r="H78" i="36" s="1"/>
  <c r="H77" i="36" s="1"/>
  <c r="H76" i="36" s="1"/>
  <c r="H74" i="36" s="1"/>
  <c r="H72" i="36" s="1"/>
  <c r="H70" i="36" s="1"/>
  <c r="H66" i="36" s="1"/>
  <c r="H64" i="36" s="1"/>
  <c r="H62" i="36" s="1"/>
  <c r="H60" i="36" s="1"/>
  <c r="I79" i="36"/>
  <c r="I78" i="36" s="1"/>
  <c r="I77" i="36" s="1"/>
  <c r="I76" i="36" s="1"/>
  <c r="I74" i="36" s="1"/>
  <c r="I72" i="36" s="1"/>
  <c r="I70" i="36" s="1"/>
  <c r="I66" i="36" s="1"/>
  <c r="I64" i="36" s="1"/>
  <c r="I62" i="36" s="1"/>
  <c r="I60" i="36" s="1"/>
  <c r="J80" i="36"/>
  <c r="J79" i="36" s="1"/>
  <c r="J78" i="36" s="1"/>
  <c r="J77" i="36" s="1"/>
  <c r="J76" i="36" s="1"/>
  <c r="J74" i="36" s="1"/>
  <c r="J72" i="36" s="1"/>
  <c r="J70" i="36" s="1"/>
  <c r="J66" i="36" s="1"/>
  <c r="J64" i="36" s="1"/>
  <c r="J62" i="36" s="1"/>
  <c r="J60" i="36" s="1"/>
  <c r="H98" i="3"/>
  <c r="H96" i="3" s="1"/>
  <c r="H94" i="3" s="1"/>
  <c r="H92" i="3" s="1"/>
  <c r="H22" i="33"/>
  <c r="H21" i="33" s="1"/>
  <c r="J111" i="3"/>
  <c r="J110" i="3" s="1"/>
  <c r="J109" i="3" s="1"/>
  <c r="J108" i="3" s="1"/>
  <c r="J106" i="3" s="1"/>
  <c r="J104" i="3" s="1"/>
  <c r="J102" i="3" s="1"/>
  <c r="J100" i="3" s="1"/>
  <c r="K112" i="3"/>
  <c r="K111" i="3" s="1"/>
  <c r="K110" i="3" s="1"/>
  <c r="K109" i="3" s="1"/>
  <c r="K108" i="3" s="1"/>
  <c r="K106" i="3" s="1"/>
  <c r="K104" i="3" s="1"/>
  <c r="K102" i="3" s="1"/>
  <c r="K100" i="3" s="1"/>
  <c r="I22" i="33" l="1"/>
  <c r="I21" i="33" s="1"/>
  <c r="K37" i="31" s="1"/>
  <c r="L28" i="32" s="1"/>
  <c r="L27" i="32" s="1"/>
  <c r="I100" i="3"/>
  <c r="I20" i="33"/>
  <c r="I98" i="3"/>
  <c r="I96" i="3" s="1"/>
  <c r="I94" i="3" s="1"/>
  <c r="I92" i="3" s="1"/>
  <c r="J23" i="36"/>
  <c r="I23" i="36"/>
  <c r="K98" i="3"/>
  <c r="K96" i="3" s="1"/>
  <c r="K94" i="3" s="1"/>
  <c r="K92" i="3" s="1"/>
  <c r="K22" i="33"/>
  <c r="K21" i="33" s="1"/>
  <c r="J22" i="33"/>
  <c r="J21" i="33" s="1"/>
  <c r="J98" i="3"/>
  <c r="J96" i="3" s="1"/>
  <c r="J94" i="3" s="1"/>
  <c r="J92" i="3" s="1"/>
  <c r="H20" i="33"/>
  <c r="J37" i="31"/>
  <c r="K36" i="31" l="1"/>
  <c r="K35" i="31" s="1"/>
  <c r="J36" i="31"/>
  <c r="J35" i="31" s="1"/>
  <c r="K28" i="32"/>
  <c r="K27" i="32" s="1"/>
  <c r="J20" i="33"/>
  <c r="L37" i="31"/>
  <c r="K20" i="33"/>
  <c r="M37" i="31"/>
  <c r="N28" i="32" l="1"/>
  <c r="N27" i="32" s="1"/>
  <c r="M36" i="31"/>
  <c r="M35" i="31" s="1"/>
  <c r="L36" i="31"/>
  <c r="L35" i="31" s="1"/>
  <c r="M28" i="32"/>
  <c r="M27" i="32" s="1"/>
  <c r="H29" i="3" l="1"/>
  <c r="I30" i="3"/>
  <c r="J30" i="3" s="1"/>
  <c r="K30" i="3" s="1"/>
  <c r="J20" i="39" s="1"/>
  <c r="I29" i="3" l="1"/>
  <c r="K29" i="3"/>
  <c r="J29" i="3"/>
  <c r="H20" i="39"/>
  <c r="I39" i="3" l="1"/>
  <c r="I38" i="3" s="1"/>
  <c r="I37" i="3" s="1"/>
  <c r="I36" i="3" s="1"/>
  <c r="I35" i="3" s="1"/>
  <c r="I33" i="3" s="1"/>
  <c r="L40" i="32" s="1"/>
  <c r="L39" i="32" s="1"/>
  <c r="L38" i="32" s="1"/>
  <c r="H38" i="3"/>
  <c r="H37" i="3" s="1"/>
  <c r="H36" i="3" s="1"/>
  <c r="H35" i="3" s="1"/>
  <c r="H33" i="3" s="1"/>
  <c r="H14" i="37"/>
  <c r="I14" i="37"/>
  <c r="F14" i="37"/>
  <c r="K32" i="3"/>
  <c r="J32" i="3"/>
  <c r="I32" i="3"/>
  <c r="H32" i="3"/>
  <c r="H31" i="3" s="1"/>
  <c r="H28" i="3" s="1"/>
  <c r="H27" i="3" s="1"/>
  <c r="M12" i="32"/>
  <c r="M11" i="32" s="1"/>
  <c r="M10" i="32" s="1"/>
  <c r="N12" i="32"/>
  <c r="N11" i="32" s="1"/>
  <c r="N10" i="32" s="1"/>
  <c r="K40" i="32" l="1"/>
  <c r="K39" i="32" s="1"/>
  <c r="K38" i="32" s="1"/>
  <c r="I31" i="3"/>
  <c r="I28" i="3" s="1"/>
  <c r="I27" i="3" s="1"/>
  <c r="I26" i="3" s="1"/>
  <c r="I24" i="3" s="1"/>
  <c r="J31" i="3"/>
  <c r="J28" i="3" s="1"/>
  <c r="J27" i="3" s="1"/>
  <c r="J26" i="3" s="1"/>
  <c r="J24" i="3" s="1"/>
  <c r="K31" i="3"/>
  <c r="K28" i="3" s="1"/>
  <c r="K27" i="3" s="1"/>
  <c r="K26" i="3" s="1"/>
  <c r="K24" i="3" s="1"/>
  <c r="J39" i="3"/>
  <c r="K39" i="3" s="1"/>
  <c r="J15" i="39" s="1"/>
  <c r="F12" i="37"/>
  <c r="L21" i="31"/>
  <c r="L20" i="31" s="1"/>
  <c r="M21" i="31"/>
  <c r="M20" i="31" s="1"/>
  <c r="J21" i="39" l="1"/>
  <c r="H15" i="39"/>
  <c r="J14" i="39"/>
  <c r="K38" i="3"/>
  <c r="K37" i="3" s="1"/>
  <c r="K36" i="3" s="1"/>
  <c r="K35" i="3" s="1"/>
  <c r="K33" i="3" s="1"/>
  <c r="N40" i="32" s="1"/>
  <c r="N39" i="32" s="1"/>
  <c r="N38" i="32" s="1"/>
  <c r="J38" i="3"/>
  <c r="J37" i="3" s="1"/>
  <c r="J36" i="3" s="1"/>
  <c r="J35" i="3" s="1"/>
  <c r="J33" i="3" s="1"/>
  <c r="M40" i="32" s="1"/>
  <c r="M39" i="32" s="1"/>
  <c r="M38" i="32" s="1"/>
  <c r="F10" i="37"/>
  <c r="Q18" i="32"/>
  <c r="P18" i="32"/>
  <c r="J13" i="39" l="1"/>
  <c r="J12" i="39" s="1"/>
  <c r="J11" i="39" s="1"/>
  <c r="H21" i="39"/>
  <c r="H26" i="3"/>
  <c r="Q22" i="32"/>
  <c r="P22" i="32"/>
  <c r="J10" i="39" l="1"/>
  <c r="H24" i="3"/>
  <c r="G97" i="34"/>
  <c r="H97" i="34" s="1"/>
  <c r="G88" i="34"/>
  <c r="H88" i="34" s="1"/>
  <c r="F62" i="34"/>
  <c r="E62" i="34"/>
  <c r="F60" i="34"/>
  <c r="D60" i="34"/>
  <c r="E14" i="33"/>
  <c r="F45" i="34"/>
  <c r="E45" i="34"/>
  <c r="E16" i="31"/>
  <c r="P16" i="31"/>
  <c r="O16" i="31"/>
  <c r="H22" i="3" l="1"/>
  <c r="H18" i="33" s="1"/>
  <c r="H48" i="3"/>
  <c r="K33" i="32"/>
  <c r="K32" i="32" s="1"/>
  <c r="K26" i="32" s="1"/>
  <c r="G95" i="34"/>
  <c r="G94" i="34" s="1"/>
  <c r="G93" i="34" s="1"/>
  <c r="G91" i="34" s="1"/>
  <c r="G89" i="34" s="1"/>
  <c r="G96" i="34"/>
  <c r="H95" i="34"/>
  <c r="H94" i="34" s="1"/>
  <c r="H93" i="34" s="1"/>
  <c r="H91" i="34" s="1"/>
  <c r="H89" i="34" s="1"/>
  <c r="H96" i="34"/>
  <c r="I97" i="34"/>
  <c r="I96" i="34" s="1"/>
  <c r="H87" i="34"/>
  <c r="H86" i="34" s="1"/>
  <c r="H85" i="34" s="1"/>
  <c r="H83" i="34" s="1"/>
  <c r="H81" i="34" s="1"/>
  <c r="I88" i="34"/>
  <c r="G87" i="34"/>
  <c r="G86" i="34" s="1"/>
  <c r="G85" i="34" s="1"/>
  <c r="G83" i="34" s="1"/>
  <c r="G81" i="34" s="1"/>
  <c r="J26" i="31" l="1"/>
  <c r="G21" i="36"/>
  <c r="G17" i="36" s="1"/>
  <c r="G15" i="36" s="1"/>
  <c r="G13" i="36" s="1"/>
  <c r="J21" i="36"/>
  <c r="J17" i="36" s="1"/>
  <c r="J15" i="36" s="1"/>
  <c r="J13" i="36" s="1"/>
  <c r="J11" i="36" s="1"/>
  <c r="N33" i="32"/>
  <c r="N32" i="32" s="1"/>
  <c r="N26" i="32" s="1"/>
  <c r="K22" i="3"/>
  <c r="K18" i="33" s="1"/>
  <c r="I21" i="36"/>
  <c r="I17" i="36" s="1"/>
  <c r="I15" i="36" s="1"/>
  <c r="I13" i="36" s="1"/>
  <c r="I11" i="36" s="1"/>
  <c r="M33" i="32"/>
  <c r="M32" i="32" s="1"/>
  <c r="M26" i="32" s="1"/>
  <c r="J22" i="3"/>
  <c r="J18" i="33" s="1"/>
  <c r="H21" i="36"/>
  <c r="H17" i="36" s="1"/>
  <c r="H15" i="36" s="1"/>
  <c r="H13" i="36" s="1"/>
  <c r="H11" i="36" s="1"/>
  <c r="L33" i="32"/>
  <c r="L32" i="32" s="1"/>
  <c r="L26" i="32" s="1"/>
  <c r="I22" i="3"/>
  <c r="I18" i="33" s="1"/>
  <c r="G79" i="34"/>
  <c r="G75" i="34" s="1"/>
  <c r="G73" i="34" s="1"/>
  <c r="G71" i="34" s="1"/>
  <c r="H79" i="34"/>
  <c r="H75" i="34" s="1"/>
  <c r="H73" i="34" s="1"/>
  <c r="H71" i="34" s="1"/>
  <c r="G11" i="36" l="1"/>
  <c r="M26" i="31"/>
  <c r="K26" i="31"/>
  <c r="L26" i="31"/>
  <c r="G77" i="34"/>
  <c r="H77" i="34"/>
  <c r="G100" i="36" l="1"/>
  <c r="G70" i="34"/>
  <c r="G69" i="34" s="1"/>
  <c r="G68" i="34" s="1"/>
  <c r="G67" i="34" s="1"/>
  <c r="G66" i="34" s="1"/>
  <c r="G64" i="34" s="1"/>
  <c r="G62" i="34" s="1"/>
  <c r="G60" i="34" s="1"/>
  <c r="G58" i="34" s="1"/>
  <c r="G56" i="34" s="1"/>
  <c r="G54" i="34" s="1"/>
  <c r="H70" i="34"/>
  <c r="H69" i="34" s="1"/>
  <c r="H68" i="34" s="1"/>
  <c r="H67" i="34" s="1"/>
  <c r="H66" i="34" s="1"/>
  <c r="H64" i="34" s="1"/>
  <c r="H62" i="34" s="1"/>
  <c r="H60" i="34" s="1"/>
  <c r="H58" i="34" s="1"/>
  <c r="H56" i="34" s="1"/>
  <c r="H54" i="34" s="1"/>
  <c r="I70" i="34"/>
  <c r="I69" i="34" s="1"/>
  <c r="I68" i="34" s="1"/>
  <c r="I67" i="34" s="1"/>
  <c r="I66" i="34" s="1"/>
  <c r="I64" i="34" s="1"/>
  <c r="I62" i="34" s="1"/>
  <c r="I60" i="34" s="1"/>
  <c r="I58" i="34" s="1"/>
  <c r="I56" i="34" s="1"/>
  <c r="I54" i="34" s="1"/>
  <c r="J70" i="34"/>
  <c r="J69" i="34" s="1"/>
  <c r="J68" i="34" s="1"/>
  <c r="J67" i="34" s="1"/>
  <c r="J66" i="34" s="1"/>
  <c r="J64" i="34" s="1"/>
  <c r="J62" i="34" s="1"/>
  <c r="J60" i="34" s="1"/>
  <c r="J58" i="34" s="1"/>
  <c r="J56" i="34" s="1"/>
  <c r="J54" i="34" s="1"/>
  <c r="J53" i="34"/>
  <c r="J52" i="34" s="1"/>
  <c r="J51" i="34" s="1"/>
  <c r="J50" i="34" s="1"/>
  <c r="J49" i="34" s="1"/>
  <c r="J47" i="34" s="1"/>
  <c r="J45" i="34" s="1"/>
  <c r="J43" i="34" s="1"/>
  <c r="I53" i="34"/>
  <c r="I52" i="34" s="1"/>
  <c r="I51" i="34" s="1"/>
  <c r="I50" i="34" s="1"/>
  <c r="I49" i="34" s="1"/>
  <c r="I47" i="34" s="1"/>
  <c r="I45" i="34" s="1"/>
  <c r="I43" i="34" s="1"/>
  <c r="H53" i="34"/>
  <c r="H52" i="34" s="1"/>
  <c r="H51" i="34" s="1"/>
  <c r="H50" i="34" s="1"/>
  <c r="H49" i="34" s="1"/>
  <c r="H47" i="34" s="1"/>
  <c r="H45" i="34" s="1"/>
  <c r="H43" i="34" s="1"/>
  <c r="G53" i="34"/>
  <c r="G52" i="34" s="1"/>
  <c r="G51" i="34" s="1"/>
  <c r="G50" i="34" s="1"/>
  <c r="G49" i="34" s="1"/>
  <c r="G47" i="34" s="1"/>
  <c r="G45" i="34" s="1"/>
  <c r="G43" i="34" s="1"/>
  <c r="G99" i="36" l="1"/>
  <c r="G98" i="36" s="1"/>
  <c r="G97" i="36" s="1"/>
  <c r="G95" i="36" s="1"/>
  <c r="G93" i="36" s="1"/>
  <c r="G91" i="36" s="1"/>
  <c r="G89" i="36" s="1"/>
  <c r="G87" i="36" s="1"/>
  <c r="G85" i="36" s="1"/>
  <c r="G83" i="36" s="1"/>
  <c r="G81" i="36" s="1"/>
  <c r="G9" i="36" s="1"/>
  <c r="H100" i="36"/>
  <c r="G39" i="34"/>
  <c r="G37" i="34" s="1"/>
  <c r="G35" i="34" s="1"/>
  <c r="G33" i="34" s="1"/>
  <c r="G32" i="34" s="1"/>
  <c r="G41" i="34"/>
  <c r="H41" i="34"/>
  <c r="H39" i="34"/>
  <c r="H37" i="34" s="1"/>
  <c r="H35" i="34" s="1"/>
  <c r="H33" i="34" s="1"/>
  <c r="H32" i="34" s="1"/>
  <c r="I100" i="36" l="1"/>
  <c r="H99" i="36"/>
  <c r="H98" i="36" s="1"/>
  <c r="H97" i="36" s="1"/>
  <c r="H95" i="36" s="1"/>
  <c r="H93" i="36" s="1"/>
  <c r="H91" i="36" s="1"/>
  <c r="H89" i="36" s="1"/>
  <c r="H87" i="36" s="1"/>
  <c r="H85" i="36" s="1"/>
  <c r="H83" i="36" s="1"/>
  <c r="H81" i="36" s="1"/>
  <c r="H9" i="36" s="1"/>
  <c r="H31" i="34"/>
  <c r="H30" i="34" s="1"/>
  <c r="H29" i="34" s="1"/>
  <c r="H27" i="34" s="1"/>
  <c r="H25" i="34" s="1"/>
  <c r="H23" i="34" s="1"/>
  <c r="H21" i="34" s="1"/>
  <c r="H19" i="34" s="1"/>
  <c r="H17" i="34" s="1"/>
  <c r="H15" i="34" s="1"/>
  <c r="H13" i="34" s="1"/>
  <c r="H11" i="34" s="1"/>
  <c r="G31" i="34"/>
  <c r="G30" i="34" s="1"/>
  <c r="G29" i="34" s="1"/>
  <c r="G27" i="34" s="1"/>
  <c r="G25" i="34" s="1"/>
  <c r="G23" i="34" s="1"/>
  <c r="G21" i="34" s="1"/>
  <c r="G19" i="34" s="1"/>
  <c r="G17" i="34" s="1"/>
  <c r="G15" i="34" s="1"/>
  <c r="G13" i="34" s="1"/>
  <c r="G11" i="34" s="1"/>
  <c r="J100" i="36" l="1"/>
  <c r="J99" i="36" s="1"/>
  <c r="J98" i="36" s="1"/>
  <c r="J97" i="36" s="1"/>
  <c r="J95" i="36" s="1"/>
  <c r="J93" i="36" s="1"/>
  <c r="J91" i="36" s="1"/>
  <c r="J89" i="36" s="1"/>
  <c r="J87" i="36" s="1"/>
  <c r="J85" i="36" s="1"/>
  <c r="J83" i="36" s="1"/>
  <c r="J81" i="36" s="1"/>
  <c r="J9" i="36" s="1"/>
  <c r="I99" i="36"/>
  <c r="I98" i="36" s="1"/>
  <c r="I97" i="36" s="1"/>
  <c r="I95" i="36" s="1"/>
  <c r="I93" i="36" s="1"/>
  <c r="I91" i="36" s="1"/>
  <c r="I89" i="36" s="1"/>
  <c r="I87" i="36" s="1"/>
  <c r="I85" i="36" s="1"/>
  <c r="I83" i="36" s="1"/>
  <c r="I81" i="36" s="1"/>
  <c r="I9" i="36" s="1"/>
  <c r="J16" i="31"/>
  <c r="K22" i="32" l="1"/>
  <c r="K17" i="32" s="1"/>
  <c r="K16" i="32" s="1"/>
  <c r="K16" i="31"/>
  <c r="K12" i="32"/>
  <c r="K11" i="32" s="1"/>
  <c r="K10" i="32" s="1"/>
  <c r="J88" i="34"/>
  <c r="J87" i="34" s="1"/>
  <c r="J86" i="34" s="1"/>
  <c r="J85" i="34" s="1"/>
  <c r="J83" i="34" s="1"/>
  <c r="J81" i="34" s="1"/>
  <c r="F81" i="34"/>
  <c r="E81" i="34"/>
  <c r="I87" i="34"/>
  <c r="I86" i="34" s="1"/>
  <c r="I85" i="34" s="1"/>
  <c r="I83" i="34" s="1"/>
  <c r="I81" i="34" s="1"/>
  <c r="L22" i="32" l="1"/>
  <c r="L17" i="32" s="1"/>
  <c r="L16" i="32" s="1"/>
  <c r="L12" i="32"/>
  <c r="L11" i="32" s="1"/>
  <c r="L10" i="32" s="1"/>
  <c r="J21" i="31" l="1"/>
  <c r="J20" i="31" s="1"/>
  <c r="F91" i="34"/>
  <c r="F77" i="34" s="1"/>
  <c r="K21" i="31" l="1"/>
  <c r="K20" i="31" s="1"/>
  <c r="J97" i="34" l="1"/>
  <c r="I95" i="34"/>
  <c r="I94" i="34" s="1"/>
  <c r="I93" i="34" s="1"/>
  <c r="I91" i="34" s="1"/>
  <c r="I89" i="34" s="1"/>
  <c r="I79" i="34" s="1"/>
  <c r="F89" i="34"/>
  <c r="E89" i="34"/>
  <c r="I77" i="34" l="1"/>
  <c r="J96" i="34"/>
  <c r="J95" i="34" s="1"/>
  <c r="J94" i="34" s="1"/>
  <c r="J93" i="34" s="1"/>
  <c r="J91" i="34" s="1"/>
  <c r="J89" i="34" s="1"/>
  <c r="J79" i="34" s="1"/>
  <c r="I75" i="34"/>
  <c r="I73" i="34" s="1"/>
  <c r="I71" i="34" s="1"/>
  <c r="I41" i="34" l="1"/>
  <c r="I39" i="34"/>
  <c r="I37" i="34" s="1"/>
  <c r="I35" i="34" s="1"/>
  <c r="I33" i="34" s="1"/>
  <c r="I32" i="34" s="1"/>
  <c r="J75" i="34" l="1"/>
  <c r="J73" i="34" s="1"/>
  <c r="J71" i="34" s="1"/>
  <c r="J77" i="34"/>
  <c r="J41" i="34" l="1"/>
  <c r="J39" i="34"/>
  <c r="J37" i="34" s="1"/>
  <c r="J35" i="34" s="1"/>
  <c r="J33" i="34" s="1"/>
  <c r="J32" i="34" s="1"/>
  <c r="Q17" i="32" l="1"/>
  <c r="P17" i="32"/>
  <c r="I31" i="34" l="1"/>
  <c r="I30" i="34" s="1"/>
  <c r="I29" i="34" s="1"/>
  <c r="I27" i="34" s="1"/>
  <c r="I25" i="34" s="1"/>
  <c r="I23" i="34" s="1"/>
  <c r="I21" i="34" s="1"/>
  <c r="I19" i="34" s="1"/>
  <c r="I17" i="34" s="1"/>
  <c r="I15" i="34" s="1"/>
  <c r="I13" i="34" s="1"/>
  <c r="I11" i="34" s="1"/>
  <c r="J31" i="34"/>
  <c r="J30" i="34" s="1"/>
  <c r="J29" i="34" s="1"/>
  <c r="J27" i="34" s="1"/>
  <c r="J25" i="34" s="1"/>
  <c r="J23" i="34" s="1"/>
  <c r="J21" i="34" s="1"/>
  <c r="J19" i="34" s="1"/>
  <c r="J17" i="34" s="1"/>
  <c r="J15" i="34" s="1"/>
  <c r="J13" i="34" s="1"/>
  <c r="J11" i="34" s="1"/>
  <c r="L16" i="31" l="1"/>
  <c r="M22" i="32" l="1"/>
  <c r="M17" i="32" s="1"/>
  <c r="M16" i="32" s="1"/>
  <c r="C12" i="28"/>
  <c r="C10" i="28" s="1"/>
  <c r="O11" i="31" l="1"/>
  <c r="M16" i="31" l="1"/>
  <c r="N22" i="32" l="1"/>
  <c r="N17" i="32" s="1"/>
  <c r="N16" i="32" s="1"/>
  <c r="P11" i="31"/>
  <c r="D12" i="28"/>
  <c r="D10" i="28" s="1"/>
  <c r="C10" i="27" s="1"/>
  <c r="H47" i="3" l="1"/>
  <c r="H46" i="3" s="1"/>
  <c r="I48" i="3"/>
  <c r="J48" i="3" l="1"/>
  <c r="I47" i="3"/>
  <c r="I46" i="3" s="1"/>
  <c r="H45" i="3"/>
  <c r="H44" i="3" s="1"/>
  <c r="H42" i="3" s="1"/>
  <c r="H40" i="3" s="1"/>
  <c r="H16" i="3" l="1"/>
  <c r="H14" i="3" s="1"/>
  <c r="H19" i="33"/>
  <c r="E16" i="38"/>
  <c r="E14" i="38" s="1"/>
  <c r="E12" i="38" s="1"/>
  <c r="E10" i="38" s="1"/>
  <c r="J31" i="31"/>
  <c r="J25" i="31" s="1"/>
  <c r="J9" i="31" s="1"/>
  <c r="I45" i="3"/>
  <c r="I44" i="3" s="1"/>
  <c r="I42" i="3" s="1"/>
  <c r="I40" i="3" s="1"/>
  <c r="K48" i="3"/>
  <c r="K47" i="3" s="1"/>
  <c r="K46" i="3" s="1"/>
  <c r="J47" i="3"/>
  <c r="J46" i="3" s="1"/>
  <c r="H12" i="3" l="1"/>
  <c r="H10" i="3" s="1"/>
  <c r="H8" i="3" s="1"/>
  <c r="I16" i="3"/>
  <c r="I14" i="3" s="1"/>
  <c r="I12" i="3" s="1"/>
  <c r="I10" i="3" s="1"/>
  <c r="I8" i="3" s="1"/>
  <c r="I19" i="33"/>
  <c r="H26" i="33"/>
  <c r="K56" i="32"/>
  <c r="K55" i="32" s="1"/>
  <c r="H17" i="33"/>
  <c r="K45" i="3"/>
  <c r="K44" i="3" s="1"/>
  <c r="K42" i="3" s="1"/>
  <c r="K40" i="3" s="1"/>
  <c r="F16" i="38"/>
  <c r="F14" i="38" s="1"/>
  <c r="F12" i="38" s="1"/>
  <c r="F10" i="38" s="1"/>
  <c r="K31" i="31"/>
  <c r="K25" i="31" s="1"/>
  <c r="K10" i="31" s="1"/>
  <c r="K9" i="31" s="1"/>
  <c r="J45" i="3"/>
  <c r="J44" i="3" s="1"/>
  <c r="J42" i="3" s="1"/>
  <c r="J40" i="3" s="1"/>
  <c r="I26" i="33" l="1"/>
  <c r="L56" i="32"/>
  <c r="L55" i="32" s="1"/>
  <c r="I17" i="33"/>
  <c r="J16" i="3"/>
  <c r="J14" i="3" s="1"/>
  <c r="J12" i="3" s="1"/>
  <c r="J10" i="3" s="1"/>
  <c r="J8" i="3" s="1"/>
  <c r="J19" i="33"/>
  <c r="K16" i="3"/>
  <c r="K14" i="3" s="1"/>
  <c r="K19" i="33"/>
  <c r="G16" i="37"/>
  <c r="H11" i="33"/>
  <c r="H10" i="33" s="1"/>
  <c r="H140" i="3"/>
  <c r="H25" i="33"/>
  <c r="H24" i="33" s="1"/>
  <c r="G16" i="38"/>
  <c r="G14" i="38" s="1"/>
  <c r="G12" i="38" s="1"/>
  <c r="G10" i="38" s="1"/>
  <c r="L31" i="31"/>
  <c r="L25" i="31" s="1"/>
  <c r="L10" i="31" s="1"/>
  <c r="L9" i="31" s="1"/>
  <c r="O9" i="31" s="1"/>
  <c r="H16" i="38"/>
  <c r="H14" i="38" s="1"/>
  <c r="H12" i="38" s="1"/>
  <c r="H10" i="38" s="1"/>
  <c r="M31" i="31"/>
  <c r="M25" i="31" s="1"/>
  <c r="M10" i="31" s="1"/>
  <c r="M9" i="31" s="1"/>
  <c r="K12" i="3" l="1"/>
  <c r="K10" i="3" s="1"/>
  <c r="K8" i="3" s="1"/>
  <c r="P9" i="31" s="1"/>
  <c r="H138" i="3"/>
  <c r="H139" i="3"/>
  <c r="H137" i="3" s="1"/>
  <c r="H135" i="3" s="1"/>
  <c r="H133" i="3" s="1"/>
  <c r="K26" i="33"/>
  <c r="N56" i="32"/>
  <c r="N55" i="32" s="1"/>
  <c r="K17" i="33"/>
  <c r="M56" i="32"/>
  <c r="M55" i="32" s="1"/>
  <c r="J26" i="33"/>
  <c r="J17" i="33"/>
  <c r="I140" i="3"/>
  <c r="I25" i="33"/>
  <c r="I24" i="33" s="1"/>
  <c r="I23" i="33" s="1"/>
  <c r="I11" i="33" s="1"/>
  <c r="I10" i="33" s="1"/>
  <c r="G14" i="37"/>
  <c r="E16" i="37"/>
  <c r="C11" i="27" l="1"/>
  <c r="C12" i="27" s="1"/>
  <c r="I138" i="3"/>
  <c r="I139" i="3"/>
  <c r="I137" i="3" s="1"/>
  <c r="I135" i="3" s="1"/>
  <c r="I133" i="3" s="1"/>
  <c r="H132" i="3"/>
  <c r="J47" i="31"/>
  <c r="J140" i="3"/>
  <c r="J25" i="33"/>
  <c r="J24" i="33" s="1"/>
  <c r="J23" i="33" s="1"/>
  <c r="J11" i="33" s="1"/>
  <c r="J10" i="33" s="1"/>
  <c r="K140" i="3"/>
  <c r="K25" i="33"/>
  <c r="K24" i="33" s="1"/>
  <c r="K23" i="33" s="1"/>
  <c r="K11" i="33" s="1"/>
  <c r="K10" i="33" s="1"/>
  <c r="G12" i="37"/>
  <c r="E14" i="37"/>
  <c r="K138" i="3" l="1"/>
  <c r="K139" i="3"/>
  <c r="K137" i="3" s="1"/>
  <c r="K135" i="3" s="1"/>
  <c r="K133" i="3" s="1"/>
  <c r="H129" i="3"/>
  <c r="H127" i="3" s="1"/>
  <c r="H125" i="3" s="1"/>
  <c r="H123" i="3" s="1"/>
  <c r="H131" i="3"/>
  <c r="H130" i="3"/>
  <c r="J138" i="3"/>
  <c r="J139" i="3"/>
  <c r="J137" i="3" s="1"/>
  <c r="J135" i="3" s="1"/>
  <c r="J133" i="3" s="1"/>
  <c r="K51" i="32"/>
  <c r="J43" i="31"/>
  <c r="K47" i="32" s="1"/>
  <c r="I132" i="3"/>
  <c r="K47" i="31"/>
  <c r="G10" i="37"/>
  <c r="E10" i="37" s="1"/>
  <c r="E12" i="37"/>
  <c r="K46" i="32" l="1"/>
  <c r="K45" i="32" s="1"/>
  <c r="K9" i="32" s="1"/>
  <c r="K43" i="31"/>
  <c r="L47" i="32" s="1"/>
  <c r="L51" i="32"/>
  <c r="I131" i="3"/>
  <c r="I129" i="3"/>
  <c r="I127" i="3" s="1"/>
  <c r="I125" i="3" s="1"/>
  <c r="I123" i="3" s="1"/>
  <c r="I130" i="3"/>
  <c r="J132" i="3"/>
  <c r="L47" i="31"/>
  <c r="K132" i="3"/>
  <c r="M47" i="31"/>
  <c r="M43" i="31" l="1"/>
  <c r="N47" i="32" s="1"/>
  <c r="N51" i="32"/>
  <c r="K129" i="3"/>
  <c r="K127" i="3" s="1"/>
  <c r="K125" i="3" s="1"/>
  <c r="K123" i="3" s="1"/>
  <c r="K130" i="3"/>
  <c r="K131" i="3"/>
  <c r="L43" i="31"/>
  <c r="M47" i="32" s="1"/>
  <c r="M51" i="32"/>
  <c r="J129" i="3"/>
  <c r="J127" i="3" s="1"/>
  <c r="J125" i="3" s="1"/>
  <c r="J123" i="3" s="1"/>
  <c r="J130" i="3"/>
  <c r="J131" i="3"/>
  <c r="L46" i="32"/>
  <c r="L45" i="32" s="1"/>
  <c r="L9" i="32" s="1"/>
  <c r="M46" i="32" l="1"/>
  <c r="M45" i="32" s="1"/>
  <c r="M9" i="32" s="1"/>
  <c r="P9" i="32" s="1"/>
  <c r="N46" i="32"/>
  <c r="N45" i="32" s="1"/>
  <c r="N9" i="32" s="1"/>
  <c r="Q9" i="32" s="1"/>
</calcChain>
</file>

<file path=xl/sharedStrings.xml><?xml version="1.0" encoding="utf-8"?>
<sst xmlns="http://schemas.openxmlformats.org/spreadsheetml/2006/main" count="829" uniqueCount="312">
  <si>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</si>
  <si>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</si>
  <si>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</si>
  <si>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</si>
  <si>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</si>
  <si>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</si>
  <si>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</si>
  <si>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</si>
  <si>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</si>
  <si>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</si>
  <si>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</si>
  <si>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</si>
  <si>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</si>
  <si>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</si>
  <si>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</si>
  <si>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</si>
  <si>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</si>
  <si>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</si>
  <si>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</si>
  <si>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</si>
  <si>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</si>
  <si>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</si>
  <si>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</si>
  <si>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</si>
  <si>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</si>
  <si>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</si>
  <si>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</si>
  <si>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</si>
  <si>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>ՀՀ ՏԱՐԱԾՔԱՅԻՆ ԿԱՌԱՎԱՐՄԱՆ ԵՎ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</si>
  <si>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</si>
  <si>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</si>
  <si>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1004 </t>
  </si>
  <si>
    <t xml:space="preserve"> ՀՀ  տարածքային կառավարման և ենթակառուցվածքների նախարարության ջրային կոմիտե</t>
  </si>
  <si>
    <t xml:space="preserve"> ԸՆԴԱՄԵՆԸ</t>
  </si>
  <si>
    <t xml:space="preserve"> ԸՆԹԱՑԻԿ ԾԱԽՍԵՐ</t>
  </si>
  <si>
    <t xml:space="preserve"> Ջրամատակարարում</t>
  </si>
  <si>
    <t xml:space="preserve"> Ծառայությունների մատուցում </t>
  </si>
  <si>
    <t xml:space="preserve"> ԱՅԼ  ԾԱԽՍԵՐ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</si>
  <si>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</si>
  <si>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</si>
  <si>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</si>
  <si>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Համաֆինան սավորում</t>
  </si>
  <si>
    <t xml:space="preserve"> Ջրամատակարարաման և ջրահեռացման բարելավում</t>
  </si>
  <si>
    <t xml:space="preserve"> ԲՆԱԿԱՐԱՆԱՅԻՆ ՇԻՆԱՐԱՐՈՒԹՅՈՒՆ ԵՎ ԿՈՄՈՒՆԱԼ ԾԱՌԱՅՈՒԹՅՈՒՆՆԵՐ</t>
  </si>
  <si>
    <t>01</t>
  </si>
  <si>
    <t xml:space="preserve"> 1072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</si>
  <si>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</si>
  <si>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</si>
  <si>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</si>
  <si>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</si>
  <si>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</si>
  <si>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Տարի</t>
  </si>
  <si>
    <t>Ցուցանիշների փոփոխությունը
 (ավելացումները նշված են դրական նշանով, իսկ նվազեցումները՝ փակագծերում)</t>
  </si>
  <si>
    <t xml:space="preserve"> Տնտեսական հարաբերություններ (այլ դասերին չպատկանող)</t>
  </si>
  <si>
    <t xml:space="preserve"> - Այլ կապիտալ դրամաշնորհներ</t>
  </si>
  <si>
    <t xml:space="preserve"> ՀՀ  տարածքային կառավարման և ենթակառուցվածքների նախարարություն</t>
  </si>
  <si>
    <t>Հավելված N 6</t>
  </si>
  <si>
    <t xml:space="preserve"> Այլ ծախսեր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</si>
  <si>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</si>
  <si>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</si>
  <si>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</si>
  <si>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</si>
  <si>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</si>
  <si>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</si>
  <si>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</si>
  <si>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</si>
  <si>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</si>
  <si>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 xml:space="preserve">Եկամտատեսակ
</t>
  </si>
  <si>
    <t>ՊԵՏԱԿԱՆ ԲՅՈՒՋԵԻ ԵԿԱՄՈՒՏՆԵՐ</t>
  </si>
  <si>
    <t>Ինն ամիս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</si>
  <si>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</si>
  <si>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</si>
  <si>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</si>
  <si>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</si>
  <si>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</si>
  <si>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</si>
  <si>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</si>
  <si>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</si>
  <si>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</si>
  <si>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</si>
  <si>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</si>
  <si>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</si>
  <si>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</si>
  <si>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</si>
  <si>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</si>
  <si>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</si>
  <si>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</si>
  <si>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</si>
  <si>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</si>
  <si>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</si>
  <si>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</si>
  <si>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</si>
  <si>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</si>
  <si>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</si>
  <si>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</si>
  <si>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</si>
  <si>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</si>
  <si>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</si>
  <si>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Ծառայությունների մատուցում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</si>
  <si>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</si>
  <si>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«ՀԱՅԱՍՏԱՆԻ ՀԱՆՐԱՊԵՏՈՒԹՅԱՆ 2025 ԹՎԱԿԱՆԻ ՊԵՏԱԿԱՆ ԲՅՈՒՋԵԻ
ՄԱՍԻՆ» ՕՐԵՆՔԻ N 6 ՀՈԴՎԱԾԻ ԱՂՅՈՒՍԱԿՈՒՄ ԵՎ ՀԱՅԱՍՏԱՆԻ ՀԱՆՐԱՊԵՏՈՒԹՅԱՆ ԿԱՌԱՎԱՐՈՒԹՅԱՆ 2024 ԹՎԱԿԱՆԻ ԴԵԿՏԵՄԲԵՐԻ 27-Ի N 2060-Ն ՈՐՈՇՄԱՆ N 2 ՀԱՎԵԼՎԱԾՈՒՄ ԿԱՏԱՐՎՈՂ ՓՈՓՈԽՈՒԹՅՈՒՆՆԵՐԸ </t>
  </si>
  <si>
    <t xml:space="preserve"> 01</t>
  </si>
  <si>
    <t xml:space="preserve"> 03</t>
  </si>
  <si>
    <t xml:space="preserve"> 06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</si>
  <si>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</si>
  <si>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</si>
  <si>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</si>
  <si>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</si>
  <si>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1139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</si>
  <si>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</si>
  <si>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</si>
  <si>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</si>
  <si>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ՀԱՅԱՍՏԱՆԻ ՀԱՆՐԱՊԵՏՈՒԹՅԱՆ ԿԱՌԱՎԱՐՈՒԹՅԱՆ ՊԱՀՈՒՍՏԱՅԻՆ ՖՈՆԴԻՑ ԿԱՏԱՐՎՈՂ ՀԱՏԿԱՑՈՒՄԸ</t>
  </si>
  <si>
    <t>Առաջին եռամսյակ</t>
  </si>
  <si>
    <t>Առաջին կիսամյակ</t>
  </si>
  <si>
    <t xml:space="preserve">ՀՀ կառավարության  2026 թվականի </t>
  </si>
  <si>
    <t>ԴՐԱՄԱՇՆՈՐՀՆԵՐ</t>
  </si>
  <si>
    <t xml:space="preserve">Կապիտալ դրամաշնորհներ պետական հատվածի այլ մակարդակներին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</si>
  <si>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</si>
  <si>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>1004 - 31005</t>
  </si>
  <si>
    <t>Եվրասիական զարգացման բանկի աջակցությամբ իրականացվող ոռոգման համակարգերի զարգացման ծրագիր</t>
  </si>
  <si>
    <t>Պետական մարմինների կողմից օգտագործվող ոչ ֆինանսական ակտիվների հետ գործառնություններ</t>
  </si>
  <si>
    <t>ՀՀ կառավարության 2026 թվականի</t>
  </si>
  <si>
    <t xml:space="preserve"> 09</t>
  </si>
  <si>
    <t xml:space="preserve"> Եվրասիական զարգացման բանկի աջակցությամբ իրականացվող ոռոգման համակարգերի զարգացման ծրագիր </t>
  </si>
  <si>
    <t xml:space="preserve"> Ակտիվն օգտագործող կազմակերպության անվանումը`  Մասնագիտացված միավոր </t>
  </si>
  <si>
    <t>Հավելված  N 8</t>
  </si>
  <si>
    <t>Հավելված N 3</t>
  </si>
  <si>
    <t>Հավելված N 2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</si>
  <si>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 ԵՎ ԼՐԱՑՈՒՄՆԵՐԸ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</si>
  <si>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</si>
  <si>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</si>
  <si>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>1167</t>
  </si>
  <si>
    <t>Էլեկտրաէներգետիկ համակարգի զարգացման ծրագիր</t>
  </si>
  <si>
    <t>Նպաստել էլեկտրաէներգետիկ համակարգի հուսալիության բարձրացմանը և էլեկտրաէներգիայի անխափան մատակարարման ապահովմանը</t>
  </si>
  <si>
    <t>Հուսալի և անվտանգ էլեկտրամատակարարման ապահովում</t>
  </si>
  <si>
    <t>1167 - 11007</t>
  </si>
  <si>
    <t>Հայաստանի Հանրապետությունում նոր ատոմային էներգաբլոկի (էներգաբլոկների) կառուցման ծրագրի կառավարում</t>
  </si>
  <si>
    <t>Հայաստանի Հանրապետությունում նոր ատոմային էներգաբլոկի (էներգաբլոկների) կառուցման աշխատանքների նախապատրաստում և իրականացում</t>
  </si>
  <si>
    <t xml:space="preserve"> 05</t>
  </si>
  <si>
    <t xml:space="preserve"> Էլեկտրաէներգիա</t>
  </si>
  <si>
    <t xml:space="preserve"> Վառելիք և էներգետիկա</t>
  </si>
  <si>
    <t xml:space="preserve"> 1167 </t>
  </si>
  <si>
    <t xml:space="preserve"> Էլեկտրաէներգետիկ համակարգի զարգացման ծրագիր </t>
  </si>
  <si>
    <t xml:space="preserve"> 1167 - 11007 </t>
  </si>
  <si>
    <t xml:space="preserve"> Հայաստանի Հանրապետությունում նոր ատոմային էներգաբլոկի (էներգաբլոկների) կառուցման աշխատանքների նախապատրաստում և իրականացում </t>
  </si>
  <si>
    <t xml:space="preserve"> Ծառայությունը մատուցողի անվանումը` «Նոր ատոմային էներգաբլոկի կառուցում» ՓԲԸ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</si>
  <si>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</si>
  <si>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</si>
  <si>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</si>
  <si>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</si>
  <si>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</si>
  <si>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</si>
  <si>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</si>
  <si>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1167</t>
  </si>
  <si>
    <t xml:space="preserve"> Էլեկտրաէներգետիկ համակարգի զարգացման ծրագիր</t>
  </si>
  <si>
    <t xml:space="preserve"> 11007</t>
  </si>
  <si>
    <t xml:space="preserve"> Հայաստանի Հանրապետությունում նոր ատոմային էներգաբլոկի (էներգաբլոկների) կառուցման ծրագրի կառավարում</t>
  </si>
  <si>
    <t xml:space="preserve"> ՀՀ տարածքային կառավարման և ենթակառուցվածքների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</si>
  <si>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</si>
  <si>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</si>
  <si>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</si>
  <si>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</si>
  <si>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</si>
  <si>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</si>
  <si>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</si>
  <si>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1139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</si>
  <si>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</si>
  <si>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</si>
  <si>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</si>
  <si>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</si>
  <si>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</si>
  <si>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</si>
  <si>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</si>
  <si>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</si>
  <si>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</si>
  <si>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   ՀԱՅԱՍՏԱՆԻ ՀԱՆՐԱՊԵՏՈՒԹՅԱՆ   ՎԱՐՉԱՊԵՏԻ ԱՇԽԱՏԱԿԱԶՄԻ    ՂԵԿԱՎԱՐ՝</t>
  </si>
  <si>
    <t>Ա.ՀԱՐՈՒԹՅՈՒՆՅԱՆ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</si>
  <si>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</si>
  <si>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«ՀԱՅԱUՏԱՆԻ ՀԱՆՐԱՊԵՏՈՒԹՅԱՆ 2025 ԹՎԱԿԱՆԻ ՊԵՏԱԿԱՆ ԲՅՈՒՋԵԻ ՄԱUԻՆ» OՐԵՆՔԻ N 1 ՀԱՎԵԼՎԱԾԻ N 4 ԱՂՅՈՒՍԱԿՈՒՄ  ԵՎ ՀԱՅԱՍՏԱՆԻ ՀԱՆՐԱՊԵՏՈՒԹՅԱՆ ԿԱՌԱՎԱՐՈՒԹՅԱՆ 2025 ԹՎԱԿԱՆԻ ԴԵԿՏԵՄԲԵՐԻ 25-Ի N 1910-Ն ՈՐՈՇՄԱՆ N 5 ՀԱՎԵԼՎԱԾԻ N 3 ԱՂՅՈՒՍԱԿՈՒՄ ԿԱՏԱՐՎՈՂ ՓՈՓՈԽՈՒԹՅՈՒՆԸ ԵՎ ԼՐԱՑՈՒՄԸ</t>
  </si>
  <si>
    <t>N ------------ -Ն որոշման</t>
  </si>
  <si>
    <t xml:space="preserve">Գործառական դասիչը 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</si>
  <si>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</si>
  <si>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</si>
  <si>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(ավելացումները նշված են դրական նշանով, իսկ նվազեցումները` փակագծերում)</t>
  </si>
  <si>
    <t>Բաժին</t>
  </si>
  <si>
    <t>Խումբ</t>
  </si>
  <si>
    <t>Դաս</t>
  </si>
  <si>
    <t>այդ թվում՝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</si>
  <si>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</si>
  <si>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</si>
  <si>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</si>
  <si>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ՀՀ կառավարության 2026 թվականի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</si>
  <si>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</si>
  <si>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>1212-12030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</si>
  <si>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</si>
  <si>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</si>
  <si>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</si>
  <si>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Լեռնային Ղարաբաղից Հայաստանի Հանրապետություն բռնի
տեղահանված անձանց համար առաջնային անհրաժեշտության
ապրանքների և ծառայությունների տրամադրում </t>
  </si>
  <si>
    <t xml:space="preserve"> Լեռնային Ղարաբաղից Հայաստանի Հանրապետություն բռնի
տեղահանված անձանց պարենային և ոչ պարենային ապրանքներով
ապահովում և հյուրանոցային ծախսերի փոխհատուցում </t>
  </si>
  <si>
    <t xml:space="preserve"> Տրանսֆերտների տրամադրում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</si>
  <si>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</si>
  <si>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</si>
  <si>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</si>
  <si>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</si>
  <si>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>1212</t>
  </si>
  <si>
    <t xml:space="preserve">ԸՆԴՀԱՆՈՒՐ ԲՆՈՒՅԹԻ ՀԱՆՐԱՅԻՆ ԾԱՌԱՅՈՒԹՅՈՒՆՆԵՐ </t>
  </si>
  <si>
    <t>08</t>
  </si>
  <si>
    <t>Կառավարության տարբեր մակարդակների միջև իրականացվող ընդհանուր բնույթի տրանսֆերտներ</t>
  </si>
  <si>
    <t xml:space="preserve"> Կառավարության տարբեր մակարդակների միջև իրականացվող ընդհանուր բնույթի տրանսֆերտներ</t>
  </si>
  <si>
    <t xml:space="preserve"> Լեռնային Ղարաբաղից Հայաստանի Հանրապետություն բռնի
տեղահանված անձանց համար առաջնային անհրաժեշտության
ապրանքների և ծառայությունների տրամադրում</t>
  </si>
  <si>
    <t xml:space="preserve"> ՀՀ Կոտայքի մարզպետի աշխատակազմ</t>
  </si>
  <si>
    <t>ԾԱՌԱՅՈՒԹՅՈՒՆՆԵՐԻ ԵՎ ԱՊՐԱՆՔՆԵՐԻ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</si>
  <si>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</si>
  <si>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</si>
  <si>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Նյութեր (Ապրանքներ)</t>
  </si>
  <si>
    <t xml:space="preserve"> - Գրասենյակային նյութեր և հագուստ</t>
  </si>
  <si>
    <t xml:space="preserve"> ՀՀ մարզերում առաջնահերթ լուծում պահանջող անհետաձգելի ծրագրերի իրականացում</t>
  </si>
  <si>
    <t xml:space="preserve"> - Շենքերի և շինությունների կապիտալ վերանորոգում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</si>
  <si>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</si>
  <si>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</si>
  <si>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</si>
  <si>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</si>
  <si>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</si>
  <si>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</si>
  <si>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</si>
  <si>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</si>
  <si>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</si>
  <si>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</si>
  <si>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1212</t>
  </si>
  <si>
    <t xml:space="preserve"> 32001</t>
  </si>
  <si>
    <t xml:space="preserve">                   ՎԱՐՉԱՊԵՏԻ ԱՇԽԱՏԱԿԱԶՄԻ       ՂԵԿԱՎԱՐ ՝ </t>
  </si>
  <si>
    <t xml:space="preserve">                 Ա. ՀԱՐՈՒԹՅՈՒՆՅԱՆ</t>
  </si>
  <si>
    <t xml:space="preserve">«ՀԱՅԱՍՏԱՆԻ ՀԱՆՐԱՊԵՏՈՒԹՅԱՆ 2026 ԹՎԱԿԱՆԻ ՊԵՏԱԿԱՆ ԲՅՈՒՋԵԻ ՄԱՍԻՆ» ՕՐԵՆՔԻ N 1 ՀԱՎԵԼՎԱԾԻ N 3 ԱՂՅՈՒՍԱԿՈՒՄ ԿԱՏԱՐՎՈՂ ՓՈՓՈԽՈՒԹՅՈՒՆԸ </t>
  </si>
  <si>
    <t>Ցուցանիշների փոփոխությունը
 ( նվազեցումները նշված են փակագծերում)</t>
  </si>
  <si>
    <t>Ցուցանիշների փոփոխությունը
( նվազեցումները նշված են փակագծերում)</t>
  </si>
  <si>
    <t xml:space="preserve"> Առաջին եռամսյակ</t>
  </si>
  <si>
    <t xml:space="preserve"> Առաջին կիսամյակ</t>
  </si>
  <si>
    <t>ՀՀ Կոտայքի մարզպետի աշխատակազմ</t>
  </si>
  <si>
    <t xml:space="preserve">                 ՂԵԿԱՎԱՐ՝     Ա. ՀԱՐՈՒԹՅՈՒՆՅԱՆ</t>
  </si>
  <si>
    <t xml:space="preserve">ՀԱՅԱՍՏԱՆԻ ՀԱՆՐԱՊԵՏՈՒԹՅԱՆ ԿԱՌԱՎԱՐՈՒԹՅԱՆ 2025 ԹՎԱԿԱՆԻ ԴԵԿՏԵՄԲԵՐԻ 25-Ի N 1910-Ն ՈՐՈՇՄԱՆ N 5 ՀԱՎԵԼՎԱԾԻ N 2 ԱՂՅՈՒՍԱԿՈՒՄ ԿԱՏԱՐՎՈՂ ՓՈՓՈԽՈՒԹՅՈՒՆԸ </t>
  </si>
  <si>
    <t>Հավելված N4</t>
  </si>
  <si>
    <t>Հավելված 5</t>
  </si>
  <si>
    <t>Հավելված N 8</t>
  </si>
  <si>
    <t>Հավելված N 7</t>
  </si>
  <si>
    <t xml:space="preserve"> 1212 </t>
  </si>
  <si>
    <t xml:space="preserve"> Տարածքային զարգացում 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</si>
  <si>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</si>
  <si>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</si>
  <si>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</si>
  <si>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</si>
  <si>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 xml:space="preserve">Լեռնային Ղարաբաղից Հայաստանի Հանրապետություն բռնի տեղահանված անձանց համար առաջնային անհրաժեշտության ապրանքների և ծառայությունների տրամադրում </t>
  </si>
  <si>
    <t>Լեռնային Ղարաբաղից Հայաստանի Հանրապետություն բռնի տեղահանված անձանց պարենային և ոչ պարենային ապրանքներով ապահովում և հյուրանոցային ծախսերի փոխհատուցում</t>
  </si>
  <si>
    <t xml:space="preserve"> Տրանսֆերտների տրամադրում </t>
  </si>
  <si>
    <t>Աջակցության կարիք ունեցող ֆիզիկական անձինք</t>
  </si>
  <si>
    <t xml:space="preserve">Աջակցություն ստացող բռնի տեղահանված անձանց թիվ </t>
  </si>
  <si>
    <t>ՀՀ Սյունիքի մարզպետի աշխատակազմ</t>
  </si>
  <si>
    <t xml:space="preserve"> - Կենցաղային և հանրային սննդի ծառայություններ</t>
  </si>
  <si>
    <t>ՀԱՅԱՍՏԱՆԻ ՀԱՆՐԱՊԵՏՈՒԹՅԱՆ ԿԱՌԱՎԱՐՈՒԹՅԱՆ 2025 ԹՎԱԿԱՆԻ ԴԵԿՏԵՄԲԵՐԻ 25-Ի N 1910-Ն ՈՐՈՇՄԱՆ N 10 ՀԱՎԵԼՎԱԾՈՒՄ ԿԱՏԱՐՎՈՂ  ԼՐԱՑՈՒՄՆԵՐԸ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</si>
  <si>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</si>
  <si>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</si>
  <si>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</si>
  <si>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</si>
  <si>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</si>
  <si>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
 (ավելացումները նշված են դրական նշանով)</t>
  </si>
  <si>
    <t>Քանակը</t>
  </si>
  <si>
    <t>Գումարը
(հազար դրամով)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</si>
  <si>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</si>
  <si>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</si>
  <si>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</si>
  <si>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</si>
  <si>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>դրամ</t>
  </si>
  <si>
    <t xml:space="preserve"> ՄԱՍ III. ԾԱՌԱՅՈՒԹՅՈՒՆՆԵՐ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</si>
  <si>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</si>
  <si>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ՀՀ Սյունիքի  մարզպետի աշխատակազմ</t>
  </si>
  <si>
    <t>1212/12030</t>
  </si>
  <si>
    <t xml:space="preserve"> Լեռնային Ղարաբաղից Հայաստանի Հանրապետություն բռնի տեղահանված անձանց համար առաջնային անհրաժեշտության ապրանքների և ծառայությունների տրամադրում</t>
  </si>
  <si>
    <t>Ճաշկերույթների  կազմակերպում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</si>
  <si>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</si>
  <si>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</si>
  <si>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</si>
  <si>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</si>
  <si>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</si>
  <si>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ՀՀ Կոտայքի մարզում տարածքային պետական կառավարում</t>
  </si>
  <si>
    <t>ՀՀ Կոտայքի մարզպետի աշխատակազմի կողմից տարածքային պետական կառավարման ապահովում</t>
  </si>
  <si>
    <t>1037</t>
  </si>
  <si>
    <t>ՀՀ Կոտայքի մարզում պետական քաղաքականության իրականացման ապահովում</t>
  </si>
  <si>
    <t>ՀՀ Կոտայքի մարզում իրականացվող պետական ծրագրերի արդյունավետության և հասցեականության բարելավում, հետադարձ կապի ապահովում</t>
  </si>
  <si>
    <t>1037 - 11001</t>
  </si>
  <si>
    <t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</si>
  <si>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>1004 - 12002</t>
  </si>
  <si>
    <t>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</si>
  <si>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>Գերմանիայի զարգացման բանկի աջակցությամբ իրականացվող Ախուրյան գետի ջրային ռեսուրսների ինտեգրված կառավարման փուլ 1 ծրագիր</t>
  </si>
  <si>
    <t>Տրանսֆերտների տրամադրում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</si>
  <si>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</si>
  <si>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</si>
  <si>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1004 - 12002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</si>
  <si>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</si>
  <si>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Շահառուների ընտրության չափորոշիչները`  Տրանսֆերտների տրամադրում </t>
  </si>
  <si>
    <t xml:space="preserve"> ՀՀ Կոտայքի մարզպետի աշխատակազմ </t>
  </si>
  <si>
    <t xml:space="preserve"> 1037 </t>
  </si>
  <si>
    <t xml:space="preserve"> ՀՀ Կոտայքի մարզում տարածքային պետական կառավարում </t>
  </si>
  <si>
    <t xml:space="preserve"> 1037 - 11001 </t>
  </si>
  <si>
    <t xml:space="preserve"> 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</si>
  <si>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Ծառայությունը մատուցողի անվանումը` ՀՀ Կոտայքի մարզպետի աշխատակազմ </t>
  </si>
  <si>
    <t>Հավելված N 9</t>
  </si>
  <si>
    <t>55111300/1</t>
  </si>
  <si>
    <t>Այլ հյուրանոցային ծառայություններ</t>
  </si>
  <si>
    <t>55911100/1</t>
  </si>
  <si>
    <t>Մանրածախ առևտրի ծառայություններ</t>
  </si>
  <si>
    <t>ՀՄԱ</t>
  </si>
  <si>
    <t>55521400/1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</si>
</sst>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#,##0.0"/>
    <numFmt numFmtId="169" formatCode="_(* #,##0.0_);_(* \(#,##0.0\);_(* &quot;-&quot;??_);_(@_)"/>
    <numFmt numFmtId="170" formatCode="_-* #,##0.0\ _դ_ր_._-;\-* #,##0.0\ _դ_ր_._-;_-* &quot;-&quot;??\ _դ_ր_._-;_-@_-"/>
    <numFmt numFmtId="171" formatCode="_(* #,##0.0_);_(* \(#,##0.0\);_(* &quot;-&quot;?_);_(@_)"/>
    <numFmt numFmtId="172" formatCode="_-* #,##0.00_р_._-;\-* #,##0.00_р_._-;_-* &quot;-&quot;??_р_._-;_-@_-"/>
    <numFmt numFmtId="173" formatCode="_-* #,##0.00_-;\-* #,##0.00_-;_-* &quot;-&quot;??_-;_-@_-"/>
    <numFmt numFmtId="174" formatCode="_-* #,##0.0_-;\-* #,##0.0_-;_-* &quot;-&quot;??_-;_-@_-"/>
    <numFmt numFmtId="175" formatCode="[&lt;=9999999]###\-####;\(###\)\ ###\-####"/>
    <numFmt numFmtId="176" formatCode="_(* #,##0.00000000000000_);_(* \(#,##0.00000000000000\);_(* &quot;-&quot;??_);_(@_)"/>
  </numFmts>
  <fonts count="66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GHEA Grapalat"/>
      <family val="3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  <font>
      <b/>
      <sz val="11"/>
      <name val="GHEA Grapalat"/>
      <family val="3"/>
    </font>
    <font>
      <b/>
      <u/>
      <sz val="12"/>
      <name val="GHEA Grapalat"/>
      <family val="3"/>
    </font>
    <font>
      <b/>
      <sz val="12"/>
      <color theme="1" tint="4.9989318521683403E-2"/>
      <name val="GHEA Grapalat"/>
      <family val="3"/>
    </font>
    <font>
      <b/>
      <sz val="12"/>
      <color rgb="FF212121"/>
      <name val="GHEA Grapalat"/>
      <family val="3"/>
    </font>
    <font>
      <sz val="12"/>
      <color theme="1" tint="0.249977111117893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19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166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43" fontId="23" fillId="0" borderId="0" applyFont="0" applyFill="0" applyBorder="0" applyAlignment="0" applyProtection="0"/>
    <xf numFmtId="166" fontId="32" fillId="0" borderId="0" applyFill="0" applyBorder="0" applyProtection="0">
      <alignment horizontal="right" vertical="top"/>
    </xf>
    <xf numFmtId="0" fontId="30" fillId="0" borderId="0"/>
    <xf numFmtId="43" fontId="30" fillId="0" borderId="0" applyFont="0" applyFill="0" applyBorder="0" applyAlignment="0" applyProtection="0"/>
    <xf numFmtId="0" fontId="19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4" fillId="6" borderId="4" applyNumberFormat="0" applyAlignment="0" applyProtection="0"/>
    <xf numFmtId="43" fontId="19" fillId="0" borderId="0" applyFont="0" applyFill="0" applyBorder="0" applyAlignment="0" applyProtection="0"/>
    <xf numFmtId="0" fontId="19" fillId="0" borderId="0">
      <alignment horizontal="left" vertical="top" wrapText="1"/>
    </xf>
    <xf numFmtId="0" fontId="23" fillId="0" borderId="0"/>
    <xf numFmtId="0" fontId="44" fillId="0" borderId="0" applyNumberFormat="0" applyFill="0" applyBorder="0" applyAlignment="0" applyProtection="0"/>
    <xf numFmtId="0" fontId="45" fillId="0" borderId="1" applyNumberFormat="0" applyFill="0" applyAlignment="0" applyProtection="0"/>
    <xf numFmtId="0" fontId="46" fillId="0" borderId="2" applyNumberFormat="0" applyFill="0" applyAlignment="0" applyProtection="0"/>
    <xf numFmtId="0" fontId="47" fillId="0" borderId="3" applyNumberFormat="0" applyFill="0" applyAlignment="0" applyProtection="0"/>
    <xf numFmtId="0" fontId="47" fillId="0" borderId="0" applyNumberFormat="0" applyFill="0" applyBorder="0" applyAlignment="0" applyProtection="0"/>
    <xf numFmtId="0" fontId="48" fillId="2" borderId="0" applyNumberFormat="0" applyBorder="0" applyAlignment="0" applyProtection="0"/>
    <xf numFmtId="0" fontId="49" fillId="3" borderId="0" applyNumberFormat="0" applyBorder="0" applyAlignment="0" applyProtection="0"/>
    <xf numFmtId="0" fontId="50" fillId="4" borderId="0" applyNumberFormat="0" applyBorder="0" applyAlignment="0" applyProtection="0"/>
    <xf numFmtId="0" fontId="51" fillId="5" borderId="4" applyNumberFormat="0" applyAlignment="0" applyProtection="0"/>
    <xf numFmtId="0" fontId="52" fillId="6" borderId="5" applyNumberFormat="0" applyAlignment="0" applyProtection="0"/>
    <xf numFmtId="0" fontId="53" fillId="0" borderId="6" applyNumberFormat="0" applyFill="0" applyAlignment="0" applyProtection="0"/>
    <xf numFmtId="0" fontId="54" fillId="7" borderId="7" applyNumberFormat="0" applyAlignment="0" applyProtection="0"/>
    <xf numFmtId="0" fontId="55" fillId="0" borderId="0" applyNumberFormat="0" applyFill="0" applyBorder="0" applyAlignment="0" applyProtection="0"/>
    <xf numFmtId="0" fontId="43" fillId="8" borderId="8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9" applyNumberFormat="0" applyFill="0" applyAlignment="0" applyProtection="0"/>
    <xf numFmtId="0" fontId="58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58" fillId="13" borderId="0" applyNumberFormat="0" applyBorder="0" applyAlignment="0" applyProtection="0"/>
    <xf numFmtId="0" fontId="43" fillId="14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58" fillId="17" borderId="0" applyNumberFormat="0" applyBorder="0" applyAlignment="0" applyProtection="0"/>
    <xf numFmtId="0" fontId="43" fillId="18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58" fillId="21" borderId="0" applyNumberFormat="0" applyBorder="0" applyAlignment="0" applyProtection="0"/>
    <xf numFmtId="0" fontId="43" fillId="22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58" fillId="25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58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59" fillId="0" borderId="0"/>
    <xf numFmtId="0" fontId="20" fillId="0" borderId="0"/>
    <xf numFmtId="172" fontId="20" fillId="0" borderId="0" applyFont="0" applyFill="0" applyBorder="0" applyAlignment="0" applyProtection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9" fillId="0" borderId="0">
      <alignment horizontal="left" vertical="top" wrapText="1"/>
    </xf>
    <xf numFmtId="164" fontId="23" fillId="0" borderId="0" applyFont="0" applyFill="0" applyBorder="0" applyAlignment="0" applyProtection="0"/>
    <xf numFmtId="173" fontId="22" fillId="0" borderId="0" applyFont="0" applyFill="0" applyBorder="0" applyAlignment="0" applyProtection="0"/>
  </cellStyleXfs>
  <cellXfs count="474">
    <xf numFmtId="0" fontId="0" fillId="0" borderId="0" xfId="0">
      <alignment horizontal="left" vertical="top" wrapText="1"/>
    </xf>
    <xf numFmtId="0" fontId="25" fillId="0" borderId="0" xfId="0" applyFont="1" applyAlignment="1">
      <alignment vertical="center" wrapText="1"/>
    </xf>
    <xf numFmtId="166" fontId="25" fillId="0" borderId="22" xfId="49" applyFont="1" applyFill="1" applyBorder="1" applyAlignment="1">
      <alignment horizontal="right" vertical="center"/>
    </xf>
    <xf numFmtId="0" fontId="31" fillId="0" borderId="0" xfId="63" applyFont="1"/>
    <xf numFmtId="0" fontId="31" fillId="0" borderId="0" xfId="63" applyFont="1" applyAlignment="1">
      <alignment horizontal="right"/>
    </xf>
    <xf numFmtId="0" fontId="31" fillId="0" borderId="0" xfId="63" applyFont="1" applyAlignment="1">
      <alignment horizontal="center" vertical="center"/>
    </xf>
    <xf numFmtId="0" fontId="35" fillId="0" borderId="0" xfId="66" applyFont="1" applyFill="1" applyBorder="1"/>
    <xf numFmtId="0" fontId="29" fillId="0" borderId="0" xfId="63" applyFont="1" applyAlignment="1">
      <alignment vertical="center" wrapText="1"/>
    </xf>
    <xf numFmtId="169" fontId="31" fillId="0" borderId="0" xfId="63" applyNumberFormat="1" applyFont="1"/>
    <xf numFmtId="0" fontId="25" fillId="0" borderId="0" xfId="63" applyFont="1" applyAlignment="1">
      <alignment horizontal="left" vertical="top" wrapText="1"/>
    </xf>
    <xf numFmtId="0" fontId="25" fillId="0" borderId="0" xfId="63" applyFont="1" applyAlignment="1">
      <alignment vertical="center" wrapText="1"/>
    </xf>
    <xf numFmtId="0" fontId="36" fillId="0" borderId="0" xfId="63" applyFont="1" applyAlignment="1">
      <alignment horizontal="left" vertical="top" wrapText="1"/>
    </xf>
    <xf numFmtId="0" fontId="28" fillId="0" borderId="0" xfId="63" applyFont="1" applyAlignment="1">
      <alignment horizontal="center" vertical="top" wrapText="1"/>
    </xf>
    <xf numFmtId="0" fontId="25" fillId="0" borderId="0" xfId="63" applyFont="1" applyAlignment="1">
      <alignment horizontal="center" vertical="top" wrapText="1"/>
    </xf>
    <xf numFmtId="43" fontId="36" fillId="0" borderId="0" xfId="63" applyNumberFormat="1" applyFont="1" applyAlignment="1">
      <alignment horizontal="left" vertical="top" wrapText="1"/>
    </xf>
    <xf numFmtId="43" fontId="36" fillId="0" borderId="0" xfId="64" applyFont="1" applyAlignment="1">
      <alignment horizontal="left" vertical="top" wrapText="1"/>
    </xf>
    <xf numFmtId="0" fontId="33" fillId="0" borderId="0" xfId="63" applyFont="1"/>
    <xf numFmtId="169" fontId="33" fillId="0" borderId="0" xfId="58" applyNumberFormat="1" applyFont="1" applyFill="1" applyAlignment="1">
      <alignment horizontal="right"/>
    </xf>
    <xf numFmtId="0" fontId="33" fillId="0" borderId="0" xfId="63" applyFont="1" applyAlignment="1">
      <alignment horizontal="center" vertical="center"/>
    </xf>
    <xf numFmtId="166" fontId="26" fillId="0" borderId="22" xfId="49" applyFont="1" applyFill="1" applyBorder="1" applyAlignment="1">
      <alignment horizontal="right" vertical="center"/>
    </xf>
    <xf numFmtId="0" fontId="29" fillId="0" borderId="0" xfId="63" applyFont="1"/>
    <xf numFmtId="0" fontId="29" fillId="0" borderId="0" xfId="63" applyFont="1" applyAlignment="1">
      <alignment vertical="center"/>
    </xf>
    <xf numFmtId="0" fontId="33" fillId="0" borderId="27" xfId="63" applyFont="1" applyBorder="1" applyAlignment="1">
      <alignment vertical="center"/>
    </xf>
    <xf numFmtId="169" fontId="33" fillId="0" borderId="28" xfId="64" applyNumberFormat="1" applyFont="1" applyFill="1" applyBorder="1" applyAlignment="1">
      <alignment horizontal="right" vertical="center"/>
    </xf>
    <xf numFmtId="0" fontId="33" fillId="0" borderId="30" xfId="63" applyFont="1" applyBorder="1" applyAlignment="1">
      <alignment vertical="center"/>
    </xf>
    <xf numFmtId="169" fontId="33" fillId="0" borderId="37" xfId="64" applyNumberFormat="1" applyFont="1" applyFill="1" applyBorder="1" applyAlignment="1">
      <alignment horizontal="right" vertical="center"/>
    </xf>
    <xf numFmtId="165" fontId="36" fillId="0" borderId="0" xfId="1" applyFont="1" applyAlignment="1">
      <alignment horizontal="left" vertical="top" wrapText="1"/>
    </xf>
    <xf numFmtId="43" fontId="33" fillId="0" borderId="0" xfId="63" applyNumberFormat="1" applyFont="1" applyAlignment="1">
      <alignment horizontal="center" vertical="center"/>
    </xf>
    <xf numFmtId="0" fontId="25" fillId="0" borderId="22" xfId="63" applyFont="1" applyBorder="1" applyAlignment="1">
      <alignment horizontal="left" vertical="top" wrapText="1"/>
    </xf>
    <xf numFmtId="169" fontId="26" fillId="0" borderId="22" xfId="64" applyNumberFormat="1" applyFont="1" applyBorder="1" applyAlignment="1">
      <alignment horizontal="right" vertical="top"/>
    </xf>
    <xf numFmtId="0" fontId="37" fillId="0" borderId="0" xfId="63" applyFont="1" applyAlignment="1">
      <alignment horizontal="left" vertical="top" wrapText="1"/>
    </xf>
    <xf numFmtId="0" fontId="25" fillId="0" borderId="0" xfId="0" applyFont="1">
      <alignment horizontal="left" vertical="top" wrapText="1"/>
    </xf>
    <xf numFmtId="0" fontId="25" fillId="0" borderId="22" xfId="0" applyFont="1" applyBorder="1">
      <alignment horizontal="left" vertical="top" wrapText="1"/>
    </xf>
    <xf numFmtId="0" fontId="26" fillId="0" borderId="0" xfId="0" applyFont="1">
      <alignment horizontal="left" vertical="top" wrapText="1"/>
    </xf>
    <xf numFmtId="0" fontId="25" fillId="0" borderId="27" xfId="0" applyFont="1" applyBorder="1">
      <alignment horizontal="left" vertical="top" wrapText="1"/>
    </xf>
    <xf numFmtId="0" fontId="31" fillId="0" borderId="22" xfId="0" applyFont="1" applyBorder="1">
      <alignment horizontal="left" vertical="top" wrapText="1"/>
    </xf>
    <xf numFmtId="0" fontId="25" fillId="0" borderId="43" xfId="0" applyFont="1" applyBorder="1" applyAlignment="1">
      <alignment horizontal="center" vertical="top" wrapText="1"/>
    </xf>
    <xf numFmtId="0" fontId="25" fillId="0" borderId="11" xfId="0" applyFont="1" applyBorder="1" applyAlignment="1">
      <alignment horizontal="center" vertical="top" wrapText="1"/>
    </xf>
    <xf numFmtId="0" fontId="25" fillId="0" borderId="35" xfId="0" applyFont="1" applyBorder="1">
      <alignment horizontal="left" vertical="top" wrapText="1"/>
    </xf>
    <xf numFmtId="0" fontId="25" fillId="0" borderId="23" xfId="0" applyFont="1" applyBorder="1">
      <alignment horizontal="left" vertical="top" wrapText="1"/>
    </xf>
    <xf numFmtId="0" fontId="25" fillId="0" borderId="14" xfId="0" applyFont="1" applyBorder="1">
      <alignment horizontal="left" vertical="top" wrapText="1"/>
    </xf>
    <xf numFmtId="0" fontId="25" fillId="0" borderId="43" xfId="0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2" xfId="0" applyFont="1" applyBorder="1">
      <alignment horizontal="left" vertical="top" wrapText="1"/>
    </xf>
    <xf numFmtId="0" fontId="25" fillId="0" borderId="13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49" fontId="26" fillId="0" borderId="43" xfId="0" applyNumberFormat="1" applyFont="1" applyBorder="1">
      <alignment horizontal="left" vertical="top" wrapText="1"/>
    </xf>
    <xf numFmtId="49" fontId="26" fillId="0" borderId="13" xfId="0" applyNumberFormat="1" applyFont="1" applyBorder="1" applyAlignment="1">
      <alignment horizontal="left" vertical="center" wrapText="1"/>
    </xf>
    <xf numFmtId="49" fontId="26" fillId="0" borderId="11" xfId="0" applyNumberFormat="1" applyFont="1" applyBorder="1">
      <alignment horizontal="left" vertical="top" wrapText="1"/>
    </xf>
    <xf numFmtId="0" fontId="26" fillId="0" borderId="11" xfId="0" applyFont="1" applyBorder="1">
      <alignment horizontal="left" vertical="top" wrapText="1"/>
    </xf>
    <xf numFmtId="0" fontId="26" fillId="0" borderId="19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44" xfId="0" applyFont="1" applyBorder="1">
      <alignment horizontal="left" vertical="top" wrapText="1"/>
    </xf>
    <xf numFmtId="0" fontId="25" fillId="0" borderId="16" xfId="0" applyFont="1" applyBorder="1">
      <alignment horizontal="left" vertical="top" wrapText="1"/>
    </xf>
    <xf numFmtId="0" fontId="25" fillId="0" borderId="14" xfId="0" applyFont="1" applyBorder="1" applyAlignment="1">
      <alignment horizontal="left" vertical="center" wrapText="1"/>
    </xf>
    <xf numFmtId="49" fontId="26" fillId="0" borderId="11" xfId="0" applyNumberFormat="1" applyFont="1" applyBorder="1" applyAlignment="1">
      <alignment horizontal="center" vertical="center" wrapText="1"/>
    </xf>
    <xf numFmtId="0" fontId="25" fillId="0" borderId="18" xfId="0" applyFont="1" applyBorder="1">
      <alignment horizontal="left" vertical="top" wrapText="1"/>
    </xf>
    <xf numFmtId="0" fontId="25" fillId="0" borderId="0" xfId="0" applyFont="1" applyAlignment="1"/>
    <xf numFmtId="0" fontId="26" fillId="0" borderId="23" xfId="0" applyFont="1" applyBorder="1" applyAlignment="1">
      <alignment horizontal="left" vertical="center" wrapText="1"/>
    </xf>
    <xf numFmtId="0" fontId="25" fillId="0" borderId="22" xfId="63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5" fillId="0" borderId="22" xfId="0" applyFont="1" applyBorder="1" applyAlignment="1">
      <alignment horizontal="left" vertical="center" wrapText="1"/>
    </xf>
    <xf numFmtId="0" fontId="26" fillId="0" borderId="48" xfId="0" applyFont="1" applyBorder="1" applyAlignment="1">
      <alignment horizontal="left" vertical="center" wrapText="1"/>
    </xf>
    <xf numFmtId="0" fontId="24" fillId="0" borderId="41" xfId="48" applyFont="1" applyBorder="1" applyAlignment="1">
      <alignment horizontal="center" vertical="center" wrapText="1"/>
    </xf>
    <xf numFmtId="169" fontId="33" fillId="0" borderId="41" xfId="64" applyNumberFormat="1" applyFont="1" applyFill="1" applyBorder="1" applyAlignment="1">
      <alignment horizontal="right" vertical="center"/>
    </xf>
    <xf numFmtId="0" fontId="25" fillId="0" borderId="28" xfId="48" applyFont="1" applyBorder="1" applyAlignment="1">
      <alignment horizontal="center" vertical="center" wrapText="1"/>
    </xf>
    <xf numFmtId="0" fontId="26" fillId="0" borderId="27" xfId="63" applyFont="1" applyBorder="1" applyAlignment="1">
      <alignment horizontal="center" vertical="center" wrapText="1"/>
    </xf>
    <xf numFmtId="169" fontId="26" fillId="0" borderId="28" xfId="64" applyNumberFormat="1" applyFont="1" applyBorder="1" applyAlignment="1">
      <alignment horizontal="right" vertical="top"/>
    </xf>
    <xf numFmtId="0" fontId="25" fillId="0" borderId="27" xfId="63" applyFont="1" applyBorder="1" applyAlignment="1">
      <alignment horizontal="left" vertical="top" wrapText="1"/>
    </xf>
    <xf numFmtId="0" fontId="25" fillId="0" borderId="28" xfId="63" applyFont="1" applyBorder="1" applyAlignment="1">
      <alignment horizontal="left" vertical="top" wrapText="1"/>
    </xf>
    <xf numFmtId="0" fontId="25" fillId="0" borderId="30" xfId="63" applyFont="1" applyBorder="1" applyAlignment="1">
      <alignment horizontal="left" vertical="center" wrapText="1"/>
    </xf>
    <xf numFmtId="169" fontId="25" fillId="0" borderId="29" xfId="67" applyNumberFormat="1" applyFont="1" applyFill="1" applyBorder="1" applyAlignment="1">
      <alignment horizontal="center" vertical="center" wrapText="1"/>
    </xf>
    <xf numFmtId="169" fontId="25" fillId="0" borderId="37" xfId="67" applyNumberFormat="1" applyFont="1" applyFill="1" applyBorder="1" applyAlignment="1">
      <alignment horizontal="center" vertical="center" wrapText="1"/>
    </xf>
    <xf numFmtId="0" fontId="25" fillId="0" borderId="29" xfId="0" applyFont="1" applyBorder="1">
      <alignment horizontal="left" vertical="top" wrapText="1"/>
    </xf>
    <xf numFmtId="165" fontId="31" fillId="0" borderId="0" xfId="1" applyFont="1" applyAlignment="1"/>
    <xf numFmtId="0" fontId="29" fillId="0" borderId="0" xfId="63" applyFont="1" applyAlignment="1">
      <alignment horizontal="right" vertical="center"/>
    </xf>
    <xf numFmtId="0" fontId="38" fillId="0" borderId="0" xfId="63" applyFont="1" applyAlignment="1">
      <alignment horizontal="right" vertical="center"/>
    </xf>
    <xf numFmtId="166" fontId="25" fillId="33" borderId="22" xfId="49" applyFont="1" applyFill="1" applyBorder="1">
      <alignment horizontal="right" vertical="top"/>
    </xf>
    <xf numFmtId="0" fontId="25" fillId="33" borderId="22" xfId="0" applyFont="1" applyFill="1" applyBorder="1" applyAlignment="1">
      <alignment horizontal="center" vertical="center" wrapText="1"/>
    </xf>
    <xf numFmtId="166" fontId="25" fillId="0" borderId="22" xfId="49" applyFont="1" applyBorder="1">
      <alignment horizontal="right" vertical="top"/>
    </xf>
    <xf numFmtId="0" fontId="25" fillId="33" borderId="22" xfId="0" applyFont="1" applyFill="1" applyBorder="1">
      <alignment horizontal="left" vertical="top" wrapText="1"/>
    </xf>
    <xf numFmtId="0" fontId="26" fillId="33" borderId="0" xfId="0" applyFont="1" applyFill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25" fillId="33" borderId="28" xfId="0" applyFont="1" applyFill="1" applyBorder="1">
      <alignment horizontal="left" vertical="top" wrapText="1"/>
    </xf>
    <xf numFmtId="166" fontId="25" fillId="0" borderId="28" xfId="49" applyFont="1" applyBorder="1">
      <alignment horizontal="right" vertical="top"/>
    </xf>
    <xf numFmtId="0" fontId="25" fillId="0" borderId="28" xfId="0" applyFont="1" applyBorder="1">
      <alignment horizontal="left" vertical="top" wrapText="1"/>
    </xf>
    <xf numFmtId="166" fontId="25" fillId="33" borderId="28" xfId="49" applyFont="1" applyFill="1" applyBorder="1">
      <alignment horizontal="right" vertical="top"/>
    </xf>
    <xf numFmtId="0" fontId="25" fillId="33" borderId="30" xfId="0" applyFont="1" applyFill="1" applyBorder="1" applyAlignment="1">
      <alignment horizontal="center" vertical="center" wrapText="1"/>
    </xf>
    <xf numFmtId="0" fontId="25" fillId="33" borderId="29" xfId="0" applyFont="1" applyFill="1" applyBorder="1" applyAlignment="1">
      <alignment horizontal="center" vertical="center" wrapText="1"/>
    </xf>
    <xf numFmtId="166" fontId="26" fillId="0" borderId="22" xfId="59" applyFont="1" applyFill="1" applyBorder="1" applyAlignment="1">
      <alignment horizontal="right" vertical="center"/>
    </xf>
    <xf numFmtId="165" fontId="40" fillId="0" borderId="0" xfId="1" applyFont="1" applyFill="1" applyAlignment="1">
      <alignment vertical="center" wrapText="1"/>
    </xf>
    <xf numFmtId="0" fontId="33" fillId="0" borderId="40" xfId="63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top" wrapText="1"/>
    </xf>
    <xf numFmtId="0" fontId="26" fillId="0" borderId="0" xfId="0" applyFont="1" applyAlignment="1"/>
    <xf numFmtId="0" fontId="26" fillId="0" borderId="18" xfId="0" applyFont="1" applyBorder="1" applyAlignment="1">
      <alignment horizontal="center" vertical="center" wrapText="1"/>
    </xf>
    <xf numFmtId="0" fontId="29" fillId="0" borderId="22" xfId="0" applyFont="1" applyBorder="1">
      <alignment horizontal="left" vertical="top" wrapText="1"/>
    </xf>
    <xf numFmtId="169" fontId="26" fillId="0" borderId="22" xfId="59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0" fontId="26" fillId="34" borderId="0" xfId="44" applyFont="1" applyFill="1" applyAlignment="1">
      <alignment vertical="center"/>
    </xf>
    <xf numFmtId="0" fontId="25" fillId="34" borderId="0" xfId="0" applyFont="1" applyFill="1" applyAlignment="1">
      <alignment vertical="center" wrapText="1"/>
    </xf>
    <xf numFmtId="0" fontId="26" fillId="34" borderId="0" xfId="44" applyFont="1" applyFill="1" applyAlignment="1">
      <alignment horizontal="right" vertical="center"/>
    </xf>
    <xf numFmtId="0" fontId="26" fillId="0" borderId="13" xfId="0" applyFont="1" applyBorder="1">
      <alignment horizontal="left" vertical="top" wrapText="1"/>
    </xf>
    <xf numFmtId="166" fontId="26" fillId="0" borderId="22" xfId="49" applyFont="1" applyFill="1" applyBorder="1">
      <alignment horizontal="right" vertical="top"/>
    </xf>
    <xf numFmtId="166" fontId="26" fillId="0" borderId="28" xfId="49" applyFont="1" applyFill="1" applyBorder="1">
      <alignment horizontal="right" vertical="top"/>
    </xf>
    <xf numFmtId="0" fontId="25" fillId="34" borderId="43" xfId="0" applyFont="1" applyFill="1" applyBorder="1">
      <alignment horizontal="left" vertical="top" wrapText="1"/>
    </xf>
    <xf numFmtId="0" fontId="25" fillId="34" borderId="11" xfId="0" applyFont="1" applyFill="1" applyBorder="1">
      <alignment horizontal="left" vertical="top" wrapText="1"/>
    </xf>
    <xf numFmtId="0" fontId="25" fillId="34" borderId="12" xfId="0" applyFont="1" applyFill="1" applyBorder="1">
      <alignment horizontal="left" vertical="top" wrapText="1"/>
    </xf>
    <xf numFmtId="0" fontId="25" fillId="34" borderId="13" xfId="0" applyFont="1" applyFill="1" applyBorder="1">
      <alignment horizontal="left" vertical="top" wrapText="1"/>
    </xf>
    <xf numFmtId="0" fontId="25" fillId="33" borderId="27" xfId="0" applyFont="1" applyFill="1" applyBorder="1">
      <alignment horizontal="left" vertical="top" wrapText="1"/>
    </xf>
    <xf numFmtId="0" fontId="26" fillId="33" borderId="22" xfId="0" applyFont="1" applyFill="1" applyBorder="1">
      <alignment horizontal="left" vertical="top" wrapText="1"/>
    </xf>
    <xf numFmtId="0" fontId="25" fillId="33" borderId="0" xfId="0" applyFont="1" applyFill="1" applyAlignment="1"/>
    <xf numFmtId="0" fontId="26" fillId="33" borderId="27" xfId="0" applyFont="1" applyFill="1" applyBorder="1">
      <alignment horizontal="left" vertical="top" wrapText="1"/>
    </xf>
    <xf numFmtId="0" fontId="25" fillId="33" borderId="51" xfId="0" applyFont="1" applyFill="1" applyBorder="1">
      <alignment horizontal="left" vertical="top" wrapText="1"/>
    </xf>
    <xf numFmtId="0" fontId="25" fillId="33" borderId="15" xfId="0" applyFont="1" applyFill="1" applyBorder="1">
      <alignment horizontal="left" vertical="top" wrapText="1"/>
    </xf>
    <xf numFmtId="0" fontId="39" fillId="33" borderId="22" xfId="0" applyFont="1" applyFill="1" applyBorder="1">
      <alignment horizontal="left" vertical="top" wrapText="1"/>
    </xf>
    <xf numFmtId="0" fontId="25" fillId="33" borderId="17" xfId="0" applyFont="1" applyFill="1" applyBorder="1">
      <alignment horizontal="left" vertical="top" wrapText="1"/>
    </xf>
    <xf numFmtId="0" fontId="27" fillId="33" borderId="22" xfId="0" applyFont="1" applyFill="1" applyBorder="1">
      <alignment horizontal="left" vertical="top" wrapText="1"/>
    </xf>
    <xf numFmtId="0" fontId="25" fillId="33" borderId="22" xfId="43" applyFont="1" applyFill="1" applyBorder="1">
      <alignment horizontal="left" vertical="top" wrapText="1"/>
    </xf>
    <xf numFmtId="0" fontId="26" fillId="34" borderId="12" xfId="0" applyFont="1" applyFill="1" applyBorder="1">
      <alignment horizontal="left" vertical="top" wrapText="1"/>
    </xf>
    <xf numFmtId="0" fontId="25" fillId="33" borderId="0" xfId="0" applyFont="1" applyFill="1">
      <alignment horizontal="left" vertical="top" wrapText="1"/>
    </xf>
    <xf numFmtId="0" fontId="26" fillId="33" borderId="27" xfId="0" applyFont="1" applyFill="1" applyBorder="1" applyAlignment="1">
      <alignment horizontal="center" vertical="center" wrapText="1"/>
    </xf>
    <xf numFmtId="0" fontId="26" fillId="33" borderId="22" xfId="0" applyFont="1" applyFill="1" applyBorder="1" applyAlignment="1">
      <alignment horizontal="center" vertical="center" wrapText="1"/>
    </xf>
    <xf numFmtId="166" fontId="26" fillId="33" borderId="22" xfId="59" applyFont="1" applyFill="1" applyBorder="1">
      <alignment horizontal="right" vertical="top"/>
    </xf>
    <xf numFmtId="166" fontId="26" fillId="33" borderId="28" xfId="59" applyFont="1" applyFill="1" applyBorder="1">
      <alignment horizontal="right" vertical="top"/>
    </xf>
    <xf numFmtId="165" fontId="40" fillId="0" borderId="0" xfId="1" applyFont="1" applyFill="1">
      <alignment horizontal="left" vertical="top" wrapText="1"/>
    </xf>
    <xf numFmtId="165" fontId="40" fillId="0" borderId="0" xfId="1" applyFont="1" applyFill="1" applyBorder="1">
      <alignment horizontal="left" vertical="top" wrapText="1"/>
    </xf>
    <xf numFmtId="165" fontId="42" fillId="0" borderId="0" xfId="1" applyFont="1" applyFill="1">
      <alignment horizontal="left" vertical="top" wrapText="1"/>
    </xf>
    <xf numFmtId="166" fontId="26" fillId="0" borderId="22" xfId="59" applyFont="1" applyFill="1" applyBorder="1">
      <alignment horizontal="right" vertical="top"/>
    </xf>
    <xf numFmtId="0" fontId="25" fillId="0" borderId="0" xfId="0" applyFont="1" applyAlignment="1">
      <alignment horizontal="right" vertical="center"/>
    </xf>
    <xf numFmtId="166" fontId="40" fillId="0" borderId="0" xfId="0" applyNumberFormat="1" applyFont="1" applyAlignment="1">
      <alignment horizontal="center" vertical="center" wrapText="1"/>
    </xf>
    <xf numFmtId="170" fontId="25" fillId="0" borderId="0" xfId="1" applyNumberFormat="1" applyFont="1" applyFill="1" applyAlignment="1">
      <alignment horizontal="left" vertical="center" wrapText="1"/>
    </xf>
    <xf numFmtId="164" fontId="25" fillId="0" borderId="0" xfId="0" applyNumberFormat="1" applyFont="1" applyAlignment="1">
      <alignment horizontal="left" vertical="center" wrapText="1"/>
    </xf>
    <xf numFmtId="169" fontId="31" fillId="0" borderId="0" xfId="58" applyNumberFormat="1" applyFont="1" applyFill="1" applyAlignment="1">
      <alignment horizontal="right"/>
    </xf>
    <xf numFmtId="167" fontId="36" fillId="0" borderId="0" xfId="63" applyNumberFormat="1" applyFont="1" applyAlignment="1">
      <alignment horizontal="left" vertical="top" wrapText="1"/>
    </xf>
    <xf numFmtId="169" fontId="25" fillId="0" borderId="0" xfId="1" applyNumberFormat="1" applyFont="1" applyFill="1" applyBorder="1" applyAlignment="1">
      <alignment horizontal="right" vertical="center"/>
    </xf>
    <xf numFmtId="166" fontId="26" fillId="33" borderId="28" xfId="49" applyFont="1" applyFill="1" applyBorder="1">
      <alignment horizontal="right" vertical="top"/>
    </xf>
    <xf numFmtId="0" fontId="26" fillId="33" borderId="28" xfId="0" applyFont="1" applyFill="1" applyBorder="1">
      <alignment horizontal="left" vertical="top" wrapText="1"/>
    </xf>
    <xf numFmtId="166" fontId="25" fillId="33" borderId="22" xfId="0" applyNumberFormat="1" applyFont="1" applyFill="1" applyBorder="1" applyAlignment="1">
      <alignment horizontal="right" vertical="top" wrapText="1"/>
    </xf>
    <xf numFmtId="0" fontId="25" fillId="33" borderId="35" xfId="0" applyFont="1" applyFill="1" applyBorder="1" applyAlignment="1">
      <alignment horizontal="center" vertical="center" wrapText="1"/>
    </xf>
    <xf numFmtId="0" fontId="25" fillId="33" borderId="23" xfId="0" applyFont="1" applyFill="1" applyBorder="1" applyAlignment="1">
      <alignment horizontal="center" vertical="center" wrapText="1"/>
    </xf>
    <xf numFmtId="0" fontId="25" fillId="33" borderId="51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0" borderId="15" xfId="0" applyFont="1" applyBorder="1">
      <alignment horizontal="left" vertical="top" wrapText="1"/>
    </xf>
    <xf numFmtId="0" fontId="31" fillId="0" borderId="29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left" vertical="center" wrapText="1"/>
    </xf>
    <xf numFmtId="0" fontId="26" fillId="0" borderId="22" xfId="0" applyFont="1" applyBorder="1">
      <alignment horizontal="left" vertical="top" wrapText="1"/>
    </xf>
    <xf numFmtId="0" fontId="26" fillId="0" borderId="28" xfId="0" applyFont="1" applyBorder="1">
      <alignment horizontal="left" vertical="top" wrapText="1"/>
    </xf>
    <xf numFmtId="166" fontId="25" fillId="33" borderId="28" xfId="49" applyFont="1" applyFill="1" applyBorder="1" applyAlignment="1">
      <alignment horizontal="right" vertical="center"/>
    </xf>
    <xf numFmtId="166" fontId="26" fillId="33" borderId="22" xfId="49" applyFont="1" applyFill="1" applyBorder="1" applyAlignment="1">
      <alignment horizontal="right" vertical="center"/>
    </xf>
    <xf numFmtId="166" fontId="26" fillId="33" borderId="28" xfId="49" applyFont="1" applyFill="1" applyBorder="1" applyAlignment="1">
      <alignment horizontal="right" vertical="center"/>
    </xf>
    <xf numFmtId="166" fontId="25" fillId="33" borderId="22" xfId="49" applyFont="1" applyFill="1" applyBorder="1" applyAlignment="1">
      <alignment horizontal="right" vertical="center"/>
    </xf>
    <xf numFmtId="166" fontId="26" fillId="0" borderId="22" xfId="49" applyFont="1" applyBorder="1">
      <alignment horizontal="right" vertical="top"/>
    </xf>
    <xf numFmtId="166" fontId="26" fillId="0" borderId="28" xfId="49" applyFont="1" applyBorder="1">
      <alignment horizontal="right" vertical="top"/>
    </xf>
    <xf numFmtId="166" fontId="25" fillId="33" borderId="15" xfId="49" applyFont="1" applyFill="1" applyBorder="1" applyAlignment="1">
      <alignment horizontal="right" vertical="center"/>
    </xf>
    <xf numFmtId="166" fontId="25" fillId="33" borderId="52" xfId="49" applyFont="1" applyFill="1" applyBorder="1" applyAlignment="1">
      <alignment horizontal="right" vertical="center"/>
    </xf>
    <xf numFmtId="166" fontId="25" fillId="33" borderId="29" xfId="49" applyFont="1" applyFill="1" applyBorder="1" applyAlignment="1">
      <alignment horizontal="right" vertical="center"/>
    </xf>
    <xf numFmtId="166" fontId="25" fillId="33" borderId="37" xfId="49" applyFont="1" applyFill="1" applyBorder="1" applyAlignment="1">
      <alignment horizontal="right" vertical="center"/>
    </xf>
    <xf numFmtId="0" fontId="25" fillId="0" borderId="42" xfId="0" applyFont="1" applyBorder="1">
      <alignment horizontal="left" vertical="top" wrapText="1"/>
    </xf>
    <xf numFmtId="0" fontId="26" fillId="0" borderId="18" xfId="0" applyFont="1" applyBorder="1">
      <alignment horizontal="left" vertical="top" wrapText="1"/>
    </xf>
    <xf numFmtId="166" fontId="26" fillId="0" borderId="23" xfId="49" applyFont="1" applyBorder="1" applyAlignment="1">
      <alignment horizontal="right" vertical="center"/>
    </xf>
    <xf numFmtId="166" fontId="26" fillId="0" borderId="36" xfId="49" applyFont="1" applyBorder="1" applyAlignment="1">
      <alignment horizontal="right" vertical="center"/>
    </xf>
    <xf numFmtId="166" fontId="26" fillId="33" borderId="22" xfId="59" applyFont="1" applyFill="1" applyBorder="1" applyAlignment="1">
      <alignment horizontal="right" vertical="center"/>
    </xf>
    <xf numFmtId="166" fontId="26" fillId="33" borderId="28" xfId="59" applyFont="1" applyFill="1" applyBorder="1" applyAlignment="1">
      <alignment horizontal="right" vertical="center"/>
    </xf>
    <xf numFmtId="166" fontId="26" fillId="33" borderId="22" xfId="49" applyFont="1" applyFill="1" applyBorder="1">
      <alignment horizontal="right" vertical="top"/>
    </xf>
    <xf numFmtId="0" fontId="25" fillId="35" borderId="23" xfId="0" applyFont="1" applyFill="1" applyBorder="1" applyAlignment="1">
      <alignment horizontal="center" vertical="center" wrapText="1"/>
    </xf>
    <xf numFmtId="0" fontId="31" fillId="35" borderId="23" xfId="0" applyFont="1" applyFill="1" applyBorder="1" applyAlignment="1">
      <alignment horizontal="left" vertical="center" wrapText="1"/>
    </xf>
    <xf numFmtId="166" fontId="25" fillId="35" borderId="23" xfId="49" applyFont="1" applyFill="1" applyBorder="1" applyAlignment="1">
      <alignment horizontal="right" vertical="center"/>
    </xf>
    <xf numFmtId="166" fontId="25" fillId="35" borderId="36" xfId="49" applyFont="1" applyFill="1" applyBorder="1" applyAlignment="1">
      <alignment horizontal="right" vertical="center"/>
    </xf>
    <xf numFmtId="0" fontId="25" fillId="0" borderId="54" xfId="0" applyFont="1" applyBorder="1">
      <alignment horizontal="left" vertical="top" wrapText="1"/>
    </xf>
    <xf numFmtId="0" fontId="25" fillId="0" borderId="54" xfId="0" applyFont="1" applyBorder="1" applyAlignment="1">
      <alignment horizontal="left" vertical="center" wrapText="1"/>
    </xf>
    <xf numFmtId="166" fontId="25" fillId="33" borderId="28" xfId="0" applyNumberFormat="1" applyFont="1" applyFill="1" applyBorder="1" applyAlignment="1">
      <alignment horizontal="right" vertical="top" wrapText="1"/>
    </xf>
    <xf numFmtId="0" fontId="26" fillId="0" borderId="22" xfId="0" applyFont="1" applyBorder="1" applyAlignment="1">
      <alignment horizontal="left" vertical="center"/>
    </xf>
    <xf numFmtId="49" fontId="26" fillId="0" borderId="22" xfId="51" applyNumberFormat="1" applyFont="1" applyBorder="1" applyAlignment="1">
      <alignment vertical="top" wrapText="1"/>
    </xf>
    <xf numFmtId="0" fontId="26" fillId="0" borderId="22" xfId="51" applyFont="1" applyBorder="1" applyAlignment="1">
      <alignment vertical="top" wrapText="1"/>
    </xf>
    <xf numFmtId="0" fontId="41" fillId="0" borderId="22" xfId="0" applyFont="1" applyBorder="1">
      <alignment horizontal="left" vertical="top" wrapText="1"/>
    </xf>
    <xf numFmtId="49" fontId="25" fillId="0" borderId="22" xfId="51" applyNumberFormat="1" applyFont="1" applyBorder="1" applyAlignment="1">
      <alignment vertical="top" wrapText="1"/>
    </xf>
    <xf numFmtId="0" fontId="25" fillId="0" borderId="22" xfId="51" applyFont="1" applyBorder="1" applyAlignment="1">
      <alignment vertical="top" wrapText="1"/>
    </xf>
    <xf numFmtId="0" fontId="31" fillId="0" borderId="22" xfId="0" applyFont="1" applyBorder="1" applyAlignment="1">
      <alignment vertical="top" wrapText="1"/>
    </xf>
    <xf numFmtId="166" fontId="26" fillId="0" borderId="15" xfId="49" applyFont="1" applyFill="1" applyBorder="1" applyAlignment="1">
      <alignment horizontal="right" vertical="center"/>
    </xf>
    <xf numFmtId="0" fontId="26" fillId="0" borderId="22" xfId="51" applyFont="1" applyBorder="1" applyAlignment="1">
      <alignment horizontal="right" vertical="top" wrapText="1"/>
    </xf>
    <xf numFmtId="166" fontId="26" fillId="0" borderId="0" xfId="59" applyFont="1" applyFill="1" applyBorder="1">
      <alignment horizontal="right" vertical="top"/>
    </xf>
    <xf numFmtId="0" fontId="29" fillId="0" borderId="0" xfId="0" applyFont="1" applyAlignment="1"/>
    <xf numFmtId="0" fontId="29" fillId="0" borderId="0" xfId="0" applyFont="1" applyAlignment="1">
      <alignment vertical="center"/>
    </xf>
    <xf numFmtId="166" fontId="26" fillId="0" borderId="22" xfId="59" applyFont="1" applyFill="1" applyBorder="1" applyAlignment="1">
      <alignment horizontal="center"/>
    </xf>
    <xf numFmtId="0" fontId="29" fillId="0" borderId="22" xfId="0" applyFont="1" applyBorder="1" applyAlignment="1">
      <alignment horizontal="center" vertical="center" wrapText="1"/>
    </xf>
    <xf numFmtId="166" fontId="25" fillId="0" borderId="0" xfId="59" applyFont="1" applyFill="1" applyBorder="1" applyAlignment="1">
      <alignment horizontal="center" vertical="center"/>
    </xf>
    <xf numFmtId="167" fontId="26" fillId="0" borderId="22" xfId="112" applyNumberFormat="1" applyFont="1" applyFill="1" applyBorder="1" applyAlignment="1">
      <alignment horizontal="right" vertical="center"/>
    </xf>
    <xf numFmtId="0" fontId="41" fillId="0" borderId="0" xfId="55" applyFont="1" applyAlignment="1">
      <alignment vertical="center" wrapText="1"/>
    </xf>
    <xf numFmtId="0" fontId="26" fillId="0" borderId="0" xfId="55" applyFont="1" applyAlignment="1">
      <alignment vertical="center" wrapText="1"/>
    </xf>
    <xf numFmtId="0" fontId="25" fillId="0" borderId="0" xfId="0" applyFont="1" applyAlignment="1">
      <alignment horizontal="right"/>
    </xf>
    <xf numFmtId="0" fontId="61" fillId="0" borderId="22" xfId="0" applyFont="1" applyBorder="1">
      <alignment horizontal="left" vertical="top" wrapText="1"/>
    </xf>
    <xf numFmtId="168" fontId="26" fillId="0" borderId="0" xfId="55" applyNumberFormat="1" applyFont="1" applyAlignment="1">
      <alignment vertical="center" wrapText="1"/>
    </xf>
    <xf numFmtId="0" fontId="29" fillId="0" borderId="22" xfId="0" applyFont="1" applyBorder="1" applyAlignment="1">
      <alignment horizontal="left" vertical="center" wrapText="1"/>
    </xf>
    <xf numFmtId="166" fontId="25" fillId="0" borderId="22" xfId="59" applyFont="1" applyFill="1" applyBorder="1">
      <alignment horizontal="right" vertical="top"/>
    </xf>
    <xf numFmtId="169" fontId="26" fillId="0" borderId="0" xfId="1" applyNumberFormat="1" applyFont="1" applyFill="1" applyBorder="1" applyAlignment="1">
      <alignment horizontal="right" vertical="center"/>
    </xf>
    <xf numFmtId="0" fontId="31" fillId="0" borderId="0" xfId="0" applyFont="1" applyAlignment="1"/>
    <xf numFmtId="0" fontId="25" fillId="0" borderId="10" xfId="0" applyFont="1" applyBorder="1" applyAlignment="1">
      <alignment horizontal="right"/>
    </xf>
    <xf numFmtId="0" fontId="26" fillId="0" borderId="22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31" fillId="0" borderId="0" xfId="0" applyFont="1" applyAlignment="1">
      <alignment wrapText="1"/>
    </xf>
    <xf numFmtId="0" fontId="25" fillId="0" borderId="22" xfId="111" applyFont="1" applyBorder="1" applyAlignment="1">
      <alignment horizontal="left" vertical="top" wrapText="1"/>
    </xf>
    <xf numFmtId="167" fontId="26" fillId="0" borderId="22" xfId="0" applyNumberFormat="1" applyFont="1" applyBorder="1" applyAlignment="1">
      <alignment horizontal="right" vertical="top" wrapText="1"/>
    </xf>
    <xf numFmtId="0" fontId="25" fillId="0" borderId="22" xfId="51" applyFont="1" applyBorder="1">
      <alignment horizontal="left" vertical="top" wrapText="1"/>
    </xf>
    <xf numFmtId="0" fontId="25" fillId="0" borderId="22" xfId="51" applyFont="1" applyBorder="1" applyAlignment="1">
      <alignment horizontal="right" vertical="top" wrapText="1"/>
    </xf>
    <xf numFmtId="0" fontId="26" fillId="0" borderId="22" xfId="51" applyFont="1" applyBorder="1" applyAlignment="1">
      <alignment horizontal="center" vertical="center" wrapText="1"/>
    </xf>
    <xf numFmtId="0" fontId="26" fillId="0" borderId="22" xfId="110" applyFont="1" applyBorder="1" applyAlignment="1">
      <alignment horizontal="left" vertical="top" wrapText="1"/>
    </xf>
    <xf numFmtId="0" fontId="25" fillId="0" borderId="22" xfId="110" applyFont="1" applyBorder="1" applyAlignment="1">
      <alignment horizontal="left" vertical="top" wrapText="1"/>
    </xf>
    <xf numFmtId="0" fontId="26" fillId="0" borderId="22" xfId="111" applyFont="1" applyBorder="1"/>
    <xf numFmtId="0" fontId="26" fillId="0" borderId="22" xfId="51" applyFont="1" applyBorder="1" applyAlignment="1">
      <alignment vertical="center" wrapText="1"/>
    </xf>
    <xf numFmtId="0" fontId="25" fillId="0" borderId="22" xfId="51" applyFont="1" applyBorder="1" applyAlignment="1">
      <alignment horizontal="center" vertical="center" wrapText="1"/>
    </xf>
    <xf numFmtId="0" fontId="25" fillId="0" borderId="22" xfId="51" applyFont="1" applyBorder="1" applyAlignment="1">
      <alignment vertical="center" wrapText="1"/>
    </xf>
    <xf numFmtId="0" fontId="27" fillId="0" borderId="22" xfId="51" applyFont="1" applyBorder="1" applyAlignment="1">
      <alignment horizontal="center" vertical="center" wrapText="1"/>
    </xf>
    <xf numFmtId="0" fontId="25" fillId="0" borderId="22" xfId="0" applyFont="1" applyBorder="1" applyAlignment="1">
      <alignment horizontal="left" vertical="center" indent="2"/>
    </xf>
    <xf numFmtId="0" fontId="25" fillId="0" borderId="22" xfId="0" applyFont="1" applyBorder="1" applyAlignment="1">
      <alignment horizontal="left" vertical="center" wrapText="1" indent="2"/>
    </xf>
    <xf numFmtId="49" fontId="25" fillId="0" borderId="22" xfId="0" applyNumberFormat="1" applyFont="1" applyBorder="1" applyAlignment="1">
      <alignment horizontal="left" vertical="center" wrapText="1" indent="2"/>
    </xf>
    <xf numFmtId="49" fontId="25" fillId="0" borderId="0" xfId="0" applyNumberFormat="1" applyFont="1" applyAlignment="1">
      <alignment vertical="top" wrapText="1"/>
    </xf>
    <xf numFmtId="49" fontId="29" fillId="0" borderId="0" xfId="0" applyNumberFormat="1" applyFont="1" applyAlignment="1">
      <alignment vertical="center" wrapText="1"/>
    </xf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center"/>
    </xf>
    <xf numFmtId="166" fontId="31" fillId="0" borderId="0" xfId="0" applyNumberFormat="1" applyFont="1" applyAlignment="1">
      <alignment horizontal="right" vertical="top" wrapText="1"/>
    </xf>
    <xf numFmtId="0" fontId="29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31" fillId="0" borderId="0" xfId="0" applyFont="1" applyAlignment="1">
      <alignment vertical="center"/>
    </xf>
    <xf numFmtId="166" fontId="42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top" wrapText="1"/>
    </xf>
    <xf numFmtId="0" fontId="25" fillId="0" borderId="0" xfId="55" applyFont="1" applyAlignment="1">
      <alignment vertical="center" wrapText="1"/>
    </xf>
    <xf numFmtId="49" fontId="26" fillId="0" borderId="22" xfId="0" applyNumberFormat="1" applyFont="1" applyBorder="1">
      <alignment horizontal="left" vertical="top" wrapText="1"/>
    </xf>
    <xf numFmtId="170" fontId="25" fillId="0" borderId="0" xfId="1" applyNumberFormat="1" applyFont="1" applyFill="1" applyAlignment="1">
      <alignment vertical="center"/>
    </xf>
    <xf numFmtId="166" fontId="26" fillId="0" borderId="22" xfId="59" applyFont="1" applyBorder="1">
      <alignment horizontal="right" vertical="top"/>
    </xf>
    <xf numFmtId="0" fontId="26" fillId="0" borderId="0" xfId="55" applyFont="1" applyAlignment="1">
      <alignment horizontal="center" vertical="center" wrapText="1"/>
    </xf>
    <xf numFmtId="0" fontId="26" fillId="0" borderId="0" xfId="51" applyFont="1" applyAlignment="1">
      <alignment horizontal="right" vertical="center"/>
    </xf>
    <xf numFmtId="49" fontId="26" fillId="0" borderId="0" xfId="55" applyNumberFormat="1" applyFont="1" applyAlignment="1">
      <alignment horizontal="center" vertical="center" wrapText="1"/>
    </xf>
    <xf numFmtId="0" fontId="26" fillId="0" borderId="0" xfId="51" applyFont="1" applyAlignment="1">
      <alignment horizontal="right" wrapText="1"/>
    </xf>
    <xf numFmtId="169" fontId="29" fillId="0" borderId="22" xfId="0" applyNumberFormat="1" applyFont="1" applyBorder="1" applyAlignment="1">
      <alignment horizontal="right" vertical="center" wrapText="1"/>
    </xf>
    <xf numFmtId="165" fontId="26" fillId="0" borderId="0" xfId="1" applyFont="1" applyFill="1" applyAlignment="1">
      <alignment vertical="center" wrapText="1"/>
    </xf>
    <xf numFmtId="164" fontId="26" fillId="0" borderId="0" xfId="55" applyNumberFormat="1" applyFont="1" applyAlignment="1">
      <alignment vertical="center" wrapText="1"/>
    </xf>
    <xf numFmtId="0" fontId="41" fillId="0" borderId="22" xfId="0" applyFont="1" applyBorder="1" applyAlignment="1">
      <alignment horizontal="left" vertical="center" wrapText="1"/>
    </xf>
    <xf numFmtId="0" fontId="29" fillId="0" borderId="0" xfId="0" applyFont="1">
      <alignment horizontal="left" vertical="top" wrapText="1"/>
    </xf>
    <xf numFmtId="0" fontId="61" fillId="0" borderId="0" xfId="0" applyFont="1">
      <alignment horizontal="left" vertical="top" wrapText="1"/>
    </xf>
    <xf numFmtId="166" fontId="26" fillId="0" borderId="0" xfId="49" applyFont="1" applyFill="1" applyBorder="1" applyAlignment="1">
      <alignment horizontal="right" vertical="center"/>
    </xf>
    <xf numFmtId="166" fontId="26" fillId="0" borderId="0" xfId="49" applyFont="1" applyFill="1" applyBorder="1">
      <alignment horizontal="right" vertical="top"/>
    </xf>
    <xf numFmtId="170" fontId="26" fillId="0" borderId="0" xfId="1" applyNumberFormat="1" applyFont="1" applyFill="1" applyAlignment="1">
      <alignment vertical="center" wrapText="1"/>
    </xf>
    <xf numFmtId="167" fontId="31" fillId="0" borderId="0" xfId="0" applyNumberFormat="1" applyFont="1" applyAlignment="1"/>
    <xf numFmtId="167" fontId="26" fillId="0" borderId="22" xfId="55" applyNumberFormat="1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0" xfId="51" applyFont="1" applyAlignment="1">
      <alignment horizontal="right" vertical="center"/>
    </xf>
    <xf numFmtId="0" fontId="26" fillId="0" borderId="22" xfId="55" applyFont="1" applyBorder="1" applyAlignment="1">
      <alignment horizontal="center" vertical="center" wrapText="1"/>
    </xf>
    <xf numFmtId="169" fontId="26" fillId="0" borderId="22" xfId="58" applyNumberFormat="1" applyFont="1" applyFill="1" applyBorder="1" applyAlignment="1">
      <alignment horizontal="center" vertical="center" wrapText="1"/>
    </xf>
    <xf numFmtId="169" fontId="26" fillId="0" borderId="22" xfId="58" applyNumberFormat="1" applyFont="1" applyFill="1" applyBorder="1" applyAlignment="1">
      <alignment horizontal="center" vertical="center"/>
    </xf>
    <xf numFmtId="0" fontId="25" fillId="0" borderId="13" xfId="0" applyFont="1" applyBorder="1">
      <alignment horizontal="left" vertical="top" wrapText="1"/>
    </xf>
    <xf numFmtId="174" fontId="26" fillId="0" borderId="22" xfId="1" applyNumberFormat="1" applyFont="1" applyFill="1" applyBorder="1" applyAlignment="1">
      <alignment horizontal="right" vertical="top" wrapText="1"/>
    </xf>
    <xf numFmtId="167" fontId="31" fillId="0" borderId="22" xfId="1" applyNumberFormat="1" applyFont="1" applyFill="1" applyBorder="1" applyAlignment="1">
      <alignment horizontal="right" vertical="top" wrapText="1"/>
    </xf>
    <xf numFmtId="0" fontId="25" fillId="0" borderId="0" xfId="55" applyFont="1" applyAlignment="1">
      <alignment horizontal="center" vertical="center" wrapText="1"/>
    </xf>
    <xf numFmtId="0" fontId="25" fillId="0" borderId="0" xfId="51" applyFont="1" applyAlignment="1">
      <alignment vertical="center" wrapText="1"/>
    </xf>
    <xf numFmtId="0" fontId="25" fillId="0" borderId="0" xfId="51" applyFont="1" applyAlignment="1">
      <alignment vertical="top" wrapText="1"/>
    </xf>
    <xf numFmtId="49" fontId="25" fillId="0" borderId="0" xfId="55" applyNumberFormat="1" applyFont="1" applyAlignment="1">
      <alignment horizontal="center" vertical="center" wrapText="1"/>
    </xf>
    <xf numFmtId="0" fontId="25" fillId="0" borderId="0" xfId="55" applyFont="1" applyAlignment="1">
      <alignment horizontal="center" vertical="top" wrapText="1"/>
    </xf>
    <xf numFmtId="167" fontId="25" fillId="0" borderId="0" xfId="55" applyNumberFormat="1" applyFont="1" applyAlignment="1">
      <alignment horizontal="center" vertical="center" wrapText="1"/>
    </xf>
    <xf numFmtId="49" fontId="26" fillId="0" borderId="22" xfId="55" applyNumberFormat="1" applyFont="1" applyBorder="1" applyAlignment="1">
      <alignment horizontal="center" vertical="center" textRotation="90" wrapText="1"/>
    </xf>
    <xf numFmtId="165" fontId="25" fillId="0" borderId="0" xfId="1" applyFont="1" applyFill="1" applyAlignment="1">
      <alignment horizontal="center" vertical="center" wrapText="1"/>
    </xf>
    <xf numFmtId="0" fontId="26" fillId="0" borderId="22" xfId="55" applyFont="1" applyBorder="1" applyAlignment="1">
      <alignment horizontal="center" vertical="top" wrapText="1"/>
    </xf>
    <xf numFmtId="169" fontId="26" fillId="0" borderId="22" xfId="115" applyNumberFormat="1" applyFont="1" applyFill="1" applyBorder="1" applyAlignment="1">
      <alignment vertical="center" wrapText="1"/>
    </xf>
    <xf numFmtId="169" fontId="26" fillId="0" borderId="22" xfId="115" applyNumberFormat="1" applyFont="1" applyFill="1" applyBorder="1" applyAlignment="1">
      <alignment horizontal="right" vertical="center" wrapText="1"/>
    </xf>
    <xf numFmtId="49" fontId="25" fillId="0" borderId="22" xfId="55" applyNumberFormat="1" applyFont="1" applyBorder="1" applyAlignment="1">
      <alignment horizontal="center" vertical="center" textRotation="90" wrapText="1"/>
    </xf>
    <xf numFmtId="0" fontId="25" fillId="0" borderId="22" xfId="55" applyFont="1" applyBorder="1" applyAlignment="1">
      <alignment horizontal="center" vertical="top" wrapText="1"/>
    </xf>
    <xf numFmtId="175" fontId="26" fillId="0" borderId="22" xfId="0" applyNumberFormat="1" applyFont="1" applyBorder="1" applyAlignment="1">
      <alignment horizontal="center" vertical="top"/>
    </xf>
    <xf numFmtId="169" fontId="26" fillId="0" borderId="23" xfId="55" applyNumberFormat="1" applyFont="1" applyBorder="1" applyAlignment="1">
      <alignment vertical="center" wrapText="1"/>
    </xf>
    <xf numFmtId="0" fontId="62" fillId="0" borderId="22" xfId="55" applyFont="1" applyBorder="1" applyAlignment="1">
      <alignment horizontal="center" vertical="center" wrapText="1"/>
    </xf>
    <xf numFmtId="0" fontId="62" fillId="0" borderId="22" xfId="55" applyFont="1" applyBorder="1" applyAlignment="1">
      <alignment horizontal="center" vertical="top" wrapText="1"/>
    </xf>
    <xf numFmtId="43" fontId="26" fillId="0" borderId="0" xfId="55" applyNumberFormat="1" applyFont="1" applyAlignment="1">
      <alignment horizontal="center" vertical="center" wrapText="1"/>
    </xf>
    <xf numFmtId="0" fontId="25" fillId="0" borderId="22" xfId="55" applyFont="1" applyBorder="1" applyAlignment="1">
      <alignment horizontal="center" vertical="center" wrapText="1"/>
    </xf>
    <xf numFmtId="169" fontId="25" fillId="0" borderId="22" xfId="55" applyNumberFormat="1" applyFont="1" applyBorder="1" applyAlignment="1">
      <alignment horizontal="center" vertical="center" wrapText="1"/>
    </xf>
    <xf numFmtId="169" fontId="25" fillId="0" borderId="22" xfId="55" applyNumberFormat="1" applyFont="1" applyBorder="1" applyAlignment="1">
      <alignment vertical="center" wrapText="1"/>
    </xf>
    <xf numFmtId="0" fontId="27" fillId="0" borderId="22" xfId="116" applyFont="1" applyBorder="1" applyAlignment="1">
      <alignment horizontal="left" vertical="center" wrapText="1"/>
    </xf>
    <xf numFmtId="169" fontId="25" fillId="0" borderId="22" xfId="115" applyNumberFormat="1" applyFont="1" applyFill="1" applyBorder="1" applyAlignment="1">
      <alignment horizontal="right" vertical="center" wrapText="1"/>
    </xf>
    <xf numFmtId="169" fontId="26" fillId="0" borderId="22" xfId="54" applyNumberFormat="1" applyFont="1" applyBorder="1">
      <alignment horizontal="left" vertical="top" wrapText="1"/>
    </xf>
    <xf numFmtId="175" fontId="26" fillId="0" borderId="22" xfId="0" applyNumberFormat="1" applyFont="1" applyBorder="1" applyAlignment="1">
      <alignment vertical="center"/>
    </xf>
    <xf numFmtId="0" fontId="26" fillId="0" borderId="22" xfId="55" applyFont="1" applyBorder="1" applyAlignment="1">
      <alignment horizontal="left" vertical="top" wrapText="1"/>
    </xf>
    <xf numFmtId="0" fontId="31" fillId="0" borderId="0" xfId="0" applyFont="1" applyAlignment="1">
      <alignment vertical="top" wrapText="1"/>
    </xf>
    <xf numFmtId="0" fontId="25" fillId="0" borderId="0" xfId="54" applyFont="1">
      <alignment horizontal="left" vertical="top" wrapText="1"/>
    </xf>
    <xf numFmtId="167" fontId="25" fillId="0" borderId="0" xfId="55" applyNumberFormat="1" applyFont="1" applyAlignment="1">
      <alignment vertical="center" wrapText="1"/>
    </xf>
    <xf numFmtId="0" fontId="25" fillId="0" borderId="0" xfId="55" applyFont="1" applyAlignment="1">
      <alignment vertical="top" wrapText="1"/>
    </xf>
    <xf numFmtId="165" fontId="26" fillId="0" borderId="22" xfId="1" applyFont="1" applyFill="1" applyBorder="1" applyAlignment="1">
      <alignment vertical="center"/>
    </xf>
    <xf numFmtId="0" fontId="25" fillId="0" borderId="0" xfId="0" applyFont="1" applyAlignment="1">
      <alignment vertical="top"/>
    </xf>
    <xf numFmtId="169" fontId="25" fillId="0" borderId="0" xfId="0" applyNumberFormat="1" applyFont="1" applyAlignment="1">
      <alignment horizontal="right"/>
    </xf>
    <xf numFmtId="0" fontId="26" fillId="0" borderId="0" xfId="0" applyFont="1" applyAlignment="1">
      <alignment wrapText="1"/>
    </xf>
    <xf numFmtId="0" fontId="25" fillId="0" borderId="0" xfId="0" applyFont="1" applyAlignment="1">
      <alignment wrapText="1"/>
    </xf>
    <xf numFmtId="169" fontId="26" fillId="0" borderId="22" xfId="55" applyNumberFormat="1" applyFont="1" applyBorder="1" applyAlignment="1">
      <alignment horizontal="center" vertical="center" wrapText="1"/>
    </xf>
    <xf numFmtId="173" fontId="25" fillId="0" borderId="0" xfId="0" applyNumberFormat="1" applyFont="1">
      <alignment horizontal="left" vertical="top" wrapText="1"/>
    </xf>
    <xf numFmtId="0" fontId="27" fillId="0" borderId="22" xfId="55" applyFont="1" applyBorder="1" applyAlignment="1">
      <alignment horizontal="left" vertical="top" wrapText="1"/>
    </xf>
    <xf numFmtId="0" fontId="25" fillId="0" borderId="22" xfId="55" applyFont="1" applyBorder="1" applyAlignment="1">
      <alignment horizontal="right" vertical="top" wrapText="1"/>
    </xf>
    <xf numFmtId="165" fontId="26" fillId="0" borderId="0" xfId="1" applyFont="1" applyFill="1" applyAlignment="1">
      <alignment horizontal="right" vertical="top" wrapText="1"/>
    </xf>
    <xf numFmtId="176" fontId="25" fillId="0" borderId="22" xfId="55" applyNumberFormat="1" applyFont="1" applyBorder="1" applyAlignment="1">
      <alignment horizontal="right" vertical="top" wrapText="1"/>
    </xf>
    <xf numFmtId="0" fontId="27" fillId="0" borderId="22" xfId="0" applyFont="1" applyBorder="1" applyAlignment="1">
      <alignment horizontal="center" vertical="top" wrapText="1"/>
    </xf>
    <xf numFmtId="169" fontId="27" fillId="0" borderId="22" xfId="55" applyNumberFormat="1" applyFont="1" applyBorder="1" applyAlignment="1">
      <alignment horizontal="right" vertical="top" wrapText="1"/>
    </xf>
    <xf numFmtId="43" fontId="26" fillId="0" borderId="0" xfId="0" applyNumberFormat="1" applyFont="1">
      <alignment horizontal="left" vertical="top" wrapText="1"/>
    </xf>
    <xf numFmtId="0" fontId="25" fillId="0" borderId="0" xfId="0" applyFont="1" applyAlignment="1">
      <alignment horizontal="center" vertical="top" wrapText="1"/>
    </xf>
    <xf numFmtId="0" fontId="27" fillId="0" borderId="0" xfId="0" applyFont="1">
      <alignment horizontal="left" vertical="top" wrapText="1"/>
    </xf>
    <xf numFmtId="169" fontId="25" fillId="0" borderId="0" xfId="0" applyNumberFormat="1" applyFont="1" applyAlignment="1"/>
    <xf numFmtId="0" fontId="26" fillId="0" borderId="22" xfId="44" applyFont="1" applyBorder="1" applyAlignment="1">
      <alignment horizontal="center" vertical="center" wrapText="1"/>
    </xf>
    <xf numFmtId="0" fontId="26" fillId="0" borderId="22" xfId="44" applyFont="1" applyBorder="1" applyAlignment="1">
      <alignment horizontal="left" vertical="top" wrapText="1"/>
    </xf>
    <xf numFmtId="174" fontId="26" fillId="0" borderId="22" xfId="1" applyNumberFormat="1" applyFont="1" applyBorder="1" applyAlignment="1">
      <alignment horizontal="left" vertical="top" wrapText="1"/>
    </xf>
    <xf numFmtId="0" fontId="25" fillId="0" borderId="22" xfId="44" applyFont="1" applyBorder="1" applyAlignment="1">
      <alignment horizontal="left" vertical="top" wrapText="1"/>
    </xf>
    <xf numFmtId="167" fontId="29" fillId="0" borderId="22" xfId="1" applyNumberFormat="1" applyFont="1" applyFill="1" applyBorder="1" applyAlignment="1">
      <alignment horizontal="right" vertical="top" wrapText="1"/>
    </xf>
    <xf numFmtId="166" fontId="26" fillId="0" borderId="23" xfId="49" applyFont="1" applyFill="1" applyBorder="1" applyAlignment="1">
      <alignment horizontal="right" vertical="center"/>
    </xf>
    <xf numFmtId="170" fontId="26" fillId="0" borderId="22" xfId="51" applyNumberFormat="1" applyFont="1" applyBorder="1" applyAlignment="1">
      <alignment horizontal="right" vertical="top" wrapText="1"/>
    </xf>
    <xf numFmtId="167" fontId="26" fillId="0" borderId="22" xfId="0" applyNumberFormat="1" applyFont="1" applyBorder="1">
      <alignment horizontal="left" vertical="top" wrapText="1"/>
    </xf>
    <xf numFmtId="0" fontId="63" fillId="0" borderId="22" xfId="0" applyFont="1" applyBorder="1" applyAlignment="1">
      <alignment horizontal="center" vertical="center" wrapText="1"/>
    </xf>
    <xf numFmtId="0" fontId="63" fillId="0" borderId="22" xfId="0" applyFont="1" applyBorder="1" applyAlignment="1">
      <alignment horizontal="left" vertical="center" wrapText="1"/>
    </xf>
    <xf numFmtId="0" fontId="63" fillId="0" borderId="22" xfId="0" applyFont="1" applyBorder="1">
      <alignment horizontal="left" vertical="top" wrapText="1"/>
    </xf>
    <xf numFmtId="49" fontId="26" fillId="0" borderId="42" xfId="0" applyNumberFormat="1" applyFont="1" applyBorder="1">
      <alignment horizontal="left" vertical="top" wrapText="1"/>
    </xf>
    <xf numFmtId="0" fontId="25" fillId="0" borderId="19" xfId="0" applyFont="1" applyBorder="1">
      <alignment horizontal="left" vertical="top" wrapText="1"/>
    </xf>
    <xf numFmtId="49" fontId="26" fillId="0" borderId="14" xfId="0" applyNumberFormat="1" applyFont="1" applyBorder="1" applyAlignment="1">
      <alignment horizontal="left" vertical="center" wrapText="1"/>
    </xf>
    <xf numFmtId="0" fontId="25" fillId="0" borderId="22" xfId="0" applyFont="1" applyBorder="1" applyAlignment="1">
      <alignment horizontal="right" vertical="center" wrapText="1"/>
    </xf>
    <xf numFmtId="0" fontId="25" fillId="0" borderId="41" xfId="0" applyFont="1" applyBorder="1" applyAlignment="1">
      <alignment horizontal="right" vertical="center" wrapText="1"/>
    </xf>
    <xf numFmtId="166" fontId="26" fillId="0" borderId="22" xfId="0" applyNumberFormat="1" applyFont="1" applyBorder="1" applyAlignment="1">
      <alignment horizontal="right" vertical="center" wrapText="1"/>
    </xf>
    <xf numFmtId="0" fontId="26" fillId="0" borderId="55" xfId="0" applyFont="1" applyBorder="1" applyAlignment="1">
      <alignment horizontal="left" vertical="center" wrapText="1"/>
    </xf>
    <xf numFmtId="167" fontId="29" fillId="0" borderId="0" xfId="0" applyNumberFormat="1" applyFont="1" applyAlignment="1"/>
    <xf numFmtId="167" fontId="26" fillId="0" borderId="22" xfId="0" applyNumberFormat="1" applyFont="1" applyBorder="1" applyAlignment="1"/>
    <xf numFmtId="167" fontId="26" fillId="0" borderId="22" xfId="1" applyNumberFormat="1" applyFont="1" applyFill="1" applyBorder="1" applyAlignment="1">
      <alignment horizontal="right" vertical="top" wrapText="1"/>
    </xf>
    <xf numFmtId="166" fontId="26" fillId="0" borderId="22" xfId="0" applyNumberFormat="1" applyFont="1" applyBorder="1" applyAlignment="1">
      <alignment vertical="center"/>
    </xf>
    <xf numFmtId="0" fontId="25" fillId="0" borderId="22" xfId="0" applyFont="1" applyBorder="1" applyAlignment="1"/>
    <xf numFmtId="166" fontId="25" fillId="0" borderId="22" xfId="0" applyNumberFormat="1" applyFont="1" applyBorder="1" applyAlignment="1">
      <alignment vertical="center"/>
    </xf>
    <xf numFmtId="171" fontId="25" fillId="0" borderId="22" xfId="0" applyNumberFormat="1" applyFont="1" applyBorder="1" applyAlignment="1">
      <alignment vertical="center"/>
    </xf>
    <xf numFmtId="0" fontId="29" fillId="0" borderId="22" xfId="0" applyFont="1" applyBorder="1" applyAlignment="1">
      <alignment horizontal="center" vertical="top" wrapText="1"/>
    </xf>
    <xf numFmtId="0" fontId="31" fillId="0" borderId="22" xfId="0" applyFont="1" applyBorder="1" applyAlignment="1">
      <alignment horizontal="center" vertical="top" wrapText="1"/>
    </xf>
    <xf numFmtId="49" fontId="25" fillId="0" borderId="22" xfId="0" applyNumberFormat="1" applyFont="1" applyBorder="1" applyAlignment="1">
      <alignment vertical="top" wrapText="1"/>
    </xf>
    <xf numFmtId="167" fontId="25" fillId="0" borderId="0" xfId="0" applyNumberFormat="1" applyFont="1">
      <alignment horizontal="left" vertical="top" wrapText="1"/>
    </xf>
    <xf numFmtId="169" fontId="26" fillId="0" borderId="22" xfId="117" applyNumberFormat="1" applyFont="1" applyFill="1" applyBorder="1" applyAlignment="1">
      <alignment horizontal="center" vertical="center" wrapText="1"/>
    </xf>
    <xf numFmtId="169" fontId="64" fillId="0" borderId="22" xfId="115" applyNumberFormat="1" applyFont="1" applyFill="1" applyBorder="1" applyAlignment="1">
      <alignment vertical="center" wrapText="1"/>
    </xf>
    <xf numFmtId="169" fontId="26" fillId="0" borderId="22" xfId="115" applyNumberFormat="1" applyFont="1" applyFill="1" applyBorder="1" applyAlignment="1"/>
    <xf numFmtId="167" fontId="25" fillId="0" borderId="22" xfId="0" applyNumberFormat="1" applyFont="1" applyBorder="1" applyAlignment="1">
      <alignment horizontal="right" vertical="top" wrapText="1"/>
    </xf>
    <xf numFmtId="166" fontId="26" fillId="0" borderId="22" xfId="49" applyFont="1" applyFill="1" applyBorder="1" applyAlignment="1">
      <alignment vertical="center"/>
    </xf>
    <xf numFmtId="169" fontId="29" fillId="0" borderId="22" xfId="0" applyNumberFormat="1" applyFont="1" applyBorder="1" applyAlignment="1">
      <alignment vertical="center" wrapText="1"/>
    </xf>
    <xf numFmtId="169" fontId="26" fillId="0" borderId="22" xfId="59" applyNumberFormat="1" applyFont="1" applyFill="1" applyBorder="1" applyAlignment="1">
      <alignment vertical="center"/>
    </xf>
    <xf numFmtId="166" fontId="26" fillId="0" borderId="22" xfId="59" applyFont="1" applyFill="1" applyBorder="1" applyAlignment="1">
      <alignment vertical="center"/>
    </xf>
    <xf numFmtId="169" fontId="26" fillId="0" borderId="22" xfId="0" applyNumberFormat="1" applyFont="1" applyBorder="1">
      <alignment horizontal="left" vertical="top" wrapText="1"/>
    </xf>
    <xf numFmtId="169" fontId="26" fillId="0" borderId="22" xfId="115" applyNumberFormat="1" applyFont="1" applyFill="1" applyBorder="1" applyAlignment="1">
      <alignment vertical="center"/>
    </xf>
    <xf numFmtId="166" fontId="26" fillId="0" borderId="22" xfId="59" applyFont="1" applyFill="1" applyBorder="1" applyAlignment="1">
      <alignment horizontal="center" vertical="top"/>
    </xf>
    <xf numFmtId="0" fontId="25" fillId="0" borderId="0" xfId="55" applyFont="1" applyAlignment="1">
      <alignment horizontal="right" vertical="top" wrapText="1"/>
    </xf>
    <xf numFmtId="0" fontId="25" fillId="0" borderId="0" xfId="55" applyFont="1" applyAlignment="1">
      <alignment horizontal="left" vertical="top" wrapText="1"/>
    </xf>
    <xf numFmtId="0" fontId="25" fillId="0" borderId="0" xfId="51" applyFont="1" applyAlignment="1">
      <alignment horizontal="right" vertical="center" wrapText="1"/>
    </xf>
    <xf numFmtId="0" fontId="26" fillId="0" borderId="0" xfId="55" applyFont="1" applyAlignment="1">
      <alignment horizontal="center" vertical="top" wrapText="1"/>
    </xf>
    <xf numFmtId="0" fontId="25" fillId="0" borderId="0" xfId="55" applyFont="1" applyAlignment="1">
      <alignment horizontal="right" wrapText="1"/>
    </xf>
    <xf numFmtId="0" fontId="25" fillId="0" borderId="22" xfId="0" applyFont="1" applyBorder="1" applyAlignment="1">
      <alignment horizontal="center"/>
    </xf>
    <xf numFmtId="0" fontId="25" fillId="0" borderId="22" xfId="0" applyFont="1" applyBorder="1" applyAlignment="1">
      <alignment horizontal="center" wrapText="1"/>
    </xf>
    <xf numFmtId="43" fontId="26" fillId="0" borderId="0" xfId="0" applyNumberFormat="1" applyFont="1" applyAlignment="1"/>
    <xf numFmtId="0" fontId="26" fillId="0" borderId="22" xfId="0" applyFont="1" applyBorder="1" applyAlignment="1">
      <alignment vertical="center" wrapText="1"/>
    </xf>
    <xf numFmtId="0" fontId="26" fillId="0" borderId="22" xfId="0" applyFont="1" applyBorder="1" applyAlignment="1">
      <alignment vertical="center"/>
    </xf>
    <xf numFmtId="0" fontId="65" fillId="0" borderId="22" xfId="0" applyFont="1" applyBorder="1" applyAlignment="1">
      <alignment horizontal="center" vertical="center"/>
    </xf>
    <xf numFmtId="169" fontId="25" fillId="0" borderId="22" xfId="115" applyNumberFormat="1" applyFont="1" applyFill="1" applyBorder="1" applyAlignment="1">
      <alignment horizontal="center" vertical="center" wrapText="1"/>
    </xf>
    <xf numFmtId="169" fontId="25" fillId="0" borderId="22" xfId="115" applyNumberFormat="1" applyFont="1" applyFill="1" applyBorder="1" applyAlignment="1"/>
    <xf numFmtId="169" fontId="26" fillId="0" borderId="22" xfId="0" applyNumberFormat="1" applyFont="1" applyBorder="1" applyAlignment="1">
      <alignment vertical="center"/>
    </xf>
    <xf numFmtId="0" fontId="25" fillId="0" borderId="22" xfId="0" applyFont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43" fontId="25" fillId="0" borderId="0" xfId="0" applyNumberFormat="1" applyFont="1">
      <alignment horizontal="left" vertical="top" wrapText="1"/>
    </xf>
    <xf numFmtId="0" fontId="27" fillId="0" borderId="22" xfId="0" applyFont="1" applyBorder="1">
      <alignment horizontal="left" vertical="top" wrapText="1"/>
    </xf>
    <xf numFmtId="49" fontId="26" fillId="0" borderId="22" xfId="0" applyNumberFormat="1" applyFont="1" applyBorder="1" applyAlignment="1">
      <alignment horizontal="left" vertical="center" wrapText="1"/>
    </xf>
    <xf numFmtId="0" fontId="26" fillId="0" borderId="22" xfId="0" applyFont="1" applyBorder="1" applyAlignment="1"/>
    <xf numFmtId="171" fontId="26" fillId="0" borderId="22" xfId="0" applyNumberFormat="1" applyFont="1" applyBorder="1" applyAlignment="1">
      <alignment vertical="center"/>
    </xf>
    <xf numFmtId="0" fontId="25" fillId="0" borderId="22" xfId="0" applyFont="1" applyBorder="1" applyAlignment="1">
      <alignment vertical="center"/>
    </xf>
    <xf numFmtId="166" fontId="26" fillId="0" borderId="22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right" vertical="center"/>
    </xf>
    <xf numFmtId="166" fontId="25" fillId="0" borderId="22" xfId="0" applyNumberFormat="1" applyFont="1" applyBorder="1" applyAlignment="1">
      <alignment horizontal="right" vertical="center"/>
    </xf>
    <xf numFmtId="49" fontId="25" fillId="0" borderId="22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right" vertical="top"/>
    </xf>
    <xf numFmtId="0" fontId="26" fillId="0" borderId="13" xfId="0" applyFont="1" applyBorder="1" applyAlignment="1">
      <alignment horizontal="left" vertical="top"/>
    </xf>
    <xf numFmtId="43" fontId="31" fillId="0" borderId="0" xfId="0" applyNumberFormat="1" applyFont="1" applyAlignment="1"/>
    <xf numFmtId="0" fontId="25" fillId="0" borderId="0" xfId="0" applyFont="1" applyAlignment="1">
      <alignment horizontal="right"/>
    </xf>
    <xf numFmtId="0" fontId="26" fillId="0" borderId="0" xfId="0" applyFont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60" fillId="0" borderId="56" xfId="0" applyFont="1" applyBorder="1" applyAlignment="1">
      <alignment horizontal="center" vertical="center" wrapText="1"/>
    </xf>
    <xf numFmtId="0" fontId="60" fillId="0" borderId="57" xfId="0" applyFont="1" applyBorder="1" applyAlignment="1">
      <alignment horizontal="center" vertical="center" wrapText="1"/>
    </xf>
    <xf numFmtId="0" fontId="60" fillId="0" borderId="58" xfId="0" applyFont="1" applyBorder="1" applyAlignment="1">
      <alignment horizontal="center" vertical="center" wrapText="1"/>
    </xf>
    <xf numFmtId="0" fontId="29" fillId="0" borderId="0" xfId="63" applyFont="1" applyAlignment="1">
      <alignment horizontal="center" vertical="center" wrapText="1"/>
    </xf>
    <xf numFmtId="0" fontId="33" fillId="0" borderId="39" xfId="63" applyFont="1" applyBorder="1" applyAlignment="1">
      <alignment horizontal="center"/>
    </xf>
    <xf numFmtId="0" fontId="33" fillId="0" borderId="35" xfId="63" applyFont="1" applyBorder="1" applyAlignment="1">
      <alignment horizontal="center"/>
    </xf>
    <xf numFmtId="0" fontId="25" fillId="0" borderId="0" xfId="51" applyFont="1" applyAlignment="1">
      <alignment horizontal="center" vertical="top" wrapText="1"/>
    </xf>
    <xf numFmtId="0" fontId="28" fillId="0" borderId="0" xfId="63" applyFont="1" applyAlignment="1">
      <alignment horizontal="center" vertical="center" wrapText="1"/>
    </xf>
    <xf numFmtId="0" fontId="25" fillId="0" borderId="24" xfId="63" applyFont="1" applyBorder="1" applyAlignment="1">
      <alignment horizontal="center" vertical="center" wrapText="1"/>
    </xf>
    <xf numFmtId="0" fontId="25" fillId="0" borderId="27" xfId="63" applyFont="1" applyBorder="1" applyAlignment="1">
      <alignment horizontal="center" vertical="center" wrapText="1"/>
    </xf>
    <xf numFmtId="0" fontId="25" fillId="0" borderId="34" xfId="63" applyFont="1" applyBorder="1" applyAlignment="1">
      <alignment horizontal="center" vertical="center" wrapText="1"/>
    </xf>
    <xf numFmtId="0" fontId="25" fillId="0" borderId="26" xfId="63" applyFont="1" applyBorder="1" applyAlignment="1">
      <alignment horizontal="center" vertical="center" wrapText="1"/>
    </xf>
    <xf numFmtId="0" fontId="26" fillId="0" borderId="22" xfId="0" applyFont="1" applyBorder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167" fontId="26" fillId="0" borderId="22" xfId="55" applyNumberFormat="1" applyFont="1" applyBorder="1" applyAlignment="1">
      <alignment horizontal="center" vertical="center" wrapText="1"/>
    </xf>
    <xf numFmtId="0" fontId="26" fillId="0" borderId="22" xfId="0" applyFont="1" applyBorder="1" applyAlignment="1">
      <alignment horizontal="left" vertical="center" wrapText="1"/>
    </xf>
    <xf numFmtId="169" fontId="25" fillId="0" borderId="0" xfId="1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right" vertical="top"/>
    </xf>
    <xf numFmtId="0" fontId="26" fillId="0" borderId="22" xfId="0" applyFont="1" applyBorder="1" applyAlignment="1">
      <alignment horizontal="center" vertical="center" wrapText="1"/>
    </xf>
    <xf numFmtId="169" fontId="26" fillId="0" borderId="0" xfId="1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right" vertical="top"/>
    </xf>
    <xf numFmtId="0" fontId="25" fillId="0" borderId="0" xfId="51" applyFont="1" applyAlignment="1">
      <alignment horizontal="right" vertical="center"/>
    </xf>
    <xf numFmtId="0" fontId="25" fillId="0" borderId="0" xfId="44" applyFont="1" applyAlignment="1">
      <alignment horizontal="right" vertical="center"/>
    </xf>
    <xf numFmtId="0" fontId="29" fillId="0" borderId="0" xfId="0" applyFont="1" applyAlignment="1">
      <alignment horizontal="right"/>
    </xf>
    <xf numFmtId="0" fontId="26" fillId="0" borderId="0" xfId="55" applyFont="1" applyAlignment="1">
      <alignment horizontal="center" vertical="center" wrapText="1"/>
    </xf>
    <xf numFmtId="0" fontId="25" fillId="0" borderId="10" xfId="0" applyFont="1" applyBorder="1" applyAlignment="1">
      <alignment horizontal="right"/>
    </xf>
    <xf numFmtId="49" fontId="26" fillId="0" borderId="22" xfId="55" applyNumberFormat="1" applyFont="1" applyBorder="1" applyAlignment="1">
      <alignment horizontal="center" vertical="center" wrapText="1"/>
    </xf>
    <xf numFmtId="0" fontId="26" fillId="0" borderId="22" xfId="55" applyFont="1" applyBorder="1" applyAlignment="1">
      <alignment horizontal="center" vertical="center" wrapText="1"/>
    </xf>
    <xf numFmtId="167" fontId="26" fillId="0" borderId="15" xfId="55" applyNumberFormat="1" applyFont="1" applyBorder="1" applyAlignment="1">
      <alignment horizontal="center" vertical="center" wrapText="1"/>
    </xf>
    <xf numFmtId="167" fontId="26" fillId="0" borderId="23" xfId="55" applyNumberFormat="1" applyFont="1" applyBorder="1" applyAlignment="1">
      <alignment horizontal="center" vertical="center" wrapText="1"/>
    </xf>
    <xf numFmtId="0" fontId="26" fillId="0" borderId="0" xfId="51" applyFont="1" applyAlignment="1">
      <alignment horizontal="right" vertical="center"/>
    </xf>
    <xf numFmtId="0" fontId="26" fillId="0" borderId="0" xfId="51" applyFont="1" applyAlignment="1">
      <alignment horizontal="right" vertical="center" wrapText="1"/>
    </xf>
    <xf numFmtId="0" fontId="26" fillId="0" borderId="0" xfId="51" applyFont="1" applyAlignment="1">
      <alignment horizontal="center" vertical="center" wrapText="1"/>
    </xf>
    <xf numFmtId="0" fontId="26" fillId="0" borderId="0" xfId="51" applyFont="1" applyAlignment="1">
      <alignment horizontal="right" wrapText="1"/>
    </xf>
    <xf numFmtId="0" fontId="26" fillId="0" borderId="0" xfId="0" applyFont="1" applyAlignment="1">
      <alignment horizontal="center" wrapText="1"/>
    </xf>
    <xf numFmtId="0" fontId="26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22" xfId="44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/>
    </xf>
    <xf numFmtId="0" fontId="26" fillId="0" borderId="13" xfId="44" applyFont="1" applyBorder="1" applyAlignment="1">
      <alignment horizontal="left" wrapText="1"/>
    </xf>
    <xf numFmtId="0" fontId="26" fillId="0" borderId="21" xfId="44" applyFont="1" applyBorder="1" applyAlignment="1">
      <alignment horizontal="left" wrapText="1"/>
    </xf>
    <xf numFmtId="0" fontId="26" fillId="0" borderId="17" xfId="44" applyFont="1" applyBorder="1" applyAlignment="1">
      <alignment horizontal="left" wrapText="1"/>
    </xf>
    <xf numFmtId="0" fontId="25" fillId="0" borderId="0" xfId="44" applyFont="1" applyAlignment="1">
      <alignment horizontal="right"/>
    </xf>
    <xf numFmtId="0" fontId="26" fillId="0" borderId="2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top"/>
    </xf>
    <xf numFmtId="0" fontId="26" fillId="0" borderId="21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5" fillId="0" borderId="0" xfId="55" applyFont="1" applyAlignment="1">
      <alignment horizontal="right" vertical="top" wrapText="1"/>
    </xf>
    <xf numFmtId="0" fontId="25" fillId="0" borderId="0" xfId="51" applyFont="1" applyAlignment="1">
      <alignment horizontal="right" vertical="center" wrapText="1"/>
    </xf>
    <xf numFmtId="0" fontId="26" fillId="0" borderId="0" xfId="55" applyFont="1" applyAlignment="1">
      <alignment horizontal="center" vertical="top" wrapText="1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center" vertical="center" wrapText="1"/>
    </xf>
    <xf numFmtId="0" fontId="26" fillId="0" borderId="58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wrapText="1"/>
    </xf>
    <xf numFmtId="0" fontId="25" fillId="0" borderId="21" xfId="0" applyFont="1" applyBorder="1" applyAlignment="1">
      <alignment horizontal="center" wrapText="1"/>
    </xf>
    <xf numFmtId="0" fontId="25" fillId="0" borderId="17" xfId="0" applyFont="1" applyBorder="1" applyAlignment="1">
      <alignment horizont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center" vertical="top" wrapText="1"/>
    </xf>
    <xf numFmtId="0" fontId="26" fillId="0" borderId="0" xfId="55" applyFont="1" applyAlignment="1">
      <alignment horizontal="center" wrapText="1"/>
    </xf>
    <xf numFmtId="0" fontId="26" fillId="0" borderId="13" xfId="0" applyFont="1" applyBorder="1" applyAlignment="1">
      <alignment horizontal="center" vertical="top" wrapText="1"/>
    </xf>
    <xf numFmtId="0" fontId="26" fillId="0" borderId="21" xfId="0" applyFont="1" applyBorder="1" applyAlignment="1">
      <alignment horizontal="center" vertical="top" wrapText="1"/>
    </xf>
    <xf numFmtId="0" fontId="26" fillId="0" borderId="17" xfId="0" applyFont="1" applyBorder="1" applyAlignment="1">
      <alignment horizontal="center" vertical="top" wrapText="1"/>
    </xf>
    <xf numFmtId="0" fontId="25" fillId="0" borderId="13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0" xfId="46" applyFont="1" applyAlignment="1">
      <alignment horizontal="right" vertical="center"/>
    </xf>
    <xf numFmtId="0" fontId="25" fillId="34" borderId="0" xfId="44" applyFont="1" applyFill="1" applyAlignment="1">
      <alignment horizontal="right" vertical="center"/>
    </xf>
    <xf numFmtId="0" fontId="26" fillId="33" borderId="0" xfId="0" applyFont="1" applyFill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0" xfId="0" applyFont="1" applyAlignment="1">
      <alignment horizontal="right" vertical="center" wrapText="1"/>
    </xf>
    <xf numFmtId="0" fontId="25" fillId="0" borderId="31" xfId="0" applyFont="1" applyBorder="1" applyAlignment="1">
      <alignment horizontal="right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</cellXfs>
  <cellStyles count="119">
    <cellStyle name="20% - Accent1" xfId="20" builtinId="30" customBuiltin="1"/>
    <cellStyle name="20% - Accent1 2" xfId="87" xr:uid="{00000000-0005-0000-0000-000001000000}"/>
    <cellStyle name="20% - Accent2" xfId="24" builtinId="34" customBuiltin="1"/>
    <cellStyle name="20% - Accent2 2" xfId="91" xr:uid="{00000000-0005-0000-0000-000003000000}"/>
    <cellStyle name="20% - Accent3" xfId="28" builtinId="38" customBuiltin="1"/>
    <cellStyle name="20% - Accent3 2" xfId="95" xr:uid="{00000000-0005-0000-0000-000005000000}"/>
    <cellStyle name="20% - Accent4" xfId="32" builtinId="42" customBuiltin="1"/>
    <cellStyle name="20% - Accent4 2" xfId="99" xr:uid="{00000000-0005-0000-0000-000007000000}"/>
    <cellStyle name="20% - Accent5" xfId="36" builtinId="46" customBuiltin="1"/>
    <cellStyle name="20% - Accent5 2" xfId="103" xr:uid="{00000000-0005-0000-0000-000009000000}"/>
    <cellStyle name="20% - Accent6" xfId="40" builtinId="50" customBuiltin="1"/>
    <cellStyle name="20% - Accent6 2" xfId="107" xr:uid="{00000000-0005-0000-0000-00000B000000}"/>
    <cellStyle name="40% - Accent1" xfId="21" builtinId="31" customBuiltin="1"/>
    <cellStyle name="40% - Accent1 2" xfId="88" xr:uid="{00000000-0005-0000-0000-00000D000000}"/>
    <cellStyle name="40% - Accent2" xfId="25" builtinId="35" customBuiltin="1"/>
    <cellStyle name="40% - Accent2 2" xfId="92" xr:uid="{00000000-0005-0000-0000-00000F000000}"/>
    <cellStyle name="40% - Accent3" xfId="29" builtinId="39" customBuiltin="1"/>
    <cellStyle name="40% - Accent3 2" xfId="96" xr:uid="{00000000-0005-0000-0000-000011000000}"/>
    <cellStyle name="40% - Accent4" xfId="33" builtinId="43" customBuiltin="1"/>
    <cellStyle name="40% - Accent4 2" xfId="100" xr:uid="{00000000-0005-0000-0000-000013000000}"/>
    <cellStyle name="40% - Accent5" xfId="37" builtinId="47" customBuiltin="1"/>
    <cellStyle name="40% - Accent5 2" xfId="104" xr:uid="{00000000-0005-0000-0000-000015000000}"/>
    <cellStyle name="40% - Accent6" xfId="41" builtinId="51" customBuiltin="1"/>
    <cellStyle name="40% - Accent6 2" xfId="108" xr:uid="{00000000-0005-0000-0000-000017000000}"/>
    <cellStyle name="60% - Accent1" xfId="22" builtinId="32" customBuiltin="1"/>
    <cellStyle name="60% - Accent1 2" xfId="89" xr:uid="{00000000-0005-0000-0000-000019000000}"/>
    <cellStyle name="60% - Accent2" xfId="26" builtinId="36" customBuiltin="1"/>
    <cellStyle name="60% - Accent2 2" xfId="93" xr:uid="{00000000-0005-0000-0000-00001B000000}"/>
    <cellStyle name="60% - Accent3" xfId="30" builtinId="40" customBuiltin="1"/>
    <cellStyle name="60% - Accent3 2" xfId="97" xr:uid="{00000000-0005-0000-0000-00001D000000}"/>
    <cellStyle name="60% - Accent4" xfId="34" builtinId="44" customBuiltin="1"/>
    <cellStyle name="60% - Accent4 2" xfId="101" xr:uid="{00000000-0005-0000-0000-00001F000000}"/>
    <cellStyle name="60% - Accent5" xfId="38" builtinId="48" customBuiltin="1"/>
    <cellStyle name="60% - Accent5 2" xfId="105" xr:uid="{00000000-0005-0000-0000-000021000000}"/>
    <cellStyle name="60% - Accent6" xfId="42" builtinId="52" customBuiltin="1"/>
    <cellStyle name="60% - Accent6 2" xfId="109" xr:uid="{00000000-0005-0000-0000-000023000000}"/>
    <cellStyle name="Accent1" xfId="19" builtinId="29" customBuiltin="1"/>
    <cellStyle name="Accent1 2" xfId="86" xr:uid="{00000000-0005-0000-0000-000025000000}"/>
    <cellStyle name="Accent2" xfId="23" builtinId="33" customBuiltin="1"/>
    <cellStyle name="Accent2 2" xfId="90" xr:uid="{00000000-0005-0000-0000-000027000000}"/>
    <cellStyle name="Accent3" xfId="27" builtinId="37" customBuiltin="1"/>
    <cellStyle name="Accent3 2" xfId="94" xr:uid="{00000000-0005-0000-0000-000029000000}"/>
    <cellStyle name="Accent4" xfId="31" builtinId="41" customBuiltin="1"/>
    <cellStyle name="Accent4 2" xfId="98" xr:uid="{00000000-0005-0000-0000-00002B000000}"/>
    <cellStyle name="Accent5" xfId="35" builtinId="45" customBuiltin="1"/>
    <cellStyle name="Accent5 2" xfId="102" xr:uid="{00000000-0005-0000-0000-00002D000000}"/>
    <cellStyle name="Accent6" xfId="39" builtinId="49" customBuiltin="1"/>
    <cellStyle name="Accent6 2" xfId="106" xr:uid="{00000000-0005-0000-0000-00002F000000}"/>
    <cellStyle name="Bad" xfId="8" builtinId="27" customBuiltin="1"/>
    <cellStyle name="Bad 2" xfId="76" xr:uid="{00000000-0005-0000-0000-000031000000}"/>
    <cellStyle name="Calculation" xfId="12" builtinId="22" customBuiltin="1"/>
    <cellStyle name="Calculation 2" xfId="66" xr:uid="{00000000-0005-0000-0000-000033000000}"/>
    <cellStyle name="Check Cell" xfId="14" builtinId="23" customBuiltin="1"/>
    <cellStyle name="Check Cell 2" xfId="81" xr:uid="{00000000-0005-0000-0000-000035000000}"/>
    <cellStyle name="Comma" xfId="1" builtinId="3" customBuiltin="1"/>
    <cellStyle name="Comma 10" xfId="118" xr:uid="{132923BA-32E7-4D39-8C0F-45F93E88200F}"/>
    <cellStyle name="Comma 11" xfId="67" xr:uid="{00000000-0005-0000-0000-000037000000}"/>
    <cellStyle name="Comma 15" xfId="58" xr:uid="{00000000-0005-0000-0000-000038000000}"/>
    <cellStyle name="Comma 2" xfId="64" xr:uid="{00000000-0005-0000-0000-000039000000}"/>
    <cellStyle name="Comma 3" xfId="112" xr:uid="{CA2C0BF3-2F08-4E52-8BCE-53DD834B82D8}"/>
    <cellStyle name="Comma 4 2" xfId="61" xr:uid="{00000000-0005-0000-0000-00003A000000}"/>
    <cellStyle name="Comma 9" xfId="115" xr:uid="{662027C3-4043-48DD-BA06-F3A295C45986}"/>
    <cellStyle name="Explanatory Text" xfId="17" builtinId="53" customBuiltin="1"/>
    <cellStyle name="Explanatory Text 2" xfId="84" xr:uid="{00000000-0005-0000-0000-00003C000000}"/>
    <cellStyle name="Good" xfId="7" builtinId="26" customBuiltin="1"/>
    <cellStyle name="Good 2" xfId="75" xr:uid="{00000000-0005-0000-0000-00003E000000}"/>
    <cellStyle name="Heading 1" xfId="3" builtinId="16" customBuiltin="1"/>
    <cellStyle name="Heading 1 2" xfId="71" xr:uid="{00000000-0005-0000-0000-000040000000}"/>
    <cellStyle name="Heading 2" xfId="4" builtinId="17" customBuiltin="1"/>
    <cellStyle name="Heading 2 2" xfId="72" xr:uid="{00000000-0005-0000-0000-000042000000}"/>
    <cellStyle name="Heading 3" xfId="5" builtinId="18" customBuiltin="1"/>
    <cellStyle name="Heading 3 2" xfId="73" xr:uid="{00000000-0005-0000-0000-000044000000}"/>
    <cellStyle name="Heading 4" xfId="6" builtinId="19" customBuiltin="1"/>
    <cellStyle name="Heading 4 2" xfId="74" xr:uid="{00000000-0005-0000-0000-000046000000}"/>
    <cellStyle name="Input" xfId="10" builtinId="20" customBuiltin="1"/>
    <cellStyle name="Input 2" xfId="78" xr:uid="{00000000-0005-0000-0000-000048000000}"/>
    <cellStyle name="Linked Cell" xfId="13" builtinId="24" customBuiltin="1"/>
    <cellStyle name="Linked Cell 2" xfId="80" xr:uid="{00000000-0005-0000-0000-00004A000000}"/>
    <cellStyle name="Neutral" xfId="9" builtinId="28" customBuiltin="1"/>
    <cellStyle name="Neutral 2" xfId="77" xr:uid="{00000000-0005-0000-0000-00004C000000}"/>
    <cellStyle name="Normal" xfId="0" builtinId="0" customBuiltin="1"/>
    <cellStyle name="Normal 11" xfId="113" xr:uid="{BCE39C39-3332-495E-AA67-769C79A32D59}"/>
    <cellStyle name="Normal 11 2" xfId="60" xr:uid="{00000000-0005-0000-0000-00004E000000}"/>
    <cellStyle name="Normal 12" xfId="54" xr:uid="{00000000-0005-0000-0000-00004F000000}"/>
    <cellStyle name="Normal 12 2" xfId="116" xr:uid="{2405BAA1-7557-442E-8BE0-6FCE0E9419F7}"/>
    <cellStyle name="Normal 12 3" xfId="62" xr:uid="{00000000-0005-0000-0000-000050000000}"/>
    <cellStyle name="Normal 13" xfId="110" xr:uid="{DBC16525-50CB-4545-9DC2-22B817833A43}"/>
    <cellStyle name="Normal 14" xfId="111" xr:uid="{15279FB9-CA79-49D5-B055-73DB8B79820F}"/>
    <cellStyle name="Normal 2" xfId="43" xr:uid="{00000000-0005-0000-0000-000051000000}"/>
    <cellStyle name="Normal 2 2" xfId="52" xr:uid="{00000000-0005-0000-0000-000052000000}"/>
    <cellStyle name="Normal 2 3" xfId="44" xr:uid="{00000000-0005-0000-0000-000053000000}"/>
    <cellStyle name="Normal 2 3 2 2" xfId="57" xr:uid="{00000000-0005-0000-0000-000054000000}"/>
    <cellStyle name="Normal 2 4" xfId="69" xr:uid="{00000000-0005-0000-0000-000055000000}"/>
    <cellStyle name="Normal 2 5 3" xfId="68" xr:uid="{00000000-0005-0000-0000-000056000000}"/>
    <cellStyle name="Normal 2_IV-ՀՐԱՏԱՊ ՓՈՒԼԵՐՈՎ" xfId="45" xr:uid="{00000000-0005-0000-0000-000057000000}"/>
    <cellStyle name="Normal 3" xfId="63" xr:uid="{00000000-0005-0000-0000-000058000000}"/>
    <cellStyle name="Normal 5" xfId="56" xr:uid="{00000000-0005-0000-0000-000059000000}"/>
    <cellStyle name="Normal 5 2" xfId="46" xr:uid="{00000000-0005-0000-0000-00005A000000}"/>
    <cellStyle name="Normal 5 3" xfId="55" xr:uid="{00000000-0005-0000-0000-00005B000000}"/>
    <cellStyle name="Normal 6 2" xfId="47" xr:uid="{00000000-0005-0000-0000-00005C000000}"/>
    <cellStyle name="Normal 8" xfId="51" xr:uid="{00000000-0005-0000-0000-00005D000000}"/>
    <cellStyle name="Normal_General 17.02.04" xfId="48" xr:uid="{00000000-0005-0000-0000-00005E000000}"/>
    <cellStyle name="Note" xfId="16" builtinId="10" customBuiltin="1"/>
    <cellStyle name="Note 2" xfId="83" xr:uid="{00000000-0005-0000-0000-000060000000}"/>
    <cellStyle name="Output" xfId="11" builtinId="21" customBuiltin="1"/>
    <cellStyle name="Output 2" xfId="79" xr:uid="{00000000-0005-0000-0000-000062000000}"/>
    <cellStyle name="Percent 2" xfId="65" xr:uid="{00000000-0005-0000-0000-000063000000}"/>
    <cellStyle name="SN_241" xfId="49" xr:uid="{00000000-0005-0000-0000-000064000000}"/>
    <cellStyle name="SN_b" xfId="59" xr:uid="{00000000-0005-0000-0000-000065000000}"/>
    <cellStyle name="Title" xfId="2" builtinId="15" customBuiltin="1"/>
    <cellStyle name="Title 2" xfId="70" xr:uid="{00000000-0005-0000-0000-000068000000}"/>
    <cellStyle name="Total" xfId="18" builtinId="25" customBuiltin="1"/>
    <cellStyle name="Total 2" xfId="85" xr:uid="{00000000-0005-0000-0000-00006A000000}"/>
    <cellStyle name="Warning Text" xfId="15" builtinId="11" customBuiltin="1"/>
    <cellStyle name="Warning Text 2" xfId="82" xr:uid="{00000000-0005-0000-0000-00006C000000}"/>
    <cellStyle name="Обычный 2 2" xfId="50" xr:uid="{00000000-0005-0000-0000-00006D000000}"/>
    <cellStyle name="Обычный 3" xfId="114" xr:uid="{2DC63966-7974-4D9E-8B26-9DED6366244B}"/>
    <cellStyle name="Обычный_+JRVEG-DZOR" xfId="53" xr:uid="{00000000-0005-0000-0000-00006E000000}"/>
    <cellStyle name="Финансовый 4" xfId="117" xr:uid="{62F0B5A1-9FA3-42AB-9C10-DB9F1EA85AC7}"/>
  </cellStyles>
  <dxfs count="0"/>
  <tableStyles count="0" defaultTableStyle="TableStyleMedium9" defaultPivotStyle="PivotStyleLight16"/>
  <colors>
    <mruColors>
      <color rgb="FFFFFF99"/>
      <color rgb="FFFFFFCC"/>
      <color rgb="FFFFCC99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rivate\ADB_Finance\2025\1.%20Budget%202025\1.%20BUDGET%202025%20-%20&#1406;&#1377;&#1408;&#1391;,%20&#1380;&#1408;&#1377;&#1396;&#1377;&#1399;&#1398;&#1400;&#1408;&#13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Նոր կրճատում"/>
      <sheetName val="Նոր կրճատում արտ"/>
      <sheetName val="1. 2060-Ն 28.12.2024"/>
      <sheetName val="1. 2060-Ն 28.12.2024 արտ"/>
      <sheetName val="2. Ծանուցագրով վերաբաշխում"/>
      <sheetName val="2. Ծանուցագրով վերաբաշխում արտ"/>
      <sheetName val="3. ՀՀ կառ. որոշում 265-Ն 06.03"/>
      <sheetName val="3. ՀՀ կառ. որոշ.265-Ն 06.03 արտ"/>
      <sheetName val="4. ՀՀ կառ. որոշում 481-Ն 23.04"/>
      <sheetName val="4. ՀՀ կառ. որոշ.481-Ն 23.04 արտ"/>
      <sheetName val="5. ՀՀ կառ. որոշ. 533-Ն 30.04.25"/>
      <sheetName val="5. ՀՀ կառ. որոշ․ 533-Ն արտ"/>
      <sheetName val="6. ՀՀ կառ. որոշ. 568-Ն 08.05.25"/>
      <sheetName val="6. ՀՀ կառ. որոշ. 568-Ն արտ"/>
      <sheetName val="4. ՀՀ կառ. որոշում 1072 "/>
      <sheetName val="4. ՀՀ կառ. որոշ. արտ 1072"/>
      <sheetName val="5. ՀՀ կառ. որոշում SILD  "/>
      <sheetName val="5. ՀՀ կառ. որոշ. արտ SILD"/>
      <sheetName val="3. Որոշում"/>
      <sheetName val="3. Որոշում արտ"/>
      <sheetName val="նոր վերաբաշխում"/>
      <sheetName val="նոր վեր արտ"/>
      <sheetName val="ՀՀ կառ որոշում"/>
      <sheetName val="ՀՀ կառ. որոշում արտ"/>
      <sheetName val="Պահպանման ծախսերի ամփոփ"/>
      <sheetName val="Պահպանման ծախսերի ամփոփ 2024"/>
      <sheetName val="Պահպանման ծախսերի ամփոփ 2023թ."/>
      <sheetName val="Պահպանման ծախսերի 2024+"/>
      <sheetName val="Sheet7"/>
      <sheetName val="Պահպանման ծախսերի ամփոփ 2023"/>
      <sheetName val="7. SILD ծանուցագրով վերաբաշխում"/>
      <sheetName val="7. SILD ծանուցագրով վերաբ. արտ"/>
      <sheetName val="8. 847-Ն 26.06.2025"/>
      <sheetName val="8. 847-Ն արտ"/>
      <sheetName val="9. Ծանուցագրով վեր. 09.07.2025"/>
      <sheetName val="9. Ծանուց. վեր. արտ"/>
      <sheetName val="10. 1173-Ն 21.08.2025"/>
      <sheetName val="10. 1173-Ն 21.08.2025 արտ"/>
      <sheetName val="11. 1312-Ն որոշ. 11.09.2025"/>
      <sheetName val="11. 1312-Ն որոշ. 11.09 արտ"/>
      <sheetName val="12. Ծանուցագրով վերաբաշխ 23,10"/>
      <sheetName val="12. Ծան վերաբաշխ արտ 23,10"/>
      <sheetName val="13. Draft "/>
      <sheetName val="13. Draft արտ"/>
      <sheetName val="12. 1575-Ն որոշ. 06.11.2025"/>
      <sheetName val="12. 1575-Ն որոշ. 06.11.25 արտ "/>
      <sheetName val="13. Ջրաձոր  վերաբաշխում"/>
      <sheetName val="13. Ջրաձոր վերաբաշխում արտ"/>
      <sheetName val="14. 1692-Ն որոշում 27.11"/>
      <sheetName val="14.  1692-Ն.որոշում 27.11 արտ"/>
      <sheetName val="......"/>
      <sheetName val="...... արտ"/>
      <sheetName val="15. Վերաբաշխում SSIP "/>
      <sheetName val="15. Վերաբաշխում SSIP արտ"/>
      <sheetName val="16. 1845-Ն 18.11.25"/>
      <sheetName val="16. 1845-Ն 18.11.2025 արտ"/>
      <sheetName val="17. ՀՀ կառ. որ. 1879-Ն 18.12.25"/>
      <sheetName val="17. ՀՀ կառ. 1879-Ն արտ"/>
      <sheetName val="... leid"/>
      <sheetName val="...Leid արտ"/>
      <sheetName val="Sheet1"/>
      <sheetName val="10. ՀՀ կառ. որոշ. նախագ"/>
      <sheetName val="10. ՀՀ կառ. որոշ․ նախ․ արտ"/>
    </sheetNames>
    <sheetDataSet>
      <sheetData sheetId="0"/>
      <sheetData sheetId="1"/>
      <sheetData sheetId="2"/>
      <sheetData sheetId="3">
        <row r="1">
          <cell r="W1">
            <v>387.17</v>
          </cell>
        </row>
        <row r="2">
          <cell r="W2">
            <v>420.51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8">
          <cell r="Y8">
            <v>-406720.80000000075</v>
          </cell>
        </row>
      </sheetData>
      <sheetData sheetId="6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3"/>
  <sheetViews>
    <sheetView zoomScaleNormal="100" workbookViewId="0">
      <selection activeCell="C21" sqref="C21"/>
    </sheetView>
  </sheetViews>
  <sheetFormatPr defaultRowHeight="17.25" x14ac:dyDescent="0.25"/>
  <cols>
    <col min="1" max="1" width="6.7109375" style="9" customWidth="1"/>
    <col min="2" max="2" width="50.5703125" style="9" customWidth="1"/>
    <col min="3" max="3" width="36.42578125" style="9" customWidth="1"/>
    <col min="4" max="4" width="18" style="9" customWidth="1"/>
    <col min="5" max="5" width="16.140625" style="9" customWidth="1"/>
    <col min="6" max="6" width="17.5703125" style="9" customWidth="1"/>
    <col min="7" max="7" width="15.42578125" style="9" customWidth="1"/>
    <col min="8" max="8" width="13.7109375" style="9" customWidth="1"/>
    <col min="9" max="10" width="12.140625" style="9" customWidth="1"/>
    <col min="11" max="254" width="9.140625" style="9"/>
    <col min="255" max="255" width="3" style="9" customWidth="1"/>
    <col min="256" max="256" width="36.7109375" style="9" customWidth="1"/>
    <col min="257" max="257" width="58.42578125" style="9" customWidth="1"/>
    <col min="258" max="258" width="21.85546875" style="9" customWidth="1"/>
    <col min="259" max="510" width="9.140625" style="9"/>
    <col min="511" max="511" width="3" style="9" customWidth="1"/>
    <col min="512" max="512" width="36.7109375" style="9" customWidth="1"/>
    <col min="513" max="513" width="58.42578125" style="9" customWidth="1"/>
    <col min="514" max="514" width="21.85546875" style="9" customWidth="1"/>
    <col min="515" max="766" width="9.140625" style="9"/>
    <col min="767" max="767" width="3" style="9" customWidth="1"/>
    <col min="768" max="768" width="36.7109375" style="9" customWidth="1"/>
    <col min="769" max="769" width="58.42578125" style="9" customWidth="1"/>
    <col min="770" max="770" width="21.85546875" style="9" customWidth="1"/>
    <col min="771" max="1022" width="9.140625" style="9"/>
    <col min="1023" max="1023" width="3" style="9" customWidth="1"/>
    <col min="1024" max="1024" width="36.7109375" style="9" customWidth="1"/>
    <col min="1025" max="1025" width="58.42578125" style="9" customWidth="1"/>
    <col min="1026" max="1026" width="21.85546875" style="9" customWidth="1"/>
    <col min="1027" max="1278" width="9.140625" style="9"/>
    <col min="1279" max="1279" width="3" style="9" customWidth="1"/>
    <col min="1280" max="1280" width="36.7109375" style="9" customWidth="1"/>
    <col min="1281" max="1281" width="58.42578125" style="9" customWidth="1"/>
    <col min="1282" max="1282" width="21.85546875" style="9" customWidth="1"/>
    <col min="1283" max="1534" width="9.140625" style="9"/>
    <col min="1535" max="1535" width="3" style="9" customWidth="1"/>
    <col min="1536" max="1536" width="36.7109375" style="9" customWidth="1"/>
    <col min="1537" max="1537" width="58.42578125" style="9" customWidth="1"/>
    <col min="1538" max="1538" width="21.85546875" style="9" customWidth="1"/>
    <col min="1539" max="1790" width="9.140625" style="9"/>
    <col min="1791" max="1791" width="3" style="9" customWidth="1"/>
    <col min="1792" max="1792" width="36.7109375" style="9" customWidth="1"/>
    <col min="1793" max="1793" width="58.42578125" style="9" customWidth="1"/>
    <col min="1794" max="1794" width="21.85546875" style="9" customWidth="1"/>
    <col min="1795" max="2046" width="9.140625" style="9"/>
    <col min="2047" max="2047" width="3" style="9" customWidth="1"/>
    <col min="2048" max="2048" width="36.7109375" style="9" customWidth="1"/>
    <col min="2049" max="2049" width="58.42578125" style="9" customWidth="1"/>
    <col min="2050" max="2050" width="21.85546875" style="9" customWidth="1"/>
    <col min="2051" max="2302" width="9.140625" style="9"/>
    <col min="2303" max="2303" width="3" style="9" customWidth="1"/>
    <col min="2304" max="2304" width="36.7109375" style="9" customWidth="1"/>
    <col min="2305" max="2305" width="58.42578125" style="9" customWidth="1"/>
    <col min="2306" max="2306" width="21.85546875" style="9" customWidth="1"/>
    <col min="2307" max="2558" width="9.140625" style="9"/>
    <col min="2559" max="2559" width="3" style="9" customWidth="1"/>
    <col min="2560" max="2560" width="36.7109375" style="9" customWidth="1"/>
    <col min="2561" max="2561" width="58.42578125" style="9" customWidth="1"/>
    <col min="2562" max="2562" width="21.85546875" style="9" customWidth="1"/>
    <col min="2563" max="2814" width="9.140625" style="9"/>
    <col min="2815" max="2815" width="3" style="9" customWidth="1"/>
    <col min="2816" max="2816" width="36.7109375" style="9" customWidth="1"/>
    <col min="2817" max="2817" width="58.42578125" style="9" customWidth="1"/>
    <col min="2818" max="2818" width="21.85546875" style="9" customWidth="1"/>
    <col min="2819" max="3070" width="9.140625" style="9"/>
    <col min="3071" max="3071" width="3" style="9" customWidth="1"/>
    <col min="3072" max="3072" width="36.7109375" style="9" customWidth="1"/>
    <col min="3073" max="3073" width="58.42578125" style="9" customWidth="1"/>
    <col min="3074" max="3074" width="21.85546875" style="9" customWidth="1"/>
    <col min="3075" max="3326" width="9.140625" style="9"/>
    <col min="3327" max="3327" width="3" style="9" customWidth="1"/>
    <col min="3328" max="3328" width="36.7109375" style="9" customWidth="1"/>
    <col min="3329" max="3329" width="58.42578125" style="9" customWidth="1"/>
    <col min="3330" max="3330" width="21.85546875" style="9" customWidth="1"/>
    <col min="3331" max="3582" width="9.140625" style="9"/>
    <col min="3583" max="3583" width="3" style="9" customWidth="1"/>
    <col min="3584" max="3584" width="36.7109375" style="9" customWidth="1"/>
    <col min="3585" max="3585" width="58.42578125" style="9" customWidth="1"/>
    <col min="3586" max="3586" width="21.85546875" style="9" customWidth="1"/>
    <col min="3587" max="3838" width="9.140625" style="9"/>
    <col min="3839" max="3839" width="3" style="9" customWidth="1"/>
    <col min="3840" max="3840" width="36.7109375" style="9" customWidth="1"/>
    <col min="3841" max="3841" width="58.42578125" style="9" customWidth="1"/>
    <col min="3842" max="3842" width="21.85546875" style="9" customWidth="1"/>
    <col min="3843" max="4094" width="9.140625" style="9"/>
    <col min="4095" max="4095" width="3" style="9" customWidth="1"/>
    <col min="4096" max="4096" width="36.7109375" style="9" customWidth="1"/>
    <col min="4097" max="4097" width="58.42578125" style="9" customWidth="1"/>
    <col min="4098" max="4098" width="21.85546875" style="9" customWidth="1"/>
    <col min="4099" max="4350" width="9.140625" style="9"/>
    <col min="4351" max="4351" width="3" style="9" customWidth="1"/>
    <col min="4352" max="4352" width="36.7109375" style="9" customWidth="1"/>
    <col min="4353" max="4353" width="58.42578125" style="9" customWidth="1"/>
    <col min="4354" max="4354" width="21.85546875" style="9" customWidth="1"/>
    <col min="4355" max="4606" width="9.140625" style="9"/>
    <col min="4607" max="4607" width="3" style="9" customWidth="1"/>
    <col min="4608" max="4608" width="36.7109375" style="9" customWidth="1"/>
    <col min="4609" max="4609" width="58.42578125" style="9" customWidth="1"/>
    <col min="4610" max="4610" width="21.85546875" style="9" customWidth="1"/>
    <col min="4611" max="4862" width="9.140625" style="9"/>
    <col min="4863" max="4863" width="3" style="9" customWidth="1"/>
    <col min="4864" max="4864" width="36.7109375" style="9" customWidth="1"/>
    <col min="4865" max="4865" width="58.42578125" style="9" customWidth="1"/>
    <col min="4866" max="4866" width="21.85546875" style="9" customWidth="1"/>
    <col min="4867" max="5118" width="9.140625" style="9"/>
    <col min="5119" max="5119" width="3" style="9" customWidth="1"/>
    <col min="5120" max="5120" width="36.7109375" style="9" customWidth="1"/>
    <col min="5121" max="5121" width="58.42578125" style="9" customWidth="1"/>
    <col min="5122" max="5122" width="21.85546875" style="9" customWidth="1"/>
    <col min="5123" max="5374" width="9.140625" style="9"/>
    <col min="5375" max="5375" width="3" style="9" customWidth="1"/>
    <col min="5376" max="5376" width="36.7109375" style="9" customWidth="1"/>
    <col min="5377" max="5377" width="58.42578125" style="9" customWidth="1"/>
    <col min="5378" max="5378" width="21.85546875" style="9" customWidth="1"/>
    <col min="5379" max="5630" width="9.140625" style="9"/>
    <col min="5631" max="5631" width="3" style="9" customWidth="1"/>
    <col min="5632" max="5632" width="36.7109375" style="9" customWidth="1"/>
    <col min="5633" max="5633" width="58.42578125" style="9" customWidth="1"/>
    <col min="5634" max="5634" width="21.85546875" style="9" customWidth="1"/>
    <col min="5635" max="5886" width="9.140625" style="9"/>
    <col min="5887" max="5887" width="3" style="9" customWidth="1"/>
    <col min="5888" max="5888" width="36.7109375" style="9" customWidth="1"/>
    <col min="5889" max="5889" width="58.42578125" style="9" customWidth="1"/>
    <col min="5890" max="5890" width="21.85546875" style="9" customWidth="1"/>
    <col min="5891" max="6142" width="9.140625" style="9"/>
    <col min="6143" max="6143" width="3" style="9" customWidth="1"/>
    <col min="6144" max="6144" width="36.7109375" style="9" customWidth="1"/>
    <col min="6145" max="6145" width="58.42578125" style="9" customWidth="1"/>
    <col min="6146" max="6146" width="21.85546875" style="9" customWidth="1"/>
    <col min="6147" max="6398" width="9.140625" style="9"/>
    <col min="6399" max="6399" width="3" style="9" customWidth="1"/>
    <col min="6400" max="6400" width="36.7109375" style="9" customWidth="1"/>
    <col min="6401" max="6401" width="58.42578125" style="9" customWidth="1"/>
    <col min="6402" max="6402" width="21.85546875" style="9" customWidth="1"/>
    <col min="6403" max="6654" width="9.140625" style="9"/>
    <col min="6655" max="6655" width="3" style="9" customWidth="1"/>
    <col min="6656" max="6656" width="36.7109375" style="9" customWidth="1"/>
    <col min="6657" max="6657" width="58.42578125" style="9" customWidth="1"/>
    <col min="6658" max="6658" width="21.85546875" style="9" customWidth="1"/>
    <col min="6659" max="6910" width="9.140625" style="9"/>
    <col min="6911" max="6911" width="3" style="9" customWidth="1"/>
    <col min="6912" max="6912" width="36.7109375" style="9" customWidth="1"/>
    <col min="6913" max="6913" width="58.42578125" style="9" customWidth="1"/>
    <col min="6914" max="6914" width="21.85546875" style="9" customWidth="1"/>
    <col min="6915" max="7166" width="9.140625" style="9"/>
    <col min="7167" max="7167" width="3" style="9" customWidth="1"/>
    <col min="7168" max="7168" width="36.7109375" style="9" customWidth="1"/>
    <col min="7169" max="7169" width="58.42578125" style="9" customWidth="1"/>
    <col min="7170" max="7170" width="21.85546875" style="9" customWidth="1"/>
    <col min="7171" max="7422" width="9.140625" style="9"/>
    <col min="7423" max="7423" width="3" style="9" customWidth="1"/>
    <col min="7424" max="7424" width="36.7109375" style="9" customWidth="1"/>
    <col min="7425" max="7425" width="58.42578125" style="9" customWidth="1"/>
    <col min="7426" max="7426" width="21.85546875" style="9" customWidth="1"/>
    <col min="7427" max="7678" width="9.140625" style="9"/>
    <col min="7679" max="7679" width="3" style="9" customWidth="1"/>
    <col min="7680" max="7680" width="36.7109375" style="9" customWidth="1"/>
    <col min="7681" max="7681" width="58.42578125" style="9" customWidth="1"/>
    <col min="7682" max="7682" width="21.85546875" style="9" customWidth="1"/>
    <col min="7683" max="7934" width="9.140625" style="9"/>
    <col min="7935" max="7935" width="3" style="9" customWidth="1"/>
    <col min="7936" max="7936" width="36.7109375" style="9" customWidth="1"/>
    <col min="7937" max="7937" width="58.42578125" style="9" customWidth="1"/>
    <col min="7938" max="7938" width="21.85546875" style="9" customWidth="1"/>
    <col min="7939" max="8190" width="9.140625" style="9"/>
    <col min="8191" max="8191" width="3" style="9" customWidth="1"/>
    <col min="8192" max="8192" width="36.7109375" style="9" customWidth="1"/>
    <col min="8193" max="8193" width="58.42578125" style="9" customWidth="1"/>
    <col min="8194" max="8194" width="21.85546875" style="9" customWidth="1"/>
    <col min="8195" max="8446" width="9.140625" style="9"/>
    <col min="8447" max="8447" width="3" style="9" customWidth="1"/>
    <col min="8448" max="8448" width="36.7109375" style="9" customWidth="1"/>
    <col min="8449" max="8449" width="58.42578125" style="9" customWidth="1"/>
    <col min="8450" max="8450" width="21.85546875" style="9" customWidth="1"/>
    <col min="8451" max="8702" width="9.140625" style="9"/>
    <col min="8703" max="8703" width="3" style="9" customWidth="1"/>
    <col min="8704" max="8704" width="36.7109375" style="9" customWidth="1"/>
    <col min="8705" max="8705" width="58.42578125" style="9" customWidth="1"/>
    <col min="8706" max="8706" width="21.85546875" style="9" customWidth="1"/>
    <col min="8707" max="8958" width="9.140625" style="9"/>
    <col min="8959" max="8959" width="3" style="9" customWidth="1"/>
    <col min="8960" max="8960" width="36.7109375" style="9" customWidth="1"/>
    <col min="8961" max="8961" width="58.42578125" style="9" customWidth="1"/>
    <col min="8962" max="8962" width="21.85546875" style="9" customWidth="1"/>
    <col min="8963" max="9214" width="9.140625" style="9"/>
    <col min="9215" max="9215" width="3" style="9" customWidth="1"/>
    <col min="9216" max="9216" width="36.7109375" style="9" customWidth="1"/>
    <col min="9217" max="9217" width="58.42578125" style="9" customWidth="1"/>
    <col min="9218" max="9218" width="21.85546875" style="9" customWidth="1"/>
    <col min="9219" max="9470" width="9.140625" style="9"/>
    <col min="9471" max="9471" width="3" style="9" customWidth="1"/>
    <col min="9472" max="9472" width="36.7109375" style="9" customWidth="1"/>
    <col min="9473" max="9473" width="58.42578125" style="9" customWidth="1"/>
    <col min="9474" max="9474" width="21.85546875" style="9" customWidth="1"/>
    <col min="9475" max="9726" width="9.140625" style="9"/>
    <col min="9727" max="9727" width="3" style="9" customWidth="1"/>
    <col min="9728" max="9728" width="36.7109375" style="9" customWidth="1"/>
    <col min="9729" max="9729" width="58.42578125" style="9" customWidth="1"/>
    <col min="9730" max="9730" width="21.85546875" style="9" customWidth="1"/>
    <col min="9731" max="9982" width="9.140625" style="9"/>
    <col min="9983" max="9983" width="3" style="9" customWidth="1"/>
    <col min="9984" max="9984" width="36.7109375" style="9" customWidth="1"/>
    <col min="9985" max="9985" width="58.42578125" style="9" customWidth="1"/>
    <col min="9986" max="9986" width="21.85546875" style="9" customWidth="1"/>
    <col min="9987" max="10238" width="9.140625" style="9"/>
    <col min="10239" max="10239" width="3" style="9" customWidth="1"/>
    <col min="10240" max="10240" width="36.7109375" style="9" customWidth="1"/>
    <col min="10241" max="10241" width="58.42578125" style="9" customWidth="1"/>
    <col min="10242" max="10242" width="21.85546875" style="9" customWidth="1"/>
    <col min="10243" max="10494" width="9.140625" style="9"/>
    <col min="10495" max="10495" width="3" style="9" customWidth="1"/>
    <col min="10496" max="10496" width="36.7109375" style="9" customWidth="1"/>
    <col min="10497" max="10497" width="58.42578125" style="9" customWidth="1"/>
    <col min="10498" max="10498" width="21.85546875" style="9" customWidth="1"/>
    <col min="10499" max="10750" width="9.140625" style="9"/>
    <col min="10751" max="10751" width="3" style="9" customWidth="1"/>
    <col min="10752" max="10752" width="36.7109375" style="9" customWidth="1"/>
    <col min="10753" max="10753" width="58.42578125" style="9" customWidth="1"/>
    <col min="10754" max="10754" width="21.85546875" style="9" customWidth="1"/>
    <col min="10755" max="11006" width="9.140625" style="9"/>
    <col min="11007" max="11007" width="3" style="9" customWidth="1"/>
    <col min="11008" max="11008" width="36.7109375" style="9" customWidth="1"/>
    <col min="11009" max="11009" width="58.42578125" style="9" customWidth="1"/>
    <col min="11010" max="11010" width="21.85546875" style="9" customWidth="1"/>
    <col min="11011" max="11262" width="9.140625" style="9"/>
    <col min="11263" max="11263" width="3" style="9" customWidth="1"/>
    <col min="11264" max="11264" width="36.7109375" style="9" customWidth="1"/>
    <col min="11265" max="11265" width="58.42578125" style="9" customWidth="1"/>
    <col min="11266" max="11266" width="21.85546875" style="9" customWidth="1"/>
    <col min="11267" max="11518" width="9.140625" style="9"/>
    <col min="11519" max="11519" width="3" style="9" customWidth="1"/>
    <col min="11520" max="11520" width="36.7109375" style="9" customWidth="1"/>
    <col min="11521" max="11521" width="58.42578125" style="9" customWidth="1"/>
    <col min="11522" max="11522" width="21.85546875" style="9" customWidth="1"/>
    <col min="11523" max="11774" width="9.140625" style="9"/>
    <col min="11775" max="11775" width="3" style="9" customWidth="1"/>
    <col min="11776" max="11776" width="36.7109375" style="9" customWidth="1"/>
    <col min="11777" max="11777" width="58.42578125" style="9" customWidth="1"/>
    <col min="11778" max="11778" width="21.85546875" style="9" customWidth="1"/>
    <col min="11779" max="12030" width="9.140625" style="9"/>
    <col min="12031" max="12031" width="3" style="9" customWidth="1"/>
    <col min="12032" max="12032" width="36.7109375" style="9" customWidth="1"/>
    <col min="12033" max="12033" width="58.42578125" style="9" customWidth="1"/>
    <col min="12034" max="12034" width="21.85546875" style="9" customWidth="1"/>
    <col min="12035" max="12286" width="9.140625" style="9"/>
    <col min="12287" max="12287" width="3" style="9" customWidth="1"/>
    <col min="12288" max="12288" width="36.7109375" style="9" customWidth="1"/>
    <col min="12289" max="12289" width="58.42578125" style="9" customWidth="1"/>
    <col min="12290" max="12290" width="21.85546875" style="9" customWidth="1"/>
    <col min="12291" max="12542" width="9.140625" style="9"/>
    <col min="12543" max="12543" width="3" style="9" customWidth="1"/>
    <col min="12544" max="12544" width="36.7109375" style="9" customWidth="1"/>
    <col min="12545" max="12545" width="58.42578125" style="9" customWidth="1"/>
    <col min="12546" max="12546" width="21.85546875" style="9" customWidth="1"/>
    <col min="12547" max="12798" width="9.140625" style="9"/>
    <col min="12799" max="12799" width="3" style="9" customWidth="1"/>
    <col min="12800" max="12800" width="36.7109375" style="9" customWidth="1"/>
    <col min="12801" max="12801" width="58.42578125" style="9" customWidth="1"/>
    <col min="12802" max="12802" width="21.85546875" style="9" customWidth="1"/>
    <col min="12803" max="13054" width="9.140625" style="9"/>
    <col min="13055" max="13055" width="3" style="9" customWidth="1"/>
    <col min="13056" max="13056" width="36.7109375" style="9" customWidth="1"/>
    <col min="13057" max="13057" width="58.42578125" style="9" customWidth="1"/>
    <col min="13058" max="13058" width="21.85546875" style="9" customWidth="1"/>
    <col min="13059" max="13310" width="9.140625" style="9"/>
    <col min="13311" max="13311" width="3" style="9" customWidth="1"/>
    <col min="13312" max="13312" width="36.7109375" style="9" customWidth="1"/>
    <col min="13313" max="13313" width="58.42578125" style="9" customWidth="1"/>
    <col min="13314" max="13314" width="21.85546875" style="9" customWidth="1"/>
    <col min="13315" max="13566" width="9.140625" style="9"/>
    <col min="13567" max="13567" width="3" style="9" customWidth="1"/>
    <col min="13568" max="13568" width="36.7109375" style="9" customWidth="1"/>
    <col min="13569" max="13569" width="58.42578125" style="9" customWidth="1"/>
    <col min="13570" max="13570" width="21.85546875" style="9" customWidth="1"/>
    <col min="13571" max="13822" width="9.140625" style="9"/>
    <col min="13823" max="13823" width="3" style="9" customWidth="1"/>
    <col min="13824" max="13824" width="36.7109375" style="9" customWidth="1"/>
    <col min="13825" max="13825" width="58.42578125" style="9" customWidth="1"/>
    <col min="13826" max="13826" width="21.85546875" style="9" customWidth="1"/>
    <col min="13827" max="14078" width="9.140625" style="9"/>
    <col min="14079" max="14079" width="3" style="9" customWidth="1"/>
    <col min="14080" max="14080" width="36.7109375" style="9" customWidth="1"/>
    <col min="14081" max="14081" width="58.42578125" style="9" customWidth="1"/>
    <col min="14082" max="14082" width="21.85546875" style="9" customWidth="1"/>
    <col min="14083" max="14334" width="9.140625" style="9"/>
    <col min="14335" max="14335" width="3" style="9" customWidth="1"/>
    <col min="14336" max="14336" width="36.7109375" style="9" customWidth="1"/>
    <col min="14337" max="14337" width="58.42578125" style="9" customWidth="1"/>
    <col min="14338" max="14338" width="21.85546875" style="9" customWidth="1"/>
    <col min="14339" max="14590" width="9.140625" style="9"/>
    <col min="14591" max="14591" width="3" style="9" customWidth="1"/>
    <col min="14592" max="14592" width="36.7109375" style="9" customWidth="1"/>
    <col min="14593" max="14593" width="58.42578125" style="9" customWidth="1"/>
    <col min="14594" max="14594" width="21.85546875" style="9" customWidth="1"/>
    <col min="14595" max="14846" width="9.140625" style="9"/>
    <col min="14847" max="14847" width="3" style="9" customWidth="1"/>
    <col min="14848" max="14848" width="36.7109375" style="9" customWidth="1"/>
    <col min="14849" max="14849" width="58.42578125" style="9" customWidth="1"/>
    <col min="14850" max="14850" width="21.85546875" style="9" customWidth="1"/>
    <col min="14851" max="15102" width="9.140625" style="9"/>
    <col min="15103" max="15103" width="3" style="9" customWidth="1"/>
    <col min="15104" max="15104" width="36.7109375" style="9" customWidth="1"/>
    <col min="15105" max="15105" width="58.42578125" style="9" customWidth="1"/>
    <col min="15106" max="15106" width="21.85546875" style="9" customWidth="1"/>
    <col min="15107" max="15358" width="9.140625" style="9"/>
    <col min="15359" max="15359" width="3" style="9" customWidth="1"/>
    <col min="15360" max="15360" width="36.7109375" style="9" customWidth="1"/>
    <col min="15361" max="15361" width="58.42578125" style="9" customWidth="1"/>
    <col min="15362" max="15362" width="21.85546875" style="9" customWidth="1"/>
    <col min="15363" max="15614" width="9.140625" style="9"/>
    <col min="15615" max="15615" width="3" style="9" customWidth="1"/>
    <col min="15616" max="15616" width="36.7109375" style="9" customWidth="1"/>
    <col min="15617" max="15617" width="58.42578125" style="9" customWidth="1"/>
    <col min="15618" max="15618" width="21.85546875" style="9" customWidth="1"/>
    <col min="15619" max="15870" width="9.140625" style="9"/>
    <col min="15871" max="15871" width="3" style="9" customWidth="1"/>
    <col min="15872" max="15872" width="36.7109375" style="9" customWidth="1"/>
    <col min="15873" max="15873" width="58.42578125" style="9" customWidth="1"/>
    <col min="15874" max="15874" width="21.85546875" style="9" customWidth="1"/>
    <col min="15875" max="16126" width="9.140625" style="9"/>
    <col min="16127" max="16127" width="3" style="9" customWidth="1"/>
    <col min="16128" max="16128" width="36.7109375" style="9" customWidth="1"/>
    <col min="16129" max="16129" width="58.42578125" style="9" customWidth="1"/>
    <col min="16130" max="16130" width="21.85546875" style="9" customWidth="1"/>
    <col min="16131" max="16384" width="9.140625" style="9"/>
  </cols>
  <sheetData>
    <row r="1" spans="2:9" s="3" customFormat="1" x14ac:dyDescent="0.3">
      <c r="C1" s="76" t="s">
        <v>58</v>
      </c>
      <c r="D1" s="5"/>
    </row>
    <row r="2" spans="2:9" s="3" customFormat="1" x14ac:dyDescent="0.3">
      <c r="B2" s="4"/>
      <c r="C2" s="76" t="s">
        <v>70</v>
      </c>
      <c r="D2" s="5"/>
      <c r="E2" s="4"/>
      <c r="I2" s="6"/>
    </row>
    <row r="3" spans="2:9" s="3" customFormat="1" x14ac:dyDescent="0.3">
      <c r="B3" s="4"/>
      <c r="C3" s="76" t="s">
        <v>38</v>
      </c>
      <c r="D3" s="5"/>
      <c r="E3" s="4"/>
    </row>
    <row r="4" spans="2:9" s="3" customFormat="1" x14ac:dyDescent="0.3">
      <c r="D4" s="5"/>
    </row>
    <row r="5" spans="2:9" s="3" customFormat="1" ht="106.5" customHeight="1" x14ac:dyDescent="0.3">
      <c r="B5" s="384" t="s">
        <v>99</v>
      </c>
      <c r="C5" s="384"/>
      <c r="D5" s="7"/>
    </row>
    <row r="6" spans="2:9" s="3" customFormat="1" x14ac:dyDescent="0.3">
      <c r="D6" s="5"/>
    </row>
    <row r="7" spans="2:9" s="3" customFormat="1" ht="18" thickBot="1" x14ac:dyDescent="0.35">
      <c r="B7" s="16"/>
      <c r="C7" s="17"/>
      <c r="D7" s="18"/>
    </row>
    <row r="8" spans="2:9" s="3" customFormat="1" ht="61.5" customHeight="1" x14ac:dyDescent="0.3">
      <c r="B8" s="385"/>
      <c r="C8" s="91" t="s">
        <v>60</v>
      </c>
      <c r="D8" s="18"/>
    </row>
    <row r="9" spans="2:9" s="3" customFormat="1" ht="19.5" customHeight="1" x14ac:dyDescent="0.3">
      <c r="B9" s="386"/>
      <c r="C9" s="63" t="s">
        <v>17</v>
      </c>
      <c r="D9" s="18"/>
    </row>
    <row r="10" spans="2:9" s="3" customFormat="1" ht="24" customHeight="1" x14ac:dyDescent="0.3">
      <c r="B10" s="22" t="s">
        <v>61</v>
      </c>
      <c r="C10" s="64" t="e">
        <f>+'...'!D10</f>
        <v>#REF!</v>
      </c>
      <c r="D10" s="18"/>
    </row>
    <row r="11" spans="2:9" s="3" customFormat="1" ht="24" customHeight="1" x14ac:dyDescent="0.3">
      <c r="B11" s="22" t="s">
        <v>62</v>
      </c>
      <c r="C11" s="23">
        <f>+'2'!K8</f>
        <v>0</v>
      </c>
      <c r="D11" s="27"/>
    </row>
    <row r="12" spans="2:9" s="3" customFormat="1" ht="24" customHeight="1" thickBot="1" x14ac:dyDescent="0.35">
      <c r="B12" s="24" t="s">
        <v>63</v>
      </c>
      <c r="C12" s="25" t="e">
        <f>-C10+C11</f>
        <v>#REF!</v>
      </c>
      <c r="D12" s="16"/>
      <c r="E12" s="5"/>
    </row>
    <row r="13" spans="2:9" s="3" customFormat="1" x14ac:dyDescent="0.3">
      <c r="C13" s="8"/>
      <c r="D13" s="5"/>
    </row>
    <row r="14" spans="2:9" s="3" customFormat="1" x14ac:dyDescent="0.3">
      <c r="D14" s="5"/>
    </row>
    <row r="15" spans="2:9" s="3" customFormat="1" x14ac:dyDescent="0.3"/>
    <row r="16" spans="2:9" s="3" customFormat="1" x14ac:dyDescent="0.3">
      <c r="C16" s="74"/>
    </row>
    <row r="17" spans="4:4" s="3" customFormat="1" x14ac:dyDescent="0.3"/>
    <row r="18" spans="4:4" s="3" customFormat="1" x14ac:dyDescent="0.3">
      <c r="D18" s="5"/>
    </row>
    <row r="19" spans="4:4" s="3" customFormat="1" x14ac:dyDescent="0.3">
      <c r="D19" s="5"/>
    </row>
    <row r="20" spans="4:4" s="3" customFormat="1" x14ac:dyDescent="0.3">
      <c r="D20" s="5"/>
    </row>
    <row r="21" spans="4:4" s="3" customFormat="1" x14ac:dyDescent="0.3">
      <c r="D21" s="5"/>
    </row>
    <row r="22" spans="4:4" s="3" customFormat="1" x14ac:dyDescent="0.3">
      <c r="D22" s="5"/>
    </row>
    <row r="23" spans="4:4" s="3" customFormat="1" x14ac:dyDescent="0.3">
      <c r="D23" s="5"/>
    </row>
  </sheetData>
  <mergeCells count="2">
    <mergeCell ref="B5:C5"/>
    <mergeCell ref="B8:B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7"/>
  <sheetViews>
    <sheetView zoomScaleNormal="100" workbookViewId="0">
      <selection activeCell="B21" sqref="B21"/>
    </sheetView>
  </sheetViews>
  <sheetFormatPr defaultRowHeight="15.75" x14ac:dyDescent="0.25"/>
  <cols>
    <col min="1" max="1" width="5.28515625" style="11" customWidth="1"/>
    <col min="2" max="2" width="51.85546875" style="11" customWidth="1"/>
    <col min="3" max="3" width="22.28515625" style="11" customWidth="1"/>
    <col min="4" max="4" width="23" style="11" customWidth="1"/>
    <col min="5" max="256" width="9.140625" style="11"/>
    <col min="257" max="257" width="51.85546875" style="11" customWidth="1"/>
    <col min="258" max="258" width="17.85546875" style="11" customWidth="1"/>
    <col min="259" max="259" width="19.42578125" style="11" customWidth="1"/>
    <col min="260" max="512" width="9.140625" style="11"/>
    <col min="513" max="513" width="51.85546875" style="11" customWidth="1"/>
    <col min="514" max="514" width="17.85546875" style="11" customWidth="1"/>
    <col min="515" max="515" width="19.42578125" style="11" customWidth="1"/>
    <col min="516" max="768" width="9.140625" style="11"/>
    <col min="769" max="769" width="51.85546875" style="11" customWidth="1"/>
    <col min="770" max="770" width="17.85546875" style="11" customWidth="1"/>
    <col min="771" max="771" width="19.42578125" style="11" customWidth="1"/>
    <col min="772" max="1024" width="9.140625" style="11"/>
    <col min="1025" max="1025" width="51.85546875" style="11" customWidth="1"/>
    <col min="1026" max="1026" width="17.85546875" style="11" customWidth="1"/>
    <col min="1027" max="1027" width="19.42578125" style="11" customWidth="1"/>
    <col min="1028" max="1280" width="9.140625" style="11"/>
    <col min="1281" max="1281" width="51.85546875" style="11" customWidth="1"/>
    <col min="1282" max="1282" width="17.85546875" style="11" customWidth="1"/>
    <col min="1283" max="1283" width="19.42578125" style="11" customWidth="1"/>
    <col min="1284" max="1536" width="9.140625" style="11"/>
    <col min="1537" max="1537" width="51.85546875" style="11" customWidth="1"/>
    <col min="1538" max="1538" width="17.85546875" style="11" customWidth="1"/>
    <col min="1539" max="1539" width="19.42578125" style="11" customWidth="1"/>
    <col min="1540" max="1792" width="9.140625" style="11"/>
    <col min="1793" max="1793" width="51.85546875" style="11" customWidth="1"/>
    <col min="1794" max="1794" width="17.85546875" style="11" customWidth="1"/>
    <col min="1795" max="1795" width="19.42578125" style="11" customWidth="1"/>
    <col min="1796" max="2048" width="9.140625" style="11"/>
    <col min="2049" max="2049" width="51.85546875" style="11" customWidth="1"/>
    <col min="2050" max="2050" width="17.85546875" style="11" customWidth="1"/>
    <col min="2051" max="2051" width="19.42578125" style="11" customWidth="1"/>
    <col min="2052" max="2304" width="9.140625" style="11"/>
    <col min="2305" max="2305" width="51.85546875" style="11" customWidth="1"/>
    <col min="2306" max="2306" width="17.85546875" style="11" customWidth="1"/>
    <col min="2307" max="2307" width="19.42578125" style="11" customWidth="1"/>
    <col min="2308" max="2560" width="9.140625" style="11"/>
    <col min="2561" max="2561" width="51.85546875" style="11" customWidth="1"/>
    <col min="2562" max="2562" width="17.85546875" style="11" customWidth="1"/>
    <col min="2563" max="2563" width="19.42578125" style="11" customWidth="1"/>
    <col min="2564" max="2816" width="9.140625" style="11"/>
    <col min="2817" max="2817" width="51.85546875" style="11" customWidth="1"/>
    <col min="2818" max="2818" width="17.85546875" style="11" customWidth="1"/>
    <col min="2819" max="2819" width="19.42578125" style="11" customWidth="1"/>
    <col min="2820" max="3072" width="9.140625" style="11"/>
    <col min="3073" max="3073" width="51.85546875" style="11" customWidth="1"/>
    <col min="3074" max="3074" width="17.85546875" style="11" customWidth="1"/>
    <col min="3075" max="3075" width="19.42578125" style="11" customWidth="1"/>
    <col min="3076" max="3328" width="9.140625" style="11"/>
    <col min="3329" max="3329" width="51.85546875" style="11" customWidth="1"/>
    <col min="3330" max="3330" width="17.85546875" style="11" customWidth="1"/>
    <col min="3331" max="3331" width="19.42578125" style="11" customWidth="1"/>
    <col min="3332" max="3584" width="9.140625" style="11"/>
    <col min="3585" max="3585" width="51.85546875" style="11" customWidth="1"/>
    <col min="3586" max="3586" width="17.85546875" style="11" customWidth="1"/>
    <col min="3587" max="3587" width="19.42578125" style="11" customWidth="1"/>
    <col min="3588" max="3840" width="9.140625" style="11"/>
    <col min="3841" max="3841" width="51.85546875" style="11" customWidth="1"/>
    <col min="3842" max="3842" width="17.85546875" style="11" customWidth="1"/>
    <col min="3843" max="3843" width="19.42578125" style="11" customWidth="1"/>
    <col min="3844" max="4096" width="9.140625" style="11"/>
    <col min="4097" max="4097" width="51.85546875" style="11" customWidth="1"/>
    <col min="4098" max="4098" width="17.85546875" style="11" customWidth="1"/>
    <col min="4099" max="4099" width="19.42578125" style="11" customWidth="1"/>
    <col min="4100" max="4352" width="9.140625" style="11"/>
    <col min="4353" max="4353" width="51.85546875" style="11" customWidth="1"/>
    <col min="4354" max="4354" width="17.85546875" style="11" customWidth="1"/>
    <col min="4355" max="4355" width="19.42578125" style="11" customWidth="1"/>
    <col min="4356" max="4608" width="9.140625" style="11"/>
    <col min="4609" max="4609" width="51.85546875" style="11" customWidth="1"/>
    <col min="4610" max="4610" width="17.85546875" style="11" customWidth="1"/>
    <col min="4611" max="4611" width="19.42578125" style="11" customWidth="1"/>
    <col min="4612" max="4864" width="9.140625" style="11"/>
    <col min="4865" max="4865" width="51.85546875" style="11" customWidth="1"/>
    <col min="4866" max="4866" width="17.85546875" style="11" customWidth="1"/>
    <col min="4867" max="4867" width="19.42578125" style="11" customWidth="1"/>
    <col min="4868" max="5120" width="9.140625" style="11"/>
    <col min="5121" max="5121" width="51.85546875" style="11" customWidth="1"/>
    <col min="5122" max="5122" width="17.85546875" style="11" customWidth="1"/>
    <col min="5123" max="5123" width="19.42578125" style="11" customWidth="1"/>
    <col min="5124" max="5376" width="9.140625" style="11"/>
    <col min="5377" max="5377" width="51.85546875" style="11" customWidth="1"/>
    <col min="5378" max="5378" width="17.85546875" style="11" customWidth="1"/>
    <col min="5379" max="5379" width="19.42578125" style="11" customWidth="1"/>
    <col min="5380" max="5632" width="9.140625" style="11"/>
    <col min="5633" max="5633" width="51.85546875" style="11" customWidth="1"/>
    <col min="5634" max="5634" width="17.85546875" style="11" customWidth="1"/>
    <col min="5635" max="5635" width="19.42578125" style="11" customWidth="1"/>
    <col min="5636" max="5888" width="9.140625" style="11"/>
    <col min="5889" max="5889" width="51.85546875" style="11" customWidth="1"/>
    <col min="5890" max="5890" width="17.85546875" style="11" customWidth="1"/>
    <col min="5891" max="5891" width="19.42578125" style="11" customWidth="1"/>
    <col min="5892" max="6144" width="9.140625" style="11"/>
    <col min="6145" max="6145" width="51.85546875" style="11" customWidth="1"/>
    <col min="6146" max="6146" width="17.85546875" style="11" customWidth="1"/>
    <col min="6147" max="6147" width="19.42578125" style="11" customWidth="1"/>
    <col min="6148" max="6400" width="9.140625" style="11"/>
    <col min="6401" max="6401" width="51.85546875" style="11" customWidth="1"/>
    <col min="6402" max="6402" width="17.85546875" style="11" customWidth="1"/>
    <col min="6403" max="6403" width="19.42578125" style="11" customWidth="1"/>
    <col min="6404" max="6656" width="9.140625" style="11"/>
    <col min="6657" max="6657" width="51.85546875" style="11" customWidth="1"/>
    <col min="6658" max="6658" width="17.85546875" style="11" customWidth="1"/>
    <col min="6659" max="6659" width="19.42578125" style="11" customWidth="1"/>
    <col min="6660" max="6912" width="9.140625" style="11"/>
    <col min="6913" max="6913" width="51.85546875" style="11" customWidth="1"/>
    <col min="6914" max="6914" width="17.85546875" style="11" customWidth="1"/>
    <col min="6915" max="6915" width="19.42578125" style="11" customWidth="1"/>
    <col min="6916" max="7168" width="9.140625" style="11"/>
    <col min="7169" max="7169" width="51.85546875" style="11" customWidth="1"/>
    <col min="7170" max="7170" width="17.85546875" style="11" customWidth="1"/>
    <col min="7171" max="7171" width="19.42578125" style="11" customWidth="1"/>
    <col min="7172" max="7424" width="9.140625" style="11"/>
    <col min="7425" max="7425" width="51.85546875" style="11" customWidth="1"/>
    <col min="7426" max="7426" width="17.85546875" style="11" customWidth="1"/>
    <col min="7427" max="7427" width="19.42578125" style="11" customWidth="1"/>
    <col min="7428" max="7680" width="9.140625" style="11"/>
    <col min="7681" max="7681" width="51.85546875" style="11" customWidth="1"/>
    <col min="7682" max="7682" width="17.85546875" style="11" customWidth="1"/>
    <col min="7683" max="7683" width="19.42578125" style="11" customWidth="1"/>
    <col min="7684" max="7936" width="9.140625" style="11"/>
    <col min="7937" max="7937" width="51.85546875" style="11" customWidth="1"/>
    <col min="7938" max="7938" width="17.85546875" style="11" customWidth="1"/>
    <col min="7939" max="7939" width="19.42578125" style="11" customWidth="1"/>
    <col min="7940" max="8192" width="9.140625" style="11"/>
    <col min="8193" max="8193" width="51.85546875" style="11" customWidth="1"/>
    <col min="8194" max="8194" width="17.85546875" style="11" customWidth="1"/>
    <col min="8195" max="8195" width="19.42578125" style="11" customWidth="1"/>
    <col min="8196" max="8448" width="9.140625" style="11"/>
    <col min="8449" max="8449" width="51.85546875" style="11" customWidth="1"/>
    <col min="8450" max="8450" width="17.85546875" style="11" customWidth="1"/>
    <col min="8451" max="8451" width="19.42578125" style="11" customWidth="1"/>
    <col min="8452" max="8704" width="9.140625" style="11"/>
    <col min="8705" max="8705" width="51.85546875" style="11" customWidth="1"/>
    <col min="8706" max="8706" width="17.85546875" style="11" customWidth="1"/>
    <col min="8707" max="8707" width="19.42578125" style="11" customWidth="1"/>
    <col min="8708" max="8960" width="9.140625" style="11"/>
    <col min="8961" max="8961" width="51.85546875" style="11" customWidth="1"/>
    <col min="8962" max="8962" width="17.85546875" style="11" customWidth="1"/>
    <col min="8963" max="8963" width="19.42578125" style="11" customWidth="1"/>
    <col min="8964" max="9216" width="9.140625" style="11"/>
    <col min="9217" max="9217" width="51.85546875" style="11" customWidth="1"/>
    <col min="9218" max="9218" width="17.85546875" style="11" customWidth="1"/>
    <col min="9219" max="9219" width="19.42578125" style="11" customWidth="1"/>
    <col min="9220" max="9472" width="9.140625" style="11"/>
    <col min="9473" max="9473" width="51.85546875" style="11" customWidth="1"/>
    <col min="9474" max="9474" width="17.85546875" style="11" customWidth="1"/>
    <col min="9475" max="9475" width="19.42578125" style="11" customWidth="1"/>
    <col min="9476" max="9728" width="9.140625" style="11"/>
    <col min="9729" max="9729" width="51.85546875" style="11" customWidth="1"/>
    <col min="9730" max="9730" width="17.85546875" style="11" customWidth="1"/>
    <col min="9731" max="9731" width="19.42578125" style="11" customWidth="1"/>
    <col min="9732" max="9984" width="9.140625" style="11"/>
    <col min="9985" max="9985" width="51.85546875" style="11" customWidth="1"/>
    <col min="9986" max="9986" width="17.85546875" style="11" customWidth="1"/>
    <col min="9987" max="9987" width="19.42578125" style="11" customWidth="1"/>
    <col min="9988" max="10240" width="9.140625" style="11"/>
    <col min="10241" max="10241" width="51.85546875" style="11" customWidth="1"/>
    <col min="10242" max="10242" width="17.85546875" style="11" customWidth="1"/>
    <col min="10243" max="10243" width="19.42578125" style="11" customWidth="1"/>
    <col min="10244" max="10496" width="9.140625" style="11"/>
    <col min="10497" max="10497" width="51.85546875" style="11" customWidth="1"/>
    <col min="10498" max="10498" width="17.85546875" style="11" customWidth="1"/>
    <col min="10499" max="10499" width="19.42578125" style="11" customWidth="1"/>
    <col min="10500" max="10752" width="9.140625" style="11"/>
    <col min="10753" max="10753" width="51.85546875" style="11" customWidth="1"/>
    <col min="10754" max="10754" width="17.85546875" style="11" customWidth="1"/>
    <col min="10755" max="10755" width="19.42578125" style="11" customWidth="1"/>
    <col min="10756" max="11008" width="9.140625" style="11"/>
    <col min="11009" max="11009" width="51.85546875" style="11" customWidth="1"/>
    <col min="11010" max="11010" width="17.85546875" style="11" customWidth="1"/>
    <col min="11011" max="11011" width="19.42578125" style="11" customWidth="1"/>
    <col min="11012" max="11264" width="9.140625" style="11"/>
    <col min="11265" max="11265" width="51.85546875" style="11" customWidth="1"/>
    <col min="11266" max="11266" width="17.85546875" style="11" customWidth="1"/>
    <col min="11267" max="11267" width="19.42578125" style="11" customWidth="1"/>
    <col min="11268" max="11520" width="9.140625" style="11"/>
    <col min="11521" max="11521" width="51.85546875" style="11" customWidth="1"/>
    <col min="11522" max="11522" width="17.85546875" style="11" customWidth="1"/>
    <col min="11523" max="11523" width="19.42578125" style="11" customWidth="1"/>
    <col min="11524" max="11776" width="9.140625" style="11"/>
    <col min="11777" max="11777" width="51.85546875" style="11" customWidth="1"/>
    <col min="11778" max="11778" width="17.85546875" style="11" customWidth="1"/>
    <col min="11779" max="11779" width="19.42578125" style="11" customWidth="1"/>
    <col min="11780" max="12032" width="9.140625" style="11"/>
    <col min="12033" max="12033" width="51.85546875" style="11" customWidth="1"/>
    <col min="12034" max="12034" width="17.85546875" style="11" customWidth="1"/>
    <col min="12035" max="12035" width="19.42578125" style="11" customWidth="1"/>
    <col min="12036" max="12288" width="9.140625" style="11"/>
    <col min="12289" max="12289" width="51.85546875" style="11" customWidth="1"/>
    <col min="12290" max="12290" width="17.85546875" style="11" customWidth="1"/>
    <col min="12291" max="12291" width="19.42578125" style="11" customWidth="1"/>
    <col min="12292" max="12544" width="9.140625" style="11"/>
    <col min="12545" max="12545" width="51.85546875" style="11" customWidth="1"/>
    <col min="12546" max="12546" width="17.85546875" style="11" customWidth="1"/>
    <col min="12547" max="12547" width="19.42578125" style="11" customWidth="1"/>
    <col min="12548" max="12800" width="9.140625" style="11"/>
    <col min="12801" max="12801" width="51.85546875" style="11" customWidth="1"/>
    <col min="12802" max="12802" width="17.85546875" style="11" customWidth="1"/>
    <col min="12803" max="12803" width="19.42578125" style="11" customWidth="1"/>
    <col min="12804" max="13056" width="9.140625" style="11"/>
    <col min="13057" max="13057" width="51.85546875" style="11" customWidth="1"/>
    <col min="13058" max="13058" width="17.85546875" style="11" customWidth="1"/>
    <col min="13059" max="13059" width="19.42578125" style="11" customWidth="1"/>
    <col min="13060" max="13312" width="9.140625" style="11"/>
    <col min="13313" max="13313" width="51.85546875" style="11" customWidth="1"/>
    <col min="13314" max="13314" width="17.85546875" style="11" customWidth="1"/>
    <col min="13315" max="13315" width="19.42578125" style="11" customWidth="1"/>
    <col min="13316" max="13568" width="9.140625" style="11"/>
    <col min="13569" max="13569" width="51.85546875" style="11" customWidth="1"/>
    <col min="13570" max="13570" width="17.85546875" style="11" customWidth="1"/>
    <col min="13571" max="13571" width="19.42578125" style="11" customWidth="1"/>
    <col min="13572" max="13824" width="9.140625" style="11"/>
    <col min="13825" max="13825" width="51.85546875" style="11" customWidth="1"/>
    <col min="13826" max="13826" width="17.85546875" style="11" customWidth="1"/>
    <col min="13827" max="13827" width="19.42578125" style="11" customWidth="1"/>
    <col min="13828" max="14080" width="9.140625" style="11"/>
    <col min="14081" max="14081" width="51.85546875" style="11" customWidth="1"/>
    <col min="14082" max="14082" width="17.85546875" style="11" customWidth="1"/>
    <col min="14083" max="14083" width="19.42578125" style="11" customWidth="1"/>
    <col min="14084" max="14336" width="9.140625" style="11"/>
    <col min="14337" max="14337" width="51.85546875" style="11" customWidth="1"/>
    <col min="14338" max="14338" width="17.85546875" style="11" customWidth="1"/>
    <col min="14339" max="14339" width="19.42578125" style="11" customWidth="1"/>
    <col min="14340" max="14592" width="9.140625" style="11"/>
    <col min="14593" max="14593" width="51.85546875" style="11" customWidth="1"/>
    <col min="14594" max="14594" width="17.85546875" style="11" customWidth="1"/>
    <col min="14595" max="14595" width="19.42578125" style="11" customWidth="1"/>
    <col min="14596" max="14848" width="9.140625" style="11"/>
    <col min="14849" max="14849" width="51.85546875" style="11" customWidth="1"/>
    <col min="14850" max="14850" width="17.85546875" style="11" customWidth="1"/>
    <col min="14851" max="14851" width="19.42578125" style="11" customWidth="1"/>
    <col min="14852" max="15104" width="9.140625" style="11"/>
    <col min="15105" max="15105" width="51.85546875" style="11" customWidth="1"/>
    <col min="15106" max="15106" width="17.85546875" style="11" customWidth="1"/>
    <col min="15107" max="15107" width="19.42578125" style="11" customWidth="1"/>
    <col min="15108" max="15360" width="9.140625" style="11"/>
    <col min="15361" max="15361" width="51.85546875" style="11" customWidth="1"/>
    <col min="15362" max="15362" width="17.85546875" style="11" customWidth="1"/>
    <col min="15363" max="15363" width="19.42578125" style="11" customWidth="1"/>
    <col min="15364" max="15616" width="9.140625" style="11"/>
    <col min="15617" max="15617" width="51.85546875" style="11" customWidth="1"/>
    <col min="15618" max="15618" width="17.85546875" style="11" customWidth="1"/>
    <col min="15619" max="15619" width="19.42578125" style="11" customWidth="1"/>
    <col min="15620" max="15872" width="9.140625" style="11"/>
    <col min="15873" max="15873" width="51.85546875" style="11" customWidth="1"/>
    <col min="15874" max="15874" width="17.85546875" style="11" customWidth="1"/>
    <col min="15875" max="15875" width="19.42578125" style="11" customWidth="1"/>
    <col min="15876" max="16128" width="9.140625" style="11"/>
    <col min="16129" max="16129" width="51.85546875" style="11" customWidth="1"/>
    <col min="16130" max="16130" width="17.85546875" style="11" customWidth="1"/>
    <col min="16131" max="16131" width="19.42578125" style="11" customWidth="1"/>
    <col min="16132" max="16384" width="9.140625" style="11"/>
  </cols>
  <sheetData>
    <row r="1" spans="2:9" s="3" customFormat="1" ht="17.25" x14ac:dyDescent="0.3">
      <c r="B1" s="20"/>
      <c r="C1" s="20"/>
      <c r="D1" s="75" t="s">
        <v>64</v>
      </c>
      <c r="E1" s="21"/>
      <c r="F1" s="20"/>
    </row>
    <row r="2" spans="2:9" s="3" customFormat="1" ht="17.25" x14ac:dyDescent="0.3">
      <c r="B2" s="20"/>
      <c r="C2" s="20"/>
      <c r="D2" s="75" t="s">
        <v>70</v>
      </c>
      <c r="E2" s="20"/>
      <c r="F2" s="20"/>
    </row>
    <row r="3" spans="2:9" s="3" customFormat="1" ht="17.25" x14ac:dyDescent="0.3">
      <c r="B3" s="21"/>
      <c r="C3" s="21"/>
      <c r="D3" s="75" t="s">
        <v>38</v>
      </c>
      <c r="E3" s="20"/>
      <c r="F3" s="20"/>
    </row>
    <row r="4" spans="2:9" s="3" customFormat="1" ht="17.25" x14ac:dyDescent="0.3">
      <c r="B4" s="20"/>
      <c r="C4" s="20"/>
      <c r="D4" s="20"/>
      <c r="E4" s="20"/>
      <c r="F4" s="20"/>
    </row>
    <row r="5" spans="2:9" s="3" customFormat="1" ht="109.5" customHeight="1" x14ac:dyDescent="0.3">
      <c r="B5" s="384" t="s">
        <v>100</v>
      </c>
      <c r="C5" s="384"/>
      <c r="D5" s="384"/>
      <c r="H5" s="387"/>
      <c r="I5" s="387"/>
    </row>
    <row r="6" spans="2:9" ht="17.25" x14ac:dyDescent="0.25">
      <c r="B6" s="388"/>
      <c r="C6" s="388"/>
      <c r="D6" s="388"/>
      <c r="E6" s="10"/>
    </row>
    <row r="7" spans="2:9" ht="18" thickBot="1" x14ac:dyDescent="0.35">
      <c r="B7" s="12"/>
      <c r="C7" s="12"/>
      <c r="D7" s="132" t="s">
        <v>59</v>
      </c>
      <c r="E7" s="13"/>
    </row>
    <row r="8" spans="2:9" ht="84.75" customHeight="1" x14ac:dyDescent="0.25">
      <c r="B8" s="389" t="s">
        <v>67</v>
      </c>
      <c r="C8" s="391" t="s">
        <v>65</v>
      </c>
      <c r="D8" s="392"/>
      <c r="E8" s="13"/>
    </row>
    <row r="9" spans="2:9" ht="24.75" customHeight="1" x14ac:dyDescent="0.25">
      <c r="B9" s="390"/>
      <c r="C9" s="59" t="s">
        <v>69</v>
      </c>
      <c r="D9" s="65" t="s">
        <v>17</v>
      </c>
    </row>
    <row r="10" spans="2:9" s="30" customFormat="1" ht="18.75" customHeight="1" x14ac:dyDescent="0.25">
      <c r="B10" s="66" t="s">
        <v>68</v>
      </c>
      <c r="C10" s="29" t="e">
        <f>+C12</f>
        <v>#REF!</v>
      </c>
      <c r="D10" s="67" t="e">
        <f>+D12</f>
        <v>#REF!</v>
      </c>
    </row>
    <row r="11" spans="2:9" ht="20.25" customHeight="1" x14ac:dyDescent="0.25">
      <c r="B11" s="68" t="s">
        <v>14</v>
      </c>
      <c r="C11" s="28"/>
      <c r="D11" s="69"/>
    </row>
    <row r="12" spans="2:9" ht="24.75" customHeight="1" thickBot="1" x14ac:dyDescent="0.3">
      <c r="B12" s="70" t="s">
        <v>66</v>
      </c>
      <c r="C12" s="71" t="e">
        <f>+#REF!</f>
        <v>#REF!</v>
      </c>
      <c r="D12" s="72" t="e">
        <f>+#REF!</f>
        <v>#REF!</v>
      </c>
    </row>
    <row r="13" spans="2:9" x14ac:dyDescent="0.25">
      <c r="D13" s="133"/>
    </row>
    <row r="14" spans="2:9" x14ac:dyDescent="0.25">
      <c r="D14" s="26"/>
    </row>
    <row r="15" spans="2:9" x14ac:dyDescent="0.25">
      <c r="D15" s="14"/>
    </row>
    <row r="17" spans="4:4" x14ac:dyDescent="0.25">
      <c r="D17" s="15"/>
    </row>
  </sheetData>
  <mergeCells count="5">
    <mergeCell ref="B5:D5"/>
    <mergeCell ref="H5:I5"/>
    <mergeCell ref="B6:D6"/>
    <mergeCell ref="B8:B9"/>
    <mergeCell ref="C8:D8"/>
  </mergeCells>
  <pageMargins left="0.7" right="0.7" top="0.75" bottom="0.75" header="0.3" footer="0.3"/>
  <pageSetup paperSize="9" scale="98" orientation="portrait" verticalDpi="30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32"/>
  <sheetViews>
    <sheetView topLeftCell="B19" zoomScaleNormal="100" workbookViewId="0">
      <selection activeCell="K32" sqref="K32"/>
    </sheetView>
  </sheetViews>
  <sheetFormatPr defaultRowHeight="17.25" x14ac:dyDescent="0.25"/>
  <cols>
    <col min="1" max="1" width="9.140625" style="33"/>
    <col min="2" max="2" width="7.5703125" style="33" customWidth="1"/>
    <col min="3" max="3" width="11.5703125" style="33" customWidth="1"/>
    <col min="4" max="4" width="17.28515625" style="33" customWidth="1"/>
    <col min="5" max="6" width="51.42578125" style="33" customWidth="1"/>
    <col min="7" max="7" width="45.42578125" style="33" customWidth="1"/>
    <col min="8" max="8" width="18" style="33" customWidth="1"/>
    <col min="9" max="9" width="17.7109375" style="33" customWidth="1"/>
    <col min="10" max="10" width="14.5703125" style="33" customWidth="1"/>
    <col min="11" max="11" width="18.5703125" style="33" customWidth="1"/>
    <col min="12" max="12" width="9.140625" style="33"/>
    <col min="13" max="13" width="15.28515625" style="33" bestFit="1" customWidth="1"/>
    <col min="14" max="16384" width="9.140625" style="33"/>
  </cols>
  <sheetData>
    <row r="1" spans="2:14" s="184" customFormat="1" x14ac:dyDescent="0.25">
      <c r="H1" s="401"/>
      <c r="I1" s="401"/>
      <c r="J1" s="398" t="s">
        <v>58</v>
      </c>
      <c r="K1" s="398"/>
      <c r="L1" s="225"/>
    </row>
    <row r="2" spans="2:14" s="184" customFormat="1" x14ac:dyDescent="0.25">
      <c r="I2" s="196"/>
      <c r="J2" s="225"/>
      <c r="K2" s="134" t="s">
        <v>115</v>
      </c>
      <c r="L2" s="225"/>
    </row>
    <row r="3" spans="2:14" s="184" customFormat="1" x14ac:dyDescent="0.25">
      <c r="I3" s="196"/>
      <c r="J3" s="225"/>
      <c r="K3" s="134" t="s">
        <v>38</v>
      </c>
      <c r="L3" s="225"/>
    </row>
    <row r="4" spans="2:14" s="184" customFormat="1" x14ac:dyDescent="0.25">
      <c r="J4" s="225"/>
      <c r="K4" s="225"/>
      <c r="L4" s="225"/>
    </row>
    <row r="5" spans="2:14" s="184" customFormat="1" ht="44.25" customHeight="1" x14ac:dyDescent="0.25">
      <c r="B5" s="375" t="s">
        <v>178</v>
      </c>
      <c r="C5" s="375"/>
      <c r="D5" s="375"/>
      <c r="E5" s="375"/>
      <c r="F5" s="375"/>
      <c r="G5" s="375"/>
      <c r="H5" s="375"/>
      <c r="I5" s="375"/>
      <c r="J5" s="375"/>
      <c r="K5" s="375"/>
    </row>
    <row r="6" spans="2:14" s="184" customFormat="1" ht="21" customHeight="1" x14ac:dyDescent="0.25">
      <c r="C6" s="97"/>
      <c r="D6" s="97"/>
      <c r="E6" s="97"/>
      <c r="F6" s="97"/>
      <c r="G6" s="97"/>
      <c r="H6" s="402"/>
      <c r="I6" s="402"/>
      <c r="J6" s="399" t="s">
        <v>87</v>
      </c>
      <c r="K6" s="399"/>
    </row>
    <row r="7" spans="2:14" s="184" customFormat="1" ht="51.75" customHeight="1" x14ac:dyDescent="0.25">
      <c r="B7" s="400" t="s">
        <v>88</v>
      </c>
      <c r="C7" s="400" t="s">
        <v>6</v>
      </c>
      <c r="D7" s="400"/>
      <c r="E7" s="400" t="s">
        <v>89</v>
      </c>
      <c r="F7" s="400" t="s">
        <v>90</v>
      </c>
      <c r="G7" s="400" t="s">
        <v>91</v>
      </c>
      <c r="H7" s="400" t="s">
        <v>52</v>
      </c>
      <c r="I7" s="400"/>
      <c r="J7" s="400"/>
      <c r="K7" s="400"/>
    </row>
    <row r="8" spans="2:14" ht="16.5" customHeight="1" x14ac:dyDescent="0.25">
      <c r="B8" s="400"/>
      <c r="C8" s="400"/>
      <c r="D8" s="400"/>
      <c r="E8" s="400"/>
      <c r="F8" s="400"/>
      <c r="G8" s="400"/>
      <c r="H8" s="396" t="s">
        <v>113</v>
      </c>
      <c r="I8" s="396" t="s">
        <v>114</v>
      </c>
      <c r="J8" s="396" t="s">
        <v>80</v>
      </c>
      <c r="K8" s="400" t="s">
        <v>51</v>
      </c>
    </row>
    <row r="9" spans="2:14" ht="17.25" customHeight="1" x14ac:dyDescent="0.25">
      <c r="B9" s="400"/>
      <c r="C9" s="145" t="s">
        <v>1</v>
      </c>
      <c r="D9" s="145" t="s">
        <v>2</v>
      </c>
      <c r="E9" s="400"/>
      <c r="F9" s="400"/>
      <c r="G9" s="400"/>
      <c r="H9" s="396"/>
      <c r="I9" s="396"/>
      <c r="J9" s="396"/>
      <c r="K9" s="400"/>
      <c r="M9" s="226"/>
      <c r="N9" s="226"/>
    </row>
    <row r="10" spans="2:14" s="227" customFormat="1" ht="19.5" customHeight="1" x14ac:dyDescent="0.25">
      <c r="B10" s="397" t="s">
        <v>93</v>
      </c>
      <c r="C10" s="397"/>
      <c r="D10" s="397"/>
      <c r="E10" s="397"/>
      <c r="F10" s="397"/>
      <c r="G10" s="397"/>
      <c r="H10" s="89">
        <f>H11+H23</f>
        <v>0</v>
      </c>
      <c r="I10" s="89">
        <f t="shared" ref="I10:K10" si="0">I11+I23</f>
        <v>0</v>
      </c>
      <c r="J10" s="89">
        <f t="shared" si="0"/>
        <v>0</v>
      </c>
      <c r="K10" s="89">
        <f t="shared" si="0"/>
        <v>0</v>
      </c>
      <c r="M10" s="226"/>
      <c r="N10" s="226"/>
    </row>
    <row r="11" spans="2:14" s="227" customFormat="1" ht="25.5" customHeight="1" x14ac:dyDescent="0.25">
      <c r="B11" s="397" t="s">
        <v>4</v>
      </c>
      <c r="C11" s="397"/>
      <c r="D11" s="397"/>
      <c r="E11" s="397"/>
      <c r="F11" s="397"/>
      <c r="G11" s="397"/>
      <c r="H11" s="89">
        <f>H12+H15+H17+H23+H20</f>
        <v>0</v>
      </c>
      <c r="I11" s="89">
        <f t="shared" ref="I11:K11" si="1">I12+I15+I17+I23+I20</f>
        <v>0</v>
      </c>
      <c r="J11" s="89">
        <f t="shared" si="1"/>
        <v>0</v>
      </c>
      <c r="K11" s="89">
        <f t="shared" si="1"/>
        <v>0</v>
      </c>
    </row>
    <row r="12" spans="2:14" ht="63.75" customHeight="1" x14ac:dyDescent="0.25">
      <c r="B12" s="147"/>
      <c r="C12" s="92" t="s">
        <v>94</v>
      </c>
      <c r="D12" s="147"/>
      <c r="E12" s="147" t="s">
        <v>95</v>
      </c>
      <c r="F12" s="147" t="s">
        <v>96</v>
      </c>
      <c r="G12" s="147" t="s">
        <v>97</v>
      </c>
      <c r="H12" s="89">
        <v>62838.5</v>
      </c>
      <c r="I12" s="89">
        <v>62838.5</v>
      </c>
      <c r="J12" s="89">
        <v>0</v>
      </c>
      <c r="K12" s="89">
        <v>0</v>
      </c>
      <c r="M12" s="226"/>
      <c r="N12" s="226"/>
    </row>
    <row r="13" spans="2:14" ht="91.5" customHeight="1" x14ac:dyDescent="0.25">
      <c r="B13" s="147"/>
      <c r="C13" s="145"/>
      <c r="D13" s="92" t="s">
        <v>290</v>
      </c>
      <c r="E13" s="147" t="s">
        <v>291</v>
      </c>
      <c r="F13" s="147" t="s">
        <v>292</v>
      </c>
      <c r="G13" s="147" t="s">
        <v>293</v>
      </c>
      <c r="H13" s="89">
        <v>0</v>
      </c>
      <c r="I13" s="89">
        <v>0</v>
      </c>
      <c r="J13" s="89">
        <v>-62838.5</v>
      </c>
      <c r="K13" s="89">
        <v>-62838.5</v>
      </c>
      <c r="M13" s="226"/>
      <c r="N13" s="226"/>
    </row>
    <row r="14" spans="2:14" ht="91.5" customHeight="1" x14ac:dyDescent="0.25">
      <c r="B14" s="147"/>
      <c r="C14" s="92"/>
      <c r="D14" s="145" t="s">
        <v>119</v>
      </c>
      <c r="E14" s="146" t="str">
        <f>+'4.'!D26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F14" s="146" t="s">
        <v>120</v>
      </c>
      <c r="G14" s="146" t="s">
        <v>121</v>
      </c>
      <c r="H14" s="89">
        <v>62838.5</v>
      </c>
      <c r="I14" s="89">
        <v>62838.5</v>
      </c>
      <c r="J14" s="89">
        <v>62838.5</v>
      </c>
      <c r="K14" s="89">
        <v>62838.5</v>
      </c>
    </row>
    <row r="15" spans="2:14" ht="69.75" customHeight="1" x14ac:dyDescent="0.25">
      <c r="B15" s="147"/>
      <c r="C15" s="92" t="s">
        <v>132</v>
      </c>
      <c r="D15" s="147"/>
      <c r="E15" s="147" t="s">
        <v>133</v>
      </c>
      <c r="F15" s="147" t="s">
        <v>134</v>
      </c>
      <c r="G15" s="147" t="s">
        <v>135</v>
      </c>
      <c r="H15" s="89">
        <v>-62838.5</v>
      </c>
      <c r="I15" s="89">
        <v>-62838.5</v>
      </c>
      <c r="J15" s="89">
        <v>0</v>
      </c>
      <c r="K15" s="89">
        <v>0</v>
      </c>
    </row>
    <row r="16" spans="2:14" ht="74.25" customHeight="1" x14ac:dyDescent="0.25">
      <c r="B16" s="147"/>
      <c r="C16" s="147"/>
      <c r="D16" s="92" t="s">
        <v>136</v>
      </c>
      <c r="E16" s="147" t="s">
        <v>137</v>
      </c>
      <c r="F16" s="147" t="s">
        <v>138</v>
      </c>
      <c r="G16" s="147" t="s">
        <v>98</v>
      </c>
      <c r="H16" s="19">
        <v>-62838.5</v>
      </c>
      <c r="I16" s="19">
        <v>-62838.5</v>
      </c>
      <c r="J16" s="19">
        <v>0</v>
      </c>
      <c r="K16" s="19">
        <v>0</v>
      </c>
    </row>
    <row r="17" spans="2:14" ht="60.75" customHeight="1" x14ac:dyDescent="0.25">
      <c r="B17" s="147"/>
      <c r="C17" s="92" t="s">
        <v>205</v>
      </c>
      <c r="D17" s="32"/>
      <c r="E17" s="147" t="s">
        <v>195</v>
      </c>
      <c r="F17" s="147" t="s">
        <v>196</v>
      </c>
      <c r="G17" s="147" t="s">
        <v>197</v>
      </c>
      <c r="H17" s="19">
        <f>H18+H19</f>
        <v>-720</v>
      </c>
      <c r="I17" s="19">
        <f t="shared" ref="I17:K17" si="2">I18+I19</f>
        <v>-720</v>
      </c>
      <c r="J17" s="19">
        <f t="shared" si="2"/>
        <v>-720</v>
      </c>
      <c r="K17" s="19">
        <f t="shared" si="2"/>
        <v>-720</v>
      </c>
    </row>
    <row r="18" spans="2:14" ht="105" customHeight="1" x14ac:dyDescent="0.25">
      <c r="B18" s="147"/>
      <c r="C18" s="147"/>
      <c r="D18" s="311" t="s">
        <v>194</v>
      </c>
      <c r="E18" s="312" t="s">
        <v>198</v>
      </c>
      <c r="F18" s="313" t="s">
        <v>199</v>
      </c>
      <c r="G18" s="312" t="s">
        <v>200</v>
      </c>
      <c r="H18" s="19">
        <f>'2'!H22</f>
        <v>6721.3</v>
      </c>
      <c r="I18" s="19">
        <f>'2'!I22</f>
        <v>6721.3</v>
      </c>
      <c r="J18" s="19">
        <f>'2'!J22</f>
        <v>6721.3</v>
      </c>
      <c r="K18" s="19">
        <f>'2'!K22</f>
        <v>6721.3</v>
      </c>
    </row>
    <row r="19" spans="2:14" ht="96.75" customHeight="1" x14ac:dyDescent="0.25">
      <c r="B19" s="147"/>
      <c r="C19" s="147"/>
      <c r="D19" s="92" t="s">
        <v>201</v>
      </c>
      <c r="E19" s="147" t="s">
        <v>202</v>
      </c>
      <c r="F19" s="147" t="s">
        <v>203</v>
      </c>
      <c r="G19" s="147" t="s">
        <v>204</v>
      </c>
      <c r="H19" s="19">
        <f>'2'!H40</f>
        <v>-7441.3</v>
      </c>
      <c r="I19" s="19">
        <f>'2'!I40</f>
        <v>-7441.3</v>
      </c>
      <c r="J19" s="19">
        <f>'2'!J40</f>
        <v>-7441.3</v>
      </c>
      <c r="K19" s="19">
        <f>'2'!K40</f>
        <v>-7441.3</v>
      </c>
    </row>
    <row r="20" spans="2:14" s="227" customFormat="1" ht="19.5" customHeight="1" x14ac:dyDescent="0.25">
      <c r="B20" s="393" t="s">
        <v>238</v>
      </c>
      <c r="C20" s="393"/>
      <c r="D20" s="393"/>
      <c r="E20" s="393"/>
      <c r="F20" s="393"/>
      <c r="G20" s="393"/>
      <c r="H20" s="89">
        <f>H21</f>
        <v>720</v>
      </c>
      <c r="I20" s="89">
        <f t="shared" ref="I20:K21" si="3">I21</f>
        <v>720</v>
      </c>
      <c r="J20" s="89">
        <f t="shared" si="3"/>
        <v>720</v>
      </c>
      <c r="K20" s="89">
        <f t="shared" si="3"/>
        <v>720</v>
      </c>
      <c r="M20" s="226"/>
      <c r="N20" s="226"/>
    </row>
    <row r="21" spans="2:14" s="227" customFormat="1" ht="84" customHeight="1" x14ac:dyDescent="0.25">
      <c r="B21" s="32"/>
      <c r="C21" s="92" t="s">
        <v>285</v>
      </c>
      <c r="D21" s="32"/>
      <c r="E21" s="147" t="s">
        <v>283</v>
      </c>
      <c r="F21" s="147" t="s">
        <v>286</v>
      </c>
      <c r="G21" s="147" t="s">
        <v>287</v>
      </c>
      <c r="H21" s="89">
        <f>H22</f>
        <v>720</v>
      </c>
      <c r="I21" s="89">
        <f t="shared" si="3"/>
        <v>720</v>
      </c>
      <c r="J21" s="89">
        <f t="shared" si="3"/>
        <v>720</v>
      </c>
      <c r="K21" s="89">
        <f t="shared" si="3"/>
        <v>720</v>
      </c>
      <c r="M21" s="226"/>
      <c r="N21" s="226"/>
    </row>
    <row r="22" spans="2:14" s="227" customFormat="1" ht="117" customHeight="1" x14ac:dyDescent="0.25">
      <c r="B22" s="147"/>
      <c r="C22" s="147"/>
      <c r="D22" s="92" t="s">
        <v>288</v>
      </c>
      <c r="E22" s="147" t="s">
        <v>284</v>
      </c>
      <c r="F22" s="147" t="s">
        <v>289</v>
      </c>
      <c r="G22" s="147" t="s">
        <v>98</v>
      </c>
      <c r="H22" s="89">
        <f>'2'!H102</f>
        <v>720</v>
      </c>
      <c r="I22" s="89">
        <f>'2'!I102</f>
        <v>720</v>
      </c>
      <c r="J22" s="89">
        <f>'2'!J102</f>
        <v>720</v>
      </c>
      <c r="K22" s="89">
        <f>'2'!K102</f>
        <v>720</v>
      </c>
      <c r="M22" s="226"/>
      <c r="N22" s="226"/>
    </row>
    <row r="23" spans="2:14" ht="31.5" customHeight="1" x14ac:dyDescent="0.25">
      <c r="B23" s="393" t="s">
        <v>162</v>
      </c>
      <c r="C23" s="393"/>
      <c r="D23" s="393"/>
      <c r="E23" s="393"/>
      <c r="F23" s="393"/>
      <c r="G23" s="393"/>
      <c r="H23" s="127">
        <v>0</v>
      </c>
      <c r="I23" s="127">
        <f>I24</f>
        <v>0</v>
      </c>
      <c r="J23" s="127">
        <f>J24</f>
        <v>0</v>
      </c>
      <c r="K23" s="127">
        <f>K24</f>
        <v>0</v>
      </c>
    </row>
    <row r="24" spans="2:14" ht="56.25" customHeight="1" x14ac:dyDescent="0.25">
      <c r="B24" s="147"/>
      <c r="C24" s="92" t="s">
        <v>166</v>
      </c>
      <c r="D24" s="147"/>
      <c r="E24" s="147" t="s">
        <v>151</v>
      </c>
      <c r="F24" s="147" t="s">
        <v>172</v>
      </c>
      <c r="G24" s="147" t="s">
        <v>173</v>
      </c>
      <c r="H24" s="127">
        <f>H25+H26</f>
        <v>0</v>
      </c>
      <c r="I24" s="127">
        <f t="shared" ref="I24:K24" si="4">I25+I26</f>
        <v>0</v>
      </c>
      <c r="J24" s="127">
        <f t="shared" si="4"/>
        <v>0</v>
      </c>
      <c r="K24" s="127">
        <f t="shared" si="4"/>
        <v>0</v>
      </c>
    </row>
    <row r="25" spans="2:14" ht="93.75" customHeight="1" x14ac:dyDescent="0.25">
      <c r="B25" s="147"/>
      <c r="C25" s="147"/>
      <c r="D25" s="92" t="s">
        <v>174</v>
      </c>
      <c r="E25" s="147" t="s">
        <v>151</v>
      </c>
      <c r="F25" s="147" t="s">
        <v>175</v>
      </c>
      <c r="G25" s="147" t="s">
        <v>98</v>
      </c>
      <c r="H25" s="127">
        <f>-H26</f>
        <v>-70279.8</v>
      </c>
      <c r="I25" s="127">
        <f t="shared" ref="I25:K25" si="5">-I26</f>
        <v>-70279.8</v>
      </c>
      <c r="J25" s="127">
        <f t="shared" si="5"/>
        <v>-70279.8</v>
      </c>
      <c r="K25" s="127">
        <f t="shared" si="5"/>
        <v>-70279.8</v>
      </c>
    </row>
    <row r="26" spans="2:14" ht="93" customHeight="1" x14ac:dyDescent="0.25">
      <c r="B26" s="147"/>
      <c r="C26" s="147"/>
      <c r="D26" s="92" t="s">
        <v>174</v>
      </c>
      <c r="E26" s="147" t="s">
        <v>151</v>
      </c>
      <c r="F26" s="147" t="s">
        <v>175</v>
      </c>
      <c r="G26" s="147" t="s">
        <v>98</v>
      </c>
      <c r="H26" s="127">
        <f>-H19+H14</f>
        <v>70279.8</v>
      </c>
      <c r="I26" s="127">
        <f t="shared" ref="I26:K26" si="6">-I19+I14</f>
        <v>70279.8</v>
      </c>
      <c r="J26" s="127">
        <f t="shared" si="6"/>
        <v>70279.8</v>
      </c>
      <c r="K26" s="127">
        <f t="shared" si="6"/>
        <v>70279.8</v>
      </c>
    </row>
    <row r="27" spans="2:14" x14ac:dyDescent="0.25">
      <c r="C27" s="228"/>
      <c r="H27" s="182"/>
    </row>
    <row r="28" spans="2:14" x14ac:dyDescent="0.25">
      <c r="C28" s="228"/>
      <c r="H28" s="182"/>
    </row>
    <row r="29" spans="2:14" x14ac:dyDescent="0.25">
      <c r="C29" s="228"/>
      <c r="H29" s="182"/>
    </row>
    <row r="30" spans="2:14" x14ac:dyDescent="0.25">
      <c r="C30" s="228"/>
      <c r="H30" s="182"/>
    </row>
    <row r="31" spans="2:14" x14ac:dyDescent="0.25">
      <c r="C31" s="228"/>
      <c r="H31" s="182"/>
      <c r="I31" s="182"/>
      <c r="J31" s="182"/>
      <c r="K31" s="182"/>
    </row>
    <row r="32" spans="2:14" ht="87" customHeight="1" x14ac:dyDescent="0.3">
      <c r="B32" s="183"/>
      <c r="C32" s="183"/>
      <c r="D32" s="394" t="s">
        <v>176</v>
      </c>
      <c r="E32" s="394"/>
      <c r="F32" s="395" t="s">
        <v>177</v>
      </c>
      <c r="G32" s="395"/>
      <c r="H32" s="183"/>
    </row>
  </sheetData>
  <mergeCells count="21">
    <mergeCell ref="J1:K1"/>
    <mergeCell ref="J6:K6"/>
    <mergeCell ref="B7:B9"/>
    <mergeCell ref="C7:D8"/>
    <mergeCell ref="E7:E9"/>
    <mergeCell ref="F7:F9"/>
    <mergeCell ref="G7:G9"/>
    <mergeCell ref="B5:K5"/>
    <mergeCell ref="J8:J9"/>
    <mergeCell ref="K8:K9"/>
    <mergeCell ref="H1:I1"/>
    <mergeCell ref="H7:K7"/>
    <mergeCell ref="H6:I6"/>
    <mergeCell ref="H8:H9"/>
    <mergeCell ref="B23:G23"/>
    <mergeCell ref="D32:E32"/>
    <mergeCell ref="F32:G32"/>
    <mergeCell ref="I8:I9"/>
    <mergeCell ref="B10:G10"/>
    <mergeCell ref="B11:G11"/>
    <mergeCell ref="B20:G20"/>
  </mergeCells>
  <pageMargins left="0.70866141732283472" right="0.70866141732283472" top="0.74803149606299213" bottom="0.74803149606299213" header="0.31496062992125984" footer="0.31496062992125984"/>
  <pageSetup paperSize="9" scale="4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N144"/>
  <sheetViews>
    <sheetView tabSelected="1" topLeftCell="A16" zoomScale="90" zoomScaleNormal="90" zoomScaleSheetLayoutView="90" workbookViewId="0">
      <selection activeCell="K24" sqref="K24"/>
    </sheetView>
  </sheetViews>
  <sheetFormatPr defaultColWidth="8" defaultRowHeight="16.5" customHeight="1" x14ac:dyDescent="0.3"/>
  <cols>
    <col min="1" max="1" width="8" style="57"/>
    <col min="2" max="2" width="8.85546875" style="57" customWidth="1"/>
    <col min="3" max="3" width="8.140625" style="57" customWidth="1"/>
    <col min="4" max="4" width="8" style="57"/>
    <col min="5" max="5" width="10.5703125" style="57" customWidth="1"/>
    <col min="6" max="6" width="15.28515625" style="57" customWidth="1"/>
    <col min="7" max="7" width="69.42578125" style="57" customWidth="1"/>
    <col min="8" max="8" width="15.85546875" style="370" customWidth="1"/>
    <col min="9" max="9" width="15" style="370" customWidth="1"/>
    <col min="10" max="10" width="16.140625" style="370" customWidth="1"/>
    <col min="11" max="11" width="17" style="370" customWidth="1"/>
    <col min="12" max="12" width="8" style="57"/>
    <col min="13" max="13" width="9.42578125" style="57" bestFit="1" customWidth="1"/>
    <col min="14" max="14" width="9.28515625" style="57" bestFit="1" customWidth="1"/>
    <col min="15" max="16384" width="8" style="57"/>
  </cols>
  <sheetData>
    <row r="1" spans="2:12" s="229" customFormat="1" ht="20.25" customHeight="1" x14ac:dyDescent="0.25">
      <c r="B1" s="403" t="s">
        <v>128</v>
      </c>
      <c r="C1" s="403"/>
      <c r="D1" s="403"/>
      <c r="E1" s="403"/>
      <c r="F1" s="403"/>
      <c r="G1" s="403"/>
      <c r="H1" s="403"/>
      <c r="I1" s="403"/>
      <c r="J1" s="403"/>
      <c r="K1" s="403"/>
    </row>
    <row r="2" spans="2:12" s="1" customFormat="1" ht="20.25" customHeight="1" x14ac:dyDescent="0.25">
      <c r="B2" s="404" t="s">
        <v>122</v>
      </c>
      <c r="C2" s="404"/>
      <c r="D2" s="404"/>
      <c r="E2" s="404"/>
      <c r="F2" s="404"/>
      <c r="G2" s="404"/>
      <c r="H2" s="404"/>
      <c r="I2" s="404"/>
      <c r="J2" s="404"/>
      <c r="K2" s="404"/>
    </row>
    <row r="3" spans="2:12" s="1" customFormat="1" ht="20.25" customHeight="1" x14ac:dyDescent="0.25">
      <c r="B3" s="404" t="s">
        <v>0</v>
      </c>
      <c r="C3" s="404"/>
      <c r="D3" s="404"/>
      <c r="E3" s="404"/>
      <c r="F3" s="404"/>
      <c r="G3" s="404"/>
      <c r="H3" s="404"/>
      <c r="I3" s="404"/>
      <c r="J3" s="404"/>
      <c r="K3" s="404"/>
    </row>
    <row r="4" spans="2:12" s="1" customFormat="1" ht="52.5" customHeight="1" x14ac:dyDescent="0.25">
      <c r="B4" s="375" t="s">
        <v>129</v>
      </c>
      <c r="C4" s="375"/>
      <c r="D4" s="375"/>
      <c r="E4" s="375"/>
      <c r="F4" s="375"/>
      <c r="G4" s="375"/>
      <c r="H4" s="375"/>
      <c r="I4" s="375"/>
      <c r="J4" s="375"/>
      <c r="K4" s="375"/>
      <c r="L4" s="358"/>
    </row>
    <row r="5" spans="2:12" s="31" customFormat="1" ht="20.25" customHeight="1" x14ac:dyDescent="0.3">
      <c r="H5" s="359"/>
      <c r="I5" s="359"/>
      <c r="J5" s="374" t="s">
        <v>87</v>
      </c>
      <c r="K5" s="374"/>
    </row>
    <row r="6" spans="2:12" s="31" customFormat="1" ht="70.5" customHeight="1" x14ac:dyDescent="0.25">
      <c r="B6" s="400" t="s">
        <v>5</v>
      </c>
      <c r="C6" s="400"/>
      <c r="D6" s="400"/>
      <c r="E6" s="400" t="s">
        <v>6</v>
      </c>
      <c r="F6" s="400"/>
      <c r="G6" s="400" t="s">
        <v>7</v>
      </c>
      <c r="H6" s="400" t="s">
        <v>3</v>
      </c>
      <c r="I6" s="400"/>
      <c r="J6" s="400"/>
      <c r="K6" s="400"/>
    </row>
    <row r="7" spans="2:12" s="31" customFormat="1" ht="43.5" customHeight="1" x14ac:dyDescent="0.25">
      <c r="B7" s="92" t="s">
        <v>8</v>
      </c>
      <c r="C7" s="92" t="s">
        <v>9</v>
      </c>
      <c r="D7" s="145" t="s">
        <v>10</v>
      </c>
      <c r="E7" s="145" t="s">
        <v>11</v>
      </c>
      <c r="F7" s="145" t="s">
        <v>12</v>
      </c>
      <c r="G7" s="400"/>
      <c r="H7" s="251" t="s">
        <v>113</v>
      </c>
      <c r="I7" s="251" t="s">
        <v>114</v>
      </c>
      <c r="J7" s="252" t="s">
        <v>69</v>
      </c>
      <c r="K7" s="252" t="s">
        <v>17</v>
      </c>
    </row>
    <row r="8" spans="2:12" s="31" customFormat="1" ht="16.5" customHeight="1" x14ac:dyDescent="0.25">
      <c r="B8" s="32"/>
      <c r="C8" s="32"/>
      <c r="D8" s="32"/>
      <c r="E8" s="32"/>
      <c r="F8" s="32"/>
      <c r="G8" s="146" t="s">
        <v>13</v>
      </c>
      <c r="H8" s="19">
        <f>H10+H92+H113</f>
        <v>0</v>
      </c>
      <c r="I8" s="19">
        <f t="shared" ref="I8:K8" si="0">I10+I92+I113</f>
        <v>0</v>
      </c>
      <c r="J8" s="19">
        <f t="shared" si="0"/>
        <v>0</v>
      </c>
      <c r="K8" s="19">
        <f t="shared" si="0"/>
        <v>0</v>
      </c>
    </row>
    <row r="9" spans="2:12" s="31" customFormat="1" ht="16.5" customHeight="1" x14ac:dyDescent="0.25">
      <c r="B9" s="32"/>
      <c r="C9" s="32"/>
      <c r="D9" s="32"/>
      <c r="E9" s="32"/>
      <c r="F9" s="32"/>
      <c r="G9" s="61" t="s">
        <v>14</v>
      </c>
      <c r="H9" s="61"/>
      <c r="I9" s="61"/>
      <c r="J9" s="61"/>
      <c r="K9" s="61"/>
    </row>
    <row r="10" spans="2:12" s="31" customFormat="1" ht="38.25" customHeight="1" x14ac:dyDescent="0.25">
      <c r="B10" s="32"/>
      <c r="C10" s="32"/>
      <c r="D10" s="32"/>
      <c r="E10" s="32"/>
      <c r="F10" s="32"/>
      <c r="G10" s="146" t="s">
        <v>4</v>
      </c>
      <c r="H10" s="19">
        <f>H12+H49</f>
        <v>-720</v>
      </c>
      <c r="I10" s="19">
        <f t="shared" ref="I10:K10" si="1">I12+I49</f>
        <v>-720</v>
      </c>
      <c r="J10" s="19">
        <f t="shared" si="1"/>
        <v>-720</v>
      </c>
      <c r="K10" s="19">
        <f t="shared" si="1"/>
        <v>-720</v>
      </c>
    </row>
    <row r="11" spans="2:12" s="31" customFormat="1" ht="21" customHeight="1" x14ac:dyDescent="0.25">
      <c r="B11" s="32"/>
      <c r="C11" s="32"/>
      <c r="D11" s="32"/>
      <c r="E11" s="32"/>
      <c r="F11" s="32"/>
      <c r="G11" s="61" t="s">
        <v>228</v>
      </c>
      <c r="H11" s="19"/>
      <c r="I11" s="19"/>
      <c r="J11" s="19"/>
      <c r="K11" s="19"/>
    </row>
    <row r="12" spans="2:12" s="31" customFormat="1" ht="21" customHeight="1" x14ac:dyDescent="0.3">
      <c r="B12" s="230" t="s">
        <v>44</v>
      </c>
      <c r="C12" s="147"/>
      <c r="D12" s="147"/>
      <c r="E12" s="147"/>
      <c r="F12" s="32"/>
      <c r="G12" s="322" t="s">
        <v>206</v>
      </c>
      <c r="H12" s="19">
        <f>H14</f>
        <v>-720</v>
      </c>
      <c r="I12" s="19">
        <f t="shared" ref="I12:K12" si="2">I14</f>
        <v>-720</v>
      </c>
      <c r="J12" s="19">
        <f t="shared" si="2"/>
        <v>-720</v>
      </c>
      <c r="K12" s="19">
        <f t="shared" si="2"/>
        <v>-720</v>
      </c>
    </row>
    <row r="13" spans="2:12" s="31" customFormat="1" ht="21.75" customHeight="1" x14ac:dyDescent="0.25">
      <c r="B13" s="147"/>
      <c r="C13" s="147"/>
      <c r="D13" s="147"/>
      <c r="E13" s="147"/>
      <c r="F13" s="32"/>
      <c r="G13" s="253" t="s">
        <v>14</v>
      </c>
      <c r="H13" s="19"/>
      <c r="I13" s="19"/>
      <c r="J13" s="19"/>
      <c r="K13" s="19"/>
    </row>
    <row r="14" spans="2:12" s="31" customFormat="1" ht="38.25" customHeight="1" x14ac:dyDescent="0.25">
      <c r="B14" s="147"/>
      <c r="C14" s="230" t="s">
        <v>207</v>
      </c>
      <c r="D14" s="147"/>
      <c r="E14" s="147"/>
      <c r="F14" s="32"/>
      <c r="G14" s="101" t="s">
        <v>208</v>
      </c>
      <c r="H14" s="19">
        <f>H16</f>
        <v>-720</v>
      </c>
      <c r="I14" s="19">
        <f t="shared" ref="I14:K14" si="3">I16</f>
        <v>-720</v>
      </c>
      <c r="J14" s="19">
        <f t="shared" si="3"/>
        <v>-720</v>
      </c>
      <c r="K14" s="19">
        <f t="shared" si="3"/>
        <v>-720</v>
      </c>
    </row>
    <row r="15" spans="2:12" s="31" customFormat="1" ht="21" customHeight="1" x14ac:dyDescent="0.25">
      <c r="B15" s="147"/>
      <c r="C15" s="147"/>
      <c r="D15" s="147"/>
      <c r="E15" s="147"/>
      <c r="F15" s="32"/>
      <c r="G15" s="32" t="s">
        <v>14</v>
      </c>
      <c r="H15" s="19"/>
      <c r="I15" s="19"/>
      <c r="J15" s="19"/>
      <c r="K15" s="19"/>
    </row>
    <row r="16" spans="2:12" s="31" customFormat="1" ht="38.25" customHeight="1" x14ac:dyDescent="0.25">
      <c r="B16" s="147"/>
      <c r="C16" s="147"/>
      <c r="D16" s="147" t="s">
        <v>101</v>
      </c>
      <c r="E16" s="147"/>
      <c r="F16" s="32"/>
      <c r="G16" s="147" t="s">
        <v>209</v>
      </c>
      <c r="H16" s="19">
        <f>H20</f>
        <v>-720</v>
      </c>
      <c r="I16" s="19">
        <f t="shared" ref="I16:K16" si="4">I20</f>
        <v>-720</v>
      </c>
      <c r="J16" s="19">
        <f t="shared" si="4"/>
        <v>-720</v>
      </c>
      <c r="K16" s="19">
        <f t="shared" si="4"/>
        <v>-720</v>
      </c>
    </row>
    <row r="17" spans="2:13" s="31" customFormat="1" ht="21.75" customHeight="1" x14ac:dyDescent="0.25">
      <c r="B17" s="230"/>
      <c r="C17" s="230"/>
      <c r="D17" s="230"/>
      <c r="E17" s="146"/>
      <c r="F17" s="61"/>
      <c r="G17" s="61" t="s">
        <v>14</v>
      </c>
      <c r="H17" s="19"/>
      <c r="I17" s="19"/>
      <c r="J17" s="19"/>
      <c r="K17" s="19"/>
    </row>
    <row r="18" spans="2:13" s="31" customFormat="1" ht="36.75" customHeight="1" x14ac:dyDescent="0.25">
      <c r="B18" s="230"/>
      <c r="C18" s="230"/>
      <c r="D18" s="230"/>
      <c r="E18" s="146"/>
      <c r="F18" s="61"/>
      <c r="G18" s="240" t="s">
        <v>4</v>
      </c>
      <c r="H18" s="19">
        <f>H20</f>
        <v>-720</v>
      </c>
      <c r="I18" s="19">
        <f t="shared" ref="I18:K18" si="5">I20</f>
        <v>-720</v>
      </c>
      <c r="J18" s="19">
        <f t="shared" si="5"/>
        <v>-720</v>
      </c>
      <c r="K18" s="19">
        <f t="shared" si="5"/>
        <v>-720</v>
      </c>
    </row>
    <row r="19" spans="2:13" s="31" customFormat="1" ht="21.75" customHeight="1" x14ac:dyDescent="0.25">
      <c r="B19" s="230"/>
      <c r="C19" s="230"/>
      <c r="D19" s="230"/>
      <c r="E19" s="146"/>
      <c r="F19" s="61"/>
      <c r="G19" s="61" t="s">
        <v>14</v>
      </c>
      <c r="H19" s="19"/>
      <c r="I19" s="19"/>
      <c r="J19" s="19"/>
      <c r="K19" s="19"/>
    </row>
    <row r="20" spans="2:13" s="31" customFormat="1" ht="20.25" customHeight="1" x14ac:dyDescent="0.25">
      <c r="B20" s="230"/>
      <c r="C20" s="230"/>
      <c r="D20" s="230"/>
      <c r="E20" s="145">
        <v>1212</v>
      </c>
      <c r="F20" s="147"/>
      <c r="G20" s="147" t="s">
        <v>195</v>
      </c>
      <c r="H20" s="19">
        <f>H22+H40</f>
        <v>-720</v>
      </c>
      <c r="I20" s="19">
        <f t="shared" ref="I20:K20" si="6">I22+I40</f>
        <v>-720</v>
      </c>
      <c r="J20" s="19">
        <f t="shared" si="6"/>
        <v>-720</v>
      </c>
      <c r="K20" s="19">
        <f t="shared" si="6"/>
        <v>-720</v>
      </c>
    </row>
    <row r="21" spans="2:13" s="31" customFormat="1" ht="20.25" customHeight="1" x14ac:dyDescent="0.25">
      <c r="B21" s="230"/>
      <c r="C21" s="230"/>
      <c r="D21" s="230"/>
      <c r="E21" s="146"/>
      <c r="F21" s="61"/>
      <c r="G21" s="61" t="s">
        <v>14</v>
      </c>
      <c r="H21" s="19"/>
      <c r="I21" s="19"/>
      <c r="J21" s="19"/>
      <c r="K21" s="360"/>
    </row>
    <row r="22" spans="2:13" s="31" customFormat="1" ht="38.25" customHeight="1" x14ac:dyDescent="0.25">
      <c r="B22" s="32"/>
      <c r="C22" s="32"/>
      <c r="D22" s="32"/>
      <c r="E22" s="32"/>
      <c r="F22" s="145">
        <v>12030</v>
      </c>
      <c r="G22" s="147" t="s">
        <v>210</v>
      </c>
      <c r="H22" s="254">
        <f>H24+H33</f>
        <v>6721.3</v>
      </c>
      <c r="I22" s="254">
        <f>I24+I33</f>
        <v>6721.3</v>
      </c>
      <c r="J22" s="254">
        <f>J24+J33</f>
        <v>6721.3</v>
      </c>
      <c r="K22" s="254">
        <f>K24+K33</f>
        <v>6721.3</v>
      </c>
    </row>
    <row r="23" spans="2:13" s="31" customFormat="1" ht="16.5" customHeight="1" x14ac:dyDescent="0.25">
      <c r="B23" s="32"/>
      <c r="C23" s="32"/>
      <c r="D23" s="32"/>
      <c r="E23" s="32"/>
      <c r="F23" s="248"/>
      <c r="G23" s="32" t="s">
        <v>15</v>
      </c>
      <c r="H23" s="255"/>
      <c r="I23" s="255"/>
      <c r="J23" s="255"/>
      <c r="K23" s="255"/>
      <c r="M23" s="331"/>
    </row>
    <row r="24" spans="2:13" s="31" customFormat="1" ht="20.25" customHeight="1" x14ac:dyDescent="0.25">
      <c r="B24" s="32"/>
      <c r="C24" s="32"/>
      <c r="D24" s="32"/>
      <c r="E24" s="32"/>
      <c r="F24" s="145"/>
      <c r="G24" s="147" t="s">
        <v>211</v>
      </c>
      <c r="H24" s="323">
        <f>H26</f>
        <v>6281.7</v>
      </c>
      <c r="I24" s="323">
        <f t="shared" ref="I24:K24" si="7">I26</f>
        <v>6281.7</v>
      </c>
      <c r="J24" s="323">
        <f t="shared" si="7"/>
        <v>6281.7</v>
      </c>
      <c r="K24" s="323">
        <f t="shared" si="7"/>
        <v>6281.7</v>
      </c>
    </row>
    <row r="25" spans="2:13" s="31" customFormat="1" ht="38.25" customHeight="1" x14ac:dyDescent="0.25">
      <c r="B25" s="32"/>
      <c r="C25" s="32"/>
      <c r="D25" s="32"/>
      <c r="E25" s="32"/>
      <c r="F25" s="248"/>
      <c r="G25" s="32" t="s">
        <v>16</v>
      </c>
      <c r="H25" s="255"/>
      <c r="I25" s="255"/>
      <c r="J25" s="255"/>
      <c r="K25" s="255"/>
    </row>
    <row r="26" spans="2:13" s="31" customFormat="1" ht="23.25" customHeight="1" x14ac:dyDescent="0.25">
      <c r="B26" s="32"/>
      <c r="C26" s="32"/>
      <c r="D26" s="32"/>
      <c r="E26" s="32"/>
      <c r="F26" s="248"/>
      <c r="G26" s="32" t="s">
        <v>13</v>
      </c>
      <c r="H26" s="255">
        <f t="shared" ref="H26:K27" si="8">H27</f>
        <v>6281.7</v>
      </c>
      <c r="I26" s="255">
        <f t="shared" si="8"/>
        <v>6281.7</v>
      </c>
      <c r="J26" s="255">
        <f t="shared" si="8"/>
        <v>6281.7</v>
      </c>
      <c r="K26" s="255">
        <f t="shared" si="8"/>
        <v>6281.7</v>
      </c>
    </row>
    <row r="27" spans="2:13" s="31" customFormat="1" ht="18.75" customHeight="1" x14ac:dyDescent="0.25">
      <c r="B27" s="32"/>
      <c r="C27" s="32"/>
      <c r="D27" s="32"/>
      <c r="E27" s="32"/>
      <c r="F27" s="248"/>
      <c r="G27" s="32" t="s">
        <v>34</v>
      </c>
      <c r="H27" s="255">
        <f>H28</f>
        <v>6281.7</v>
      </c>
      <c r="I27" s="255">
        <f t="shared" si="8"/>
        <v>6281.7</v>
      </c>
      <c r="J27" s="255">
        <f t="shared" si="8"/>
        <v>6281.7</v>
      </c>
      <c r="K27" s="255">
        <f t="shared" si="8"/>
        <v>6281.7</v>
      </c>
    </row>
    <row r="28" spans="2:13" s="31" customFormat="1" ht="21.75" customHeight="1" x14ac:dyDescent="0.25">
      <c r="B28" s="32"/>
      <c r="C28" s="32"/>
      <c r="D28" s="32"/>
      <c r="E28" s="32"/>
      <c r="F28" s="248"/>
      <c r="G28" s="32" t="s">
        <v>212</v>
      </c>
      <c r="H28" s="255">
        <f>H29+H31</f>
        <v>6281.7</v>
      </c>
      <c r="I28" s="255">
        <f t="shared" ref="I28:K28" si="9">I29+I31</f>
        <v>6281.7</v>
      </c>
      <c r="J28" s="255">
        <f t="shared" si="9"/>
        <v>6281.7</v>
      </c>
      <c r="K28" s="255">
        <f t="shared" si="9"/>
        <v>6281.7</v>
      </c>
    </row>
    <row r="29" spans="2:13" s="31" customFormat="1" ht="21.75" customHeight="1" x14ac:dyDescent="0.25">
      <c r="B29" s="32"/>
      <c r="C29" s="32"/>
      <c r="D29" s="32"/>
      <c r="E29" s="32"/>
      <c r="F29" s="248"/>
      <c r="G29" s="32" t="s">
        <v>213</v>
      </c>
      <c r="H29" s="255">
        <f>H30</f>
        <v>5952</v>
      </c>
      <c r="I29" s="255">
        <f t="shared" ref="I29:K29" si="10">I30</f>
        <v>5952</v>
      </c>
      <c r="J29" s="255">
        <f t="shared" si="10"/>
        <v>5952</v>
      </c>
      <c r="K29" s="255">
        <f t="shared" si="10"/>
        <v>5952</v>
      </c>
    </row>
    <row r="30" spans="2:13" s="31" customFormat="1" ht="21" customHeight="1" x14ac:dyDescent="0.25">
      <c r="B30" s="32"/>
      <c r="C30" s="32"/>
      <c r="D30" s="32"/>
      <c r="E30" s="32"/>
      <c r="F30" s="32"/>
      <c r="G30" s="32" t="s">
        <v>214</v>
      </c>
      <c r="H30" s="335">
        <v>5952</v>
      </c>
      <c r="I30" s="335">
        <f>H30</f>
        <v>5952</v>
      </c>
      <c r="J30" s="335">
        <f>I30</f>
        <v>5952</v>
      </c>
      <c r="K30" s="335">
        <f>J30</f>
        <v>5952</v>
      </c>
    </row>
    <row r="31" spans="2:13" s="31" customFormat="1" ht="19.5" customHeight="1" x14ac:dyDescent="0.25">
      <c r="B31" s="32"/>
      <c r="C31" s="32"/>
      <c r="D31" s="32"/>
      <c r="E31" s="32"/>
      <c r="F31" s="32"/>
      <c r="G31" s="32" t="s">
        <v>215</v>
      </c>
      <c r="H31" s="335">
        <f>H32</f>
        <v>329.7</v>
      </c>
      <c r="I31" s="335">
        <f t="shared" ref="I31:K31" si="11">I32</f>
        <v>329.7</v>
      </c>
      <c r="J31" s="335">
        <f t="shared" si="11"/>
        <v>329.7</v>
      </c>
      <c r="K31" s="335">
        <f t="shared" si="11"/>
        <v>329.7</v>
      </c>
    </row>
    <row r="32" spans="2:13" s="31" customFormat="1" ht="19.5" customHeight="1" x14ac:dyDescent="0.25">
      <c r="B32" s="32"/>
      <c r="C32" s="32"/>
      <c r="D32" s="32"/>
      <c r="E32" s="32"/>
      <c r="F32" s="32"/>
      <c r="G32" s="32" t="s">
        <v>216</v>
      </c>
      <c r="H32" s="335">
        <f>329.7</f>
        <v>329.7</v>
      </c>
      <c r="I32" s="335">
        <f>329.7</f>
        <v>329.7</v>
      </c>
      <c r="J32" s="335">
        <f>329.7</f>
        <v>329.7</v>
      </c>
      <c r="K32" s="335">
        <f>329.7</f>
        <v>329.7</v>
      </c>
    </row>
    <row r="33" spans="2:14" s="31" customFormat="1" ht="19.5" customHeight="1" x14ac:dyDescent="0.25">
      <c r="B33" s="32"/>
      <c r="C33" s="32"/>
      <c r="D33" s="32"/>
      <c r="E33" s="32"/>
      <c r="F33" s="32"/>
      <c r="G33" s="147" t="s">
        <v>256</v>
      </c>
      <c r="H33" s="307">
        <f>H35</f>
        <v>439.6</v>
      </c>
      <c r="I33" s="307">
        <f t="shared" ref="I33:K33" si="12">I35</f>
        <v>439.6</v>
      </c>
      <c r="J33" s="307">
        <f t="shared" si="12"/>
        <v>439.6</v>
      </c>
      <c r="K33" s="307">
        <f t="shared" si="12"/>
        <v>439.6</v>
      </c>
    </row>
    <row r="34" spans="2:14" s="31" customFormat="1" ht="19.5" customHeight="1" x14ac:dyDescent="0.25">
      <c r="B34" s="32"/>
      <c r="C34" s="32"/>
      <c r="D34" s="32"/>
      <c r="E34" s="32"/>
      <c r="F34" s="32"/>
      <c r="G34" s="32" t="s">
        <v>16</v>
      </c>
      <c r="H34" s="255"/>
      <c r="I34" s="255"/>
      <c r="J34" s="255"/>
      <c r="K34" s="255"/>
    </row>
    <row r="35" spans="2:14" s="31" customFormat="1" ht="19.5" customHeight="1" x14ac:dyDescent="0.25">
      <c r="B35" s="32"/>
      <c r="C35" s="32"/>
      <c r="D35" s="32"/>
      <c r="E35" s="32"/>
      <c r="F35" s="32"/>
      <c r="G35" s="32" t="s">
        <v>13</v>
      </c>
      <c r="H35" s="255">
        <f t="shared" ref="H35:K38" si="13">H36</f>
        <v>439.6</v>
      </c>
      <c r="I35" s="255">
        <f t="shared" si="13"/>
        <v>439.6</v>
      </c>
      <c r="J35" s="255">
        <f t="shared" si="13"/>
        <v>439.6</v>
      </c>
      <c r="K35" s="255">
        <f t="shared" si="13"/>
        <v>439.6</v>
      </c>
    </row>
    <row r="36" spans="2:14" s="31" customFormat="1" ht="19.5" customHeight="1" x14ac:dyDescent="0.25">
      <c r="B36" s="32"/>
      <c r="C36" s="32"/>
      <c r="D36" s="32"/>
      <c r="E36" s="32"/>
      <c r="F36" s="32"/>
      <c r="G36" s="32" t="s">
        <v>34</v>
      </c>
      <c r="H36" s="255">
        <f t="shared" si="13"/>
        <v>439.6</v>
      </c>
      <c r="I36" s="255">
        <f t="shared" si="13"/>
        <v>439.6</v>
      </c>
      <c r="J36" s="255">
        <f t="shared" si="13"/>
        <v>439.6</v>
      </c>
      <c r="K36" s="255">
        <f t="shared" si="13"/>
        <v>439.6</v>
      </c>
    </row>
    <row r="37" spans="2:14" s="31" customFormat="1" ht="19.5" customHeight="1" x14ac:dyDescent="0.25">
      <c r="B37" s="32"/>
      <c r="C37" s="32"/>
      <c r="D37" s="32"/>
      <c r="E37" s="32"/>
      <c r="F37" s="32"/>
      <c r="G37" s="32" t="s">
        <v>212</v>
      </c>
      <c r="H37" s="255">
        <f t="shared" si="13"/>
        <v>439.6</v>
      </c>
      <c r="I37" s="255">
        <f t="shared" si="13"/>
        <v>439.6</v>
      </c>
      <c r="J37" s="255">
        <f t="shared" si="13"/>
        <v>439.6</v>
      </c>
      <c r="K37" s="255">
        <f t="shared" si="13"/>
        <v>439.6</v>
      </c>
    </row>
    <row r="38" spans="2:14" s="31" customFormat="1" ht="19.5" customHeight="1" x14ac:dyDescent="0.25">
      <c r="B38" s="32"/>
      <c r="C38" s="32"/>
      <c r="D38" s="32"/>
      <c r="E38" s="32"/>
      <c r="F38" s="32"/>
      <c r="G38" s="32" t="s">
        <v>213</v>
      </c>
      <c r="H38" s="255">
        <f>H39</f>
        <v>439.6</v>
      </c>
      <c r="I38" s="255">
        <f t="shared" si="13"/>
        <v>439.6</v>
      </c>
      <c r="J38" s="255">
        <f t="shared" si="13"/>
        <v>439.6</v>
      </c>
      <c r="K38" s="255">
        <f t="shared" si="13"/>
        <v>439.6</v>
      </c>
    </row>
    <row r="39" spans="2:14" s="31" customFormat="1" ht="19.5" customHeight="1" x14ac:dyDescent="0.25">
      <c r="B39" s="32"/>
      <c r="C39" s="32"/>
      <c r="D39" s="32"/>
      <c r="E39" s="32"/>
      <c r="F39" s="32"/>
      <c r="G39" s="32" t="s">
        <v>257</v>
      </c>
      <c r="H39" s="255">
        <v>439.6</v>
      </c>
      <c r="I39" s="255">
        <f>H39</f>
        <v>439.6</v>
      </c>
      <c r="J39" s="255">
        <f>I39</f>
        <v>439.6</v>
      </c>
      <c r="K39" s="255">
        <f>J39</f>
        <v>439.6</v>
      </c>
      <c r="N39" s="331"/>
    </row>
    <row r="40" spans="2:14" s="33" customFormat="1" ht="38.25" customHeight="1" x14ac:dyDescent="0.25">
      <c r="B40" s="147"/>
      <c r="C40" s="147"/>
      <c r="D40" s="147"/>
      <c r="E40" s="147"/>
      <c r="F40" s="147" t="s">
        <v>230</v>
      </c>
      <c r="G40" s="147" t="s">
        <v>217</v>
      </c>
      <c r="H40" s="203">
        <f>H42</f>
        <v>-7441.3</v>
      </c>
      <c r="I40" s="203">
        <f t="shared" ref="I40:K40" si="14">I42</f>
        <v>-7441.3</v>
      </c>
      <c r="J40" s="203">
        <f t="shared" si="14"/>
        <v>-7441.3</v>
      </c>
      <c r="K40" s="203">
        <f t="shared" si="14"/>
        <v>-7441.3</v>
      </c>
    </row>
    <row r="41" spans="2:14" s="31" customFormat="1" ht="17.25" x14ac:dyDescent="0.25">
      <c r="B41" s="32"/>
      <c r="C41" s="32"/>
      <c r="D41" s="32"/>
      <c r="E41" s="32"/>
      <c r="F41" s="32"/>
      <c r="G41" s="32" t="s">
        <v>15</v>
      </c>
      <c r="H41" s="335"/>
      <c r="I41" s="335"/>
      <c r="J41" s="335"/>
      <c r="K41" s="335"/>
    </row>
    <row r="42" spans="2:14" s="33" customFormat="1" ht="17.25" x14ac:dyDescent="0.25">
      <c r="B42" s="147"/>
      <c r="C42" s="147"/>
      <c r="D42" s="147"/>
      <c r="E42" s="147"/>
      <c r="F42" s="32"/>
      <c r="G42" s="361" t="s">
        <v>105</v>
      </c>
      <c r="H42" s="203">
        <f>H44</f>
        <v>-7441.3</v>
      </c>
      <c r="I42" s="203">
        <f t="shared" ref="I42:K42" si="15">I44</f>
        <v>-7441.3</v>
      </c>
      <c r="J42" s="203">
        <f t="shared" si="15"/>
        <v>-7441.3</v>
      </c>
      <c r="K42" s="203">
        <f t="shared" si="15"/>
        <v>-7441.3</v>
      </c>
    </row>
    <row r="43" spans="2:14" s="31" customFormat="1" ht="34.5" x14ac:dyDescent="0.25">
      <c r="B43" s="32"/>
      <c r="C43" s="32"/>
      <c r="D43" s="32"/>
      <c r="E43" s="32"/>
      <c r="F43" s="32"/>
      <c r="G43" s="32" t="s">
        <v>16</v>
      </c>
      <c r="H43" s="335"/>
      <c r="I43" s="335"/>
      <c r="J43" s="335"/>
      <c r="K43" s="335"/>
    </row>
    <row r="44" spans="2:14" s="31" customFormat="1" ht="17.25" x14ac:dyDescent="0.25">
      <c r="B44" s="32"/>
      <c r="C44" s="32"/>
      <c r="D44" s="32"/>
      <c r="E44" s="32"/>
      <c r="F44" s="32"/>
      <c r="G44" s="32" t="s">
        <v>13</v>
      </c>
      <c r="H44" s="335">
        <f>H45</f>
        <v>-7441.3</v>
      </c>
      <c r="I44" s="335">
        <f t="shared" ref="I44:K47" si="16">I45</f>
        <v>-7441.3</v>
      </c>
      <c r="J44" s="335">
        <f t="shared" si="16"/>
        <v>-7441.3</v>
      </c>
      <c r="K44" s="335">
        <f t="shared" si="16"/>
        <v>-7441.3</v>
      </c>
    </row>
    <row r="45" spans="2:14" s="31" customFormat="1" ht="17.25" x14ac:dyDescent="0.25">
      <c r="B45" s="32"/>
      <c r="C45" s="32"/>
      <c r="D45" s="32"/>
      <c r="E45" s="32"/>
      <c r="F45" s="32"/>
      <c r="G45" s="32" t="s">
        <v>29</v>
      </c>
      <c r="H45" s="335">
        <f>H46</f>
        <v>-7441.3</v>
      </c>
      <c r="I45" s="335">
        <f t="shared" si="16"/>
        <v>-7441.3</v>
      </c>
      <c r="J45" s="335">
        <f t="shared" si="16"/>
        <v>-7441.3</v>
      </c>
      <c r="K45" s="335">
        <f t="shared" si="16"/>
        <v>-7441.3</v>
      </c>
    </row>
    <row r="46" spans="2:14" s="31" customFormat="1" ht="17.25" x14ac:dyDescent="0.25">
      <c r="B46" s="32"/>
      <c r="C46" s="32"/>
      <c r="D46" s="32"/>
      <c r="E46" s="32"/>
      <c r="F46" s="32"/>
      <c r="G46" s="32" t="s">
        <v>30</v>
      </c>
      <c r="H46" s="2">
        <f>H47</f>
        <v>-7441.3</v>
      </c>
      <c r="I46" s="2">
        <f t="shared" si="16"/>
        <v>-7441.3</v>
      </c>
      <c r="J46" s="2">
        <f t="shared" si="16"/>
        <v>-7441.3</v>
      </c>
      <c r="K46" s="2">
        <f t="shared" si="16"/>
        <v>-7441.3</v>
      </c>
    </row>
    <row r="47" spans="2:14" s="31" customFormat="1" ht="17.25" x14ac:dyDescent="0.25">
      <c r="B47" s="32"/>
      <c r="C47" s="32"/>
      <c r="D47" s="32"/>
      <c r="E47" s="32"/>
      <c r="F47" s="32"/>
      <c r="G47" s="32" t="s">
        <v>48</v>
      </c>
      <c r="H47" s="2">
        <f>H48</f>
        <v>-7441.3</v>
      </c>
      <c r="I47" s="2">
        <f t="shared" si="16"/>
        <v>-7441.3</v>
      </c>
      <c r="J47" s="2">
        <f t="shared" si="16"/>
        <v>-7441.3</v>
      </c>
      <c r="K47" s="2">
        <f t="shared" si="16"/>
        <v>-7441.3</v>
      </c>
    </row>
    <row r="48" spans="2:14" s="31" customFormat="1" ht="17.25" x14ac:dyDescent="0.25">
      <c r="B48" s="32"/>
      <c r="C48" s="32"/>
      <c r="D48" s="32"/>
      <c r="E48" s="32"/>
      <c r="F48" s="32"/>
      <c r="G48" s="32" t="s">
        <v>218</v>
      </c>
      <c r="H48" s="2">
        <f>-H33-H24-H104</f>
        <v>-7441.3</v>
      </c>
      <c r="I48" s="2">
        <f>H48</f>
        <v>-7441.3</v>
      </c>
      <c r="J48" s="2">
        <f>I48</f>
        <v>-7441.3</v>
      </c>
      <c r="K48" s="2">
        <f>J48</f>
        <v>-7441.3</v>
      </c>
    </row>
    <row r="49" spans="2:11" s="31" customFormat="1" ht="18" customHeight="1" x14ac:dyDescent="0.25">
      <c r="B49" s="230" t="s">
        <v>21</v>
      </c>
      <c r="C49" s="32"/>
      <c r="D49" s="32"/>
      <c r="E49" s="32"/>
      <c r="F49" s="32"/>
      <c r="G49" s="362" t="s">
        <v>22</v>
      </c>
      <c r="H49" s="19">
        <f>H51+H77</f>
        <v>0</v>
      </c>
      <c r="I49" s="19">
        <f t="shared" ref="I49:K49" si="17">I51+I77</f>
        <v>0</v>
      </c>
      <c r="J49" s="19">
        <f t="shared" si="17"/>
        <v>0</v>
      </c>
      <c r="K49" s="19">
        <f t="shared" si="17"/>
        <v>0</v>
      </c>
    </row>
    <row r="50" spans="2:11" s="31" customFormat="1" ht="16.5" customHeight="1" x14ac:dyDescent="0.25">
      <c r="B50" s="32"/>
      <c r="C50" s="32"/>
      <c r="D50" s="32"/>
      <c r="E50" s="32"/>
      <c r="F50" s="32"/>
      <c r="G50" s="61" t="s">
        <v>14</v>
      </c>
      <c r="H50" s="61"/>
      <c r="I50" s="61"/>
      <c r="J50" s="61"/>
      <c r="K50" s="61"/>
    </row>
    <row r="51" spans="2:11" s="31" customFormat="1" ht="33.75" customHeight="1" x14ac:dyDescent="0.25">
      <c r="B51" s="32"/>
      <c r="C51" s="230" t="s">
        <v>23</v>
      </c>
      <c r="D51" s="32"/>
      <c r="E51" s="32"/>
      <c r="F51" s="32"/>
      <c r="G51" s="362" t="s">
        <v>24</v>
      </c>
      <c r="H51" s="19">
        <v>62838.5</v>
      </c>
      <c r="I51" s="19">
        <v>62838.5</v>
      </c>
      <c r="J51" s="19">
        <v>0</v>
      </c>
      <c r="K51" s="19">
        <v>0</v>
      </c>
    </row>
    <row r="52" spans="2:11" s="31" customFormat="1" ht="16.5" customHeight="1" x14ac:dyDescent="0.25">
      <c r="B52" s="32"/>
      <c r="C52" s="32"/>
      <c r="D52" s="32"/>
      <c r="E52" s="32"/>
      <c r="F52" s="32"/>
      <c r="G52" s="61" t="s">
        <v>14</v>
      </c>
      <c r="H52" s="61"/>
      <c r="I52" s="61"/>
      <c r="J52" s="61"/>
      <c r="K52" s="61"/>
    </row>
    <row r="53" spans="2:11" s="31" customFormat="1" ht="16.5" customHeight="1" x14ac:dyDescent="0.25">
      <c r="B53" s="32"/>
      <c r="C53" s="32"/>
      <c r="D53" s="147" t="s">
        <v>21</v>
      </c>
      <c r="E53" s="32"/>
      <c r="F53" s="32"/>
      <c r="G53" s="146" t="s">
        <v>25</v>
      </c>
      <c r="H53" s="319">
        <v>62838.5</v>
      </c>
      <c r="I53" s="319">
        <v>62838.5</v>
      </c>
      <c r="J53" s="319">
        <v>0</v>
      </c>
      <c r="K53" s="319">
        <v>0</v>
      </c>
    </row>
    <row r="54" spans="2:11" s="31" customFormat="1" ht="16.5" customHeight="1" x14ac:dyDescent="0.25">
      <c r="B54" s="32"/>
      <c r="C54" s="32"/>
      <c r="D54" s="32"/>
      <c r="E54" s="32"/>
      <c r="F54" s="32"/>
      <c r="G54" s="61" t="s">
        <v>14</v>
      </c>
      <c r="H54" s="61"/>
      <c r="I54" s="61"/>
      <c r="J54" s="61"/>
      <c r="K54" s="61"/>
    </row>
    <row r="55" spans="2:11" s="31" customFormat="1" ht="34.5" customHeight="1" x14ac:dyDescent="0.25">
      <c r="B55" s="32"/>
      <c r="C55" s="32"/>
      <c r="D55" s="32"/>
      <c r="E55" s="32"/>
      <c r="F55" s="32"/>
      <c r="G55" s="146" t="s">
        <v>4</v>
      </c>
      <c r="H55" s="19">
        <v>62838.5</v>
      </c>
      <c r="I55" s="19">
        <v>62838.5</v>
      </c>
      <c r="J55" s="19">
        <v>0</v>
      </c>
      <c r="K55" s="19">
        <v>0</v>
      </c>
    </row>
    <row r="56" spans="2:11" s="31" customFormat="1" ht="16.5" customHeight="1" x14ac:dyDescent="0.25">
      <c r="B56" s="32"/>
      <c r="C56" s="32"/>
      <c r="D56" s="32"/>
      <c r="E56" s="32"/>
      <c r="F56" s="32"/>
      <c r="G56" s="61" t="s">
        <v>14</v>
      </c>
      <c r="H56" s="61"/>
      <c r="I56" s="61"/>
      <c r="J56" s="61"/>
      <c r="K56" s="61"/>
    </row>
    <row r="57" spans="2:11" s="31" customFormat="1" ht="18.75" customHeight="1" x14ac:dyDescent="0.25">
      <c r="B57" s="32"/>
      <c r="C57" s="32"/>
      <c r="D57" s="32"/>
      <c r="E57" s="147" t="s">
        <v>26</v>
      </c>
      <c r="F57" s="147"/>
      <c r="G57" s="146" t="s">
        <v>20</v>
      </c>
      <c r="H57" s="19">
        <v>62838.5</v>
      </c>
      <c r="I57" s="19">
        <v>62838.5</v>
      </c>
      <c r="J57" s="19">
        <v>0</v>
      </c>
      <c r="K57" s="19">
        <v>0</v>
      </c>
    </row>
    <row r="58" spans="2:11" s="31" customFormat="1" ht="16.5" customHeight="1" x14ac:dyDescent="0.25">
      <c r="B58" s="32"/>
      <c r="C58" s="32"/>
      <c r="D58" s="32"/>
      <c r="E58" s="32"/>
      <c r="F58" s="32"/>
      <c r="G58" s="61" t="s">
        <v>14</v>
      </c>
      <c r="H58" s="61"/>
      <c r="I58" s="61"/>
      <c r="J58" s="61"/>
      <c r="K58" s="61"/>
    </row>
    <row r="59" spans="2:11" s="33" customFormat="1" ht="92.25" customHeight="1" x14ac:dyDescent="0.25">
      <c r="B59" s="147"/>
      <c r="C59" s="147"/>
      <c r="D59" s="147"/>
      <c r="E59" s="147"/>
      <c r="F59" s="147" t="s">
        <v>294</v>
      </c>
      <c r="G59" s="147" t="s">
        <v>295</v>
      </c>
      <c r="H59" s="19">
        <v>0</v>
      </c>
      <c r="I59" s="19">
        <v>0</v>
      </c>
      <c r="J59" s="19">
        <v>-62838.5</v>
      </c>
      <c r="K59" s="19">
        <v>-62838.5</v>
      </c>
    </row>
    <row r="60" spans="2:11" s="31" customFormat="1" ht="17.25" x14ac:dyDescent="0.25">
      <c r="B60" s="32"/>
      <c r="C60" s="32"/>
      <c r="D60" s="32"/>
      <c r="E60" s="32"/>
      <c r="F60" s="147"/>
      <c r="G60" s="147" t="s">
        <v>15</v>
      </c>
      <c r="H60" s="19"/>
      <c r="I60" s="19"/>
      <c r="J60" s="2"/>
      <c r="K60" s="2"/>
    </row>
    <row r="61" spans="2:11" s="31" customFormat="1" ht="34.5" x14ac:dyDescent="0.25">
      <c r="B61" s="32"/>
      <c r="C61" s="32"/>
      <c r="D61" s="32"/>
      <c r="E61" s="32"/>
      <c r="F61" s="147"/>
      <c r="G61" s="176" t="s">
        <v>32</v>
      </c>
      <c r="H61" s="19">
        <v>0</v>
      </c>
      <c r="I61" s="19">
        <v>0</v>
      </c>
      <c r="J61" s="2">
        <v>-62838.5</v>
      </c>
      <c r="K61" s="2">
        <v>-62838.5</v>
      </c>
    </row>
    <row r="62" spans="2:11" s="31" customFormat="1" ht="34.5" x14ac:dyDescent="0.25">
      <c r="B62" s="32"/>
      <c r="C62" s="32"/>
      <c r="D62" s="32"/>
      <c r="E62" s="32"/>
      <c r="F62" s="147"/>
      <c r="G62" s="147" t="s">
        <v>16</v>
      </c>
      <c r="H62" s="19"/>
      <c r="I62" s="19"/>
      <c r="J62" s="2"/>
      <c r="K62" s="2"/>
    </row>
    <row r="63" spans="2:11" s="31" customFormat="1" ht="17.25" x14ac:dyDescent="0.25">
      <c r="B63" s="32"/>
      <c r="C63" s="32"/>
      <c r="D63" s="32"/>
      <c r="E63" s="32"/>
      <c r="F63" s="147"/>
      <c r="G63" s="147" t="s">
        <v>13</v>
      </c>
      <c r="H63" s="19">
        <v>0</v>
      </c>
      <c r="I63" s="19">
        <v>0</v>
      </c>
      <c r="J63" s="2">
        <v>-62838.5</v>
      </c>
      <c r="K63" s="2">
        <v>-62838.5</v>
      </c>
    </row>
    <row r="64" spans="2:11" s="31" customFormat="1" ht="17.25" x14ac:dyDescent="0.25">
      <c r="B64" s="32"/>
      <c r="C64" s="32"/>
      <c r="D64" s="32"/>
      <c r="E64" s="32"/>
      <c r="F64" s="147"/>
      <c r="G64" s="147" t="s">
        <v>29</v>
      </c>
      <c r="H64" s="19">
        <v>0</v>
      </c>
      <c r="I64" s="19">
        <v>0</v>
      </c>
      <c r="J64" s="2">
        <v>-62838.5</v>
      </c>
      <c r="K64" s="2">
        <v>-62838.5</v>
      </c>
    </row>
    <row r="65" spans="2:11" s="31" customFormat="1" ht="17.25" x14ac:dyDescent="0.25">
      <c r="B65" s="32"/>
      <c r="C65" s="32"/>
      <c r="D65" s="32"/>
      <c r="E65" s="32"/>
      <c r="F65" s="147"/>
      <c r="G65" s="147" t="s">
        <v>30</v>
      </c>
      <c r="H65" s="19">
        <v>0</v>
      </c>
      <c r="I65" s="19">
        <v>0</v>
      </c>
      <c r="J65" s="2">
        <v>-62838.5</v>
      </c>
      <c r="K65" s="2">
        <v>-62838.5</v>
      </c>
    </row>
    <row r="66" spans="2:11" s="31" customFormat="1" ht="17.25" x14ac:dyDescent="0.25">
      <c r="B66" s="32"/>
      <c r="C66" s="32"/>
      <c r="D66" s="32"/>
      <c r="E66" s="32"/>
      <c r="F66" s="147"/>
      <c r="G66" s="147" t="s">
        <v>48</v>
      </c>
      <c r="H66" s="19">
        <v>0</v>
      </c>
      <c r="I66" s="19">
        <v>0</v>
      </c>
      <c r="J66" s="2">
        <v>-62838.5</v>
      </c>
      <c r="K66" s="2">
        <v>-62838.5</v>
      </c>
    </row>
    <row r="67" spans="2:11" s="31" customFormat="1" ht="17.25" x14ac:dyDescent="0.25">
      <c r="B67" s="32"/>
      <c r="C67" s="32"/>
      <c r="D67" s="32"/>
      <c r="E67" s="32"/>
      <c r="F67" s="147"/>
      <c r="G67" s="147" t="s">
        <v>49</v>
      </c>
      <c r="H67" s="19">
        <v>0</v>
      </c>
      <c r="I67" s="19">
        <v>0</v>
      </c>
      <c r="J67" s="2">
        <v>-62838.5</v>
      </c>
      <c r="K67" s="2">
        <v>-62838.5</v>
      </c>
    </row>
    <row r="68" spans="2:11" s="33" customFormat="1" ht="69" x14ac:dyDescent="0.25">
      <c r="B68" s="146"/>
      <c r="C68" s="146"/>
      <c r="D68" s="146"/>
      <c r="E68" s="146"/>
      <c r="F68" s="145">
        <v>31005</v>
      </c>
      <c r="G68" s="146" t="s">
        <v>118</v>
      </c>
      <c r="H68" s="19">
        <v>62838.5</v>
      </c>
      <c r="I68" s="19">
        <v>62838.5</v>
      </c>
      <c r="J68" s="19">
        <v>62838.5</v>
      </c>
      <c r="K68" s="19">
        <v>62838.5</v>
      </c>
    </row>
    <row r="69" spans="2:11" s="31" customFormat="1" ht="16.5" customHeight="1" x14ac:dyDescent="0.25">
      <c r="B69" s="32"/>
      <c r="C69" s="32"/>
      <c r="D69" s="32"/>
      <c r="E69" s="32"/>
      <c r="F69" s="32"/>
      <c r="G69" s="61" t="s">
        <v>15</v>
      </c>
      <c r="H69" s="2"/>
      <c r="I69" s="2"/>
      <c r="J69" s="2"/>
      <c r="K69" s="2"/>
    </row>
    <row r="70" spans="2:11" s="31" customFormat="1" ht="34.5" x14ac:dyDescent="0.25">
      <c r="B70" s="32"/>
      <c r="C70" s="32"/>
      <c r="D70" s="32"/>
      <c r="E70" s="32"/>
      <c r="F70" s="32"/>
      <c r="G70" s="60" t="s">
        <v>32</v>
      </c>
      <c r="H70" s="2">
        <v>62838.5</v>
      </c>
      <c r="I70" s="2">
        <v>62838.5</v>
      </c>
      <c r="J70" s="2">
        <v>62838.5</v>
      </c>
      <c r="K70" s="2">
        <v>62838.5</v>
      </c>
    </row>
    <row r="71" spans="2:11" s="31" customFormat="1" ht="34.5" x14ac:dyDescent="0.25">
      <c r="B71" s="32"/>
      <c r="C71" s="32"/>
      <c r="D71" s="32"/>
      <c r="E71" s="32"/>
      <c r="F71" s="32"/>
      <c r="G71" s="61" t="s">
        <v>16</v>
      </c>
      <c r="H71" s="2"/>
      <c r="I71" s="2"/>
      <c r="J71" s="2"/>
      <c r="K71" s="2"/>
    </row>
    <row r="72" spans="2:11" s="31" customFormat="1" ht="17.25" x14ac:dyDescent="0.25">
      <c r="B72" s="32"/>
      <c r="C72" s="32"/>
      <c r="D72" s="32"/>
      <c r="E72" s="32"/>
      <c r="F72" s="32"/>
      <c r="G72" s="61" t="s">
        <v>13</v>
      </c>
      <c r="H72" s="2">
        <v>62838.5</v>
      </c>
      <c r="I72" s="2">
        <v>62838.5</v>
      </c>
      <c r="J72" s="2">
        <v>62838.5</v>
      </c>
      <c r="K72" s="2">
        <v>62838.5</v>
      </c>
    </row>
    <row r="73" spans="2:11" s="31" customFormat="1" ht="17.25" x14ac:dyDescent="0.25">
      <c r="B73" s="32"/>
      <c r="C73" s="32"/>
      <c r="D73" s="32"/>
      <c r="E73" s="32"/>
      <c r="F73" s="32"/>
      <c r="G73" s="61" t="s">
        <v>29</v>
      </c>
      <c r="H73" s="2">
        <v>62838.5</v>
      </c>
      <c r="I73" s="2">
        <v>62838.5</v>
      </c>
      <c r="J73" s="2">
        <v>62838.5</v>
      </c>
      <c r="K73" s="2">
        <v>62838.5</v>
      </c>
    </row>
    <row r="74" spans="2:11" s="31" customFormat="1" ht="17.25" x14ac:dyDescent="0.25">
      <c r="B74" s="32"/>
      <c r="C74" s="32"/>
      <c r="D74" s="32"/>
      <c r="E74" s="32"/>
      <c r="F74" s="32"/>
      <c r="G74" s="61" t="s">
        <v>30</v>
      </c>
      <c r="H74" s="2">
        <v>62838.5</v>
      </c>
      <c r="I74" s="2">
        <v>62838.5</v>
      </c>
      <c r="J74" s="2">
        <v>62838.5</v>
      </c>
      <c r="K74" s="2">
        <v>62838.5</v>
      </c>
    </row>
    <row r="75" spans="2:11" s="31" customFormat="1" ht="17.25" x14ac:dyDescent="0.25">
      <c r="B75" s="32"/>
      <c r="C75" s="32"/>
      <c r="D75" s="32"/>
      <c r="E75" s="32"/>
      <c r="F75" s="32"/>
      <c r="G75" s="61" t="s">
        <v>48</v>
      </c>
      <c r="H75" s="2">
        <v>62838.5</v>
      </c>
      <c r="I75" s="2">
        <v>62838.5</v>
      </c>
      <c r="J75" s="2">
        <v>62838.5</v>
      </c>
      <c r="K75" s="2">
        <v>62838.5</v>
      </c>
    </row>
    <row r="76" spans="2:11" s="31" customFormat="1" ht="16.5" customHeight="1" x14ac:dyDescent="0.25">
      <c r="B76" s="32"/>
      <c r="C76" s="32"/>
      <c r="D76" s="32"/>
      <c r="E76" s="32"/>
      <c r="F76" s="32"/>
      <c r="G76" s="61" t="s">
        <v>49</v>
      </c>
      <c r="H76" s="2">
        <v>62838.5</v>
      </c>
      <c r="I76" s="2">
        <v>62838.5</v>
      </c>
      <c r="J76" s="2">
        <v>62838.5</v>
      </c>
      <c r="K76" s="2">
        <v>62838.5</v>
      </c>
    </row>
    <row r="77" spans="2:11" s="93" customFormat="1" ht="16.5" customHeight="1" x14ac:dyDescent="0.3">
      <c r="B77" s="363"/>
      <c r="C77" s="147" t="s">
        <v>102</v>
      </c>
      <c r="D77" s="147"/>
      <c r="E77" s="147"/>
      <c r="F77" s="147"/>
      <c r="G77" s="147" t="s">
        <v>141</v>
      </c>
      <c r="H77" s="324">
        <v>-62838.5</v>
      </c>
      <c r="I77" s="324">
        <v>-62838.5</v>
      </c>
      <c r="J77" s="364">
        <v>0</v>
      </c>
      <c r="K77" s="364">
        <v>0</v>
      </c>
    </row>
    <row r="78" spans="2:11" ht="16.5" customHeight="1" x14ac:dyDescent="0.3">
      <c r="B78" s="325"/>
      <c r="C78" s="32"/>
      <c r="D78" s="32"/>
      <c r="E78" s="32"/>
      <c r="F78" s="32"/>
      <c r="G78" s="32" t="s">
        <v>14</v>
      </c>
      <c r="H78" s="326"/>
      <c r="I78" s="326"/>
      <c r="J78" s="327"/>
      <c r="K78" s="327"/>
    </row>
    <row r="79" spans="2:11" s="93" customFormat="1" ht="16.5" customHeight="1" x14ac:dyDescent="0.3">
      <c r="B79" s="363"/>
      <c r="C79" s="363"/>
      <c r="D79" s="147" t="s">
        <v>139</v>
      </c>
      <c r="E79" s="147"/>
      <c r="F79" s="147"/>
      <c r="G79" s="147" t="s">
        <v>140</v>
      </c>
      <c r="H79" s="324">
        <v>-62838.5</v>
      </c>
      <c r="I79" s="324">
        <v>-62838.5</v>
      </c>
      <c r="J79" s="364">
        <v>0</v>
      </c>
      <c r="K79" s="364">
        <v>0</v>
      </c>
    </row>
    <row r="80" spans="2:11" ht="16.5" customHeight="1" x14ac:dyDescent="0.3">
      <c r="B80" s="325"/>
      <c r="C80" s="325"/>
      <c r="D80" s="32"/>
      <c r="E80" s="32"/>
      <c r="F80" s="32"/>
      <c r="G80" s="32" t="s">
        <v>14</v>
      </c>
      <c r="H80" s="326"/>
      <c r="I80" s="326"/>
      <c r="J80" s="327"/>
      <c r="K80" s="327"/>
    </row>
    <row r="81" spans="2:11" s="93" customFormat="1" ht="16.5" customHeight="1" x14ac:dyDescent="0.3">
      <c r="B81" s="363"/>
      <c r="C81" s="363"/>
      <c r="D81" s="363"/>
      <c r="E81" s="147" t="s">
        <v>154</v>
      </c>
      <c r="F81" s="147"/>
      <c r="G81" s="147" t="s">
        <v>155</v>
      </c>
      <c r="H81" s="324">
        <v>-62838.5</v>
      </c>
      <c r="I81" s="324">
        <v>-62838.5</v>
      </c>
      <c r="J81" s="364">
        <v>0</v>
      </c>
      <c r="K81" s="364">
        <v>0</v>
      </c>
    </row>
    <row r="82" spans="2:11" ht="16.5" customHeight="1" x14ac:dyDescent="0.3">
      <c r="B82" s="325"/>
      <c r="C82" s="325"/>
      <c r="D82" s="325"/>
      <c r="E82" s="32"/>
      <c r="F82" s="32"/>
      <c r="G82" s="32" t="s">
        <v>14</v>
      </c>
      <c r="H82" s="326"/>
      <c r="I82" s="326"/>
      <c r="J82" s="327"/>
      <c r="K82" s="327"/>
    </row>
    <row r="83" spans="2:11" s="93" customFormat="1" ht="16.5" customHeight="1" x14ac:dyDescent="0.3">
      <c r="B83" s="363"/>
      <c r="C83" s="363"/>
      <c r="D83" s="363"/>
      <c r="E83" s="363"/>
      <c r="F83" s="147" t="s">
        <v>156</v>
      </c>
      <c r="G83" s="147" t="s">
        <v>157</v>
      </c>
      <c r="H83" s="324">
        <v>-62838.5</v>
      </c>
      <c r="I83" s="324">
        <v>-62838.5</v>
      </c>
      <c r="J83" s="364">
        <v>0</v>
      </c>
      <c r="K83" s="364">
        <v>0</v>
      </c>
    </row>
    <row r="84" spans="2:11" ht="16.5" customHeight="1" x14ac:dyDescent="0.3">
      <c r="B84" s="325"/>
      <c r="C84" s="325"/>
      <c r="D84" s="325"/>
      <c r="E84" s="325"/>
      <c r="F84" s="32"/>
      <c r="G84" s="32" t="s">
        <v>15</v>
      </c>
      <c r="H84" s="326"/>
      <c r="I84" s="326"/>
      <c r="J84" s="327"/>
      <c r="K84" s="327"/>
    </row>
    <row r="85" spans="2:11" ht="34.5" x14ac:dyDescent="0.3">
      <c r="B85" s="325"/>
      <c r="C85" s="325"/>
      <c r="D85" s="325"/>
      <c r="E85" s="325"/>
      <c r="F85" s="32"/>
      <c r="G85" s="361" t="s">
        <v>158</v>
      </c>
      <c r="H85" s="326">
        <v>-62838.5</v>
      </c>
      <c r="I85" s="326">
        <v>-62838.5</v>
      </c>
      <c r="J85" s="327">
        <v>0</v>
      </c>
      <c r="K85" s="327">
        <v>0</v>
      </c>
    </row>
    <row r="86" spans="2:11" ht="34.5" x14ac:dyDescent="0.3">
      <c r="B86" s="325"/>
      <c r="C86" s="325"/>
      <c r="D86" s="325"/>
      <c r="E86" s="325"/>
      <c r="F86" s="32"/>
      <c r="G86" s="32" t="s">
        <v>16</v>
      </c>
      <c r="H86" s="326"/>
      <c r="I86" s="326"/>
      <c r="J86" s="327"/>
      <c r="K86" s="327"/>
    </row>
    <row r="87" spans="2:11" ht="17.25" x14ac:dyDescent="0.3">
      <c r="B87" s="325"/>
      <c r="C87" s="325"/>
      <c r="D87" s="325"/>
      <c r="E87" s="325"/>
      <c r="F87" s="32"/>
      <c r="G87" s="32" t="s">
        <v>13</v>
      </c>
      <c r="H87" s="326">
        <v>-62838.5</v>
      </c>
      <c r="I87" s="326">
        <v>-62838.5</v>
      </c>
      <c r="J87" s="327">
        <v>0</v>
      </c>
      <c r="K87" s="327">
        <v>0</v>
      </c>
    </row>
    <row r="88" spans="2:11" ht="17.25" x14ac:dyDescent="0.3">
      <c r="B88" s="325"/>
      <c r="C88" s="325"/>
      <c r="D88" s="325"/>
      <c r="E88" s="325"/>
      <c r="F88" s="32"/>
      <c r="G88" s="32" t="s">
        <v>34</v>
      </c>
      <c r="H88" s="326">
        <v>-62838.5</v>
      </c>
      <c r="I88" s="326">
        <v>-62838.5</v>
      </c>
      <c r="J88" s="327">
        <v>0</v>
      </c>
      <c r="K88" s="327">
        <v>0</v>
      </c>
    </row>
    <row r="89" spans="2:11" ht="17.25" x14ac:dyDescent="0.3">
      <c r="B89" s="325"/>
      <c r="C89" s="325"/>
      <c r="D89" s="325"/>
      <c r="E89" s="325"/>
      <c r="F89" s="32"/>
      <c r="G89" s="32" t="s">
        <v>159</v>
      </c>
      <c r="H89" s="326">
        <v>-62838.5</v>
      </c>
      <c r="I89" s="326">
        <v>-62838.5</v>
      </c>
      <c r="J89" s="327">
        <v>0</v>
      </c>
      <c r="K89" s="327">
        <v>0</v>
      </c>
    </row>
    <row r="90" spans="2:11" ht="34.5" x14ac:dyDescent="0.3">
      <c r="B90" s="325"/>
      <c r="C90" s="325"/>
      <c r="D90" s="325"/>
      <c r="E90" s="325"/>
      <c r="F90" s="32"/>
      <c r="G90" s="32" t="s">
        <v>160</v>
      </c>
      <c r="H90" s="326">
        <v>-62838.5</v>
      </c>
      <c r="I90" s="326">
        <v>-62838.5</v>
      </c>
      <c r="J90" s="327">
        <v>0</v>
      </c>
      <c r="K90" s="327">
        <v>0</v>
      </c>
    </row>
    <row r="91" spans="2:11" ht="17.25" x14ac:dyDescent="0.3">
      <c r="B91" s="325"/>
      <c r="C91" s="325"/>
      <c r="D91" s="325"/>
      <c r="E91" s="325"/>
      <c r="F91" s="32"/>
      <c r="G91" s="32" t="s">
        <v>161</v>
      </c>
      <c r="H91" s="326">
        <v>-62838.5</v>
      </c>
      <c r="I91" s="326">
        <v>-62838.5</v>
      </c>
      <c r="J91" s="327">
        <v>0</v>
      </c>
      <c r="K91" s="327">
        <v>0</v>
      </c>
    </row>
    <row r="92" spans="2:11" ht="17.25" x14ac:dyDescent="0.3">
      <c r="B92" s="325"/>
      <c r="C92" s="325"/>
      <c r="D92" s="325"/>
      <c r="E92" s="325"/>
      <c r="F92" s="32"/>
      <c r="G92" s="147" t="s">
        <v>211</v>
      </c>
      <c r="H92" s="324">
        <f>H94</f>
        <v>720</v>
      </c>
      <c r="I92" s="324">
        <f t="shared" ref="I92:K92" si="18">I94</f>
        <v>720</v>
      </c>
      <c r="J92" s="324">
        <f t="shared" si="18"/>
        <v>720</v>
      </c>
      <c r="K92" s="324">
        <f t="shared" si="18"/>
        <v>720</v>
      </c>
    </row>
    <row r="93" spans="2:11" ht="17.25" x14ac:dyDescent="0.3">
      <c r="B93" s="325"/>
      <c r="C93" s="325"/>
      <c r="D93" s="325"/>
      <c r="E93" s="325"/>
      <c r="F93" s="32"/>
      <c r="G93" s="32" t="s">
        <v>14</v>
      </c>
      <c r="H93" s="326"/>
      <c r="I93" s="326"/>
      <c r="J93" s="327"/>
      <c r="K93" s="327"/>
    </row>
    <row r="94" spans="2:11" s="93" customFormat="1" ht="17.25" x14ac:dyDescent="0.3">
      <c r="B94" s="230" t="s">
        <v>44</v>
      </c>
      <c r="C94" s="147"/>
      <c r="D94" s="147"/>
      <c r="E94" s="147"/>
      <c r="F94" s="147"/>
      <c r="G94" s="322" t="s">
        <v>206</v>
      </c>
      <c r="H94" s="324">
        <f>H96</f>
        <v>720</v>
      </c>
      <c r="I94" s="324">
        <f t="shared" ref="I94:K94" si="19">I96</f>
        <v>720</v>
      </c>
      <c r="J94" s="324">
        <f t="shared" si="19"/>
        <v>720</v>
      </c>
      <c r="K94" s="324">
        <f t="shared" si="19"/>
        <v>720</v>
      </c>
    </row>
    <row r="95" spans="2:11" ht="17.25" x14ac:dyDescent="0.3">
      <c r="B95" s="147"/>
      <c r="C95" s="147"/>
      <c r="D95" s="147"/>
      <c r="E95" s="147"/>
      <c r="F95" s="32"/>
      <c r="G95" s="253" t="s">
        <v>14</v>
      </c>
      <c r="H95" s="326"/>
      <c r="I95" s="326"/>
      <c r="J95" s="327"/>
      <c r="K95" s="327"/>
    </row>
    <row r="96" spans="2:11" ht="51.75" x14ac:dyDescent="0.3">
      <c r="B96" s="147"/>
      <c r="C96" s="230" t="s">
        <v>44</v>
      </c>
      <c r="D96" s="147"/>
      <c r="E96" s="147"/>
      <c r="F96" s="32"/>
      <c r="G96" s="101" t="s">
        <v>281</v>
      </c>
      <c r="H96" s="19">
        <f>H98</f>
        <v>720</v>
      </c>
      <c r="I96" s="19">
        <f t="shared" ref="I96:K96" si="20">I98</f>
        <v>720</v>
      </c>
      <c r="J96" s="19">
        <f t="shared" si="20"/>
        <v>720</v>
      </c>
      <c r="K96" s="19">
        <f t="shared" si="20"/>
        <v>720</v>
      </c>
    </row>
    <row r="97" spans="2:11" ht="17.25" x14ac:dyDescent="0.3">
      <c r="B97" s="147"/>
      <c r="C97" s="147"/>
      <c r="D97" s="147"/>
      <c r="E97" s="147"/>
      <c r="F97" s="32"/>
      <c r="G97" s="32" t="s">
        <v>14</v>
      </c>
      <c r="H97" s="19"/>
      <c r="I97" s="19"/>
      <c r="J97" s="19"/>
      <c r="K97" s="19"/>
    </row>
    <row r="98" spans="2:11" ht="25.5" customHeight="1" x14ac:dyDescent="0.3">
      <c r="B98" s="147"/>
      <c r="C98" s="147"/>
      <c r="D98" s="147" t="s">
        <v>101</v>
      </c>
      <c r="E98" s="147"/>
      <c r="F98" s="32"/>
      <c r="G98" s="147" t="s">
        <v>282</v>
      </c>
      <c r="H98" s="19">
        <f>H102</f>
        <v>720</v>
      </c>
      <c r="I98" s="19">
        <f t="shared" ref="I98:K98" si="21">I102</f>
        <v>720</v>
      </c>
      <c r="J98" s="19">
        <f t="shared" si="21"/>
        <v>720</v>
      </c>
      <c r="K98" s="19">
        <f t="shared" si="21"/>
        <v>720</v>
      </c>
    </row>
    <row r="99" spans="2:11" ht="17.25" x14ac:dyDescent="0.3">
      <c r="B99" s="147"/>
      <c r="C99" s="230"/>
      <c r="D99" s="230"/>
      <c r="E99" s="146"/>
      <c r="F99" s="61"/>
      <c r="G99" s="61" t="s">
        <v>14</v>
      </c>
      <c r="H99" s="19"/>
      <c r="I99" s="19"/>
      <c r="J99" s="19"/>
      <c r="K99" s="19"/>
    </row>
    <row r="100" spans="2:11" ht="17.25" x14ac:dyDescent="0.3">
      <c r="B100" s="147"/>
      <c r="C100" s="230"/>
      <c r="D100" s="230"/>
      <c r="E100" s="146"/>
      <c r="F100" s="61"/>
      <c r="G100" s="147" t="s">
        <v>211</v>
      </c>
      <c r="H100" s="19">
        <f>H102</f>
        <v>720</v>
      </c>
      <c r="I100" s="19">
        <f t="shared" ref="I100:K100" si="22">I102</f>
        <v>720</v>
      </c>
      <c r="J100" s="19">
        <f t="shared" si="22"/>
        <v>720</v>
      </c>
      <c r="K100" s="19">
        <f t="shared" si="22"/>
        <v>720</v>
      </c>
    </row>
    <row r="101" spans="2:11" ht="17.25" x14ac:dyDescent="0.3">
      <c r="B101" s="147"/>
      <c r="C101" s="230"/>
      <c r="D101" s="230"/>
      <c r="E101" s="146"/>
      <c r="F101" s="61"/>
      <c r="G101" s="61" t="s">
        <v>14</v>
      </c>
      <c r="H101" s="19"/>
      <c r="I101" s="19"/>
      <c r="J101" s="19"/>
      <c r="K101" s="19"/>
    </row>
    <row r="102" spans="2:11" ht="25.5" customHeight="1" x14ac:dyDescent="0.3">
      <c r="B102" s="147"/>
      <c r="C102" s="230"/>
      <c r="D102" s="230"/>
      <c r="E102" s="145">
        <v>1037</v>
      </c>
      <c r="F102" s="147"/>
      <c r="G102" s="147" t="s">
        <v>283</v>
      </c>
      <c r="H102" s="19">
        <f>H104</f>
        <v>720</v>
      </c>
      <c r="I102" s="19">
        <f t="shared" ref="I102:K102" si="23">I104</f>
        <v>720</v>
      </c>
      <c r="J102" s="19">
        <f t="shared" si="23"/>
        <v>720</v>
      </c>
      <c r="K102" s="19">
        <f t="shared" si="23"/>
        <v>720</v>
      </c>
    </row>
    <row r="103" spans="2:11" ht="17.25" x14ac:dyDescent="0.3">
      <c r="B103" s="147"/>
      <c r="C103" s="230"/>
      <c r="D103" s="230"/>
      <c r="E103" s="146"/>
      <c r="F103" s="61"/>
      <c r="G103" s="61" t="s">
        <v>14</v>
      </c>
      <c r="H103" s="19"/>
      <c r="I103" s="19"/>
      <c r="J103" s="19"/>
      <c r="K103" s="19"/>
    </row>
    <row r="104" spans="2:11" ht="34.5" x14ac:dyDescent="0.3">
      <c r="B104" s="147"/>
      <c r="C104" s="95"/>
      <c r="D104" s="95"/>
      <c r="E104" s="328"/>
      <c r="F104" s="145">
        <v>11001</v>
      </c>
      <c r="G104" s="147" t="s">
        <v>284</v>
      </c>
      <c r="H104" s="19">
        <f>H106</f>
        <v>720</v>
      </c>
      <c r="I104" s="19">
        <f t="shared" ref="I104:K104" si="24">I106</f>
        <v>720</v>
      </c>
      <c r="J104" s="19">
        <f t="shared" si="24"/>
        <v>720</v>
      </c>
      <c r="K104" s="19">
        <f t="shared" si="24"/>
        <v>720</v>
      </c>
    </row>
    <row r="105" spans="2:11" ht="18.75" customHeight="1" x14ac:dyDescent="0.3">
      <c r="B105" s="147"/>
      <c r="C105" s="35"/>
      <c r="D105" s="35"/>
      <c r="E105" s="329"/>
      <c r="F105" s="248"/>
      <c r="G105" s="32" t="s">
        <v>15</v>
      </c>
      <c r="H105" s="19"/>
      <c r="I105" s="19"/>
      <c r="J105" s="19"/>
      <c r="K105" s="19"/>
    </row>
    <row r="106" spans="2:11" ht="19.5" customHeight="1" x14ac:dyDescent="0.3">
      <c r="B106" s="147"/>
      <c r="C106" s="95"/>
      <c r="D106" s="95"/>
      <c r="E106" s="328"/>
      <c r="F106" s="145"/>
      <c r="G106" s="147" t="s">
        <v>211</v>
      </c>
      <c r="H106" s="19">
        <f>H108</f>
        <v>720</v>
      </c>
      <c r="I106" s="19">
        <f t="shared" ref="I106:K106" si="25">I108</f>
        <v>720</v>
      </c>
      <c r="J106" s="19">
        <f t="shared" si="25"/>
        <v>720</v>
      </c>
      <c r="K106" s="19">
        <f t="shared" si="25"/>
        <v>720</v>
      </c>
    </row>
    <row r="107" spans="2:11" ht="34.5" x14ac:dyDescent="0.3">
      <c r="B107" s="147"/>
      <c r="C107" s="35"/>
      <c r="D107" s="35"/>
      <c r="E107" s="329"/>
      <c r="F107" s="248"/>
      <c r="G107" s="32" t="s">
        <v>16</v>
      </c>
      <c r="H107" s="2"/>
      <c r="I107" s="2"/>
      <c r="J107" s="2"/>
      <c r="K107" s="2"/>
    </row>
    <row r="108" spans="2:11" ht="17.25" x14ac:dyDescent="0.3">
      <c r="B108" s="147"/>
      <c r="C108" s="35"/>
      <c r="D108" s="35"/>
      <c r="E108" s="329"/>
      <c r="F108" s="248"/>
      <c r="G108" s="32" t="s">
        <v>13</v>
      </c>
      <c r="H108" s="2">
        <f>H109</f>
        <v>720</v>
      </c>
      <c r="I108" s="2">
        <f t="shared" ref="I108:K111" si="26">I109</f>
        <v>720</v>
      </c>
      <c r="J108" s="2">
        <f t="shared" si="26"/>
        <v>720</v>
      </c>
      <c r="K108" s="2">
        <f t="shared" si="26"/>
        <v>720</v>
      </c>
    </row>
    <row r="109" spans="2:11" ht="17.25" x14ac:dyDescent="0.3">
      <c r="B109" s="147"/>
      <c r="C109" s="35"/>
      <c r="D109" s="35"/>
      <c r="E109" s="329"/>
      <c r="F109" s="248"/>
      <c r="G109" s="32" t="s">
        <v>34</v>
      </c>
      <c r="H109" s="2">
        <f>H110</f>
        <v>720</v>
      </c>
      <c r="I109" s="2">
        <f t="shared" si="26"/>
        <v>720</v>
      </c>
      <c r="J109" s="2">
        <f t="shared" si="26"/>
        <v>720</v>
      </c>
      <c r="K109" s="2">
        <f t="shared" si="26"/>
        <v>720</v>
      </c>
    </row>
    <row r="110" spans="2:11" ht="17.25" x14ac:dyDescent="0.3">
      <c r="B110" s="147"/>
      <c r="C110" s="330"/>
      <c r="D110" s="330"/>
      <c r="E110" s="179"/>
      <c r="F110" s="32"/>
      <c r="G110" s="32" t="s">
        <v>278</v>
      </c>
      <c r="H110" s="2">
        <f>H111</f>
        <v>720</v>
      </c>
      <c r="I110" s="2">
        <f t="shared" si="26"/>
        <v>720</v>
      </c>
      <c r="J110" s="2">
        <f t="shared" si="26"/>
        <v>720</v>
      </c>
      <c r="K110" s="2">
        <f t="shared" si="26"/>
        <v>720</v>
      </c>
    </row>
    <row r="111" spans="2:11" ht="34.5" x14ac:dyDescent="0.3">
      <c r="B111" s="147"/>
      <c r="C111" s="330"/>
      <c r="D111" s="330"/>
      <c r="E111" s="179"/>
      <c r="F111" s="32"/>
      <c r="G111" s="32" t="s">
        <v>279</v>
      </c>
      <c r="H111" s="2">
        <f>H112</f>
        <v>720</v>
      </c>
      <c r="I111" s="2">
        <f t="shared" si="26"/>
        <v>720</v>
      </c>
      <c r="J111" s="2">
        <f t="shared" si="26"/>
        <v>720</v>
      </c>
      <c r="K111" s="2">
        <f t="shared" si="26"/>
        <v>720</v>
      </c>
    </row>
    <row r="112" spans="2:11" ht="17.25" x14ac:dyDescent="0.3">
      <c r="B112" s="147"/>
      <c r="C112" s="330"/>
      <c r="D112" s="330"/>
      <c r="E112" s="179"/>
      <c r="F112" s="32"/>
      <c r="G112" s="32" t="s">
        <v>280</v>
      </c>
      <c r="H112" s="2">
        <v>720</v>
      </c>
      <c r="I112" s="2">
        <f>H112</f>
        <v>720</v>
      </c>
      <c r="J112" s="2">
        <f>I112</f>
        <v>720</v>
      </c>
      <c r="K112" s="2">
        <f>J112</f>
        <v>720</v>
      </c>
    </row>
    <row r="113" spans="2:11" s="93" customFormat="1" ht="16.5" customHeight="1" x14ac:dyDescent="0.3">
      <c r="B113" s="174"/>
      <c r="C113" s="175"/>
      <c r="D113" s="175"/>
      <c r="E113" s="174"/>
      <c r="F113" s="175"/>
      <c r="G113" s="147" t="s">
        <v>162</v>
      </c>
      <c r="H113" s="364">
        <v>0</v>
      </c>
      <c r="I113" s="364">
        <v>0</v>
      </c>
      <c r="J113" s="364">
        <v>0</v>
      </c>
      <c r="K113" s="364">
        <v>0</v>
      </c>
    </row>
    <row r="114" spans="2:11" ht="16.5" customHeight="1" x14ac:dyDescent="0.3">
      <c r="B114" s="174"/>
      <c r="C114" s="175"/>
      <c r="D114" s="175"/>
      <c r="E114" s="174"/>
      <c r="F114" s="175"/>
      <c r="G114" s="32" t="s">
        <v>14</v>
      </c>
      <c r="H114" s="365"/>
      <c r="I114" s="365"/>
      <c r="J114" s="365"/>
      <c r="K114" s="365"/>
    </row>
    <row r="115" spans="2:11" ht="16.5" customHeight="1" x14ac:dyDescent="0.3">
      <c r="B115" s="174" t="s">
        <v>163</v>
      </c>
      <c r="C115" s="175"/>
      <c r="D115" s="175"/>
      <c r="E115" s="174"/>
      <c r="F115" s="206"/>
      <c r="G115" s="207" t="s">
        <v>164</v>
      </c>
      <c r="H115" s="364">
        <v>0</v>
      </c>
      <c r="I115" s="364">
        <v>0</v>
      </c>
      <c r="J115" s="364">
        <v>0</v>
      </c>
      <c r="K115" s="364">
        <v>0</v>
      </c>
    </row>
    <row r="116" spans="2:11" ht="16.5" customHeight="1" x14ac:dyDescent="0.3">
      <c r="B116" s="174"/>
      <c r="C116" s="174"/>
      <c r="D116" s="175"/>
      <c r="E116" s="174"/>
      <c r="F116" s="206"/>
      <c r="G116" s="208" t="s">
        <v>14</v>
      </c>
      <c r="H116" s="352"/>
      <c r="I116" s="352"/>
      <c r="J116" s="352"/>
      <c r="K116" s="352"/>
    </row>
    <row r="117" spans="2:11" ht="16.5" customHeight="1" x14ac:dyDescent="0.3">
      <c r="B117" s="174"/>
      <c r="C117" s="174" t="s">
        <v>101</v>
      </c>
      <c r="D117" s="175"/>
      <c r="E117" s="174"/>
      <c r="F117" s="206"/>
      <c r="G117" s="207" t="s">
        <v>165</v>
      </c>
      <c r="H117" s="364">
        <v>0</v>
      </c>
      <c r="I117" s="364">
        <v>0</v>
      </c>
      <c r="J117" s="364">
        <v>0</v>
      </c>
      <c r="K117" s="364">
        <v>0</v>
      </c>
    </row>
    <row r="118" spans="2:11" ht="16.5" customHeight="1" x14ac:dyDescent="0.3">
      <c r="B118" s="174"/>
      <c r="C118" s="174"/>
      <c r="D118" s="174"/>
      <c r="E118" s="174"/>
      <c r="F118" s="206"/>
      <c r="G118" s="208" t="s">
        <v>14</v>
      </c>
      <c r="H118" s="352"/>
      <c r="I118" s="352"/>
      <c r="J118" s="352"/>
      <c r="K118" s="352"/>
    </row>
    <row r="119" spans="2:11" ht="16.5" customHeight="1" x14ac:dyDescent="0.3">
      <c r="B119" s="174"/>
      <c r="C119" s="174"/>
      <c r="D119" s="174" t="s">
        <v>101</v>
      </c>
      <c r="E119" s="174"/>
      <c r="F119" s="206"/>
      <c r="G119" s="207" t="s">
        <v>151</v>
      </c>
      <c r="H119" s="364">
        <v>0</v>
      </c>
      <c r="I119" s="364">
        <v>0</v>
      </c>
      <c r="J119" s="364">
        <v>0</v>
      </c>
      <c r="K119" s="364">
        <v>0</v>
      </c>
    </row>
    <row r="120" spans="2:11" ht="16.5" customHeight="1" x14ac:dyDescent="0.3">
      <c r="B120" s="174"/>
      <c r="C120" s="175"/>
      <c r="D120" s="175"/>
      <c r="E120" s="174"/>
      <c r="F120" s="206"/>
      <c r="G120" s="208" t="s">
        <v>14</v>
      </c>
      <c r="H120" s="352"/>
      <c r="I120" s="352"/>
      <c r="J120" s="352"/>
      <c r="K120" s="352"/>
    </row>
    <row r="121" spans="2:11" ht="16.5" customHeight="1" x14ac:dyDescent="0.3">
      <c r="B121" s="174"/>
      <c r="C121" s="175"/>
      <c r="D121" s="175"/>
      <c r="E121" s="209"/>
      <c r="F121" s="210"/>
      <c r="G121" s="176" t="s">
        <v>162</v>
      </c>
      <c r="H121" s="364">
        <v>0</v>
      </c>
      <c r="I121" s="364">
        <v>0</v>
      </c>
      <c r="J121" s="364">
        <v>0</v>
      </c>
      <c r="K121" s="364">
        <v>0</v>
      </c>
    </row>
    <row r="122" spans="2:11" ht="16.5" customHeight="1" x14ac:dyDescent="0.3">
      <c r="B122" s="174"/>
      <c r="C122" s="174"/>
      <c r="D122" s="175"/>
      <c r="E122" s="174"/>
      <c r="F122" s="206"/>
      <c r="G122" s="208" t="s">
        <v>14</v>
      </c>
      <c r="H122" s="352"/>
      <c r="I122" s="352"/>
      <c r="J122" s="352"/>
      <c r="K122" s="352"/>
    </row>
    <row r="123" spans="2:11" ht="16.5" customHeight="1" x14ac:dyDescent="0.3">
      <c r="B123" s="174"/>
      <c r="C123" s="174"/>
      <c r="D123" s="175"/>
      <c r="E123" s="174" t="s">
        <v>166</v>
      </c>
      <c r="F123" s="186"/>
      <c r="G123" s="95" t="s">
        <v>151</v>
      </c>
      <c r="H123" s="364">
        <f>H125+H133</f>
        <v>0</v>
      </c>
      <c r="I123" s="364">
        <f t="shared" ref="I123:K123" si="27">I125+I133</f>
        <v>0</v>
      </c>
      <c r="J123" s="364">
        <f t="shared" si="27"/>
        <v>0</v>
      </c>
      <c r="K123" s="364">
        <f t="shared" si="27"/>
        <v>0</v>
      </c>
    </row>
    <row r="124" spans="2:11" ht="16.5" customHeight="1" x14ac:dyDescent="0.3">
      <c r="B124" s="177"/>
      <c r="C124" s="177"/>
      <c r="D124" s="177"/>
      <c r="E124" s="177"/>
      <c r="F124" s="211"/>
      <c r="G124" s="212" t="s">
        <v>14</v>
      </c>
      <c r="H124" s="365"/>
      <c r="I124" s="365"/>
      <c r="J124" s="365"/>
      <c r="K124" s="365"/>
    </row>
    <row r="125" spans="2:11" s="93" customFormat="1" ht="18" customHeight="1" x14ac:dyDescent="0.3">
      <c r="B125" s="174"/>
      <c r="C125" s="174"/>
      <c r="D125" s="174"/>
      <c r="E125" s="174"/>
      <c r="F125" s="206">
        <v>11001</v>
      </c>
      <c r="G125" s="95" t="s">
        <v>151</v>
      </c>
      <c r="H125" s="366">
        <f>H127</f>
        <v>-70279.8</v>
      </c>
      <c r="I125" s="366">
        <f t="shared" ref="I125:K125" si="28">I127</f>
        <v>-70279.8</v>
      </c>
      <c r="J125" s="366">
        <f t="shared" si="28"/>
        <v>-70279.8</v>
      </c>
      <c r="K125" s="366">
        <f t="shared" si="28"/>
        <v>-70279.8</v>
      </c>
    </row>
    <row r="126" spans="2:11" ht="16.5" customHeight="1" x14ac:dyDescent="0.3">
      <c r="B126" s="177"/>
      <c r="C126" s="178"/>
      <c r="D126" s="178"/>
      <c r="E126" s="177"/>
      <c r="F126" s="211"/>
      <c r="G126" s="212" t="s">
        <v>167</v>
      </c>
      <c r="H126" s="367"/>
      <c r="I126" s="367"/>
      <c r="J126" s="367"/>
      <c r="K126" s="367"/>
    </row>
    <row r="127" spans="2:11" ht="16.5" customHeight="1" x14ac:dyDescent="0.3">
      <c r="B127" s="177"/>
      <c r="C127" s="178"/>
      <c r="D127" s="178"/>
      <c r="E127" s="177"/>
      <c r="F127" s="213"/>
      <c r="G127" s="179" t="s">
        <v>162</v>
      </c>
      <c r="H127" s="368">
        <f>H129</f>
        <v>-70279.8</v>
      </c>
      <c r="I127" s="368">
        <f t="shared" ref="I127:K127" si="29">I129</f>
        <v>-70279.8</v>
      </c>
      <c r="J127" s="368">
        <f t="shared" si="29"/>
        <v>-70279.8</v>
      </c>
      <c r="K127" s="368">
        <f t="shared" si="29"/>
        <v>-70279.8</v>
      </c>
    </row>
    <row r="128" spans="2:11" ht="16.5" customHeight="1" x14ac:dyDescent="0.3">
      <c r="B128" s="214"/>
      <c r="C128" s="215"/>
      <c r="D128" s="216"/>
      <c r="E128" s="216"/>
      <c r="F128" s="369"/>
      <c r="G128" s="212" t="s">
        <v>168</v>
      </c>
      <c r="H128" s="367"/>
      <c r="I128" s="367"/>
      <c r="J128" s="367"/>
      <c r="K128" s="367"/>
    </row>
    <row r="129" spans="2:11" ht="16.5" customHeight="1" x14ac:dyDescent="0.3">
      <c r="B129" s="214"/>
      <c r="C129" s="215"/>
      <c r="D129" s="216"/>
      <c r="E129" s="216"/>
      <c r="F129" s="369"/>
      <c r="G129" s="212" t="s">
        <v>13</v>
      </c>
      <c r="H129" s="368">
        <f>H132</f>
        <v>-70279.8</v>
      </c>
      <c r="I129" s="368">
        <f t="shared" ref="I129:K129" si="30">I132</f>
        <v>-70279.8</v>
      </c>
      <c r="J129" s="368">
        <f t="shared" si="30"/>
        <v>-70279.8</v>
      </c>
      <c r="K129" s="368">
        <f t="shared" si="30"/>
        <v>-70279.8</v>
      </c>
    </row>
    <row r="130" spans="2:11" ht="16.5" customHeight="1" x14ac:dyDescent="0.3">
      <c r="B130" s="214"/>
      <c r="C130" s="215"/>
      <c r="D130" s="216"/>
      <c r="E130" s="216"/>
      <c r="F130" s="369"/>
      <c r="G130" s="212" t="s">
        <v>169</v>
      </c>
      <c r="H130" s="368">
        <f>H132</f>
        <v>-70279.8</v>
      </c>
      <c r="I130" s="368">
        <f t="shared" ref="I130:K130" si="31">I132</f>
        <v>-70279.8</v>
      </c>
      <c r="J130" s="368">
        <f t="shared" si="31"/>
        <v>-70279.8</v>
      </c>
      <c r="K130" s="368">
        <f t="shared" si="31"/>
        <v>-70279.8</v>
      </c>
    </row>
    <row r="131" spans="2:11" ht="20.25" customHeight="1" x14ac:dyDescent="0.3">
      <c r="B131" s="214"/>
      <c r="C131" s="215"/>
      <c r="D131" s="216"/>
      <c r="E131" s="216"/>
      <c r="F131" s="369"/>
      <c r="G131" s="212" t="s">
        <v>170</v>
      </c>
      <c r="H131" s="368">
        <f>H132</f>
        <v>-70279.8</v>
      </c>
      <c r="I131" s="368">
        <f t="shared" ref="I131:K131" si="32">I132</f>
        <v>-70279.8</v>
      </c>
      <c r="J131" s="368">
        <f t="shared" si="32"/>
        <v>-70279.8</v>
      </c>
      <c r="K131" s="368">
        <f t="shared" si="32"/>
        <v>-70279.8</v>
      </c>
    </row>
    <row r="132" spans="2:11" ht="21.75" customHeight="1" x14ac:dyDescent="0.3">
      <c r="B132" s="214"/>
      <c r="C132" s="215"/>
      <c r="D132" s="216"/>
      <c r="E132" s="216"/>
      <c r="F132" s="369"/>
      <c r="G132" s="212" t="s">
        <v>171</v>
      </c>
      <c r="H132" s="195">
        <f>-H133</f>
        <v>-70279.8</v>
      </c>
      <c r="I132" s="195">
        <f t="shared" ref="I132:K132" si="33">-I133</f>
        <v>-70279.8</v>
      </c>
      <c r="J132" s="195">
        <f t="shared" si="33"/>
        <v>-70279.8</v>
      </c>
      <c r="K132" s="195">
        <f t="shared" si="33"/>
        <v>-70279.8</v>
      </c>
    </row>
    <row r="133" spans="2:11" s="93" customFormat="1" ht="16.5" customHeight="1" x14ac:dyDescent="0.3">
      <c r="B133" s="363"/>
      <c r="C133" s="363"/>
      <c r="D133" s="363"/>
      <c r="E133" s="363"/>
      <c r="F133" s="206">
        <v>11001</v>
      </c>
      <c r="G133" s="95" t="s">
        <v>151</v>
      </c>
      <c r="H133" s="19">
        <f>H135</f>
        <v>70279.8</v>
      </c>
      <c r="I133" s="19">
        <f t="shared" ref="I133:K133" si="34">I135</f>
        <v>70279.8</v>
      </c>
      <c r="J133" s="19">
        <f t="shared" si="34"/>
        <v>70279.8</v>
      </c>
      <c r="K133" s="19">
        <f t="shared" si="34"/>
        <v>70279.8</v>
      </c>
    </row>
    <row r="134" spans="2:11" ht="16.5" customHeight="1" x14ac:dyDescent="0.3">
      <c r="B134" s="325"/>
      <c r="C134" s="325"/>
      <c r="D134" s="325"/>
      <c r="E134" s="325"/>
      <c r="F134" s="211"/>
      <c r="G134" s="212" t="s">
        <v>167</v>
      </c>
      <c r="H134" s="2"/>
      <c r="I134" s="2"/>
      <c r="J134" s="2"/>
      <c r="K134" s="2"/>
    </row>
    <row r="135" spans="2:11" ht="16.5" customHeight="1" x14ac:dyDescent="0.3">
      <c r="B135" s="325"/>
      <c r="C135" s="325"/>
      <c r="D135" s="325"/>
      <c r="E135" s="325"/>
      <c r="F135" s="213"/>
      <c r="G135" s="179" t="s">
        <v>162</v>
      </c>
      <c r="H135" s="2">
        <f>H137</f>
        <v>70279.8</v>
      </c>
      <c r="I135" s="2">
        <f t="shared" ref="I135:K135" si="35">I137</f>
        <v>70279.8</v>
      </c>
      <c r="J135" s="2">
        <f t="shared" si="35"/>
        <v>70279.8</v>
      </c>
      <c r="K135" s="2">
        <f t="shared" si="35"/>
        <v>70279.8</v>
      </c>
    </row>
    <row r="136" spans="2:11" ht="16.5" customHeight="1" x14ac:dyDescent="0.3">
      <c r="B136" s="325"/>
      <c r="C136" s="325"/>
      <c r="D136" s="325"/>
      <c r="E136" s="325"/>
      <c r="F136" s="216"/>
      <c r="G136" s="212" t="s">
        <v>168</v>
      </c>
      <c r="H136" s="2"/>
      <c r="I136" s="2"/>
      <c r="J136" s="2"/>
      <c r="K136" s="2"/>
    </row>
    <row r="137" spans="2:11" ht="16.5" customHeight="1" x14ac:dyDescent="0.3">
      <c r="B137" s="325"/>
      <c r="C137" s="325"/>
      <c r="D137" s="325"/>
      <c r="E137" s="325"/>
      <c r="F137" s="216"/>
      <c r="G137" s="212" t="s">
        <v>13</v>
      </c>
      <c r="H137" s="2">
        <f>H139</f>
        <v>70279.8</v>
      </c>
      <c r="I137" s="2">
        <f t="shared" ref="I137:K137" si="36">I139</f>
        <v>70279.8</v>
      </c>
      <c r="J137" s="2">
        <f t="shared" si="36"/>
        <v>70279.8</v>
      </c>
      <c r="K137" s="2">
        <f t="shared" si="36"/>
        <v>70279.8</v>
      </c>
    </row>
    <row r="138" spans="2:11" ht="16.5" customHeight="1" x14ac:dyDescent="0.3">
      <c r="B138" s="325"/>
      <c r="C138" s="325"/>
      <c r="D138" s="325"/>
      <c r="E138" s="325"/>
      <c r="F138" s="216"/>
      <c r="G138" s="212" t="s">
        <v>169</v>
      </c>
      <c r="H138" s="2">
        <f>H140</f>
        <v>70279.8</v>
      </c>
      <c r="I138" s="2">
        <f t="shared" ref="I138:K138" si="37">I140</f>
        <v>70279.8</v>
      </c>
      <c r="J138" s="2">
        <f t="shared" si="37"/>
        <v>70279.8</v>
      </c>
      <c r="K138" s="2">
        <f t="shared" si="37"/>
        <v>70279.8</v>
      </c>
    </row>
    <row r="139" spans="2:11" ht="22.5" customHeight="1" x14ac:dyDescent="0.3">
      <c r="B139" s="325"/>
      <c r="C139" s="325"/>
      <c r="D139" s="325"/>
      <c r="E139" s="325"/>
      <c r="F139" s="216"/>
      <c r="G139" s="212" t="s">
        <v>170</v>
      </c>
      <c r="H139" s="2">
        <f>H140</f>
        <v>70279.8</v>
      </c>
      <c r="I139" s="2">
        <f t="shared" ref="I139:K139" si="38">I140</f>
        <v>70279.8</v>
      </c>
      <c r="J139" s="2">
        <f t="shared" si="38"/>
        <v>70279.8</v>
      </c>
      <c r="K139" s="2">
        <f t="shared" si="38"/>
        <v>70279.8</v>
      </c>
    </row>
    <row r="140" spans="2:11" ht="16.5" customHeight="1" x14ac:dyDescent="0.3">
      <c r="B140" s="325"/>
      <c r="C140" s="325"/>
      <c r="D140" s="325"/>
      <c r="E140" s="325"/>
      <c r="F140" s="216"/>
      <c r="G140" s="212" t="s">
        <v>171</v>
      </c>
      <c r="H140" s="2">
        <f>'1'!H26</f>
        <v>70279.8</v>
      </c>
      <c r="I140" s="2">
        <f>'1'!I26</f>
        <v>70279.8</v>
      </c>
      <c r="J140" s="2">
        <f>'1'!J26</f>
        <v>70279.8</v>
      </c>
      <c r="K140" s="2">
        <f>'1'!K26</f>
        <v>70279.8</v>
      </c>
    </row>
    <row r="141" spans="2:11" ht="16.5" customHeight="1" x14ac:dyDescent="0.3">
      <c r="H141" s="231"/>
      <c r="I141" s="231"/>
      <c r="J141" s="231"/>
      <c r="K141" s="231"/>
    </row>
    <row r="144" spans="2:11" ht="86.25" customHeight="1" x14ac:dyDescent="0.3">
      <c r="B144" s="394" t="s">
        <v>176</v>
      </c>
      <c r="C144" s="394"/>
      <c r="D144" s="394"/>
      <c r="E144" s="394"/>
      <c r="F144" s="395" t="s">
        <v>177</v>
      </c>
      <c r="G144" s="395"/>
    </row>
  </sheetData>
  <mergeCells count="11">
    <mergeCell ref="B1:K1"/>
    <mergeCell ref="B2:K2"/>
    <mergeCell ref="B3:K3"/>
    <mergeCell ref="B4:K4"/>
    <mergeCell ref="H6:K6"/>
    <mergeCell ref="J5:K5"/>
    <mergeCell ref="F144:G144"/>
    <mergeCell ref="B144:E144"/>
    <mergeCell ref="B6:D6"/>
    <mergeCell ref="E6:F6"/>
    <mergeCell ref="G6:G7"/>
  </mergeCells>
  <pageMargins left="0.15748031496062992" right="0.23622047244094491" top="0.15748031496062992" bottom="0.15748031496062992" header="0.15748031496062992" footer="0.15748031496062992"/>
  <pageSetup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0C206-2CF6-4C5F-9A94-813659FA171C}">
  <dimension ref="B1:K22"/>
  <sheetViews>
    <sheetView workbookViewId="0">
      <selection activeCell="F9" sqref="F9"/>
    </sheetView>
  </sheetViews>
  <sheetFormatPr defaultRowHeight="17.25" x14ac:dyDescent="0.25"/>
  <cols>
    <col min="1" max="1" width="7.42578125" style="229" customWidth="1"/>
    <col min="2" max="3" width="10.7109375" style="256" customWidth="1"/>
    <col min="4" max="4" width="58.85546875" style="285" customWidth="1"/>
    <col min="5" max="5" width="18.42578125" style="284" customWidth="1"/>
    <col min="6" max="6" width="21.5703125" style="284" customWidth="1"/>
    <col min="7" max="7" width="23.140625" style="284" customWidth="1"/>
    <col min="8" max="8" width="23.7109375" style="284" customWidth="1"/>
    <col min="9" max="9" width="16.85546875" style="284" customWidth="1"/>
    <col min="10" max="10" width="31.85546875" style="229" customWidth="1"/>
    <col min="11" max="11" width="19.28515625" style="229" customWidth="1"/>
    <col min="12" max="12" width="9.85546875" style="229" customWidth="1"/>
    <col min="13" max="16384" width="9.140625" style="229"/>
  </cols>
  <sheetData>
    <row r="1" spans="2:11" x14ac:dyDescent="0.25">
      <c r="C1" s="257"/>
      <c r="D1" s="258"/>
      <c r="E1" s="257"/>
      <c r="F1" s="257"/>
      <c r="G1" s="257"/>
      <c r="H1" s="257"/>
      <c r="I1" s="249" t="s">
        <v>127</v>
      </c>
    </row>
    <row r="2" spans="2:11" x14ac:dyDescent="0.25">
      <c r="C2" s="257"/>
      <c r="D2" s="258"/>
      <c r="E2" s="257"/>
      <c r="F2" s="257"/>
      <c r="G2" s="257"/>
      <c r="H2" s="257"/>
      <c r="I2" s="249" t="s">
        <v>115</v>
      </c>
    </row>
    <row r="3" spans="2:11" x14ac:dyDescent="0.25">
      <c r="C3" s="257"/>
      <c r="D3" s="258"/>
      <c r="E3" s="257"/>
      <c r="F3" s="257"/>
      <c r="G3" s="257"/>
      <c r="H3" s="257"/>
      <c r="I3" s="249" t="s">
        <v>38</v>
      </c>
    </row>
    <row r="4" spans="2:11" x14ac:dyDescent="0.25">
      <c r="C4" s="257"/>
      <c r="D4" s="258"/>
      <c r="E4" s="257"/>
      <c r="F4" s="257"/>
      <c r="G4" s="257"/>
      <c r="H4" s="257"/>
      <c r="I4" s="249"/>
    </row>
    <row r="5" spans="2:11" ht="46.5" customHeight="1" x14ac:dyDescent="0.25">
      <c r="B5" s="406" t="s">
        <v>233</v>
      </c>
      <c r="C5" s="406"/>
      <c r="D5" s="406"/>
      <c r="E5" s="406"/>
      <c r="F5" s="406"/>
      <c r="G5" s="406"/>
      <c r="H5" s="406"/>
      <c r="I5" s="406"/>
    </row>
    <row r="6" spans="2:11" x14ac:dyDescent="0.3">
      <c r="B6" s="259"/>
      <c r="C6" s="259"/>
      <c r="D6" s="260"/>
      <c r="E6" s="261"/>
      <c r="F6" s="261"/>
      <c r="G6" s="261"/>
      <c r="H6" s="407" t="s">
        <v>59</v>
      </c>
      <c r="I6" s="407"/>
      <c r="J6" s="57"/>
    </row>
    <row r="7" spans="2:11" s="256" customFormat="1" ht="46.5" customHeight="1" x14ac:dyDescent="0.25">
      <c r="B7" s="408" t="s">
        <v>219</v>
      </c>
      <c r="C7" s="408"/>
      <c r="D7" s="409" t="s">
        <v>220</v>
      </c>
      <c r="E7" s="396" t="s">
        <v>234</v>
      </c>
      <c r="F7" s="396"/>
      <c r="G7" s="396"/>
      <c r="H7" s="396"/>
      <c r="I7" s="396"/>
    </row>
    <row r="8" spans="2:11" s="256" customFormat="1" ht="29.25" customHeight="1" x14ac:dyDescent="0.25">
      <c r="B8" s="408"/>
      <c r="C8" s="408"/>
      <c r="D8" s="409"/>
      <c r="E8" s="410" t="s">
        <v>221</v>
      </c>
      <c r="F8" s="396" t="s">
        <v>188</v>
      </c>
      <c r="G8" s="396"/>
      <c r="H8" s="396"/>
      <c r="I8" s="396"/>
    </row>
    <row r="9" spans="2:11" s="256" customFormat="1" ht="103.5" x14ac:dyDescent="0.25">
      <c r="B9" s="262" t="s">
        <v>1</v>
      </c>
      <c r="C9" s="262" t="s">
        <v>2</v>
      </c>
      <c r="D9" s="409"/>
      <c r="E9" s="411"/>
      <c r="F9" s="247" t="s">
        <v>222</v>
      </c>
      <c r="G9" s="247" t="s">
        <v>223</v>
      </c>
      <c r="H9" s="247" t="s">
        <v>224</v>
      </c>
      <c r="I9" s="247" t="s">
        <v>225</v>
      </c>
      <c r="K9" s="263"/>
    </row>
    <row r="10" spans="2:11" s="233" customFormat="1" x14ac:dyDescent="0.25">
      <c r="B10" s="262"/>
      <c r="C10" s="262"/>
      <c r="D10" s="264" t="s">
        <v>226</v>
      </c>
      <c r="E10" s="265">
        <f>+F10+G10+H10+I10</f>
        <v>-7441.3</v>
      </c>
      <c r="F10" s="286">
        <f>+F12</f>
        <v>0</v>
      </c>
      <c r="G10" s="265">
        <f>+G12</f>
        <v>-7441.3</v>
      </c>
      <c r="H10" s="286">
        <v>0</v>
      </c>
      <c r="I10" s="286">
        <v>0</v>
      </c>
    </row>
    <row r="11" spans="2:11" x14ac:dyDescent="0.25">
      <c r="B11" s="267"/>
      <c r="C11" s="267"/>
      <c r="D11" s="268" t="s">
        <v>227</v>
      </c>
      <c r="E11" s="269"/>
      <c r="F11" s="286"/>
      <c r="G11" s="270"/>
      <c r="H11" s="286"/>
      <c r="I11" s="286"/>
    </row>
    <row r="12" spans="2:11" s="233" customFormat="1" ht="34.5" x14ac:dyDescent="0.25">
      <c r="B12" s="250"/>
      <c r="C12" s="271"/>
      <c r="D12" s="272" t="s">
        <v>28</v>
      </c>
      <c r="E12" s="265">
        <f>F12+G12+H12+I12</f>
        <v>-7441.3</v>
      </c>
      <c r="F12" s="286">
        <f>+F14</f>
        <v>0</v>
      </c>
      <c r="G12" s="265">
        <f>+G14</f>
        <v>-7441.3</v>
      </c>
      <c r="H12" s="286">
        <v>0</v>
      </c>
      <c r="I12" s="286">
        <v>0</v>
      </c>
      <c r="J12" s="273"/>
    </row>
    <row r="13" spans="2:11" s="256" customFormat="1" x14ac:dyDescent="0.25">
      <c r="B13" s="274"/>
      <c r="C13" s="274"/>
      <c r="D13" s="268" t="s">
        <v>228</v>
      </c>
      <c r="E13" s="275"/>
      <c r="F13" s="286"/>
      <c r="G13" s="276"/>
      <c r="H13" s="286"/>
      <c r="I13" s="280"/>
    </row>
    <row r="14" spans="2:11" s="190" customFormat="1" ht="34.5" x14ac:dyDescent="0.25">
      <c r="B14" s="145" t="s">
        <v>229</v>
      </c>
      <c r="C14" s="145" t="s">
        <v>230</v>
      </c>
      <c r="D14" s="147" t="s">
        <v>217</v>
      </c>
      <c r="E14" s="265">
        <f>+F14+G14+H14+I14</f>
        <v>-7441.3</v>
      </c>
      <c r="F14" s="286">
        <f>F16</f>
        <v>0</v>
      </c>
      <c r="G14" s="279">
        <f t="shared" ref="G14:I14" si="0">G16</f>
        <v>-7441.3</v>
      </c>
      <c r="H14" s="286">
        <f t="shared" si="0"/>
        <v>0</v>
      </c>
      <c r="I14" s="286">
        <f t="shared" si="0"/>
        <v>0</v>
      </c>
    </row>
    <row r="15" spans="2:11" x14ac:dyDescent="0.25">
      <c r="B15" s="274"/>
      <c r="C15" s="274"/>
      <c r="D15" s="277" t="s">
        <v>228</v>
      </c>
      <c r="E15" s="278"/>
      <c r="F15" s="286"/>
      <c r="G15" s="278"/>
      <c r="H15" s="286"/>
      <c r="I15" s="286"/>
    </row>
    <row r="16" spans="2:11" s="190" customFormat="1" x14ac:dyDescent="0.25">
      <c r="B16" s="250"/>
      <c r="C16" s="250"/>
      <c r="D16" s="147" t="s">
        <v>105</v>
      </c>
      <c r="E16" s="266">
        <f t="shared" ref="E16" si="1">F16+G16+H16+I16</f>
        <v>-7441.3</v>
      </c>
      <c r="F16" s="286">
        <v>0</v>
      </c>
      <c r="G16" s="279">
        <f>'2'!K40</f>
        <v>-7441.3</v>
      </c>
      <c r="H16" s="286">
        <v>0</v>
      </c>
      <c r="I16" s="286">
        <v>0</v>
      </c>
    </row>
    <row r="17" spans="4:9" x14ac:dyDescent="0.25">
      <c r="D17" s="217"/>
      <c r="E17" s="217"/>
      <c r="F17" s="282"/>
      <c r="G17" s="283"/>
      <c r="H17" s="31"/>
    </row>
    <row r="18" spans="4:9" x14ac:dyDescent="0.25">
      <c r="D18" s="217"/>
      <c r="E18" s="217"/>
      <c r="F18" s="282"/>
      <c r="G18" s="283"/>
      <c r="H18" s="31"/>
    </row>
    <row r="19" spans="4:9" x14ac:dyDescent="0.3">
      <c r="D19" s="219" t="s">
        <v>189</v>
      </c>
      <c r="E19" s="220"/>
      <c r="F19" s="221"/>
      <c r="G19" s="57"/>
      <c r="H19" s="57"/>
    </row>
    <row r="20" spans="4:9" x14ac:dyDescent="0.3">
      <c r="D20" s="219" t="s">
        <v>231</v>
      </c>
      <c r="E20" s="220"/>
      <c r="F20" s="221"/>
      <c r="G20" s="57"/>
      <c r="H20" s="57"/>
    </row>
    <row r="21" spans="4:9" x14ac:dyDescent="0.3">
      <c r="D21" s="405" t="s">
        <v>232</v>
      </c>
      <c r="E21" s="405"/>
      <c r="F21" s="405"/>
      <c r="G21" s="93"/>
      <c r="H21" s="93"/>
      <c r="I21" s="93"/>
    </row>
    <row r="22" spans="4:9" x14ac:dyDescent="0.3">
      <c r="D22" s="57"/>
      <c r="E22" s="57"/>
      <c r="F22" s="224"/>
      <c r="G22" s="57"/>
      <c r="H22" s="57"/>
    </row>
  </sheetData>
  <mergeCells count="8">
    <mergeCell ref="D21:F21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S38"/>
  <sheetViews>
    <sheetView zoomScale="90" zoomScaleNormal="90" workbookViewId="0">
      <selection activeCell="C18" sqref="C18"/>
    </sheetView>
  </sheetViews>
  <sheetFormatPr defaultColWidth="9.140625" defaultRowHeight="17.25" x14ac:dyDescent="0.25"/>
  <cols>
    <col min="1" max="1" width="9.140625" style="190"/>
    <col min="2" max="2" width="12.5703125" style="233" customWidth="1"/>
    <col min="3" max="3" width="10.85546875" style="233" customWidth="1"/>
    <col min="4" max="4" width="74.7109375" style="190" customWidth="1"/>
    <col min="5" max="6" width="16.7109375" style="190" customWidth="1"/>
    <col min="7" max="7" width="18.140625" style="190" customWidth="1"/>
    <col min="8" max="14" width="16.7109375" style="190" customWidth="1"/>
    <col min="15" max="15" width="17.7109375" style="190" customWidth="1"/>
    <col min="16" max="16" width="16.7109375" style="190" customWidth="1"/>
    <col min="17" max="17" width="9.140625" style="190"/>
    <col min="18" max="18" width="17.140625" style="190" bestFit="1" customWidth="1"/>
    <col min="19" max="19" width="20.85546875" style="190" customWidth="1"/>
    <col min="20" max="20" width="12.28515625" style="190" bestFit="1" customWidth="1"/>
    <col min="21" max="21" width="12" style="190" bestFit="1" customWidth="1"/>
    <col min="22" max="16384" width="9.140625" style="190"/>
  </cols>
  <sheetData>
    <row r="1" spans="2:16" x14ac:dyDescent="0.25">
      <c r="G1" s="234"/>
      <c r="J1" s="234"/>
      <c r="M1" s="234"/>
      <c r="P1" s="234" t="s">
        <v>241</v>
      </c>
    </row>
    <row r="2" spans="2:16" ht="25.5" customHeight="1" x14ac:dyDescent="0.25">
      <c r="E2" s="412"/>
      <c r="F2" s="412"/>
      <c r="G2" s="412"/>
      <c r="H2" s="412"/>
      <c r="I2" s="412"/>
      <c r="J2" s="412"/>
      <c r="K2" s="412"/>
      <c r="L2" s="412"/>
      <c r="M2" s="412"/>
      <c r="N2" s="412" t="s">
        <v>115</v>
      </c>
      <c r="O2" s="412"/>
      <c r="P2" s="412"/>
    </row>
    <row r="3" spans="2:16" ht="25.5" customHeight="1" x14ac:dyDescent="0.25">
      <c r="E3" s="412"/>
      <c r="F3" s="412"/>
      <c r="G3" s="412"/>
      <c r="H3" s="412"/>
      <c r="I3" s="412"/>
      <c r="J3" s="412"/>
      <c r="K3" s="412"/>
      <c r="L3" s="412"/>
      <c r="M3" s="412"/>
      <c r="N3" s="412" t="s">
        <v>38</v>
      </c>
      <c r="O3" s="412"/>
      <c r="P3" s="412"/>
    </row>
    <row r="4" spans="2:16" x14ac:dyDescent="0.25">
      <c r="B4" s="413"/>
      <c r="C4" s="413"/>
      <c r="D4" s="413"/>
    </row>
    <row r="5" spans="2:16" ht="82.5" customHeight="1" x14ac:dyDescent="0.25">
      <c r="B5" s="414" t="s">
        <v>179</v>
      </c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</row>
    <row r="6" spans="2:16" x14ac:dyDescent="0.3">
      <c r="B6" s="235"/>
      <c r="C6" s="235"/>
      <c r="D6" s="233"/>
      <c r="G6" s="236"/>
      <c r="J6" s="236"/>
      <c r="M6" s="236"/>
      <c r="O6" s="415" t="s">
        <v>59</v>
      </c>
      <c r="P6" s="415"/>
    </row>
    <row r="7" spans="2:16" s="233" customFormat="1" ht="64.5" customHeight="1" x14ac:dyDescent="0.25">
      <c r="B7" s="400" t="s">
        <v>6</v>
      </c>
      <c r="C7" s="400"/>
      <c r="D7" s="409" t="s">
        <v>39</v>
      </c>
      <c r="E7" s="396" t="s">
        <v>46</v>
      </c>
      <c r="F7" s="396"/>
      <c r="G7" s="396"/>
      <c r="H7" s="396"/>
      <c r="I7" s="396"/>
      <c r="J7" s="396"/>
      <c r="K7" s="396"/>
      <c r="L7" s="396"/>
      <c r="M7" s="396"/>
      <c r="N7" s="396"/>
      <c r="O7" s="396"/>
      <c r="P7" s="396"/>
    </row>
    <row r="8" spans="2:16" s="233" customFormat="1" ht="28.5" customHeight="1" x14ac:dyDescent="0.25">
      <c r="B8" s="400"/>
      <c r="C8" s="400"/>
      <c r="D8" s="409"/>
      <c r="E8" s="396" t="s">
        <v>113</v>
      </c>
      <c r="F8" s="396"/>
      <c r="G8" s="396"/>
      <c r="H8" s="396" t="s">
        <v>114</v>
      </c>
      <c r="I8" s="396"/>
      <c r="J8" s="396"/>
      <c r="K8" s="396" t="s">
        <v>69</v>
      </c>
      <c r="L8" s="396"/>
      <c r="M8" s="396"/>
      <c r="N8" s="396" t="s">
        <v>17</v>
      </c>
      <c r="O8" s="396"/>
      <c r="P8" s="396"/>
    </row>
    <row r="9" spans="2:16" ht="18" customHeight="1" x14ac:dyDescent="0.25">
      <c r="B9" s="400"/>
      <c r="C9" s="400"/>
      <c r="D9" s="409"/>
      <c r="E9" s="400" t="s">
        <v>40</v>
      </c>
      <c r="F9" s="400" t="s">
        <v>14</v>
      </c>
      <c r="G9" s="400"/>
      <c r="H9" s="400" t="s">
        <v>40</v>
      </c>
      <c r="I9" s="400" t="s">
        <v>14</v>
      </c>
      <c r="J9" s="400"/>
      <c r="K9" s="400" t="s">
        <v>40</v>
      </c>
      <c r="L9" s="400" t="s">
        <v>14</v>
      </c>
      <c r="M9" s="400"/>
      <c r="N9" s="400" t="s">
        <v>40</v>
      </c>
      <c r="O9" s="400" t="s">
        <v>14</v>
      </c>
      <c r="P9" s="400"/>
    </row>
    <row r="10" spans="2:16" s="189" customFormat="1" ht="44.25" customHeight="1" x14ac:dyDescent="0.25">
      <c r="B10" s="145" t="s">
        <v>11</v>
      </c>
      <c r="C10" s="145" t="s">
        <v>12</v>
      </c>
      <c r="D10" s="409"/>
      <c r="E10" s="400"/>
      <c r="F10" s="145" t="s">
        <v>47</v>
      </c>
      <c r="G10" s="92" t="s">
        <v>41</v>
      </c>
      <c r="H10" s="400"/>
      <c r="I10" s="145" t="s">
        <v>47</v>
      </c>
      <c r="J10" s="92" t="s">
        <v>41</v>
      </c>
      <c r="K10" s="400"/>
      <c r="L10" s="145" t="s">
        <v>47</v>
      </c>
      <c r="M10" s="92" t="s">
        <v>41</v>
      </c>
      <c r="N10" s="400"/>
      <c r="O10" s="145" t="s">
        <v>47</v>
      </c>
      <c r="P10" s="92" t="s">
        <v>41</v>
      </c>
    </row>
    <row r="11" spans="2:16" s="189" customFormat="1" ht="24" customHeight="1" x14ac:dyDescent="0.25">
      <c r="B11" s="147"/>
      <c r="C11" s="147"/>
      <c r="D11" s="146" t="s">
        <v>33</v>
      </c>
      <c r="E11" s="19">
        <v>62838.5</v>
      </c>
      <c r="F11" s="89">
        <v>0</v>
      </c>
      <c r="G11" s="19">
        <v>62838.5</v>
      </c>
      <c r="H11" s="19">
        <v>62838.5</v>
      </c>
      <c r="I11" s="19">
        <v>0</v>
      </c>
      <c r="J11" s="336">
        <v>62838.5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</row>
    <row r="12" spans="2:16" s="33" customFormat="1" x14ac:dyDescent="0.25">
      <c r="B12" s="95"/>
      <c r="C12" s="95"/>
      <c r="D12" s="194" t="s">
        <v>14</v>
      </c>
      <c r="E12" s="237"/>
      <c r="F12" s="89"/>
      <c r="G12" s="237"/>
      <c r="H12" s="237"/>
      <c r="I12" s="237"/>
      <c r="J12" s="337"/>
      <c r="K12" s="19"/>
      <c r="L12" s="19"/>
      <c r="M12" s="19"/>
      <c r="N12" s="19"/>
      <c r="O12" s="19"/>
      <c r="P12" s="19"/>
    </row>
    <row r="13" spans="2:16" s="33" customFormat="1" x14ac:dyDescent="0.25">
      <c r="B13" s="95"/>
      <c r="C13" s="95"/>
      <c r="D13" s="146" t="s">
        <v>29</v>
      </c>
      <c r="E13" s="96">
        <v>62838.5</v>
      </c>
      <c r="F13" s="89">
        <v>0</v>
      </c>
      <c r="G13" s="96">
        <v>62838.5</v>
      </c>
      <c r="H13" s="96">
        <v>62838.5</v>
      </c>
      <c r="I13" s="89">
        <v>0</v>
      </c>
      <c r="J13" s="338">
        <v>62838.5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2:16" ht="39" customHeight="1" x14ac:dyDescent="0.25">
      <c r="B14" s="147"/>
      <c r="C14" s="147"/>
      <c r="D14" s="146" t="s">
        <v>28</v>
      </c>
      <c r="E14" s="89">
        <v>62838.5</v>
      </c>
      <c r="F14" s="89">
        <v>0</v>
      </c>
      <c r="G14" s="89">
        <v>62838.5</v>
      </c>
      <c r="H14" s="89">
        <v>62838.5</v>
      </c>
      <c r="I14" s="89">
        <v>0</v>
      </c>
      <c r="J14" s="339">
        <v>62838.5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</row>
    <row r="15" spans="2:16" ht="33" customHeight="1" x14ac:dyDescent="0.25">
      <c r="B15" s="186">
        <v>1004</v>
      </c>
      <c r="C15" s="186"/>
      <c r="D15" s="194" t="s">
        <v>20</v>
      </c>
      <c r="E15" s="19">
        <v>62838.5</v>
      </c>
      <c r="F15" s="89">
        <v>0</v>
      </c>
      <c r="G15" s="19">
        <v>62838.5</v>
      </c>
      <c r="H15" s="19">
        <v>62838.5</v>
      </c>
      <c r="I15" s="19">
        <v>0</v>
      </c>
      <c r="J15" s="336">
        <v>62838.5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</row>
    <row r="16" spans="2:16" x14ac:dyDescent="0.25">
      <c r="B16" s="95"/>
      <c r="C16" s="95"/>
      <c r="D16" s="194" t="s">
        <v>14</v>
      </c>
      <c r="E16" s="102"/>
      <c r="F16" s="89"/>
      <c r="G16" s="102"/>
      <c r="H16" s="102"/>
      <c r="I16" s="102"/>
      <c r="J16" s="102"/>
      <c r="K16" s="102"/>
      <c r="L16" s="102"/>
      <c r="M16" s="102"/>
      <c r="N16" s="102"/>
      <c r="O16" s="102"/>
      <c r="P16" s="102"/>
    </row>
    <row r="17" spans="2:19" ht="83.25" customHeight="1" x14ac:dyDescent="0.25">
      <c r="B17" s="95"/>
      <c r="C17" s="147" t="s">
        <v>294</v>
      </c>
      <c r="D17" s="147" t="s">
        <v>295</v>
      </c>
      <c r="E17" s="19">
        <v>0</v>
      </c>
      <c r="F17" s="8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-62838.5</v>
      </c>
      <c r="L17" s="19">
        <v>0</v>
      </c>
      <c r="M17" s="19">
        <v>-62838.5</v>
      </c>
      <c r="N17" s="19">
        <v>-62838.5</v>
      </c>
      <c r="O17" s="19">
        <v>0</v>
      </c>
      <c r="P17" s="19">
        <v>-62838.5</v>
      </c>
    </row>
    <row r="18" spans="2:19" x14ac:dyDescent="0.25">
      <c r="B18" s="95"/>
      <c r="C18" s="147"/>
      <c r="D18" s="147" t="s">
        <v>15</v>
      </c>
      <c r="E18" s="19"/>
      <c r="F18" s="8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2:19" ht="43.5" customHeight="1" x14ac:dyDescent="0.25">
      <c r="B19" s="95"/>
      <c r="C19" s="147"/>
      <c r="D19" s="176" t="s">
        <v>32</v>
      </c>
      <c r="E19" s="19">
        <v>0</v>
      </c>
      <c r="F19" s="8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-62838.5</v>
      </c>
      <c r="L19" s="19">
        <v>0</v>
      </c>
      <c r="M19" s="19">
        <v>-62838.5</v>
      </c>
      <c r="N19" s="19">
        <v>-62838.5</v>
      </c>
      <c r="O19" s="19">
        <v>0</v>
      </c>
      <c r="P19" s="19">
        <v>-62838.5</v>
      </c>
    </row>
    <row r="20" spans="2:19" ht="36.75" customHeight="1" x14ac:dyDescent="0.25">
      <c r="B20" s="95"/>
      <c r="C20" s="147"/>
      <c r="D20" s="147" t="s">
        <v>16</v>
      </c>
      <c r="E20" s="19"/>
      <c r="F20" s="8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2:19" x14ac:dyDescent="0.25">
      <c r="B21" s="95"/>
      <c r="C21" s="147"/>
      <c r="D21" s="147" t="s">
        <v>13</v>
      </c>
      <c r="E21" s="19">
        <v>0</v>
      </c>
      <c r="F21" s="8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-62838.5</v>
      </c>
      <c r="L21" s="19">
        <v>0</v>
      </c>
      <c r="M21" s="19">
        <v>-62838.5</v>
      </c>
      <c r="N21" s="19">
        <v>-62838.5</v>
      </c>
      <c r="O21" s="19">
        <v>0</v>
      </c>
      <c r="P21" s="19">
        <v>-62838.5</v>
      </c>
    </row>
    <row r="22" spans="2:19" x14ac:dyDescent="0.25">
      <c r="B22" s="95"/>
      <c r="C22" s="147"/>
      <c r="D22" s="147" t="s">
        <v>29</v>
      </c>
      <c r="E22" s="19">
        <v>0</v>
      </c>
      <c r="F22" s="8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-62838.5</v>
      </c>
      <c r="L22" s="19">
        <v>0</v>
      </c>
      <c r="M22" s="19">
        <v>-62838.5</v>
      </c>
      <c r="N22" s="19">
        <v>-62838.5</v>
      </c>
      <c r="O22" s="19">
        <v>0</v>
      </c>
      <c r="P22" s="19">
        <v>-62838.5</v>
      </c>
    </row>
    <row r="23" spans="2:19" x14ac:dyDescent="0.25">
      <c r="B23" s="95"/>
      <c r="C23" s="147"/>
      <c r="D23" s="147" t="s">
        <v>30</v>
      </c>
      <c r="E23" s="19">
        <v>0</v>
      </c>
      <c r="F23" s="8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-62838.5</v>
      </c>
      <c r="L23" s="19">
        <v>0</v>
      </c>
      <c r="M23" s="19">
        <v>-62838.5</v>
      </c>
      <c r="N23" s="19">
        <v>-62838.5</v>
      </c>
      <c r="O23" s="19">
        <v>0</v>
      </c>
      <c r="P23" s="19">
        <v>-62838.5</v>
      </c>
    </row>
    <row r="24" spans="2:19" x14ac:dyDescent="0.25">
      <c r="B24" s="95"/>
      <c r="C24" s="147"/>
      <c r="D24" s="147" t="s">
        <v>48</v>
      </c>
      <c r="E24" s="19">
        <v>0</v>
      </c>
      <c r="F24" s="8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-62838.5</v>
      </c>
      <c r="L24" s="19">
        <v>0</v>
      </c>
      <c r="M24" s="19">
        <v>-62838.5</v>
      </c>
      <c r="N24" s="19">
        <v>-62838.5</v>
      </c>
      <c r="O24" s="19">
        <v>0</v>
      </c>
      <c r="P24" s="19">
        <v>-62838.5</v>
      </c>
      <c r="S24" s="238"/>
    </row>
    <row r="25" spans="2:19" ht="20.25" customHeight="1" x14ac:dyDescent="0.25">
      <c r="B25" s="95"/>
      <c r="C25" s="147"/>
      <c r="D25" s="147" t="s">
        <v>49</v>
      </c>
      <c r="E25" s="19">
        <v>0</v>
      </c>
      <c r="F25" s="89"/>
      <c r="G25" s="102"/>
      <c r="H25" s="19">
        <v>0</v>
      </c>
      <c r="I25" s="102"/>
      <c r="J25" s="102"/>
      <c r="K25" s="19">
        <v>-62838.5</v>
      </c>
      <c r="L25" s="102"/>
      <c r="M25" s="102">
        <v>-62838.5</v>
      </c>
      <c r="N25" s="19">
        <v>-62838.5</v>
      </c>
      <c r="O25" s="102"/>
      <c r="P25" s="102">
        <v>-62838.5</v>
      </c>
      <c r="R25" s="238"/>
    </row>
    <row r="26" spans="2:19" ht="72.75" customHeight="1" x14ac:dyDescent="0.25">
      <c r="B26" s="95"/>
      <c r="C26" s="145">
        <v>31005</v>
      </c>
      <c r="D26" s="146" t="s">
        <v>118</v>
      </c>
      <c r="E26" s="19">
        <v>62838.5</v>
      </c>
      <c r="F26" s="89">
        <v>0</v>
      </c>
      <c r="G26" s="19">
        <v>62838.5</v>
      </c>
      <c r="H26" s="19">
        <v>62838.5</v>
      </c>
      <c r="I26" s="19">
        <v>0</v>
      </c>
      <c r="J26" s="19">
        <v>62838.5</v>
      </c>
      <c r="K26" s="19">
        <v>62838.5</v>
      </c>
      <c r="L26" s="19">
        <v>0</v>
      </c>
      <c r="M26" s="19">
        <v>62838.5</v>
      </c>
      <c r="N26" s="19">
        <v>62838.5</v>
      </c>
      <c r="O26" s="19">
        <v>0</v>
      </c>
      <c r="P26" s="19">
        <v>62838.5</v>
      </c>
      <c r="R26" s="193"/>
    </row>
    <row r="27" spans="2:19" x14ac:dyDescent="0.25">
      <c r="B27" s="95"/>
      <c r="C27" s="95"/>
      <c r="D27" s="194" t="s">
        <v>15</v>
      </c>
      <c r="E27" s="19"/>
      <c r="F27" s="89"/>
      <c r="G27" s="19"/>
      <c r="H27" s="19"/>
      <c r="I27" s="19"/>
      <c r="J27" s="19"/>
      <c r="K27" s="19"/>
      <c r="L27" s="19"/>
      <c r="M27" s="19"/>
      <c r="N27" s="19"/>
      <c r="O27" s="19"/>
      <c r="P27" s="19"/>
      <c r="R27" s="239"/>
    </row>
    <row r="28" spans="2:19" ht="43.5" customHeight="1" x14ac:dyDescent="0.25">
      <c r="B28" s="95"/>
      <c r="C28" s="95"/>
      <c r="D28" s="240" t="s">
        <v>32</v>
      </c>
      <c r="E28" s="19">
        <v>62838.5</v>
      </c>
      <c r="F28" s="89">
        <v>0</v>
      </c>
      <c r="G28" s="19">
        <v>62838.5</v>
      </c>
      <c r="H28" s="19">
        <v>62838.5</v>
      </c>
      <c r="I28" s="19">
        <v>0</v>
      </c>
      <c r="J28" s="19">
        <v>62838.5</v>
      </c>
      <c r="K28" s="19">
        <v>62838.5</v>
      </c>
      <c r="L28" s="19">
        <v>0</v>
      </c>
      <c r="M28" s="19">
        <v>62838.5</v>
      </c>
      <c r="N28" s="19">
        <v>62838.5</v>
      </c>
      <c r="O28" s="19">
        <v>0</v>
      </c>
      <c r="P28" s="19">
        <v>62838.5</v>
      </c>
    </row>
    <row r="29" spans="2:19" ht="36.75" customHeight="1" x14ac:dyDescent="0.25">
      <c r="B29" s="95"/>
      <c r="C29" s="95"/>
      <c r="D29" s="194" t="s">
        <v>16</v>
      </c>
      <c r="E29" s="19"/>
      <c r="F29" s="89"/>
      <c r="G29" s="19"/>
      <c r="H29" s="19"/>
      <c r="I29" s="19"/>
      <c r="J29" s="19"/>
      <c r="K29" s="19"/>
      <c r="L29" s="19"/>
      <c r="M29" s="19"/>
      <c r="N29" s="19"/>
      <c r="O29" s="19"/>
      <c r="P29" s="19"/>
    </row>
    <row r="30" spans="2:19" x14ac:dyDescent="0.25">
      <c r="B30" s="95"/>
      <c r="C30" s="95"/>
      <c r="D30" s="192" t="s">
        <v>13</v>
      </c>
      <c r="E30" s="19">
        <v>62838.5</v>
      </c>
      <c r="F30" s="19">
        <v>0</v>
      </c>
      <c r="G30" s="19">
        <v>62838.5</v>
      </c>
      <c r="H30" s="19">
        <v>62838.5</v>
      </c>
      <c r="I30" s="19">
        <v>0</v>
      </c>
      <c r="J30" s="19">
        <v>62838.5</v>
      </c>
      <c r="K30" s="19">
        <v>62838.5</v>
      </c>
      <c r="L30" s="19">
        <v>0</v>
      </c>
      <c r="M30" s="19">
        <v>62838.5</v>
      </c>
      <c r="N30" s="19">
        <v>62838.5</v>
      </c>
      <c r="O30" s="19">
        <v>0</v>
      </c>
      <c r="P30" s="19">
        <v>62838.5</v>
      </c>
    </row>
    <row r="31" spans="2:19" x14ac:dyDescent="0.25">
      <c r="B31" s="95"/>
      <c r="C31" s="95"/>
      <c r="D31" s="192" t="s">
        <v>29</v>
      </c>
      <c r="E31" s="19">
        <v>62838.5</v>
      </c>
      <c r="F31" s="19">
        <v>0</v>
      </c>
      <c r="G31" s="19">
        <v>62838.5</v>
      </c>
      <c r="H31" s="19">
        <v>62838.5</v>
      </c>
      <c r="I31" s="19">
        <v>0</v>
      </c>
      <c r="J31" s="19">
        <v>62838.5</v>
      </c>
      <c r="K31" s="19">
        <v>62838.5</v>
      </c>
      <c r="L31" s="19">
        <v>0</v>
      </c>
      <c r="M31" s="19">
        <v>62838.5</v>
      </c>
      <c r="N31" s="19">
        <v>62838.5</v>
      </c>
      <c r="O31" s="19">
        <v>0</v>
      </c>
      <c r="P31" s="19">
        <v>62838.5</v>
      </c>
    </row>
    <row r="32" spans="2:19" x14ac:dyDescent="0.25">
      <c r="B32" s="95"/>
      <c r="C32" s="95"/>
      <c r="D32" s="192" t="s">
        <v>30</v>
      </c>
      <c r="E32" s="19">
        <v>62838.5</v>
      </c>
      <c r="F32" s="19">
        <v>0</v>
      </c>
      <c r="G32" s="19">
        <v>62838.5</v>
      </c>
      <c r="H32" s="19">
        <v>62838.5</v>
      </c>
      <c r="I32" s="19">
        <v>0</v>
      </c>
      <c r="J32" s="19">
        <v>62838.5</v>
      </c>
      <c r="K32" s="19">
        <v>62838.5</v>
      </c>
      <c r="L32" s="19">
        <v>0</v>
      </c>
      <c r="M32" s="19">
        <v>62838.5</v>
      </c>
      <c r="N32" s="19">
        <v>62838.5</v>
      </c>
      <c r="O32" s="19">
        <v>0</v>
      </c>
      <c r="P32" s="19">
        <v>62838.5</v>
      </c>
    </row>
    <row r="33" spans="2:19" x14ac:dyDescent="0.25">
      <c r="B33" s="95"/>
      <c r="C33" s="95"/>
      <c r="D33" s="192" t="s">
        <v>48</v>
      </c>
      <c r="E33" s="19">
        <v>62838.5</v>
      </c>
      <c r="F33" s="19">
        <v>0</v>
      </c>
      <c r="G33" s="19">
        <v>62838.5</v>
      </c>
      <c r="H33" s="19">
        <v>62838.5</v>
      </c>
      <c r="I33" s="19">
        <v>0</v>
      </c>
      <c r="J33" s="19">
        <v>62838.5</v>
      </c>
      <c r="K33" s="19">
        <v>62838.5</v>
      </c>
      <c r="L33" s="19">
        <v>0</v>
      </c>
      <c r="M33" s="19">
        <v>62838.5</v>
      </c>
      <c r="N33" s="19">
        <v>62838.5</v>
      </c>
      <c r="O33" s="19">
        <v>0</v>
      </c>
      <c r="P33" s="19">
        <v>62838.5</v>
      </c>
      <c r="S33" s="238"/>
    </row>
    <row r="34" spans="2:19" ht="20.25" customHeight="1" x14ac:dyDescent="0.25">
      <c r="B34" s="95"/>
      <c r="C34" s="95"/>
      <c r="D34" s="192" t="s">
        <v>49</v>
      </c>
      <c r="E34" s="19">
        <v>62838.5</v>
      </c>
      <c r="F34" s="102">
        <v>0</v>
      </c>
      <c r="G34" s="102">
        <v>62838.5</v>
      </c>
      <c r="H34" s="19">
        <v>62838.5</v>
      </c>
      <c r="I34" s="102">
        <v>0</v>
      </c>
      <c r="J34" s="102">
        <v>62838.5</v>
      </c>
      <c r="K34" s="19">
        <v>62838.5</v>
      </c>
      <c r="L34" s="102">
        <v>0</v>
      </c>
      <c r="M34" s="102">
        <v>62838.5</v>
      </c>
      <c r="N34" s="19">
        <v>62838.5</v>
      </c>
      <c r="O34" s="102">
        <v>0</v>
      </c>
      <c r="P34" s="102">
        <v>62838.5</v>
      </c>
    </row>
    <row r="35" spans="2:19" ht="20.25" customHeight="1" x14ac:dyDescent="0.25">
      <c r="B35" s="241"/>
      <c r="C35" s="241"/>
      <c r="D35" s="242"/>
      <c r="E35" s="243"/>
      <c r="F35" s="244"/>
      <c r="G35" s="244"/>
      <c r="H35" s="243"/>
      <c r="I35" s="244"/>
      <c r="J35" s="244"/>
      <c r="K35" s="243"/>
      <c r="L35" s="244"/>
      <c r="M35" s="244"/>
      <c r="N35" s="243"/>
      <c r="O35" s="244"/>
      <c r="P35" s="244"/>
    </row>
    <row r="36" spans="2:19" ht="62.25" customHeight="1" x14ac:dyDescent="0.3">
      <c r="C36" s="183"/>
      <c r="D36" s="394" t="s">
        <v>176</v>
      </c>
      <c r="E36" s="394"/>
      <c r="F36" s="395" t="s">
        <v>177</v>
      </c>
      <c r="G36" s="395"/>
    </row>
    <row r="37" spans="2:19" x14ac:dyDescent="0.25">
      <c r="H37" s="245"/>
    </row>
    <row r="38" spans="2:19" x14ac:dyDescent="0.25">
      <c r="H38" s="245"/>
    </row>
  </sheetData>
  <mergeCells count="28">
    <mergeCell ref="K3:M3"/>
    <mergeCell ref="B4:D4"/>
    <mergeCell ref="B5:P5"/>
    <mergeCell ref="B7:C9"/>
    <mergeCell ref="D7:D10"/>
    <mergeCell ref="N8:P8"/>
    <mergeCell ref="O9:P9"/>
    <mergeCell ref="N9:N10"/>
    <mergeCell ref="K8:M8"/>
    <mergeCell ref="K9:K10"/>
    <mergeCell ref="L9:M9"/>
    <mergeCell ref="O6:P6"/>
    <mergeCell ref="D36:E36"/>
    <mergeCell ref="F36:G36"/>
    <mergeCell ref="H2:J2"/>
    <mergeCell ref="H3:J3"/>
    <mergeCell ref="H8:J8"/>
    <mergeCell ref="H9:H10"/>
    <mergeCell ref="I9:J9"/>
    <mergeCell ref="E7:P7"/>
    <mergeCell ref="E2:G2"/>
    <mergeCell ref="E3:G3"/>
    <mergeCell ref="E8:G8"/>
    <mergeCell ref="E9:E10"/>
    <mergeCell ref="F9:G9"/>
    <mergeCell ref="N2:P2"/>
    <mergeCell ref="N3:P3"/>
    <mergeCell ref="K2:M2"/>
  </mergeCells>
  <pageMargins left="0.7" right="0.7" top="0.75" bottom="0.75" header="0.3" footer="0.3"/>
  <pageSetup paperSize="9"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5C3DC-024C-465C-A144-F25D523A6873}">
  <dimension ref="A1:J23"/>
  <sheetViews>
    <sheetView topLeftCell="A13" workbookViewId="0">
      <selection activeCell="B5" sqref="B5:H5"/>
    </sheetView>
  </sheetViews>
  <sheetFormatPr defaultRowHeight="17.25" x14ac:dyDescent="0.3"/>
  <cols>
    <col min="1" max="1" width="7.28515625" style="57" customWidth="1"/>
    <col min="2" max="2" width="10.5703125" style="57" customWidth="1"/>
    <col min="3" max="3" width="14.7109375" style="57" customWidth="1"/>
    <col min="4" max="4" width="66.85546875" style="287" customWidth="1"/>
    <col min="5" max="5" width="17.28515625" style="287" customWidth="1"/>
    <col min="6" max="6" width="18.140625" style="287" customWidth="1"/>
    <col min="7" max="7" width="16.85546875" style="287" customWidth="1"/>
    <col min="8" max="8" width="18.28515625" style="302" customWidth="1"/>
    <col min="9" max="9" width="21" style="57" customWidth="1"/>
    <col min="10" max="10" width="19.85546875" style="57" customWidth="1"/>
    <col min="11" max="11" width="17.85546875" style="57" customWidth="1"/>
    <col min="12" max="12" width="18.5703125" style="57" customWidth="1"/>
    <col min="13" max="259" width="9.140625" style="57"/>
    <col min="260" max="260" width="7.28515625" style="57" customWidth="1"/>
    <col min="261" max="261" width="12" style="57" customWidth="1"/>
    <col min="262" max="262" width="11.85546875" style="57" customWidth="1"/>
    <col min="263" max="263" width="64.28515625" style="57" customWidth="1"/>
    <col min="264" max="264" width="16.85546875" style="57" customWidth="1"/>
    <col min="265" max="265" width="17.7109375" style="57" customWidth="1"/>
    <col min="266" max="266" width="12.85546875" style="57" customWidth="1"/>
    <col min="267" max="267" width="14.140625" style="57" customWidth="1"/>
    <col min="268" max="268" width="10.7109375" style="57" customWidth="1"/>
    <col min="269" max="515" width="9.140625" style="57"/>
    <col min="516" max="516" width="7.28515625" style="57" customWidth="1"/>
    <col min="517" max="517" width="12" style="57" customWidth="1"/>
    <col min="518" max="518" width="11.85546875" style="57" customWidth="1"/>
    <col min="519" max="519" width="64.28515625" style="57" customWidth="1"/>
    <col min="520" max="520" width="16.85546875" style="57" customWidth="1"/>
    <col min="521" max="521" width="17.7109375" style="57" customWidth="1"/>
    <col min="522" max="522" width="12.85546875" style="57" customWidth="1"/>
    <col min="523" max="523" width="14.140625" style="57" customWidth="1"/>
    <col min="524" max="524" width="10.7109375" style="57" customWidth="1"/>
    <col min="525" max="771" width="9.140625" style="57"/>
    <col min="772" max="772" width="7.28515625" style="57" customWidth="1"/>
    <col min="773" max="773" width="12" style="57" customWidth="1"/>
    <col min="774" max="774" width="11.85546875" style="57" customWidth="1"/>
    <col min="775" max="775" width="64.28515625" style="57" customWidth="1"/>
    <col min="776" max="776" width="16.85546875" style="57" customWidth="1"/>
    <col min="777" max="777" width="17.7109375" style="57" customWidth="1"/>
    <col min="778" max="778" width="12.85546875" style="57" customWidth="1"/>
    <col min="779" max="779" width="14.140625" style="57" customWidth="1"/>
    <col min="780" max="780" width="10.7109375" style="57" customWidth="1"/>
    <col min="781" max="1027" width="9.140625" style="57"/>
    <col min="1028" max="1028" width="7.28515625" style="57" customWidth="1"/>
    <col min="1029" max="1029" width="12" style="57" customWidth="1"/>
    <col min="1030" max="1030" width="11.85546875" style="57" customWidth="1"/>
    <col min="1031" max="1031" width="64.28515625" style="57" customWidth="1"/>
    <col min="1032" max="1032" width="16.85546875" style="57" customWidth="1"/>
    <col min="1033" max="1033" width="17.7109375" style="57" customWidth="1"/>
    <col min="1034" max="1034" width="12.85546875" style="57" customWidth="1"/>
    <col min="1035" max="1035" width="14.140625" style="57" customWidth="1"/>
    <col min="1036" max="1036" width="10.7109375" style="57" customWidth="1"/>
    <col min="1037" max="1283" width="9.140625" style="57"/>
    <col min="1284" max="1284" width="7.28515625" style="57" customWidth="1"/>
    <col min="1285" max="1285" width="12" style="57" customWidth="1"/>
    <col min="1286" max="1286" width="11.85546875" style="57" customWidth="1"/>
    <col min="1287" max="1287" width="64.28515625" style="57" customWidth="1"/>
    <col min="1288" max="1288" width="16.85546875" style="57" customWidth="1"/>
    <col min="1289" max="1289" width="17.7109375" style="57" customWidth="1"/>
    <col min="1290" max="1290" width="12.85546875" style="57" customWidth="1"/>
    <col min="1291" max="1291" width="14.140625" style="57" customWidth="1"/>
    <col min="1292" max="1292" width="10.7109375" style="57" customWidth="1"/>
    <col min="1293" max="1539" width="9.140625" style="57"/>
    <col min="1540" max="1540" width="7.28515625" style="57" customWidth="1"/>
    <col min="1541" max="1541" width="12" style="57" customWidth="1"/>
    <col min="1542" max="1542" width="11.85546875" style="57" customWidth="1"/>
    <col min="1543" max="1543" width="64.28515625" style="57" customWidth="1"/>
    <col min="1544" max="1544" width="16.85546875" style="57" customWidth="1"/>
    <col min="1545" max="1545" width="17.7109375" style="57" customWidth="1"/>
    <col min="1546" max="1546" width="12.85546875" style="57" customWidth="1"/>
    <col min="1547" max="1547" width="14.140625" style="57" customWidth="1"/>
    <col min="1548" max="1548" width="10.7109375" style="57" customWidth="1"/>
    <col min="1549" max="1795" width="9.140625" style="57"/>
    <col min="1796" max="1796" width="7.28515625" style="57" customWidth="1"/>
    <col min="1797" max="1797" width="12" style="57" customWidth="1"/>
    <col min="1798" max="1798" width="11.85546875" style="57" customWidth="1"/>
    <col min="1799" max="1799" width="64.28515625" style="57" customWidth="1"/>
    <col min="1800" max="1800" width="16.85546875" style="57" customWidth="1"/>
    <col min="1801" max="1801" width="17.7109375" style="57" customWidth="1"/>
    <col min="1802" max="1802" width="12.85546875" style="57" customWidth="1"/>
    <col min="1803" max="1803" width="14.140625" style="57" customWidth="1"/>
    <col min="1804" max="1804" width="10.7109375" style="57" customWidth="1"/>
    <col min="1805" max="2051" width="9.140625" style="57"/>
    <col min="2052" max="2052" width="7.28515625" style="57" customWidth="1"/>
    <col min="2053" max="2053" width="12" style="57" customWidth="1"/>
    <col min="2054" max="2054" width="11.85546875" style="57" customWidth="1"/>
    <col min="2055" max="2055" width="64.28515625" style="57" customWidth="1"/>
    <col min="2056" max="2056" width="16.85546875" style="57" customWidth="1"/>
    <col min="2057" max="2057" width="17.7109375" style="57" customWidth="1"/>
    <col min="2058" max="2058" width="12.85546875" style="57" customWidth="1"/>
    <col min="2059" max="2059" width="14.140625" style="57" customWidth="1"/>
    <col min="2060" max="2060" width="10.7109375" style="57" customWidth="1"/>
    <col min="2061" max="2307" width="9.140625" style="57"/>
    <col min="2308" max="2308" width="7.28515625" style="57" customWidth="1"/>
    <col min="2309" max="2309" width="12" style="57" customWidth="1"/>
    <col min="2310" max="2310" width="11.85546875" style="57" customWidth="1"/>
    <col min="2311" max="2311" width="64.28515625" style="57" customWidth="1"/>
    <col min="2312" max="2312" width="16.85546875" style="57" customWidth="1"/>
    <col min="2313" max="2313" width="17.7109375" style="57" customWidth="1"/>
    <col min="2314" max="2314" width="12.85546875" style="57" customWidth="1"/>
    <col min="2315" max="2315" width="14.140625" style="57" customWidth="1"/>
    <col min="2316" max="2316" width="10.7109375" style="57" customWidth="1"/>
    <col min="2317" max="2563" width="9.140625" style="57"/>
    <col min="2564" max="2564" width="7.28515625" style="57" customWidth="1"/>
    <col min="2565" max="2565" width="12" style="57" customWidth="1"/>
    <col min="2566" max="2566" width="11.85546875" style="57" customWidth="1"/>
    <col min="2567" max="2567" width="64.28515625" style="57" customWidth="1"/>
    <col min="2568" max="2568" width="16.85546875" style="57" customWidth="1"/>
    <col min="2569" max="2569" width="17.7109375" style="57" customWidth="1"/>
    <col min="2570" max="2570" width="12.85546875" style="57" customWidth="1"/>
    <col min="2571" max="2571" width="14.140625" style="57" customWidth="1"/>
    <col min="2572" max="2572" width="10.7109375" style="57" customWidth="1"/>
    <col min="2573" max="2819" width="9.140625" style="57"/>
    <col min="2820" max="2820" width="7.28515625" style="57" customWidth="1"/>
    <col min="2821" max="2821" width="12" style="57" customWidth="1"/>
    <col min="2822" max="2822" width="11.85546875" style="57" customWidth="1"/>
    <col min="2823" max="2823" width="64.28515625" style="57" customWidth="1"/>
    <col min="2824" max="2824" width="16.85546875" style="57" customWidth="1"/>
    <col min="2825" max="2825" width="17.7109375" style="57" customWidth="1"/>
    <col min="2826" max="2826" width="12.85546875" style="57" customWidth="1"/>
    <col min="2827" max="2827" width="14.140625" style="57" customWidth="1"/>
    <col min="2828" max="2828" width="10.7109375" style="57" customWidth="1"/>
    <col min="2829" max="3075" width="9.140625" style="57"/>
    <col min="3076" max="3076" width="7.28515625" style="57" customWidth="1"/>
    <col min="3077" max="3077" width="12" style="57" customWidth="1"/>
    <col min="3078" max="3078" width="11.85546875" style="57" customWidth="1"/>
    <col min="3079" max="3079" width="64.28515625" style="57" customWidth="1"/>
    <col min="3080" max="3080" width="16.85546875" style="57" customWidth="1"/>
    <col min="3081" max="3081" width="17.7109375" style="57" customWidth="1"/>
    <col min="3082" max="3082" width="12.85546875" style="57" customWidth="1"/>
    <col min="3083" max="3083" width="14.140625" style="57" customWidth="1"/>
    <col min="3084" max="3084" width="10.7109375" style="57" customWidth="1"/>
    <col min="3085" max="3331" width="9.140625" style="57"/>
    <col min="3332" max="3332" width="7.28515625" style="57" customWidth="1"/>
    <col min="3333" max="3333" width="12" style="57" customWidth="1"/>
    <col min="3334" max="3334" width="11.85546875" style="57" customWidth="1"/>
    <col min="3335" max="3335" width="64.28515625" style="57" customWidth="1"/>
    <col min="3336" max="3336" width="16.85546875" style="57" customWidth="1"/>
    <col min="3337" max="3337" width="17.7109375" style="57" customWidth="1"/>
    <col min="3338" max="3338" width="12.85546875" style="57" customWidth="1"/>
    <col min="3339" max="3339" width="14.140625" style="57" customWidth="1"/>
    <col min="3340" max="3340" width="10.7109375" style="57" customWidth="1"/>
    <col min="3341" max="3587" width="9.140625" style="57"/>
    <col min="3588" max="3588" width="7.28515625" style="57" customWidth="1"/>
    <col min="3589" max="3589" width="12" style="57" customWidth="1"/>
    <col min="3590" max="3590" width="11.85546875" style="57" customWidth="1"/>
    <col min="3591" max="3591" width="64.28515625" style="57" customWidth="1"/>
    <col min="3592" max="3592" width="16.85546875" style="57" customWidth="1"/>
    <col min="3593" max="3593" width="17.7109375" style="57" customWidth="1"/>
    <col min="3594" max="3594" width="12.85546875" style="57" customWidth="1"/>
    <col min="3595" max="3595" width="14.140625" style="57" customWidth="1"/>
    <col min="3596" max="3596" width="10.7109375" style="57" customWidth="1"/>
    <col min="3597" max="3843" width="9.140625" style="57"/>
    <col min="3844" max="3844" width="7.28515625" style="57" customWidth="1"/>
    <col min="3845" max="3845" width="12" style="57" customWidth="1"/>
    <col min="3846" max="3846" width="11.85546875" style="57" customWidth="1"/>
    <col min="3847" max="3847" width="64.28515625" style="57" customWidth="1"/>
    <col min="3848" max="3848" width="16.85546875" style="57" customWidth="1"/>
    <col min="3849" max="3849" width="17.7109375" style="57" customWidth="1"/>
    <col min="3850" max="3850" width="12.85546875" style="57" customWidth="1"/>
    <col min="3851" max="3851" width="14.140625" style="57" customWidth="1"/>
    <col min="3852" max="3852" width="10.7109375" style="57" customWidth="1"/>
    <col min="3853" max="4099" width="9.140625" style="57"/>
    <col min="4100" max="4100" width="7.28515625" style="57" customWidth="1"/>
    <col min="4101" max="4101" width="12" style="57" customWidth="1"/>
    <col min="4102" max="4102" width="11.85546875" style="57" customWidth="1"/>
    <col min="4103" max="4103" width="64.28515625" style="57" customWidth="1"/>
    <col min="4104" max="4104" width="16.85546875" style="57" customWidth="1"/>
    <col min="4105" max="4105" width="17.7109375" style="57" customWidth="1"/>
    <col min="4106" max="4106" width="12.85546875" style="57" customWidth="1"/>
    <col min="4107" max="4107" width="14.140625" style="57" customWidth="1"/>
    <col min="4108" max="4108" width="10.7109375" style="57" customWidth="1"/>
    <col min="4109" max="4355" width="9.140625" style="57"/>
    <col min="4356" max="4356" width="7.28515625" style="57" customWidth="1"/>
    <col min="4357" max="4357" width="12" style="57" customWidth="1"/>
    <col min="4358" max="4358" width="11.85546875" style="57" customWidth="1"/>
    <col min="4359" max="4359" width="64.28515625" style="57" customWidth="1"/>
    <col min="4360" max="4360" width="16.85546875" style="57" customWidth="1"/>
    <col min="4361" max="4361" width="17.7109375" style="57" customWidth="1"/>
    <col min="4362" max="4362" width="12.85546875" style="57" customWidth="1"/>
    <col min="4363" max="4363" width="14.140625" style="57" customWidth="1"/>
    <col min="4364" max="4364" width="10.7109375" style="57" customWidth="1"/>
    <col min="4365" max="4611" width="9.140625" style="57"/>
    <col min="4612" max="4612" width="7.28515625" style="57" customWidth="1"/>
    <col min="4613" max="4613" width="12" style="57" customWidth="1"/>
    <col min="4614" max="4614" width="11.85546875" style="57" customWidth="1"/>
    <col min="4615" max="4615" width="64.28515625" style="57" customWidth="1"/>
    <col min="4616" max="4616" width="16.85546875" style="57" customWidth="1"/>
    <col min="4617" max="4617" width="17.7109375" style="57" customWidth="1"/>
    <col min="4618" max="4618" width="12.85546875" style="57" customWidth="1"/>
    <col min="4619" max="4619" width="14.140625" style="57" customWidth="1"/>
    <col min="4620" max="4620" width="10.7109375" style="57" customWidth="1"/>
    <col min="4621" max="4867" width="9.140625" style="57"/>
    <col min="4868" max="4868" width="7.28515625" style="57" customWidth="1"/>
    <col min="4869" max="4869" width="12" style="57" customWidth="1"/>
    <col min="4870" max="4870" width="11.85546875" style="57" customWidth="1"/>
    <col min="4871" max="4871" width="64.28515625" style="57" customWidth="1"/>
    <col min="4872" max="4872" width="16.85546875" style="57" customWidth="1"/>
    <col min="4873" max="4873" width="17.7109375" style="57" customWidth="1"/>
    <col min="4874" max="4874" width="12.85546875" style="57" customWidth="1"/>
    <col min="4875" max="4875" width="14.140625" style="57" customWidth="1"/>
    <col min="4876" max="4876" width="10.7109375" style="57" customWidth="1"/>
    <col min="4877" max="5123" width="9.140625" style="57"/>
    <col min="5124" max="5124" width="7.28515625" style="57" customWidth="1"/>
    <col min="5125" max="5125" width="12" style="57" customWidth="1"/>
    <col min="5126" max="5126" width="11.85546875" style="57" customWidth="1"/>
    <col min="5127" max="5127" width="64.28515625" style="57" customWidth="1"/>
    <col min="5128" max="5128" width="16.85546875" style="57" customWidth="1"/>
    <col min="5129" max="5129" width="17.7109375" style="57" customWidth="1"/>
    <col min="5130" max="5130" width="12.85546875" style="57" customWidth="1"/>
    <col min="5131" max="5131" width="14.140625" style="57" customWidth="1"/>
    <col min="5132" max="5132" width="10.7109375" style="57" customWidth="1"/>
    <col min="5133" max="5379" width="9.140625" style="57"/>
    <col min="5380" max="5380" width="7.28515625" style="57" customWidth="1"/>
    <col min="5381" max="5381" width="12" style="57" customWidth="1"/>
    <col min="5382" max="5382" width="11.85546875" style="57" customWidth="1"/>
    <col min="5383" max="5383" width="64.28515625" style="57" customWidth="1"/>
    <col min="5384" max="5384" width="16.85546875" style="57" customWidth="1"/>
    <col min="5385" max="5385" width="17.7109375" style="57" customWidth="1"/>
    <col min="5386" max="5386" width="12.85546875" style="57" customWidth="1"/>
    <col min="5387" max="5387" width="14.140625" style="57" customWidth="1"/>
    <col min="5388" max="5388" width="10.7109375" style="57" customWidth="1"/>
    <col min="5389" max="5635" width="9.140625" style="57"/>
    <col min="5636" max="5636" width="7.28515625" style="57" customWidth="1"/>
    <col min="5637" max="5637" width="12" style="57" customWidth="1"/>
    <col min="5638" max="5638" width="11.85546875" style="57" customWidth="1"/>
    <col min="5639" max="5639" width="64.28515625" style="57" customWidth="1"/>
    <col min="5640" max="5640" width="16.85546875" style="57" customWidth="1"/>
    <col min="5641" max="5641" width="17.7109375" style="57" customWidth="1"/>
    <col min="5642" max="5642" width="12.85546875" style="57" customWidth="1"/>
    <col min="5643" max="5643" width="14.140625" style="57" customWidth="1"/>
    <col min="5644" max="5644" width="10.7109375" style="57" customWidth="1"/>
    <col min="5645" max="5891" width="9.140625" style="57"/>
    <col min="5892" max="5892" width="7.28515625" style="57" customWidth="1"/>
    <col min="5893" max="5893" width="12" style="57" customWidth="1"/>
    <col min="5894" max="5894" width="11.85546875" style="57" customWidth="1"/>
    <col min="5895" max="5895" width="64.28515625" style="57" customWidth="1"/>
    <col min="5896" max="5896" width="16.85546875" style="57" customWidth="1"/>
    <col min="5897" max="5897" width="17.7109375" style="57" customWidth="1"/>
    <col min="5898" max="5898" width="12.85546875" style="57" customWidth="1"/>
    <col min="5899" max="5899" width="14.140625" style="57" customWidth="1"/>
    <col min="5900" max="5900" width="10.7109375" style="57" customWidth="1"/>
    <col min="5901" max="6147" width="9.140625" style="57"/>
    <col min="6148" max="6148" width="7.28515625" style="57" customWidth="1"/>
    <col min="6149" max="6149" width="12" style="57" customWidth="1"/>
    <col min="6150" max="6150" width="11.85546875" style="57" customWidth="1"/>
    <col min="6151" max="6151" width="64.28515625" style="57" customWidth="1"/>
    <col min="6152" max="6152" width="16.85546875" style="57" customWidth="1"/>
    <col min="6153" max="6153" width="17.7109375" style="57" customWidth="1"/>
    <col min="6154" max="6154" width="12.85546875" style="57" customWidth="1"/>
    <col min="6155" max="6155" width="14.140625" style="57" customWidth="1"/>
    <col min="6156" max="6156" width="10.7109375" style="57" customWidth="1"/>
    <col min="6157" max="6403" width="9.140625" style="57"/>
    <col min="6404" max="6404" width="7.28515625" style="57" customWidth="1"/>
    <col min="6405" max="6405" width="12" style="57" customWidth="1"/>
    <col min="6406" max="6406" width="11.85546875" style="57" customWidth="1"/>
    <col min="6407" max="6407" width="64.28515625" style="57" customWidth="1"/>
    <col min="6408" max="6408" width="16.85546875" style="57" customWidth="1"/>
    <col min="6409" max="6409" width="17.7109375" style="57" customWidth="1"/>
    <col min="6410" max="6410" width="12.85546875" style="57" customWidth="1"/>
    <col min="6411" max="6411" width="14.140625" style="57" customWidth="1"/>
    <col min="6412" max="6412" width="10.7109375" style="57" customWidth="1"/>
    <col min="6413" max="6659" width="9.140625" style="57"/>
    <col min="6660" max="6660" width="7.28515625" style="57" customWidth="1"/>
    <col min="6661" max="6661" width="12" style="57" customWidth="1"/>
    <col min="6662" max="6662" width="11.85546875" style="57" customWidth="1"/>
    <col min="6663" max="6663" width="64.28515625" style="57" customWidth="1"/>
    <col min="6664" max="6664" width="16.85546875" style="57" customWidth="1"/>
    <col min="6665" max="6665" width="17.7109375" style="57" customWidth="1"/>
    <col min="6666" max="6666" width="12.85546875" style="57" customWidth="1"/>
    <col min="6667" max="6667" width="14.140625" style="57" customWidth="1"/>
    <col min="6668" max="6668" width="10.7109375" style="57" customWidth="1"/>
    <col min="6669" max="6915" width="9.140625" style="57"/>
    <col min="6916" max="6916" width="7.28515625" style="57" customWidth="1"/>
    <col min="6917" max="6917" width="12" style="57" customWidth="1"/>
    <col min="6918" max="6918" width="11.85546875" style="57" customWidth="1"/>
    <col min="6919" max="6919" width="64.28515625" style="57" customWidth="1"/>
    <col min="6920" max="6920" width="16.85546875" style="57" customWidth="1"/>
    <col min="6921" max="6921" width="17.7109375" style="57" customWidth="1"/>
    <col min="6922" max="6922" width="12.85546875" style="57" customWidth="1"/>
    <col min="6923" max="6923" width="14.140625" style="57" customWidth="1"/>
    <col min="6924" max="6924" width="10.7109375" style="57" customWidth="1"/>
    <col min="6925" max="7171" width="9.140625" style="57"/>
    <col min="7172" max="7172" width="7.28515625" style="57" customWidth="1"/>
    <col min="7173" max="7173" width="12" style="57" customWidth="1"/>
    <col min="7174" max="7174" width="11.85546875" style="57" customWidth="1"/>
    <col min="7175" max="7175" width="64.28515625" style="57" customWidth="1"/>
    <col min="7176" max="7176" width="16.85546875" style="57" customWidth="1"/>
    <col min="7177" max="7177" width="17.7109375" style="57" customWidth="1"/>
    <col min="7178" max="7178" width="12.85546875" style="57" customWidth="1"/>
    <col min="7179" max="7179" width="14.140625" style="57" customWidth="1"/>
    <col min="7180" max="7180" width="10.7109375" style="57" customWidth="1"/>
    <col min="7181" max="7427" width="9.140625" style="57"/>
    <col min="7428" max="7428" width="7.28515625" style="57" customWidth="1"/>
    <col min="7429" max="7429" width="12" style="57" customWidth="1"/>
    <col min="7430" max="7430" width="11.85546875" style="57" customWidth="1"/>
    <col min="7431" max="7431" width="64.28515625" style="57" customWidth="1"/>
    <col min="7432" max="7432" width="16.85546875" style="57" customWidth="1"/>
    <col min="7433" max="7433" width="17.7109375" style="57" customWidth="1"/>
    <col min="7434" max="7434" width="12.85546875" style="57" customWidth="1"/>
    <col min="7435" max="7435" width="14.140625" style="57" customWidth="1"/>
    <col min="7436" max="7436" width="10.7109375" style="57" customWidth="1"/>
    <col min="7437" max="7683" width="9.140625" style="57"/>
    <col min="7684" max="7684" width="7.28515625" style="57" customWidth="1"/>
    <col min="7685" max="7685" width="12" style="57" customWidth="1"/>
    <col min="7686" max="7686" width="11.85546875" style="57" customWidth="1"/>
    <col min="7687" max="7687" width="64.28515625" style="57" customWidth="1"/>
    <col min="7688" max="7688" width="16.85546875" style="57" customWidth="1"/>
    <col min="7689" max="7689" width="17.7109375" style="57" customWidth="1"/>
    <col min="7690" max="7690" width="12.85546875" style="57" customWidth="1"/>
    <col min="7691" max="7691" width="14.140625" style="57" customWidth="1"/>
    <col min="7692" max="7692" width="10.7109375" style="57" customWidth="1"/>
    <col min="7693" max="7939" width="9.140625" style="57"/>
    <col min="7940" max="7940" width="7.28515625" style="57" customWidth="1"/>
    <col min="7941" max="7941" width="12" style="57" customWidth="1"/>
    <col min="7942" max="7942" width="11.85546875" style="57" customWidth="1"/>
    <col min="7943" max="7943" width="64.28515625" style="57" customWidth="1"/>
    <col min="7944" max="7944" width="16.85546875" style="57" customWidth="1"/>
    <col min="7945" max="7945" width="17.7109375" style="57" customWidth="1"/>
    <col min="7946" max="7946" width="12.85546875" style="57" customWidth="1"/>
    <col min="7947" max="7947" width="14.140625" style="57" customWidth="1"/>
    <col min="7948" max="7948" width="10.7109375" style="57" customWidth="1"/>
    <col min="7949" max="8195" width="9.140625" style="57"/>
    <col min="8196" max="8196" width="7.28515625" style="57" customWidth="1"/>
    <col min="8197" max="8197" width="12" style="57" customWidth="1"/>
    <col min="8198" max="8198" width="11.85546875" style="57" customWidth="1"/>
    <col min="8199" max="8199" width="64.28515625" style="57" customWidth="1"/>
    <col min="8200" max="8200" width="16.85546875" style="57" customWidth="1"/>
    <col min="8201" max="8201" width="17.7109375" style="57" customWidth="1"/>
    <col min="8202" max="8202" width="12.85546875" style="57" customWidth="1"/>
    <col min="8203" max="8203" width="14.140625" style="57" customWidth="1"/>
    <col min="8204" max="8204" width="10.7109375" style="57" customWidth="1"/>
    <col min="8205" max="8451" width="9.140625" style="57"/>
    <col min="8452" max="8452" width="7.28515625" style="57" customWidth="1"/>
    <col min="8453" max="8453" width="12" style="57" customWidth="1"/>
    <col min="8454" max="8454" width="11.85546875" style="57" customWidth="1"/>
    <col min="8455" max="8455" width="64.28515625" style="57" customWidth="1"/>
    <col min="8456" max="8456" width="16.85546875" style="57" customWidth="1"/>
    <col min="8457" max="8457" width="17.7109375" style="57" customWidth="1"/>
    <col min="8458" max="8458" width="12.85546875" style="57" customWidth="1"/>
    <col min="8459" max="8459" width="14.140625" style="57" customWidth="1"/>
    <col min="8460" max="8460" width="10.7109375" style="57" customWidth="1"/>
    <col min="8461" max="8707" width="9.140625" style="57"/>
    <col min="8708" max="8708" width="7.28515625" style="57" customWidth="1"/>
    <col min="8709" max="8709" width="12" style="57" customWidth="1"/>
    <col min="8710" max="8710" width="11.85546875" style="57" customWidth="1"/>
    <col min="8711" max="8711" width="64.28515625" style="57" customWidth="1"/>
    <col min="8712" max="8712" width="16.85546875" style="57" customWidth="1"/>
    <col min="8713" max="8713" width="17.7109375" style="57" customWidth="1"/>
    <col min="8714" max="8714" width="12.85546875" style="57" customWidth="1"/>
    <col min="8715" max="8715" width="14.140625" style="57" customWidth="1"/>
    <col min="8716" max="8716" width="10.7109375" style="57" customWidth="1"/>
    <col min="8717" max="8963" width="9.140625" style="57"/>
    <col min="8964" max="8964" width="7.28515625" style="57" customWidth="1"/>
    <col min="8965" max="8965" width="12" style="57" customWidth="1"/>
    <col min="8966" max="8966" width="11.85546875" style="57" customWidth="1"/>
    <col min="8967" max="8967" width="64.28515625" style="57" customWidth="1"/>
    <col min="8968" max="8968" width="16.85546875" style="57" customWidth="1"/>
    <col min="8969" max="8969" width="17.7109375" style="57" customWidth="1"/>
    <col min="8970" max="8970" width="12.85546875" style="57" customWidth="1"/>
    <col min="8971" max="8971" width="14.140625" style="57" customWidth="1"/>
    <col min="8972" max="8972" width="10.7109375" style="57" customWidth="1"/>
    <col min="8973" max="9219" width="9.140625" style="57"/>
    <col min="9220" max="9220" width="7.28515625" style="57" customWidth="1"/>
    <col min="9221" max="9221" width="12" style="57" customWidth="1"/>
    <col min="9222" max="9222" width="11.85546875" style="57" customWidth="1"/>
    <col min="9223" max="9223" width="64.28515625" style="57" customWidth="1"/>
    <col min="9224" max="9224" width="16.85546875" style="57" customWidth="1"/>
    <col min="9225" max="9225" width="17.7109375" style="57" customWidth="1"/>
    <col min="9226" max="9226" width="12.85546875" style="57" customWidth="1"/>
    <col min="9227" max="9227" width="14.140625" style="57" customWidth="1"/>
    <col min="9228" max="9228" width="10.7109375" style="57" customWidth="1"/>
    <col min="9229" max="9475" width="9.140625" style="57"/>
    <col min="9476" max="9476" width="7.28515625" style="57" customWidth="1"/>
    <col min="9477" max="9477" width="12" style="57" customWidth="1"/>
    <col min="9478" max="9478" width="11.85546875" style="57" customWidth="1"/>
    <col min="9479" max="9479" width="64.28515625" style="57" customWidth="1"/>
    <col min="9480" max="9480" width="16.85546875" style="57" customWidth="1"/>
    <col min="9481" max="9481" width="17.7109375" style="57" customWidth="1"/>
    <col min="9482" max="9482" width="12.85546875" style="57" customWidth="1"/>
    <col min="9483" max="9483" width="14.140625" style="57" customWidth="1"/>
    <col min="9484" max="9484" width="10.7109375" style="57" customWidth="1"/>
    <col min="9485" max="9731" width="9.140625" style="57"/>
    <col min="9732" max="9732" width="7.28515625" style="57" customWidth="1"/>
    <col min="9733" max="9733" width="12" style="57" customWidth="1"/>
    <col min="9734" max="9734" width="11.85546875" style="57" customWidth="1"/>
    <col min="9735" max="9735" width="64.28515625" style="57" customWidth="1"/>
    <col min="9736" max="9736" width="16.85546875" style="57" customWidth="1"/>
    <col min="9737" max="9737" width="17.7109375" style="57" customWidth="1"/>
    <col min="9738" max="9738" width="12.85546875" style="57" customWidth="1"/>
    <col min="9739" max="9739" width="14.140625" style="57" customWidth="1"/>
    <col min="9740" max="9740" width="10.7109375" style="57" customWidth="1"/>
    <col min="9741" max="9987" width="9.140625" style="57"/>
    <col min="9988" max="9988" width="7.28515625" style="57" customWidth="1"/>
    <col min="9989" max="9989" width="12" style="57" customWidth="1"/>
    <col min="9990" max="9990" width="11.85546875" style="57" customWidth="1"/>
    <col min="9991" max="9991" width="64.28515625" style="57" customWidth="1"/>
    <col min="9992" max="9992" width="16.85546875" style="57" customWidth="1"/>
    <col min="9993" max="9993" width="17.7109375" style="57" customWidth="1"/>
    <col min="9994" max="9994" width="12.85546875" style="57" customWidth="1"/>
    <col min="9995" max="9995" width="14.140625" style="57" customWidth="1"/>
    <col min="9996" max="9996" width="10.7109375" style="57" customWidth="1"/>
    <col min="9997" max="10243" width="9.140625" style="57"/>
    <col min="10244" max="10244" width="7.28515625" style="57" customWidth="1"/>
    <col min="10245" max="10245" width="12" style="57" customWidth="1"/>
    <col min="10246" max="10246" width="11.85546875" style="57" customWidth="1"/>
    <col min="10247" max="10247" width="64.28515625" style="57" customWidth="1"/>
    <col min="10248" max="10248" width="16.85546875" style="57" customWidth="1"/>
    <col min="10249" max="10249" width="17.7109375" style="57" customWidth="1"/>
    <col min="10250" max="10250" width="12.85546875" style="57" customWidth="1"/>
    <col min="10251" max="10251" width="14.140625" style="57" customWidth="1"/>
    <col min="10252" max="10252" width="10.7109375" style="57" customWidth="1"/>
    <col min="10253" max="10499" width="9.140625" style="57"/>
    <col min="10500" max="10500" width="7.28515625" style="57" customWidth="1"/>
    <col min="10501" max="10501" width="12" style="57" customWidth="1"/>
    <col min="10502" max="10502" width="11.85546875" style="57" customWidth="1"/>
    <col min="10503" max="10503" width="64.28515625" style="57" customWidth="1"/>
    <col min="10504" max="10504" width="16.85546875" style="57" customWidth="1"/>
    <col min="10505" max="10505" width="17.7109375" style="57" customWidth="1"/>
    <col min="10506" max="10506" width="12.85546875" style="57" customWidth="1"/>
    <col min="10507" max="10507" width="14.140625" style="57" customWidth="1"/>
    <col min="10508" max="10508" width="10.7109375" style="57" customWidth="1"/>
    <col min="10509" max="10755" width="9.140625" style="57"/>
    <col min="10756" max="10756" width="7.28515625" style="57" customWidth="1"/>
    <col min="10757" max="10757" width="12" style="57" customWidth="1"/>
    <col min="10758" max="10758" width="11.85546875" style="57" customWidth="1"/>
    <col min="10759" max="10759" width="64.28515625" style="57" customWidth="1"/>
    <col min="10760" max="10760" width="16.85546875" style="57" customWidth="1"/>
    <col min="10761" max="10761" width="17.7109375" style="57" customWidth="1"/>
    <col min="10762" max="10762" width="12.85546875" style="57" customWidth="1"/>
    <col min="10763" max="10763" width="14.140625" style="57" customWidth="1"/>
    <col min="10764" max="10764" width="10.7109375" style="57" customWidth="1"/>
    <col min="10765" max="11011" width="9.140625" style="57"/>
    <col min="11012" max="11012" width="7.28515625" style="57" customWidth="1"/>
    <col min="11013" max="11013" width="12" style="57" customWidth="1"/>
    <col min="11014" max="11014" width="11.85546875" style="57" customWidth="1"/>
    <col min="11015" max="11015" width="64.28515625" style="57" customWidth="1"/>
    <col min="11016" max="11016" width="16.85546875" style="57" customWidth="1"/>
    <col min="11017" max="11017" width="17.7109375" style="57" customWidth="1"/>
    <col min="11018" max="11018" width="12.85546875" style="57" customWidth="1"/>
    <col min="11019" max="11019" width="14.140625" style="57" customWidth="1"/>
    <col min="11020" max="11020" width="10.7109375" style="57" customWidth="1"/>
    <col min="11021" max="11267" width="9.140625" style="57"/>
    <col min="11268" max="11268" width="7.28515625" style="57" customWidth="1"/>
    <col min="11269" max="11269" width="12" style="57" customWidth="1"/>
    <col min="11270" max="11270" width="11.85546875" style="57" customWidth="1"/>
    <col min="11271" max="11271" width="64.28515625" style="57" customWidth="1"/>
    <col min="11272" max="11272" width="16.85546875" style="57" customWidth="1"/>
    <col min="11273" max="11273" width="17.7109375" style="57" customWidth="1"/>
    <col min="11274" max="11274" width="12.85546875" style="57" customWidth="1"/>
    <col min="11275" max="11275" width="14.140625" style="57" customWidth="1"/>
    <col min="11276" max="11276" width="10.7109375" style="57" customWidth="1"/>
    <col min="11277" max="11523" width="9.140625" style="57"/>
    <col min="11524" max="11524" width="7.28515625" style="57" customWidth="1"/>
    <col min="11525" max="11525" width="12" style="57" customWidth="1"/>
    <col min="11526" max="11526" width="11.85546875" style="57" customWidth="1"/>
    <col min="11527" max="11527" width="64.28515625" style="57" customWidth="1"/>
    <col min="11528" max="11528" width="16.85546875" style="57" customWidth="1"/>
    <col min="11529" max="11529" width="17.7109375" style="57" customWidth="1"/>
    <col min="11530" max="11530" width="12.85546875" style="57" customWidth="1"/>
    <col min="11531" max="11531" width="14.140625" style="57" customWidth="1"/>
    <col min="11532" max="11532" width="10.7109375" style="57" customWidth="1"/>
    <col min="11533" max="11779" width="9.140625" style="57"/>
    <col min="11780" max="11780" width="7.28515625" style="57" customWidth="1"/>
    <col min="11781" max="11781" width="12" style="57" customWidth="1"/>
    <col min="11782" max="11782" width="11.85546875" style="57" customWidth="1"/>
    <col min="11783" max="11783" width="64.28515625" style="57" customWidth="1"/>
    <col min="11784" max="11784" width="16.85546875" style="57" customWidth="1"/>
    <col min="11785" max="11785" width="17.7109375" style="57" customWidth="1"/>
    <col min="11786" max="11786" width="12.85546875" style="57" customWidth="1"/>
    <col min="11787" max="11787" width="14.140625" style="57" customWidth="1"/>
    <col min="11788" max="11788" width="10.7109375" style="57" customWidth="1"/>
    <col min="11789" max="12035" width="9.140625" style="57"/>
    <col min="12036" max="12036" width="7.28515625" style="57" customWidth="1"/>
    <col min="12037" max="12037" width="12" style="57" customWidth="1"/>
    <col min="12038" max="12038" width="11.85546875" style="57" customWidth="1"/>
    <col min="12039" max="12039" width="64.28515625" style="57" customWidth="1"/>
    <col min="12040" max="12040" width="16.85546875" style="57" customWidth="1"/>
    <col min="12041" max="12041" width="17.7109375" style="57" customWidth="1"/>
    <col min="12042" max="12042" width="12.85546875" style="57" customWidth="1"/>
    <col min="12043" max="12043" width="14.140625" style="57" customWidth="1"/>
    <col min="12044" max="12044" width="10.7109375" style="57" customWidth="1"/>
    <col min="12045" max="12291" width="9.140625" style="57"/>
    <col min="12292" max="12292" width="7.28515625" style="57" customWidth="1"/>
    <col min="12293" max="12293" width="12" style="57" customWidth="1"/>
    <col min="12294" max="12294" width="11.85546875" style="57" customWidth="1"/>
    <col min="12295" max="12295" width="64.28515625" style="57" customWidth="1"/>
    <col min="12296" max="12296" width="16.85546875" style="57" customWidth="1"/>
    <col min="12297" max="12297" width="17.7109375" style="57" customWidth="1"/>
    <col min="12298" max="12298" width="12.85546875" style="57" customWidth="1"/>
    <col min="12299" max="12299" width="14.140625" style="57" customWidth="1"/>
    <col min="12300" max="12300" width="10.7109375" style="57" customWidth="1"/>
    <col min="12301" max="12547" width="9.140625" style="57"/>
    <col min="12548" max="12548" width="7.28515625" style="57" customWidth="1"/>
    <col min="12549" max="12549" width="12" style="57" customWidth="1"/>
    <col min="12550" max="12550" width="11.85546875" style="57" customWidth="1"/>
    <col min="12551" max="12551" width="64.28515625" style="57" customWidth="1"/>
    <col min="12552" max="12552" width="16.85546875" style="57" customWidth="1"/>
    <col min="12553" max="12553" width="17.7109375" style="57" customWidth="1"/>
    <col min="12554" max="12554" width="12.85546875" style="57" customWidth="1"/>
    <col min="12555" max="12555" width="14.140625" style="57" customWidth="1"/>
    <col min="12556" max="12556" width="10.7109375" style="57" customWidth="1"/>
    <col min="12557" max="12803" width="9.140625" style="57"/>
    <col min="12804" max="12804" width="7.28515625" style="57" customWidth="1"/>
    <col min="12805" max="12805" width="12" style="57" customWidth="1"/>
    <col min="12806" max="12806" width="11.85546875" style="57" customWidth="1"/>
    <col min="12807" max="12807" width="64.28515625" style="57" customWidth="1"/>
    <col min="12808" max="12808" width="16.85546875" style="57" customWidth="1"/>
    <col min="12809" max="12809" width="17.7109375" style="57" customWidth="1"/>
    <col min="12810" max="12810" width="12.85546875" style="57" customWidth="1"/>
    <col min="12811" max="12811" width="14.140625" style="57" customWidth="1"/>
    <col min="12812" max="12812" width="10.7109375" style="57" customWidth="1"/>
    <col min="12813" max="13059" width="9.140625" style="57"/>
    <col min="13060" max="13060" width="7.28515625" style="57" customWidth="1"/>
    <col min="13061" max="13061" width="12" style="57" customWidth="1"/>
    <col min="13062" max="13062" width="11.85546875" style="57" customWidth="1"/>
    <col min="13063" max="13063" width="64.28515625" style="57" customWidth="1"/>
    <col min="13064" max="13064" width="16.85546875" style="57" customWidth="1"/>
    <col min="13065" max="13065" width="17.7109375" style="57" customWidth="1"/>
    <col min="13066" max="13066" width="12.85546875" style="57" customWidth="1"/>
    <col min="13067" max="13067" width="14.140625" style="57" customWidth="1"/>
    <col min="13068" max="13068" width="10.7109375" style="57" customWidth="1"/>
    <col min="13069" max="13315" width="9.140625" style="57"/>
    <col min="13316" max="13316" width="7.28515625" style="57" customWidth="1"/>
    <col min="13317" max="13317" width="12" style="57" customWidth="1"/>
    <col min="13318" max="13318" width="11.85546875" style="57" customWidth="1"/>
    <col min="13319" max="13319" width="64.28515625" style="57" customWidth="1"/>
    <col min="13320" max="13320" width="16.85546875" style="57" customWidth="1"/>
    <col min="13321" max="13321" width="17.7109375" style="57" customWidth="1"/>
    <col min="13322" max="13322" width="12.85546875" style="57" customWidth="1"/>
    <col min="13323" max="13323" width="14.140625" style="57" customWidth="1"/>
    <col min="13324" max="13324" width="10.7109375" style="57" customWidth="1"/>
    <col min="13325" max="13571" width="9.140625" style="57"/>
    <col min="13572" max="13572" width="7.28515625" style="57" customWidth="1"/>
    <col min="13573" max="13573" width="12" style="57" customWidth="1"/>
    <col min="13574" max="13574" width="11.85546875" style="57" customWidth="1"/>
    <col min="13575" max="13575" width="64.28515625" style="57" customWidth="1"/>
    <col min="13576" max="13576" width="16.85546875" style="57" customWidth="1"/>
    <col min="13577" max="13577" width="17.7109375" style="57" customWidth="1"/>
    <col min="13578" max="13578" width="12.85546875" style="57" customWidth="1"/>
    <col min="13579" max="13579" width="14.140625" style="57" customWidth="1"/>
    <col min="13580" max="13580" width="10.7109375" style="57" customWidth="1"/>
    <col min="13581" max="13827" width="9.140625" style="57"/>
    <col min="13828" max="13828" width="7.28515625" style="57" customWidth="1"/>
    <col min="13829" max="13829" width="12" style="57" customWidth="1"/>
    <col min="13830" max="13830" width="11.85546875" style="57" customWidth="1"/>
    <col min="13831" max="13831" width="64.28515625" style="57" customWidth="1"/>
    <col min="13832" max="13832" width="16.85546875" style="57" customWidth="1"/>
    <col min="13833" max="13833" width="17.7109375" style="57" customWidth="1"/>
    <col min="13834" max="13834" width="12.85546875" style="57" customWidth="1"/>
    <col min="13835" max="13835" width="14.140625" style="57" customWidth="1"/>
    <col min="13836" max="13836" width="10.7109375" style="57" customWidth="1"/>
    <col min="13837" max="14083" width="9.140625" style="57"/>
    <col min="14084" max="14084" width="7.28515625" style="57" customWidth="1"/>
    <col min="14085" max="14085" width="12" style="57" customWidth="1"/>
    <col min="14086" max="14086" width="11.85546875" style="57" customWidth="1"/>
    <col min="14087" max="14087" width="64.28515625" style="57" customWidth="1"/>
    <col min="14088" max="14088" width="16.85546875" style="57" customWidth="1"/>
    <col min="14089" max="14089" width="17.7109375" style="57" customWidth="1"/>
    <col min="14090" max="14090" width="12.85546875" style="57" customWidth="1"/>
    <col min="14091" max="14091" width="14.140625" style="57" customWidth="1"/>
    <col min="14092" max="14092" width="10.7109375" style="57" customWidth="1"/>
    <col min="14093" max="14339" width="9.140625" style="57"/>
    <col min="14340" max="14340" width="7.28515625" style="57" customWidth="1"/>
    <col min="14341" max="14341" width="12" style="57" customWidth="1"/>
    <col min="14342" max="14342" width="11.85546875" style="57" customWidth="1"/>
    <col min="14343" max="14343" width="64.28515625" style="57" customWidth="1"/>
    <col min="14344" max="14344" width="16.85546875" style="57" customWidth="1"/>
    <col min="14345" max="14345" width="17.7109375" style="57" customWidth="1"/>
    <col min="14346" max="14346" width="12.85546875" style="57" customWidth="1"/>
    <col min="14347" max="14347" width="14.140625" style="57" customWidth="1"/>
    <col min="14348" max="14348" width="10.7109375" style="57" customWidth="1"/>
    <col min="14349" max="14595" width="9.140625" style="57"/>
    <col min="14596" max="14596" width="7.28515625" style="57" customWidth="1"/>
    <col min="14597" max="14597" width="12" style="57" customWidth="1"/>
    <col min="14598" max="14598" width="11.85546875" style="57" customWidth="1"/>
    <col min="14599" max="14599" width="64.28515625" style="57" customWidth="1"/>
    <col min="14600" max="14600" width="16.85546875" style="57" customWidth="1"/>
    <col min="14601" max="14601" width="17.7109375" style="57" customWidth="1"/>
    <col min="14602" max="14602" width="12.85546875" style="57" customWidth="1"/>
    <col min="14603" max="14603" width="14.140625" style="57" customWidth="1"/>
    <col min="14604" max="14604" width="10.7109375" style="57" customWidth="1"/>
    <col min="14605" max="14851" width="9.140625" style="57"/>
    <col min="14852" max="14852" width="7.28515625" style="57" customWidth="1"/>
    <col min="14853" max="14853" width="12" style="57" customWidth="1"/>
    <col min="14854" max="14854" width="11.85546875" style="57" customWidth="1"/>
    <col min="14855" max="14855" width="64.28515625" style="57" customWidth="1"/>
    <col min="14856" max="14856" width="16.85546875" style="57" customWidth="1"/>
    <col min="14857" max="14857" width="17.7109375" style="57" customWidth="1"/>
    <col min="14858" max="14858" width="12.85546875" style="57" customWidth="1"/>
    <col min="14859" max="14859" width="14.140625" style="57" customWidth="1"/>
    <col min="14860" max="14860" width="10.7109375" style="57" customWidth="1"/>
    <col min="14861" max="15107" width="9.140625" style="57"/>
    <col min="15108" max="15108" width="7.28515625" style="57" customWidth="1"/>
    <col min="15109" max="15109" width="12" style="57" customWidth="1"/>
    <col min="15110" max="15110" width="11.85546875" style="57" customWidth="1"/>
    <col min="15111" max="15111" width="64.28515625" style="57" customWidth="1"/>
    <col min="15112" max="15112" width="16.85546875" style="57" customWidth="1"/>
    <col min="15113" max="15113" width="17.7109375" style="57" customWidth="1"/>
    <col min="15114" max="15114" width="12.85546875" style="57" customWidth="1"/>
    <col min="15115" max="15115" width="14.140625" style="57" customWidth="1"/>
    <col min="15116" max="15116" width="10.7109375" style="57" customWidth="1"/>
    <col min="15117" max="15363" width="9.140625" style="57"/>
    <col min="15364" max="15364" width="7.28515625" style="57" customWidth="1"/>
    <col min="15365" max="15365" width="12" style="57" customWidth="1"/>
    <col min="15366" max="15366" width="11.85546875" style="57" customWidth="1"/>
    <col min="15367" max="15367" width="64.28515625" style="57" customWidth="1"/>
    <col min="15368" max="15368" width="16.85546875" style="57" customWidth="1"/>
    <col min="15369" max="15369" width="17.7109375" style="57" customWidth="1"/>
    <col min="15370" max="15370" width="12.85546875" style="57" customWidth="1"/>
    <col min="15371" max="15371" width="14.140625" style="57" customWidth="1"/>
    <col min="15372" max="15372" width="10.7109375" style="57" customWidth="1"/>
    <col min="15373" max="15619" width="9.140625" style="57"/>
    <col min="15620" max="15620" width="7.28515625" style="57" customWidth="1"/>
    <col min="15621" max="15621" width="12" style="57" customWidth="1"/>
    <col min="15622" max="15622" width="11.85546875" style="57" customWidth="1"/>
    <col min="15623" max="15623" width="64.28515625" style="57" customWidth="1"/>
    <col min="15624" max="15624" width="16.85546875" style="57" customWidth="1"/>
    <col min="15625" max="15625" width="17.7109375" style="57" customWidth="1"/>
    <col min="15626" max="15626" width="12.85546875" style="57" customWidth="1"/>
    <col min="15627" max="15627" width="14.140625" style="57" customWidth="1"/>
    <col min="15628" max="15628" width="10.7109375" style="57" customWidth="1"/>
    <col min="15629" max="15875" width="9.140625" style="57"/>
    <col min="15876" max="15876" width="7.28515625" style="57" customWidth="1"/>
    <col min="15877" max="15877" width="12" style="57" customWidth="1"/>
    <col min="15878" max="15878" width="11.85546875" style="57" customWidth="1"/>
    <col min="15879" max="15879" width="64.28515625" style="57" customWidth="1"/>
    <col min="15880" max="15880" width="16.85546875" style="57" customWidth="1"/>
    <col min="15881" max="15881" width="17.7109375" style="57" customWidth="1"/>
    <col min="15882" max="15882" width="12.85546875" style="57" customWidth="1"/>
    <col min="15883" max="15883" width="14.140625" style="57" customWidth="1"/>
    <col min="15884" max="15884" width="10.7109375" style="57" customWidth="1"/>
    <col min="15885" max="16131" width="9.140625" style="57"/>
    <col min="16132" max="16132" width="7.28515625" style="57" customWidth="1"/>
    <col min="16133" max="16133" width="12" style="57" customWidth="1"/>
    <col min="16134" max="16134" width="11.85546875" style="57" customWidth="1"/>
    <col min="16135" max="16135" width="64.28515625" style="57" customWidth="1"/>
    <col min="16136" max="16136" width="16.85546875" style="57" customWidth="1"/>
    <col min="16137" max="16137" width="17.7109375" style="57" customWidth="1"/>
    <col min="16138" max="16138" width="12.85546875" style="57" customWidth="1"/>
    <col min="16139" max="16139" width="14.140625" style="57" customWidth="1"/>
    <col min="16140" max="16140" width="10.7109375" style="57" customWidth="1"/>
    <col min="16141" max="16384" width="9.140625" style="57"/>
  </cols>
  <sheetData>
    <row r="1" spans="1:10" x14ac:dyDescent="0.3">
      <c r="H1" s="288" t="s">
        <v>242</v>
      </c>
      <c r="I1" s="191"/>
    </row>
    <row r="2" spans="1:10" x14ac:dyDescent="0.3">
      <c r="H2" s="288" t="s">
        <v>122</v>
      </c>
    </row>
    <row r="3" spans="1:10" x14ac:dyDescent="0.3">
      <c r="H3" s="288" t="s">
        <v>38</v>
      </c>
    </row>
    <row r="5" spans="1:10" ht="48" customHeight="1" x14ac:dyDescent="0.3">
      <c r="A5" s="289"/>
      <c r="B5" s="416" t="s">
        <v>240</v>
      </c>
      <c r="C5" s="416"/>
      <c r="D5" s="416"/>
      <c r="E5" s="416"/>
      <c r="F5" s="416"/>
      <c r="G5" s="416"/>
      <c r="H5" s="416"/>
      <c r="I5" s="290"/>
    </row>
    <row r="7" spans="1:10" x14ac:dyDescent="0.3">
      <c r="G7" s="407" t="s">
        <v>59</v>
      </c>
      <c r="H7" s="407"/>
    </row>
    <row r="8" spans="1:10" s="31" customFormat="1" ht="39.75" customHeight="1" x14ac:dyDescent="0.25">
      <c r="B8" s="417" t="s">
        <v>182</v>
      </c>
      <c r="C8" s="418"/>
      <c r="D8" s="419" t="s">
        <v>220</v>
      </c>
      <c r="E8" s="376" t="s">
        <v>235</v>
      </c>
      <c r="F8" s="377"/>
      <c r="G8" s="377"/>
      <c r="H8" s="378"/>
    </row>
    <row r="9" spans="1:10" s="31" customFormat="1" ht="34.5" x14ac:dyDescent="0.25">
      <c r="B9" s="145" t="s">
        <v>1</v>
      </c>
      <c r="C9" s="145" t="s">
        <v>2</v>
      </c>
      <c r="D9" s="420"/>
      <c r="E9" s="145" t="s">
        <v>236</v>
      </c>
      <c r="F9" s="145" t="s">
        <v>237</v>
      </c>
      <c r="G9" s="145" t="s">
        <v>92</v>
      </c>
      <c r="H9" s="145" t="s">
        <v>51</v>
      </c>
    </row>
    <row r="10" spans="1:10" s="31" customFormat="1" x14ac:dyDescent="0.25">
      <c r="B10" s="262"/>
      <c r="C10" s="262"/>
      <c r="D10" s="281" t="s">
        <v>226</v>
      </c>
      <c r="E10" s="291">
        <f>E12</f>
        <v>-7441.3</v>
      </c>
      <c r="F10" s="291">
        <f t="shared" ref="F10:H10" si="0">F12</f>
        <v>-7441.3</v>
      </c>
      <c r="G10" s="291">
        <f t="shared" si="0"/>
        <v>-7441.3</v>
      </c>
      <c r="H10" s="291">
        <f t="shared" si="0"/>
        <v>-7441.3</v>
      </c>
      <c r="J10" s="292"/>
    </row>
    <row r="11" spans="1:10" s="31" customFormat="1" x14ac:dyDescent="0.25">
      <c r="B11" s="267"/>
      <c r="C11" s="267"/>
      <c r="D11" s="293" t="s">
        <v>227</v>
      </c>
      <c r="E11" s="294"/>
      <c r="F11" s="294"/>
      <c r="G11" s="294"/>
      <c r="H11" s="294"/>
    </row>
    <row r="12" spans="1:10" s="33" customFormat="1" ht="34.5" x14ac:dyDescent="0.25">
      <c r="B12" s="250"/>
      <c r="C12" s="271"/>
      <c r="D12" s="264" t="s">
        <v>28</v>
      </c>
      <c r="E12" s="291">
        <f>E14</f>
        <v>-7441.3</v>
      </c>
      <c r="F12" s="291">
        <f t="shared" ref="F12:H12" si="1">F14</f>
        <v>-7441.3</v>
      </c>
      <c r="G12" s="291">
        <f t="shared" si="1"/>
        <v>-7441.3</v>
      </c>
      <c r="H12" s="291">
        <f t="shared" si="1"/>
        <v>-7441.3</v>
      </c>
      <c r="I12" s="295"/>
    </row>
    <row r="13" spans="1:10" s="31" customFormat="1" x14ac:dyDescent="0.25">
      <c r="B13" s="274"/>
      <c r="C13" s="274"/>
      <c r="D13" s="293" t="s">
        <v>228</v>
      </c>
      <c r="E13" s="296"/>
      <c r="F13" s="296"/>
      <c r="G13" s="296"/>
      <c r="H13" s="296"/>
    </row>
    <row r="14" spans="1:10" s="33" customFormat="1" ht="34.5" x14ac:dyDescent="0.25">
      <c r="B14" s="145" t="s">
        <v>229</v>
      </c>
      <c r="C14" s="145" t="s">
        <v>230</v>
      </c>
      <c r="D14" s="147" t="s">
        <v>217</v>
      </c>
      <c r="E14" s="291">
        <f>E16</f>
        <v>-7441.3</v>
      </c>
      <c r="F14" s="291">
        <f t="shared" ref="F14:H14" si="2">F16</f>
        <v>-7441.3</v>
      </c>
      <c r="G14" s="291">
        <f t="shared" si="2"/>
        <v>-7441.3</v>
      </c>
      <c r="H14" s="291">
        <f t="shared" si="2"/>
        <v>-7441.3</v>
      </c>
    </row>
    <row r="15" spans="1:10" s="31" customFormat="1" x14ac:dyDescent="0.25">
      <c r="B15" s="248"/>
      <c r="C15" s="248"/>
      <c r="D15" s="297" t="s">
        <v>15</v>
      </c>
      <c r="E15" s="298"/>
      <c r="F15" s="298"/>
      <c r="G15" s="298"/>
      <c r="H15" s="278"/>
    </row>
    <row r="16" spans="1:10" s="33" customFormat="1" x14ac:dyDescent="0.25">
      <c r="B16" s="145"/>
      <c r="C16" s="145"/>
      <c r="D16" s="176" t="s">
        <v>105</v>
      </c>
      <c r="E16" s="291">
        <f>'2'!H40</f>
        <v>-7441.3</v>
      </c>
      <c r="F16" s="291">
        <f>'2'!I40</f>
        <v>-7441.3</v>
      </c>
      <c r="G16" s="291">
        <f>'2'!J40</f>
        <v>-7441.3</v>
      </c>
      <c r="H16" s="291">
        <f>'2'!K40</f>
        <v>-7441.3</v>
      </c>
      <c r="I16" s="299"/>
    </row>
    <row r="17" spans="2:7" x14ac:dyDescent="0.3">
      <c r="B17" s="300"/>
      <c r="C17" s="300"/>
      <c r="D17" s="301"/>
      <c r="E17" s="283"/>
      <c r="F17" s="283"/>
      <c r="G17" s="31"/>
    </row>
    <row r="18" spans="2:7" x14ac:dyDescent="0.3">
      <c r="B18" s="300"/>
      <c r="C18" s="300"/>
      <c r="D18" s="301"/>
      <c r="E18" s="283"/>
      <c r="F18" s="283"/>
      <c r="G18" s="31"/>
    </row>
    <row r="19" spans="2:7" x14ac:dyDescent="0.3">
      <c r="B19" s="300"/>
      <c r="C19" s="300"/>
      <c r="D19" s="301"/>
      <c r="E19" s="283"/>
      <c r="F19" s="283"/>
      <c r="G19" s="31"/>
    </row>
    <row r="20" spans="2:7" x14ac:dyDescent="0.3">
      <c r="C20" s="219" t="s">
        <v>189</v>
      </c>
      <c r="D20" s="220"/>
      <c r="E20" s="57"/>
      <c r="F20" s="57"/>
      <c r="G20" s="57"/>
    </row>
    <row r="21" spans="2:7" x14ac:dyDescent="0.3">
      <c r="C21" s="219" t="s">
        <v>190</v>
      </c>
      <c r="D21" s="220"/>
      <c r="E21" s="57"/>
      <c r="F21" s="57"/>
      <c r="G21" s="57"/>
    </row>
    <row r="22" spans="2:7" x14ac:dyDescent="0.3">
      <c r="C22" s="183"/>
      <c r="D22" s="223" t="s">
        <v>239</v>
      </c>
      <c r="E22" s="57"/>
      <c r="F22" s="57"/>
      <c r="G22" s="57"/>
    </row>
    <row r="23" spans="2:7" x14ac:dyDescent="0.3">
      <c r="D23" s="57"/>
      <c r="E23" s="57"/>
      <c r="F23" s="57"/>
      <c r="G23" s="57"/>
    </row>
  </sheetData>
  <mergeCells count="5">
    <mergeCell ref="B5:H5"/>
    <mergeCell ref="G7:H7"/>
    <mergeCell ref="B8:C8"/>
    <mergeCell ref="D8:D9"/>
    <mergeCell ref="E8:H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Q52"/>
  <sheetViews>
    <sheetView zoomScaleNormal="100" workbookViewId="0">
      <selection activeCell="F32" sqref="F32:M32"/>
    </sheetView>
  </sheetViews>
  <sheetFormatPr defaultColWidth="9.140625" defaultRowHeight="17.25" outlineLevelCol="1" x14ac:dyDescent="0.25"/>
  <cols>
    <col min="1" max="1" width="9.140625" style="31" customWidth="1"/>
    <col min="2" max="2" width="9.7109375" style="31" customWidth="1"/>
    <col min="3" max="3" width="8.5703125" style="31" customWidth="1"/>
    <col min="4" max="4" width="16.7109375" style="31" customWidth="1"/>
    <col min="5" max="5" width="12.28515625" style="31" customWidth="1"/>
    <col min="6" max="6" width="15.5703125" style="31" customWidth="1"/>
    <col min="7" max="7" width="10.5703125" style="31" customWidth="1"/>
    <col min="8" max="8" width="25.42578125" style="31" customWidth="1"/>
    <col min="9" max="9" width="55.42578125" style="31" customWidth="1"/>
    <col min="10" max="14" width="13" style="31" customWidth="1"/>
    <col min="15" max="15" width="17" style="31" hidden="1" customWidth="1" outlineLevel="1"/>
    <col min="16" max="16" width="17.7109375" style="31" hidden="1" customWidth="1" outlineLevel="1"/>
    <col min="17" max="17" width="9.140625" style="31" collapsed="1"/>
    <col min="18" max="16384" width="9.140625" style="31"/>
  </cols>
  <sheetData>
    <row r="1" spans="1:16" s="1" customFormat="1" ht="17.25" customHeight="1" x14ac:dyDescent="0.3">
      <c r="A1" s="426" t="s">
        <v>56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</row>
    <row r="2" spans="1:16" s="1" customFormat="1" ht="16.5" customHeight="1" x14ac:dyDescent="0.3">
      <c r="A2" s="426" t="s">
        <v>122</v>
      </c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</row>
    <row r="3" spans="1:16" s="1" customFormat="1" ht="16.5" customHeight="1" x14ac:dyDescent="0.3">
      <c r="A3" s="426" t="s">
        <v>0</v>
      </c>
      <c r="B3" s="426"/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</row>
    <row r="5" spans="1:16" ht="28.5" customHeight="1" x14ac:dyDescent="0.25">
      <c r="A5" s="375" t="s">
        <v>130</v>
      </c>
      <c r="B5" s="375"/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</row>
    <row r="6" spans="1:16" x14ac:dyDescent="0.25">
      <c r="M6" s="128" t="s">
        <v>59</v>
      </c>
    </row>
    <row r="7" spans="1:16" ht="87" customHeight="1" x14ac:dyDescent="0.25">
      <c r="A7" s="400" t="s">
        <v>71</v>
      </c>
      <c r="B7" s="400" t="s">
        <v>72</v>
      </c>
      <c r="C7" s="400"/>
      <c r="D7" s="400" t="s">
        <v>73</v>
      </c>
      <c r="E7" s="400"/>
      <c r="F7" s="400"/>
      <c r="G7" s="400"/>
      <c r="H7" s="400" t="s">
        <v>74</v>
      </c>
      <c r="I7" s="400" t="s">
        <v>75</v>
      </c>
      <c r="J7" s="400" t="s">
        <v>52</v>
      </c>
      <c r="K7" s="400"/>
      <c r="L7" s="400"/>
      <c r="M7" s="400"/>
    </row>
    <row r="8" spans="1:16" ht="57.75" customHeight="1" x14ac:dyDescent="0.25">
      <c r="A8" s="400"/>
      <c r="B8" s="145" t="s">
        <v>76</v>
      </c>
      <c r="C8" s="145" t="s">
        <v>77</v>
      </c>
      <c r="D8" s="145" t="s">
        <v>76</v>
      </c>
      <c r="E8" s="145" t="s">
        <v>77</v>
      </c>
      <c r="F8" s="145" t="s">
        <v>78</v>
      </c>
      <c r="G8" s="145" t="s">
        <v>79</v>
      </c>
      <c r="H8" s="400"/>
      <c r="I8" s="400"/>
      <c r="J8" s="145" t="s">
        <v>113</v>
      </c>
      <c r="K8" s="145" t="s">
        <v>114</v>
      </c>
      <c r="L8" s="145" t="s">
        <v>80</v>
      </c>
      <c r="M8" s="145" t="s">
        <v>18</v>
      </c>
    </row>
    <row r="9" spans="1:16" ht="19.5" customHeight="1" x14ac:dyDescent="0.25">
      <c r="A9" s="427" t="s">
        <v>81</v>
      </c>
      <c r="B9" s="427"/>
      <c r="C9" s="427"/>
      <c r="D9" s="427"/>
      <c r="E9" s="427"/>
      <c r="F9" s="427"/>
      <c r="G9" s="427"/>
      <c r="H9" s="427"/>
      <c r="I9" s="427"/>
      <c r="J9" s="127">
        <f>J10+J35+J41</f>
        <v>0</v>
      </c>
      <c r="K9" s="127">
        <f t="shared" ref="K9:M9" si="0">K10+K35+K41</f>
        <v>0</v>
      </c>
      <c r="L9" s="127">
        <f t="shared" si="0"/>
        <v>0</v>
      </c>
      <c r="M9" s="127">
        <f t="shared" si="0"/>
        <v>0</v>
      </c>
      <c r="O9" s="129">
        <f>+L9-'2'!J8</f>
        <v>0</v>
      </c>
      <c r="P9" s="129">
        <f>+M9-'2'!K8</f>
        <v>0</v>
      </c>
    </row>
    <row r="10" spans="1:16" ht="30" customHeight="1" x14ac:dyDescent="0.25">
      <c r="A10" s="427" t="s">
        <v>82</v>
      </c>
      <c r="B10" s="427"/>
      <c r="C10" s="427"/>
      <c r="D10" s="427"/>
      <c r="E10" s="427"/>
      <c r="F10" s="427"/>
      <c r="G10" s="427"/>
      <c r="H10" s="427"/>
      <c r="I10" s="427"/>
      <c r="J10" s="127">
        <f>J11+J20+J25</f>
        <v>-720</v>
      </c>
      <c r="K10" s="127">
        <f t="shared" ref="K10:M10" si="1">K11+K20+K25</f>
        <v>-720</v>
      </c>
      <c r="L10" s="127">
        <f t="shared" si="1"/>
        <v>-720</v>
      </c>
      <c r="M10" s="127">
        <f t="shared" si="1"/>
        <v>-720</v>
      </c>
    </row>
    <row r="11" spans="1:16" ht="24.75" customHeight="1" x14ac:dyDescent="0.25">
      <c r="A11" s="147"/>
      <c r="B11" s="146" t="s">
        <v>31</v>
      </c>
      <c r="C11" s="397" t="s">
        <v>27</v>
      </c>
      <c r="D11" s="397"/>
      <c r="E11" s="397"/>
      <c r="F11" s="397"/>
      <c r="G11" s="397"/>
      <c r="H11" s="397"/>
      <c r="I11" s="397"/>
      <c r="J11" s="89">
        <f>J12+J16</f>
        <v>62838.5</v>
      </c>
      <c r="K11" s="89">
        <f t="shared" ref="K11:M11" si="2">K12+K16</f>
        <v>62838.5</v>
      </c>
      <c r="L11" s="89">
        <f t="shared" si="2"/>
        <v>0</v>
      </c>
      <c r="M11" s="89">
        <f t="shared" si="2"/>
        <v>0</v>
      </c>
      <c r="O11" s="130">
        <f>+'2'!J57</f>
        <v>0</v>
      </c>
      <c r="P11" s="130">
        <f>+'2'!K57</f>
        <v>0</v>
      </c>
    </row>
    <row r="12" spans="1:16" ht="54.75" customHeight="1" x14ac:dyDescent="0.25">
      <c r="A12" s="147"/>
      <c r="B12" s="147"/>
      <c r="C12" s="147"/>
      <c r="D12" s="147" t="s">
        <v>296</v>
      </c>
      <c r="E12" s="393" t="s">
        <v>291</v>
      </c>
      <c r="F12" s="393"/>
      <c r="G12" s="393"/>
      <c r="H12" s="393"/>
      <c r="I12" s="393"/>
      <c r="J12" s="232">
        <v>0</v>
      </c>
      <c r="K12" s="232">
        <v>0</v>
      </c>
      <c r="L12" s="232">
        <f>'2'!J59</f>
        <v>-62838.5</v>
      </c>
      <c r="M12" s="232">
        <f>'2'!K59</f>
        <v>-62838.5</v>
      </c>
    </row>
    <row r="13" spans="1:16" ht="33.75" customHeight="1" x14ac:dyDescent="0.25">
      <c r="A13" s="147"/>
      <c r="B13" s="147"/>
      <c r="C13" s="147"/>
      <c r="D13" s="32"/>
      <c r="E13" s="32"/>
      <c r="F13" s="393" t="s">
        <v>297</v>
      </c>
      <c r="G13" s="393"/>
      <c r="H13" s="393"/>
      <c r="I13" s="393"/>
      <c r="J13" s="393"/>
      <c r="K13" s="393"/>
      <c r="L13" s="393"/>
      <c r="M13" s="393"/>
    </row>
    <row r="14" spans="1:16" ht="30" customHeight="1" x14ac:dyDescent="0.25">
      <c r="A14" s="147"/>
      <c r="B14" s="147"/>
      <c r="C14" s="147"/>
      <c r="D14" s="32"/>
      <c r="E14" s="32"/>
      <c r="F14" s="32"/>
      <c r="G14" s="393" t="s">
        <v>253</v>
      </c>
      <c r="H14" s="393"/>
      <c r="I14" s="393"/>
      <c r="J14" s="393"/>
      <c r="K14" s="393"/>
      <c r="L14" s="393"/>
      <c r="M14" s="393"/>
    </row>
    <row r="15" spans="1:16" ht="30" customHeight="1" x14ac:dyDescent="0.25">
      <c r="A15" s="147"/>
      <c r="B15" s="147"/>
      <c r="C15" s="147"/>
      <c r="D15" s="32"/>
      <c r="E15" s="32"/>
      <c r="F15" s="32"/>
      <c r="G15" s="32"/>
      <c r="H15" s="393" t="s">
        <v>298</v>
      </c>
      <c r="I15" s="393"/>
      <c r="J15" s="393"/>
      <c r="K15" s="393"/>
      <c r="L15" s="393"/>
      <c r="M15" s="393"/>
    </row>
    <row r="16" spans="1:16" ht="47.25" customHeight="1" x14ac:dyDescent="0.25">
      <c r="A16" s="147"/>
      <c r="B16" s="147"/>
      <c r="C16" s="147"/>
      <c r="D16" s="145" t="s">
        <v>119</v>
      </c>
      <c r="E16" s="397" t="str">
        <f>+'4.'!D26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F16" s="397"/>
      <c r="G16" s="397"/>
      <c r="H16" s="397"/>
      <c r="I16" s="397"/>
      <c r="J16" s="89">
        <f>'2'!H68</f>
        <v>62838.5</v>
      </c>
      <c r="K16" s="89">
        <f>'2'!I68</f>
        <v>62838.5</v>
      </c>
      <c r="L16" s="89">
        <f>'2'!J68</f>
        <v>62838.5</v>
      </c>
      <c r="M16" s="89">
        <f>'2'!K68</f>
        <v>62838.5</v>
      </c>
      <c r="O16" s="131" t="e">
        <f>+#REF!-#REF!</f>
        <v>#REF!</v>
      </c>
      <c r="P16" s="131" t="e">
        <f>+#REF!-#REF!</f>
        <v>#REF!</v>
      </c>
    </row>
    <row r="17" spans="1:13" ht="33.75" customHeight="1" x14ac:dyDescent="0.25">
      <c r="A17" s="147"/>
      <c r="B17" s="147"/>
      <c r="C17" s="147"/>
      <c r="D17" s="147"/>
      <c r="E17" s="147"/>
      <c r="F17" s="397" t="s">
        <v>124</v>
      </c>
      <c r="G17" s="397"/>
      <c r="H17" s="397"/>
      <c r="I17" s="397"/>
      <c r="J17" s="397"/>
      <c r="K17" s="397"/>
      <c r="L17" s="397"/>
      <c r="M17" s="397"/>
    </row>
    <row r="18" spans="1:13" ht="30" customHeight="1" x14ac:dyDescent="0.25">
      <c r="A18" s="147"/>
      <c r="B18" s="147"/>
      <c r="C18" s="147"/>
      <c r="D18" s="147"/>
      <c r="E18" s="147"/>
      <c r="F18" s="147"/>
      <c r="G18" s="397" t="s">
        <v>50</v>
      </c>
      <c r="H18" s="397"/>
      <c r="I18" s="397"/>
      <c r="J18" s="397"/>
      <c r="K18" s="397"/>
      <c r="L18" s="397"/>
      <c r="M18" s="397"/>
    </row>
    <row r="19" spans="1:13" ht="30" customHeight="1" x14ac:dyDescent="0.25">
      <c r="A19" s="147"/>
      <c r="B19" s="147"/>
      <c r="C19" s="147"/>
      <c r="D19" s="147"/>
      <c r="E19" s="147"/>
      <c r="F19" s="147"/>
      <c r="G19" s="147"/>
      <c r="H19" s="397" t="s">
        <v>125</v>
      </c>
      <c r="I19" s="397"/>
      <c r="J19" s="397"/>
      <c r="K19" s="397"/>
      <c r="L19" s="397"/>
      <c r="M19" s="397"/>
    </row>
    <row r="20" spans="1:13" ht="30" customHeight="1" x14ac:dyDescent="0.25">
      <c r="A20" s="147"/>
      <c r="B20" s="147" t="s">
        <v>142</v>
      </c>
      <c r="C20" s="393" t="s">
        <v>143</v>
      </c>
      <c r="D20" s="393"/>
      <c r="E20" s="393"/>
      <c r="F20" s="393"/>
      <c r="G20" s="393"/>
      <c r="H20" s="393"/>
      <c r="I20" s="393"/>
      <c r="J20" s="127">
        <f>J21</f>
        <v>-62838.5</v>
      </c>
      <c r="K20" s="127">
        <f t="shared" ref="K20:M20" si="3">K21</f>
        <v>-62838.5</v>
      </c>
      <c r="L20" s="127">
        <f t="shared" si="3"/>
        <v>0</v>
      </c>
      <c r="M20" s="127">
        <f t="shared" si="3"/>
        <v>0</v>
      </c>
    </row>
    <row r="21" spans="1:13" ht="30" customHeight="1" x14ac:dyDescent="0.25">
      <c r="A21" s="147"/>
      <c r="B21" s="173"/>
      <c r="C21" s="173"/>
      <c r="D21" s="147" t="s">
        <v>144</v>
      </c>
      <c r="E21" s="393" t="s">
        <v>137</v>
      </c>
      <c r="F21" s="393"/>
      <c r="G21" s="393"/>
      <c r="H21" s="393"/>
      <c r="I21" s="393"/>
      <c r="J21" s="232">
        <f>'2'!H83</f>
        <v>-62838.5</v>
      </c>
      <c r="K21" s="232">
        <f>'2'!I83</f>
        <v>-62838.5</v>
      </c>
      <c r="L21" s="232">
        <f>'2'!J83</f>
        <v>0</v>
      </c>
      <c r="M21" s="232">
        <f>'2'!K83</f>
        <v>0</v>
      </c>
    </row>
    <row r="22" spans="1:13" ht="30" customHeight="1" x14ac:dyDescent="0.25">
      <c r="A22" s="147"/>
      <c r="B22" s="173"/>
      <c r="C22" s="173"/>
      <c r="D22" s="147"/>
      <c r="E22" s="147"/>
      <c r="F22" s="393" t="s">
        <v>145</v>
      </c>
      <c r="G22" s="393"/>
      <c r="H22" s="393"/>
      <c r="I22" s="393"/>
      <c r="J22" s="393"/>
      <c r="K22" s="393"/>
      <c r="L22" s="393"/>
      <c r="M22" s="393"/>
    </row>
    <row r="23" spans="1:13" ht="30" customHeight="1" x14ac:dyDescent="0.25">
      <c r="A23" s="147"/>
      <c r="B23" s="173"/>
      <c r="C23" s="173"/>
      <c r="D23" s="147"/>
      <c r="E23" s="147"/>
      <c r="F23" s="147"/>
      <c r="G23" s="393" t="s">
        <v>36</v>
      </c>
      <c r="H23" s="393"/>
      <c r="I23" s="393"/>
      <c r="J23" s="393"/>
      <c r="K23" s="393"/>
      <c r="L23" s="393"/>
      <c r="M23" s="393"/>
    </row>
    <row r="24" spans="1:13" ht="30" customHeight="1" x14ac:dyDescent="0.25">
      <c r="A24" s="147"/>
      <c r="B24" s="173"/>
      <c r="C24" s="173"/>
      <c r="D24" s="147"/>
      <c r="E24" s="147"/>
      <c r="F24" s="147"/>
      <c r="G24" s="147"/>
      <c r="H24" s="393" t="s">
        <v>146</v>
      </c>
      <c r="I24" s="393"/>
      <c r="J24" s="393"/>
      <c r="K24" s="393"/>
      <c r="L24" s="393"/>
      <c r="M24" s="393"/>
    </row>
    <row r="25" spans="1:13" ht="30" customHeight="1" x14ac:dyDescent="0.25">
      <c r="A25" s="147"/>
      <c r="B25" s="147" t="s">
        <v>245</v>
      </c>
      <c r="C25" s="393" t="s">
        <v>246</v>
      </c>
      <c r="D25" s="393"/>
      <c r="E25" s="393"/>
      <c r="F25" s="393"/>
      <c r="G25" s="393"/>
      <c r="H25" s="393"/>
      <c r="I25" s="393"/>
      <c r="J25" s="340">
        <f>J26+J31</f>
        <v>-720</v>
      </c>
      <c r="K25" s="340">
        <f t="shared" ref="K25:M25" si="4">K26+K31</f>
        <v>-720</v>
      </c>
      <c r="L25" s="340">
        <f t="shared" si="4"/>
        <v>-720</v>
      </c>
      <c r="M25" s="340">
        <f t="shared" si="4"/>
        <v>-720</v>
      </c>
    </row>
    <row r="26" spans="1:13" ht="34.5" customHeight="1" x14ac:dyDescent="0.25">
      <c r="A26" s="147"/>
      <c r="B26" s="147"/>
      <c r="C26" s="147"/>
      <c r="D26" s="303" t="s">
        <v>194</v>
      </c>
      <c r="E26" s="421" t="s">
        <v>251</v>
      </c>
      <c r="F26" s="421"/>
      <c r="G26" s="421"/>
      <c r="H26" s="421"/>
      <c r="I26" s="421"/>
      <c r="J26" s="305">
        <f>'1'!H18</f>
        <v>6721.3</v>
      </c>
      <c r="K26" s="305">
        <f>'1'!I18</f>
        <v>6721.3</v>
      </c>
      <c r="L26" s="305">
        <f>'1'!J18</f>
        <v>6721.3</v>
      </c>
      <c r="M26" s="305">
        <f>'1'!K18</f>
        <v>6721.3</v>
      </c>
    </row>
    <row r="27" spans="1:13" ht="36.75" customHeight="1" x14ac:dyDescent="0.3">
      <c r="A27" s="147"/>
      <c r="B27" s="147"/>
      <c r="C27" s="147"/>
      <c r="D27" s="306"/>
      <c r="E27" s="306"/>
      <c r="F27" s="423" t="s">
        <v>252</v>
      </c>
      <c r="G27" s="424"/>
      <c r="H27" s="424"/>
      <c r="I27" s="424"/>
      <c r="J27" s="424"/>
      <c r="K27" s="424"/>
      <c r="L27" s="424"/>
      <c r="M27" s="425"/>
    </row>
    <row r="28" spans="1:13" ht="22.5" customHeight="1" x14ac:dyDescent="0.25">
      <c r="A28" s="147"/>
      <c r="B28" s="147"/>
      <c r="C28" s="147"/>
      <c r="D28" s="306"/>
      <c r="E28" s="306"/>
      <c r="F28" s="306"/>
      <c r="G28" s="421" t="s">
        <v>253</v>
      </c>
      <c r="H28" s="421"/>
      <c r="I28" s="421"/>
      <c r="J28" s="421"/>
      <c r="K28" s="421"/>
      <c r="L28" s="421"/>
      <c r="M28" s="421"/>
    </row>
    <row r="29" spans="1:13" ht="30" customHeight="1" x14ac:dyDescent="0.25">
      <c r="A29" s="147"/>
      <c r="B29" s="147"/>
      <c r="C29" s="147"/>
      <c r="D29" s="306"/>
      <c r="E29" s="306"/>
      <c r="F29" s="306"/>
      <c r="G29" s="306"/>
      <c r="H29" s="421" t="s">
        <v>254</v>
      </c>
      <c r="I29" s="421"/>
      <c r="J29" s="421"/>
      <c r="K29" s="421"/>
      <c r="L29" s="421"/>
      <c r="M29" s="421"/>
    </row>
    <row r="30" spans="1:13" ht="40.5" customHeight="1" x14ac:dyDescent="0.25">
      <c r="A30" s="147"/>
      <c r="B30" s="147"/>
      <c r="C30" s="147"/>
      <c r="D30" s="306"/>
      <c r="E30" s="306"/>
      <c r="F30" s="306"/>
      <c r="G30" s="306"/>
      <c r="H30" s="304"/>
      <c r="I30" s="304" t="s">
        <v>255</v>
      </c>
      <c r="J30" s="304"/>
      <c r="K30" s="303">
        <v>47</v>
      </c>
      <c r="L30" s="342"/>
      <c r="M30" s="303">
        <v>47</v>
      </c>
    </row>
    <row r="31" spans="1:13" ht="30" customHeight="1" x14ac:dyDescent="0.25">
      <c r="A31" s="147"/>
      <c r="B31" s="173"/>
      <c r="C31" s="173"/>
      <c r="D31" s="147" t="s">
        <v>247</v>
      </c>
      <c r="E31" s="393" t="s">
        <v>202</v>
      </c>
      <c r="F31" s="393"/>
      <c r="G31" s="393"/>
      <c r="H31" s="393"/>
      <c r="I31" s="393"/>
      <c r="J31" s="232">
        <f>'2'!H40</f>
        <v>-7441.3</v>
      </c>
      <c r="K31" s="232">
        <f>'2'!I40</f>
        <v>-7441.3</v>
      </c>
      <c r="L31" s="232">
        <f>'2'!J40</f>
        <v>-7441.3</v>
      </c>
      <c r="M31" s="232">
        <f>'2'!K40</f>
        <v>-7441.3</v>
      </c>
    </row>
    <row r="32" spans="1:13" ht="36.75" customHeight="1" x14ac:dyDescent="0.25">
      <c r="A32" s="147"/>
      <c r="B32" s="173"/>
      <c r="C32" s="173"/>
      <c r="D32" s="32"/>
      <c r="E32" s="32"/>
      <c r="F32" s="393" t="s">
        <v>248</v>
      </c>
      <c r="G32" s="393"/>
      <c r="H32" s="393"/>
      <c r="I32" s="393"/>
      <c r="J32" s="393"/>
      <c r="K32" s="393"/>
      <c r="L32" s="393"/>
      <c r="M32" s="393"/>
    </row>
    <row r="33" spans="1:13" ht="22.5" customHeight="1" x14ac:dyDescent="0.25">
      <c r="A33" s="147"/>
      <c r="B33" s="173"/>
      <c r="C33" s="173"/>
      <c r="D33" s="32"/>
      <c r="E33" s="32"/>
      <c r="F33" s="32"/>
      <c r="G33" s="393" t="s">
        <v>249</v>
      </c>
      <c r="H33" s="393"/>
      <c r="I33" s="393"/>
      <c r="J33" s="393"/>
      <c r="K33" s="393"/>
      <c r="L33" s="393"/>
      <c r="M33" s="393"/>
    </row>
    <row r="34" spans="1:13" ht="19.5" customHeight="1" x14ac:dyDescent="0.25">
      <c r="A34" s="147"/>
      <c r="B34" s="173"/>
      <c r="C34" s="173"/>
      <c r="D34" s="32"/>
      <c r="E34" s="32"/>
      <c r="F34" s="32"/>
      <c r="G34" s="32"/>
      <c r="H34" s="393" t="s">
        <v>250</v>
      </c>
      <c r="I34" s="393"/>
      <c r="J34" s="393"/>
      <c r="K34" s="393"/>
      <c r="L34" s="393"/>
      <c r="M34" s="393"/>
    </row>
    <row r="35" spans="1:13" ht="30" customHeight="1" x14ac:dyDescent="0.25">
      <c r="A35" s="422" t="s">
        <v>299</v>
      </c>
      <c r="B35" s="422"/>
      <c r="C35" s="422"/>
      <c r="D35" s="422"/>
      <c r="E35" s="422"/>
      <c r="F35" s="422"/>
      <c r="G35" s="422"/>
      <c r="H35" s="422"/>
      <c r="I35" s="422"/>
      <c r="J35" s="232">
        <f>J36</f>
        <v>720</v>
      </c>
      <c r="K35" s="232">
        <f t="shared" ref="K35:M36" si="5">K36</f>
        <v>720</v>
      </c>
      <c r="L35" s="232">
        <f t="shared" si="5"/>
        <v>720</v>
      </c>
      <c r="M35" s="232">
        <f t="shared" si="5"/>
        <v>720</v>
      </c>
    </row>
    <row r="36" spans="1:13" ht="30" customHeight="1" x14ac:dyDescent="0.25">
      <c r="A36" s="32"/>
      <c r="B36" s="147" t="s">
        <v>300</v>
      </c>
      <c r="C36" s="393" t="s">
        <v>301</v>
      </c>
      <c r="D36" s="393"/>
      <c r="E36" s="393"/>
      <c r="F36" s="393"/>
      <c r="G36" s="393"/>
      <c r="H36" s="393"/>
      <c r="I36" s="393"/>
      <c r="J36" s="232">
        <f>J37</f>
        <v>720</v>
      </c>
      <c r="K36" s="232">
        <f t="shared" si="5"/>
        <v>720</v>
      </c>
      <c r="L36" s="232">
        <f t="shared" si="5"/>
        <v>720</v>
      </c>
      <c r="M36" s="232">
        <f t="shared" si="5"/>
        <v>720</v>
      </c>
    </row>
    <row r="37" spans="1:13" ht="30" customHeight="1" x14ac:dyDescent="0.25">
      <c r="A37" s="32"/>
      <c r="B37" s="32"/>
      <c r="C37" s="32"/>
      <c r="D37" s="147" t="s">
        <v>302</v>
      </c>
      <c r="E37" s="393" t="s">
        <v>284</v>
      </c>
      <c r="F37" s="393"/>
      <c r="G37" s="393"/>
      <c r="H37" s="393"/>
      <c r="I37" s="393"/>
      <c r="J37" s="232">
        <f>'1'!H21</f>
        <v>720</v>
      </c>
      <c r="K37" s="232">
        <f>'1'!I21</f>
        <v>720</v>
      </c>
      <c r="L37" s="232">
        <f>'1'!J21</f>
        <v>720</v>
      </c>
      <c r="M37" s="232">
        <f>'1'!K21</f>
        <v>720</v>
      </c>
    </row>
    <row r="38" spans="1:13" ht="34.5" customHeight="1" x14ac:dyDescent="0.25">
      <c r="A38" s="32"/>
      <c r="B38" s="32"/>
      <c r="C38" s="32"/>
      <c r="D38" s="32"/>
      <c r="E38" s="32"/>
      <c r="F38" s="393" t="s">
        <v>303</v>
      </c>
      <c r="G38" s="393"/>
      <c r="H38" s="393"/>
      <c r="I38" s="393"/>
      <c r="J38" s="393"/>
      <c r="K38" s="393"/>
      <c r="L38" s="393"/>
      <c r="M38" s="393"/>
    </row>
    <row r="39" spans="1:13" ht="23.25" customHeight="1" x14ac:dyDescent="0.25">
      <c r="A39" s="32"/>
      <c r="B39" s="32"/>
      <c r="C39" s="32"/>
      <c r="D39" s="32"/>
      <c r="E39" s="32"/>
      <c r="F39" s="32"/>
      <c r="G39" s="393" t="s">
        <v>36</v>
      </c>
      <c r="H39" s="393"/>
      <c r="I39" s="393"/>
      <c r="J39" s="393"/>
      <c r="K39" s="393"/>
      <c r="L39" s="393"/>
      <c r="M39" s="393"/>
    </row>
    <row r="40" spans="1:13" ht="30" customHeight="1" x14ac:dyDescent="0.25">
      <c r="A40" s="32"/>
      <c r="B40" s="32"/>
      <c r="C40" s="32"/>
      <c r="D40" s="32"/>
      <c r="E40" s="32"/>
      <c r="F40" s="32"/>
      <c r="G40" s="32"/>
      <c r="H40" s="393" t="s">
        <v>304</v>
      </c>
      <c r="I40" s="393"/>
      <c r="J40" s="393"/>
      <c r="K40" s="393"/>
      <c r="L40" s="393"/>
      <c r="M40" s="393"/>
    </row>
    <row r="41" spans="1:13" x14ac:dyDescent="0.25">
      <c r="A41" s="422" t="s">
        <v>147</v>
      </c>
      <c r="B41" s="422"/>
      <c r="C41" s="422"/>
      <c r="D41" s="422"/>
      <c r="E41" s="422"/>
      <c r="F41" s="422"/>
      <c r="G41" s="422"/>
      <c r="H41" s="422"/>
      <c r="I41" s="422"/>
      <c r="J41" s="232">
        <v>0</v>
      </c>
      <c r="K41" s="232">
        <v>0</v>
      </c>
      <c r="L41" s="232">
        <v>0</v>
      </c>
      <c r="M41" s="232">
        <v>0</v>
      </c>
    </row>
    <row r="42" spans="1:13" x14ac:dyDescent="0.25">
      <c r="A42" s="147"/>
      <c r="B42" s="147" t="s">
        <v>148</v>
      </c>
      <c r="C42" s="393" t="s">
        <v>149</v>
      </c>
      <c r="D42" s="393"/>
      <c r="E42" s="393"/>
      <c r="F42" s="393"/>
      <c r="G42" s="393"/>
      <c r="H42" s="393"/>
      <c r="I42" s="393"/>
      <c r="J42" s="232">
        <v>0</v>
      </c>
      <c r="K42" s="232">
        <v>0</v>
      </c>
      <c r="L42" s="232">
        <v>0</v>
      </c>
      <c r="M42" s="232">
        <v>0</v>
      </c>
    </row>
    <row r="43" spans="1:13" x14ac:dyDescent="0.25">
      <c r="A43" s="147"/>
      <c r="B43" s="147"/>
      <c r="C43" s="147"/>
      <c r="D43" s="147" t="s">
        <v>150</v>
      </c>
      <c r="E43" s="393" t="s">
        <v>151</v>
      </c>
      <c r="F43" s="393"/>
      <c r="G43" s="393"/>
      <c r="H43" s="393"/>
      <c r="I43" s="393"/>
      <c r="J43" s="232">
        <f>-J47</f>
        <v>-70279.8</v>
      </c>
      <c r="K43" s="232">
        <f t="shared" ref="K43:M43" si="6">-K47</f>
        <v>-70279.8</v>
      </c>
      <c r="L43" s="232">
        <f t="shared" si="6"/>
        <v>-70279.8</v>
      </c>
      <c r="M43" s="232">
        <f t="shared" si="6"/>
        <v>-70279.8</v>
      </c>
    </row>
    <row r="44" spans="1:13" x14ac:dyDescent="0.25">
      <c r="A44" s="147"/>
      <c r="B44" s="147"/>
      <c r="C44" s="147"/>
      <c r="D44" s="147"/>
      <c r="E44" s="147"/>
      <c r="F44" s="393" t="s">
        <v>152</v>
      </c>
      <c r="G44" s="393"/>
      <c r="H44" s="393"/>
      <c r="I44" s="393"/>
      <c r="J44" s="393"/>
      <c r="K44" s="393"/>
      <c r="L44" s="393"/>
      <c r="M44" s="393"/>
    </row>
    <row r="45" spans="1:13" x14ac:dyDescent="0.25">
      <c r="A45" s="147"/>
      <c r="B45" s="147"/>
      <c r="C45" s="147"/>
      <c r="D45" s="147"/>
      <c r="E45" s="147"/>
      <c r="F45" s="147"/>
      <c r="G45" s="393" t="s">
        <v>36</v>
      </c>
      <c r="H45" s="393"/>
      <c r="I45" s="393"/>
      <c r="J45" s="393"/>
      <c r="K45" s="393"/>
      <c r="L45" s="393"/>
      <c r="M45" s="393"/>
    </row>
    <row r="46" spans="1:13" x14ac:dyDescent="0.25">
      <c r="A46" s="147"/>
      <c r="B46" s="147"/>
      <c r="C46" s="147"/>
      <c r="D46" s="147"/>
      <c r="E46" s="147"/>
      <c r="F46" s="147"/>
      <c r="G46" s="147"/>
      <c r="H46" s="393" t="s">
        <v>153</v>
      </c>
      <c r="I46" s="393"/>
      <c r="J46" s="393"/>
      <c r="K46" s="393"/>
      <c r="L46" s="393"/>
      <c r="M46" s="393"/>
    </row>
    <row r="47" spans="1:13" x14ac:dyDescent="0.25">
      <c r="A47" s="147"/>
      <c r="B47" s="147"/>
      <c r="C47" s="147"/>
      <c r="D47" s="147" t="s">
        <v>150</v>
      </c>
      <c r="E47" s="393" t="s">
        <v>151</v>
      </c>
      <c r="F47" s="393"/>
      <c r="G47" s="393"/>
      <c r="H47" s="393"/>
      <c r="I47" s="393"/>
      <c r="J47" s="232">
        <f>'2'!H133</f>
        <v>70279.8</v>
      </c>
      <c r="K47" s="232">
        <f>'2'!I133</f>
        <v>70279.8</v>
      </c>
      <c r="L47" s="232">
        <f>'2'!J133</f>
        <v>70279.8</v>
      </c>
      <c r="M47" s="232">
        <f>'2'!K133</f>
        <v>70279.8</v>
      </c>
    </row>
    <row r="48" spans="1:13" x14ac:dyDescent="0.25">
      <c r="A48" s="147"/>
      <c r="B48" s="147"/>
      <c r="C48" s="147"/>
      <c r="D48" s="147"/>
      <c r="E48" s="147"/>
      <c r="F48" s="393" t="s">
        <v>152</v>
      </c>
      <c r="G48" s="393"/>
      <c r="H48" s="393"/>
      <c r="I48" s="393"/>
      <c r="J48" s="393"/>
      <c r="K48" s="393"/>
      <c r="L48" s="393"/>
      <c r="M48" s="393"/>
    </row>
    <row r="49" spans="1:13" x14ac:dyDescent="0.25">
      <c r="A49" s="147"/>
      <c r="B49" s="147"/>
      <c r="C49" s="147"/>
      <c r="D49" s="147"/>
      <c r="E49" s="147"/>
      <c r="F49" s="147"/>
      <c r="G49" s="393" t="s">
        <v>36</v>
      </c>
      <c r="H49" s="393"/>
      <c r="I49" s="393"/>
      <c r="J49" s="393"/>
      <c r="K49" s="393"/>
      <c r="L49" s="393"/>
      <c r="M49" s="393"/>
    </row>
    <row r="50" spans="1:13" x14ac:dyDescent="0.25">
      <c r="A50" s="147"/>
      <c r="B50" s="147"/>
      <c r="C50" s="147"/>
      <c r="D50" s="147"/>
      <c r="E50" s="147"/>
      <c r="F50" s="147"/>
      <c r="G50" s="147"/>
      <c r="H50" s="393" t="s">
        <v>153</v>
      </c>
      <c r="I50" s="393"/>
      <c r="J50" s="393"/>
      <c r="K50" s="393"/>
      <c r="L50" s="393"/>
      <c r="M50" s="393"/>
    </row>
    <row r="51" spans="1:13" ht="23.25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</row>
    <row r="52" spans="1:13" ht="90.75" customHeight="1" x14ac:dyDescent="0.25">
      <c r="B52" s="394" t="s">
        <v>176</v>
      </c>
      <c r="C52" s="394"/>
      <c r="D52" s="394"/>
      <c r="E52" s="184" t="s">
        <v>177</v>
      </c>
      <c r="F52" s="184"/>
    </row>
  </sheetData>
  <mergeCells count="52">
    <mergeCell ref="G39:M39"/>
    <mergeCell ref="H40:M40"/>
    <mergeCell ref="E31:I31"/>
    <mergeCell ref="A35:I35"/>
    <mergeCell ref="C36:I36"/>
    <mergeCell ref="E37:I37"/>
    <mergeCell ref="F38:M38"/>
    <mergeCell ref="A9:I9"/>
    <mergeCell ref="A10:I10"/>
    <mergeCell ref="C20:I20"/>
    <mergeCell ref="E21:I21"/>
    <mergeCell ref="C11:I11"/>
    <mergeCell ref="E16:I16"/>
    <mergeCell ref="F17:M17"/>
    <mergeCell ref="G18:M18"/>
    <mergeCell ref="H19:M19"/>
    <mergeCell ref="E12:I12"/>
    <mergeCell ref="F13:M13"/>
    <mergeCell ref="G14:M14"/>
    <mergeCell ref="H15:M15"/>
    <mergeCell ref="A1:M1"/>
    <mergeCell ref="A2:M2"/>
    <mergeCell ref="A3:M3"/>
    <mergeCell ref="A5:M5"/>
    <mergeCell ref="A7:A8"/>
    <mergeCell ref="B7:C7"/>
    <mergeCell ref="D7:G7"/>
    <mergeCell ref="H7:H8"/>
    <mergeCell ref="I7:I8"/>
    <mergeCell ref="J7:M7"/>
    <mergeCell ref="F22:M22"/>
    <mergeCell ref="G23:M23"/>
    <mergeCell ref="H24:M24"/>
    <mergeCell ref="E26:I26"/>
    <mergeCell ref="F27:M27"/>
    <mergeCell ref="C25:I25"/>
    <mergeCell ref="G28:M28"/>
    <mergeCell ref="H29:M29"/>
    <mergeCell ref="B52:D52"/>
    <mergeCell ref="G45:M45"/>
    <mergeCell ref="H46:M46"/>
    <mergeCell ref="E47:I47"/>
    <mergeCell ref="G49:M49"/>
    <mergeCell ref="H50:M50"/>
    <mergeCell ref="F48:M48"/>
    <mergeCell ref="F32:M32"/>
    <mergeCell ref="G33:M33"/>
    <mergeCell ref="E43:I43"/>
    <mergeCell ref="F44:M44"/>
    <mergeCell ref="A41:I41"/>
    <mergeCell ref="C42:I42"/>
    <mergeCell ref="H34:M34"/>
  </mergeCells>
  <pageMargins left="0.7" right="0.7" top="0.75" bottom="0.75" header="0.3" footer="0.3"/>
  <pageSetup paperSize="9" scale="74" orientation="landscape" verticalDpi="0" r:id="rId1"/>
  <colBreaks count="1" manualBreakCount="1">
    <brk id="1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3"/>
  <sheetViews>
    <sheetView zoomScale="80" zoomScaleNormal="80" workbookViewId="0">
      <selection activeCell="A16" sqref="A1:XFD1048576"/>
    </sheetView>
  </sheetViews>
  <sheetFormatPr defaultColWidth="9.140625" defaultRowHeight="17.25" outlineLevelCol="1" x14ac:dyDescent="0.25"/>
  <cols>
    <col min="1" max="1" width="9.140625" style="31"/>
    <col min="2" max="2" width="8.140625" style="31" customWidth="1"/>
    <col min="3" max="3" width="13.42578125" style="31" customWidth="1"/>
    <col min="4" max="4" width="14.42578125" style="31" customWidth="1"/>
    <col min="5" max="5" width="17.7109375" style="31" customWidth="1"/>
    <col min="6" max="6" width="14.42578125" style="31" customWidth="1"/>
    <col min="7" max="7" width="23" style="31" customWidth="1"/>
    <col min="8" max="8" width="13" style="31" customWidth="1"/>
    <col min="9" max="9" width="20.28515625" style="31" customWidth="1"/>
    <col min="10" max="10" width="49.42578125" style="31" customWidth="1"/>
    <col min="11" max="13" width="20.42578125" style="31" customWidth="1"/>
    <col min="14" max="14" width="18.42578125" style="31" customWidth="1"/>
    <col min="15" max="15" width="9.140625" style="31"/>
    <col min="16" max="16" width="18" style="124" hidden="1" customWidth="1" outlineLevel="1"/>
    <col min="17" max="17" width="23.140625" style="124" hidden="1" customWidth="1" outlineLevel="1"/>
    <col min="18" max="18" width="9.140625" style="31" collapsed="1"/>
    <col min="19" max="19" width="12.140625" style="31" bestFit="1" customWidth="1"/>
    <col min="20" max="16384" width="9.140625" style="31"/>
  </cols>
  <sheetData>
    <row r="1" spans="2:17" s="1" customFormat="1" ht="17.25" customHeight="1" x14ac:dyDescent="0.3">
      <c r="B1" s="426" t="s">
        <v>244</v>
      </c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P1" s="90"/>
      <c r="Q1" s="90"/>
    </row>
    <row r="2" spans="2:17" s="1" customFormat="1" ht="16.5" customHeight="1" x14ac:dyDescent="0.3">
      <c r="B2" s="426" t="s">
        <v>122</v>
      </c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P2" s="90"/>
      <c r="Q2" s="90"/>
    </row>
    <row r="3" spans="2:17" s="1" customFormat="1" ht="16.5" customHeight="1" x14ac:dyDescent="0.3">
      <c r="B3" s="426" t="s">
        <v>0</v>
      </c>
      <c r="C3" s="426"/>
      <c r="D3" s="426"/>
      <c r="E3" s="426"/>
      <c r="F3" s="426"/>
      <c r="G3" s="426"/>
      <c r="H3" s="426"/>
      <c r="I3" s="426"/>
      <c r="J3" s="426"/>
      <c r="K3" s="426"/>
      <c r="L3" s="426"/>
      <c r="M3" s="426"/>
      <c r="N3" s="426"/>
      <c r="P3" s="90"/>
      <c r="Q3" s="90"/>
    </row>
    <row r="4" spans="2:17" x14ac:dyDescent="0.25">
      <c r="N4" s="371"/>
    </row>
    <row r="5" spans="2:17" ht="57.75" customHeight="1" x14ac:dyDescent="0.25">
      <c r="B5" s="375" t="s">
        <v>131</v>
      </c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P5" s="125"/>
      <c r="Q5" s="125"/>
    </row>
    <row r="6" spans="2:17" x14ac:dyDescent="0.25">
      <c r="N6" s="128" t="s">
        <v>59</v>
      </c>
    </row>
    <row r="7" spans="2:17" s="33" customFormat="1" ht="87" customHeight="1" x14ac:dyDescent="0.25">
      <c r="B7" s="400" t="s">
        <v>83</v>
      </c>
      <c r="C7" s="400" t="s">
        <v>72</v>
      </c>
      <c r="D7" s="400"/>
      <c r="E7" s="400" t="s">
        <v>73</v>
      </c>
      <c r="F7" s="400"/>
      <c r="G7" s="400"/>
      <c r="H7" s="400"/>
      <c r="I7" s="400" t="s">
        <v>74</v>
      </c>
      <c r="J7" s="400" t="s">
        <v>75</v>
      </c>
      <c r="K7" s="400" t="s">
        <v>52</v>
      </c>
      <c r="L7" s="400"/>
      <c r="M7" s="400"/>
      <c r="N7" s="400"/>
      <c r="P7" s="126"/>
      <c r="Q7" s="126"/>
    </row>
    <row r="8" spans="2:17" s="33" customFormat="1" ht="76.5" customHeight="1" x14ac:dyDescent="0.25">
      <c r="B8" s="400"/>
      <c r="C8" s="145" t="s">
        <v>84</v>
      </c>
      <c r="D8" s="145" t="s">
        <v>85</v>
      </c>
      <c r="E8" s="145" t="s">
        <v>76</v>
      </c>
      <c r="F8" s="145" t="s">
        <v>85</v>
      </c>
      <c r="G8" s="145" t="s">
        <v>86</v>
      </c>
      <c r="H8" s="145" t="s">
        <v>79</v>
      </c>
      <c r="I8" s="400"/>
      <c r="J8" s="400"/>
      <c r="K8" s="145" t="s">
        <v>113</v>
      </c>
      <c r="L8" s="145" t="s">
        <v>114</v>
      </c>
      <c r="M8" s="145" t="s">
        <v>80</v>
      </c>
      <c r="N8" s="145" t="s">
        <v>18</v>
      </c>
      <c r="P8" s="126"/>
      <c r="Q8" s="126"/>
    </row>
    <row r="9" spans="2:17" ht="21" customHeight="1" x14ac:dyDescent="0.25">
      <c r="B9" s="427" t="s">
        <v>81</v>
      </c>
      <c r="C9" s="427"/>
      <c r="D9" s="427"/>
      <c r="E9" s="427"/>
      <c r="F9" s="427"/>
      <c r="G9" s="427"/>
      <c r="H9" s="427"/>
      <c r="I9" s="427"/>
      <c r="J9" s="427"/>
      <c r="K9" s="127">
        <f>K10+K16+K45+K38+K26</f>
        <v>0</v>
      </c>
      <c r="L9" s="127">
        <f>L10+L16+L45+L38+L26</f>
        <v>0</v>
      </c>
      <c r="M9" s="127">
        <f>M10+M16+M45+M38+M26</f>
        <v>0</v>
      </c>
      <c r="N9" s="127">
        <f>N10+N16+N45+N38+N26</f>
        <v>0</v>
      </c>
      <c r="P9" s="124">
        <f>+M9-'6.'!L9</f>
        <v>0</v>
      </c>
      <c r="Q9" s="124">
        <f>+N9-'6.'!M9</f>
        <v>0</v>
      </c>
    </row>
    <row r="10" spans="2:17" ht="28.5" customHeight="1" x14ac:dyDescent="0.25">
      <c r="B10" s="427" t="s">
        <v>55</v>
      </c>
      <c r="C10" s="427"/>
      <c r="D10" s="427"/>
      <c r="E10" s="427"/>
      <c r="F10" s="427"/>
      <c r="G10" s="427"/>
      <c r="H10" s="427"/>
      <c r="I10" s="427"/>
      <c r="J10" s="427"/>
      <c r="K10" s="127">
        <f>K11</f>
        <v>-62838.5</v>
      </c>
      <c r="L10" s="127">
        <f t="shared" ref="L10:N10" si="0">L11</f>
        <v>-62838.5</v>
      </c>
      <c r="M10" s="127">
        <f t="shared" si="0"/>
        <v>0</v>
      </c>
      <c r="N10" s="127">
        <f t="shared" si="0"/>
        <v>0</v>
      </c>
    </row>
    <row r="11" spans="2:17" ht="28.5" customHeight="1" x14ac:dyDescent="0.25">
      <c r="B11" s="173"/>
      <c r="C11" s="147" t="s">
        <v>142</v>
      </c>
      <c r="D11" s="393" t="s">
        <v>143</v>
      </c>
      <c r="E11" s="393"/>
      <c r="F11" s="393"/>
      <c r="G11" s="393"/>
      <c r="H11" s="393"/>
      <c r="I11" s="393"/>
      <c r="J11" s="393"/>
      <c r="K11" s="127">
        <f>K12</f>
        <v>-62838.5</v>
      </c>
      <c r="L11" s="127">
        <f t="shared" ref="L11:N11" si="1">L12</f>
        <v>-62838.5</v>
      </c>
      <c r="M11" s="127">
        <f t="shared" si="1"/>
        <v>0</v>
      </c>
      <c r="N11" s="127">
        <f t="shared" si="1"/>
        <v>0</v>
      </c>
    </row>
    <row r="12" spans="2:17" ht="38.25" customHeight="1" x14ac:dyDescent="0.25">
      <c r="B12" s="173"/>
      <c r="C12" s="173"/>
      <c r="D12" s="173"/>
      <c r="E12" s="147" t="s">
        <v>144</v>
      </c>
      <c r="F12" s="393" t="s">
        <v>137</v>
      </c>
      <c r="G12" s="393"/>
      <c r="H12" s="393"/>
      <c r="I12" s="393"/>
      <c r="J12" s="393"/>
      <c r="K12" s="127">
        <f>'1'!H16</f>
        <v>-62838.5</v>
      </c>
      <c r="L12" s="127">
        <f>'1'!I16</f>
        <v>-62838.5</v>
      </c>
      <c r="M12" s="127">
        <f>'1'!J16</f>
        <v>0</v>
      </c>
      <c r="N12" s="127">
        <f>'1'!K16</f>
        <v>0</v>
      </c>
    </row>
    <row r="13" spans="2:17" ht="21" customHeight="1" x14ac:dyDescent="0.25">
      <c r="B13" s="173"/>
      <c r="C13" s="173"/>
      <c r="D13" s="173"/>
      <c r="E13" s="32"/>
      <c r="F13" s="32"/>
      <c r="G13" s="393" t="s">
        <v>145</v>
      </c>
      <c r="H13" s="393"/>
      <c r="I13" s="393"/>
      <c r="J13" s="393"/>
      <c r="K13" s="393"/>
      <c r="L13" s="393"/>
      <c r="M13" s="393"/>
      <c r="N13" s="393"/>
    </row>
    <row r="14" spans="2:17" ht="21" customHeight="1" x14ac:dyDescent="0.25">
      <c r="B14" s="173"/>
      <c r="C14" s="173"/>
      <c r="D14" s="173"/>
      <c r="E14" s="32"/>
      <c r="F14" s="32"/>
      <c r="G14" s="32"/>
      <c r="H14" s="393" t="s">
        <v>36</v>
      </c>
      <c r="I14" s="393"/>
      <c r="J14" s="393"/>
      <c r="K14" s="393"/>
      <c r="L14" s="393"/>
      <c r="M14" s="393"/>
      <c r="N14" s="393"/>
    </row>
    <row r="15" spans="2:17" ht="28.5" customHeight="1" x14ac:dyDescent="0.25">
      <c r="B15" s="173"/>
      <c r="C15" s="173"/>
      <c r="D15" s="173"/>
      <c r="E15" s="32"/>
      <c r="F15" s="32"/>
      <c r="G15" s="32"/>
      <c r="H15" s="32"/>
      <c r="I15" s="393" t="s">
        <v>146</v>
      </c>
      <c r="J15" s="393"/>
      <c r="K15" s="393"/>
      <c r="L15" s="393"/>
      <c r="M15" s="393"/>
      <c r="N15" s="393"/>
    </row>
    <row r="16" spans="2:17" ht="23.25" customHeight="1" x14ac:dyDescent="0.25">
      <c r="B16" s="427" t="s">
        <v>19</v>
      </c>
      <c r="C16" s="427"/>
      <c r="D16" s="427"/>
      <c r="E16" s="427"/>
      <c r="F16" s="427"/>
      <c r="G16" s="427"/>
      <c r="H16" s="427"/>
      <c r="I16" s="427"/>
      <c r="J16" s="427"/>
      <c r="K16" s="127">
        <f>K17</f>
        <v>62838.5</v>
      </c>
      <c r="L16" s="127">
        <f t="shared" ref="L16:N16" si="2">L17</f>
        <v>62838.5</v>
      </c>
      <c r="M16" s="127">
        <f t="shared" si="2"/>
        <v>0</v>
      </c>
      <c r="N16" s="127">
        <f t="shared" si="2"/>
        <v>0</v>
      </c>
    </row>
    <row r="17" spans="2:19" ht="30" customHeight="1" x14ac:dyDescent="0.25">
      <c r="B17" s="32"/>
      <c r="C17" s="146" t="s">
        <v>31</v>
      </c>
      <c r="D17" s="397" t="s">
        <v>27</v>
      </c>
      <c r="E17" s="397"/>
      <c r="F17" s="397"/>
      <c r="G17" s="397"/>
      <c r="H17" s="397"/>
      <c r="I17" s="397"/>
      <c r="J17" s="397"/>
      <c r="K17" s="89">
        <f>K18+K22</f>
        <v>62838.5</v>
      </c>
      <c r="L17" s="89">
        <f t="shared" ref="L17:N17" si="3">L18+L22</f>
        <v>62838.5</v>
      </c>
      <c r="M17" s="89">
        <f t="shared" si="3"/>
        <v>0</v>
      </c>
      <c r="N17" s="89">
        <f t="shared" si="3"/>
        <v>0</v>
      </c>
      <c r="P17" s="130" t="e">
        <f>+'2'!#REF!</f>
        <v>#REF!</v>
      </c>
      <c r="Q17" s="130" t="e">
        <f>+'2'!#REF!</f>
        <v>#REF!</v>
      </c>
    </row>
    <row r="18" spans="2:19" ht="57" customHeight="1" x14ac:dyDescent="0.25">
      <c r="B18" s="32"/>
      <c r="C18" s="147"/>
      <c r="D18" s="147"/>
      <c r="E18" s="147" t="s">
        <v>296</v>
      </c>
      <c r="F18" s="393" t="s">
        <v>291</v>
      </c>
      <c r="G18" s="393"/>
      <c r="H18" s="393"/>
      <c r="I18" s="393"/>
      <c r="J18" s="393"/>
      <c r="K18" s="127">
        <v>0</v>
      </c>
      <c r="L18" s="127">
        <v>0</v>
      </c>
      <c r="M18" s="127">
        <f>'2'!K65</f>
        <v>-62838.5</v>
      </c>
      <c r="N18" s="127">
        <f>'6.'!M12</f>
        <v>-62838.5</v>
      </c>
      <c r="P18" s="131" t="e">
        <f>+#REF!-#REF!</f>
        <v>#REF!</v>
      </c>
      <c r="Q18" s="131" t="e">
        <f>+#REF!-#REF!</f>
        <v>#REF!</v>
      </c>
      <c r="S18" s="331"/>
    </row>
    <row r="19" spans="2:19" ht="33.75" customHeight="1" x14ac:dyDescent="0.25">
      <c r="B19" s="32"/>
      <c r="C19" s="147"/>
      <c r="D19" s="147"/>
      <c r="E19" s="32"/>
      <c r="F19" s="32"/>
      <c r="G19" s="393" t="s">
        <v>297</v>
      </c>
      <c r="H19" s="393"/>
      <c r="I19" s="393"/>
      <c r="J19" s="393"/>
      <c r="K19" s="393"/>
      <c r="L19" s="393"/>
      <c r="M19" s="393"/>
      <c r="N19" s="393"/>
      <c r="P19" s="31"/>
      <c r="Q19" s="31"/>
    </row>
    <row r="20" spans="2:19" ht="30" customHeight="1" x14ac:dyDescent="0.25">
      <c r="B20" s="32"/>
      <c r="C20" s="147"/>
      <c r="D20" s="147"/>
      <c r="E20" s="32"/>
      <c r="F20" s="32"/>
      <c r="G20" s="32"/>
      <c r="H20" s="393" t="s">
        <v>253</v>
      </c>
      <c r="I20" s="393"/>
      <c r="J20" s="393"/>
      <c r="K20" s="393"/>
      <c r="L20" s="393"/>
      <c r="M20" s="393"/>
      <c r="N20" s="393"/>
      <c r="P20" s="31"/>
      <c r="Q20" s="31"/>
    </row>
    <row r="21" spans="2:19" ht="30" customHeight="1" x14ac:dyDescent="0.25">
      <c r="B21" s="32"/>
      <c r="C21" s="147"/>
      <c r="D21" s="147"/>
      <c r="E21" s="32"/>
      <c r="F21" s="32"/>
      <c r="G21" s="32"/>
      <c r="H21" s="32"/>
      <c r="I21" s="393" t="s">
        <v>298</v>
      </c>
      <c r="J21" s="393"/>
      <c r="K21" s="393"/>
      <c r="L21" s="393"/>
      <c r="M21" s="393"/>
      <c r="N21" s="393"/>
      <c r="P21" s="31"/>
      <c r="Q21" s="31"/>
    </row>
    <row r="22" spans="2:19" ht="57" customHeight="1" x14ac:dyDescent="0.25">
      <c r="B22" s="32"/>
      <c r="C22" s="147"/>
      <c r="D22" s="147"/>
      <c r="E22" s="145" t="s">
        <v>119</v>
      </c>
      <c r="F22" s="397" t="s">
        <v>118</v>
      </c>
      <c r="G22" s="397"/>
      <c r="H22" s="397"/>
      <c r="I22" s="397"/>
      <c r="J22" s="397"/>
      <c r="K22" s="89">
        <f>+'6.'!J16</f>
        <v>62838.5</v>
      </c>
      <c r="L22" s="89">
        <f>+'6.'!K16</f>
        <v>62838.5</v>
      </c>
      <c r="M22" s="89">
        <f>+'6.'!L16</f>
        <v>62838.5</v>
      </c>
      <c r="N22" s="89">
        <f>+'6.'!M16</f>
        <v>62838.5</v>
      </c>
      <c r="P22" s="131" t="e">
        <f>+#REF!-#REF!</f>
        <v>#REF!</v>
      </c>
      <c r="Q22" s="131" t="e">
        <f>+#REF!-#REF!</f>
        <v>#REF!</v>
      </c>
    </row>
    <row r="23" spans="2:19" ht="33.75" customHeight="1" x14ac:dyDescent="0.25">
      <c r="B23" s="32"/>
      <c r="C23" s="147"/>
      <c r="D23" s="147"/>
      <c r="E23" s="32"/>
      <c r="F23" s="32"/>
      <c r="G23" s="397" t="s">
        <v>124</v>
      </c>
      <c r="H23" s="397"/>
      <c r="I23" s="397"/>
      <c r="J23" s="397"/>
      <c r="K23" s="397"/>
      <c r="L23" s="397"/>
      <c r="M23" s="397"/>
      <c r="N23" s="397"/>
      <c r="P23" s="31"/>
      <c r="Q23" s="31"/>
    </row>
    <row r="24" spans="2:19" ht="30" customHeight="1" x14ac:dyDescent="0.25">
      <c r="B24" s="32"/>
      <c r="C24" s="147"/>
      <c r="D24" s="147"/>
      <c r="E24" s="32"/>
      <c r="F24" s="32"/>
      <c r="G24" s="32"/>
      <c r="H24" s="397" t="s">
        <v>50</v>
      </c>
      <c r="I24" s="397"/>
      <c r="J24" s="397"/>
      <c r="K24" s="397"/>
      <c r="L24" s="397"/>
      <c r="M24" s="397"/>
      <c r="N24" s="397"/>
      <c r="P24" s="31"/>
      <c r="Q24" s="31"/>
    </row>
    <row r="25" spans="2:19" ht="30" customHeight="1" x14ac:dyDescent="0.25">
      <c r="B25" s="32"/>
      <c r="C25" s="147"/>
      <c r="D25" s="147"/>
      <c r="E25" s="32"/>
      <c r="F25" s="32"/>
      <c r="G25" s="32"/>
      <c r="H25" s="32"/>
      <c r="I25" s="397" t="s">
        <v>125</v>
      </c>
      <c r="J25" s="397"/>
      <c r="K25" s="397"/>
      <c r="L25" s="397"/>
      <c r="M25" s="397"/>
      <c r="N25" s="397"/>
      <c r="P25" s="31"/>
      <c r="Q25" s="31"/>
    </row>
    <row r="26" spans="2:19" ht="23.25" customHeight="1" x14ac:dyDescent="0.25">
      <c r="B26" s="428" t="s">
        <v>238</v>
      </c>
      <c r="C26" s="429"/>
      <c r="D26" s="429"/>
      <c r="E26" s="429"/>
      <c r="F26" s="429"/>
      <c r="G26" s="429"/>
      <c r="H26" s="429"/>
      <c r="I26" s="429"/>
      <c r="J26" s="430"/>
      <c r="K26" s="89">
        <f>K27+K32</f>
        <v>7001.7</v>
      </c>
      <c r="L26" s="89">
        <f t="shared" ref="L26:N26" si="4">L27+L32</f>
        <v>7001.7</v>
      </c>
      <c r="M26" s="89">
        <f t="shared" si="4"/>
        <v>7001.7</v>
      </c>
      <c r="N26" s="89">
        <f t="shared" si="4"/>
        <v>7001.7</v>
      </c>
    </row>
    <row r="27" spans="2:19" ht="23.25" customHeight="1" x14ac:dyDescent="0.25">
      <c r="B27" s="372"/>
      <c r="C27" s="147" t="s">
        <v>300</v>
      </c>
      <c r="D27" s="393" t="s">
        <v>301</v>
      </c>
      <c r="E27" s="393"/>
      <c r="F27" s="393"/>
      <c r="G27" s="393"/>
      <c r="H27" s="393"/>
      <c r="I27" s="393"/>
      <c r="J27" s="393"/>
      <c r="K27" s="127">
        <f>K28</f>
        <v>720</v>
      </c>
      <c r="L27" s="127">
        <f t="shared" ref="L27:N27" si="5">L28</f>
        <v>720</v>
      </c>
      <c r="M27" s="127">
        <f t="shared" si="5"/>
        <v>720</v>
      </c>
      <c r="N27" s="127">
        <f t="shared" si="5"/>
        <v>720</v>
      </c>
    </row>
    <row r="28" spans="2:19" ht="23.25" customHeight="1" x14ac:dyDescent="0.25">
      <c r="B28" s="372"/>
      <c r="C28" s="32"/>
      <c r="D28" s="32"/>
      <c r="E28" s="147" t="s">
        <v>302</v>
      </c>
      <c r="F28" s="393" t="s">
        <v>284</v>
      </c>
      <c r="G28" s="393"/>
      <c r="H28" s="393"/>
      <c r="I28" s="393"/>
      <c r="J28" s="393"/>
      <c r="K28" s="127">
        <f>'6.'!J37</f>
        <v>720</v>
      </c>
      <c r="L28" s="127">
        <f>'6.'!K37</f>
        <v>720</v>
      </c>
      <c r="M28" s="127">
        <f>'6.'!L37</f>
        <v>720</v>
      </c>
      <c r="N28" s="127">
        <f>'6.'!M37</f>
        <v>720</v>
      </c>
    </row>
    <row r="29" spans="2:19" ht="39.75" customHeight="1" x14ac:dyDescent="0.25">
      <c r="B29" s="372"/>
      <c r="C29" s="32"/>
      <c r="D29" s="32"/>
      <c r="E29" s="32"/>
      <c r="F29" s="32"/>
      <c r="G29" s="393" t="s">
        <v>303</v>
      </c>
      <c r="H29" s="393"/>
      <c r="I29" s="393"/>
      <c r="J29" s="393"/>
      <c r="K29" s="393"/>
      <c r="L29" s="393"/>
      <c r="M29" s="393"/>
      <c r="N29" s="393"/>
    </row>
    <row r="30" spans="2:19" ht="23.25" customHeight="1" x14ac:dyDescent="0.25">
      <c r="B30" s="372"/>
      <c r="C30" s="32"/>
      <c r="D30" s="32"/>
      <c r="E30" s="32"/>
      <c r="F30" s="32"/>
      <c r="G30" s="32"/>
      <c r="H30" s="393" t="s">
        <v>36</v>
      </c>
      <c r="I30" s="393"/>
      <c r="J30" s="393"/>
      <c r="K30" s="393"/>
      <c r="L30" s="393"/>
      <c r="M30" s="393"/>
      <c r="N30" s="393"/>
    </row>
    <row r="31" spans="2:19" ht="23.25" customHeight="1" x14ac:dyDescent="0.25">
      <c r="B31" s="372"/>
      <c r="C31" s="32"/>
      <c r="D31" s="32"/>
      <c r="E31" s="32"/>
      <c r="F31" s="32"/>
      <c r="G31" s="32"/>
      <c r="H31" s="32"/>
      <c r="I31" s="393" t="s">
        <v>304</v>
      </c>
      <c r="J31" s="393"/>
      <c r="K31" s="393"/>
      <c r="L31" s="393"/>
      <c r="M31" s="393"/>
      <c r="N31" s="393"/>
    </row>
    <row r="32" spans="2:19" ht="20.25" customHeight="1" x14ac:dyDescent="0.25">
      <c r="B32" s="32"/>
      <c r="C32" s="147" t="s">
        <v>245</v>
      </c>
      <c r="D32" s="393" t="s">
        <v>246</v>
      </c>
      <c r="E32" s="393"/>
      <c r="F32" s="393"/>
      <c r="G32" s="393"/>
      <c r="H32" s="393"/>
      <c r="I32" s="393"/>
      <c r="J32" s="393"/>
      <c r="K32" s="89">
        <f>K33</f>
        <v>6281.7</v>
      </c>
      <c r="L32" s="89">
        <f t="shared" ref="L32:N32" si="6">L33</f>
        <v>6281.7</v>
      </c>
      <c r="M32" s="89">
        <f t="shared" si="6"/>
        <v>6281.7</v>
      </c>
      <c r="N32" s="89">
        <f t="shared" si="6"/>
        <v>6281.7</v>
      </c>
      <c r="P32" s="31"/>
      <c r="Q32" s="31"/>
    </row>
    <row r="33" spans="2:17" ht="47.25" customHeight="1" x14ac:dyDescent="0.25">
      <c r="B33" s="32"/>
      <c r="C33" s="147"/>
      <c r="D33" s="147"/>
      <c r="E33" s="303" t="s">
        <v>194</v>
      </c>
      <c r="F33" s="421" t="s">
        <v>251</v>
      </c>
      <c r="G33" s="421"/>
      <c r="H33" s="421"/>
      <c r="I33" s="421"/>
      <c r="J33" s="421"/>
      <c r="K33" s="89">
        <f>'2'!H24</f>
        <v>6281.7</v>
      </c>
      <c r="L33" s="89">
        <f>'2'!I24</f>
        <v>6281.7</v>
      </c>
      <c r="M33" s="89">
        <f>'2'!J24</f>
        <v>6281.7</v>
      </c>
      <c r="N33" s="89">
        <f>'2'!K24</f>
        <v>6281.7</v>
      </c>
      <c r="P33" s="31"/>
      <c r="Q33" s="31"/>
    </row>
    <row r="34" spans="2:17" ht="33" customHeight="1" x14ac:dyDescent="0.3">
      <c r="B34" s="32"/>
      <c r="C34" s="147"/>
      <c r="D34" s="147"/>
      <c r="E34" s="306"/>
      <c r="F34" s="306"/>
      <c r="G34" s="423" t="s">
        <v>252</v>
      </c>
      <c r="H34" s="424"/>
      <c r="I34" s="424"/>
      <c r="J34" s="424"/>
      <c r="K34" s="424"/>
      <c r="L34" s="424"/>
      <c r="M34" s="424"/>
      <c r="N34" s="425"/>
      <c r="P34" s="31"/>
      <c r="Q34" s="31"/>
    </row>
    <row r="35" spans="2:17" ht="21.75" customHeight="1" x14ac:dyDescent="0.25">
      <c r="B35" s="32"/>
      <c r="C35" s="147"/>
      <c r="D35" s="147"/>
      <c r="E35" s="306"/>
      <c r="F35" s="306"/>
      <c r="G35" s="306"/>
      <c r="H35" s="421" t="s">
        <v>253</v>
      </c>
      <c r="I35" s="421"/>
      <c r="J35" s="421"/>
      <c r="K35" s="421"/>
      <c r="L35" s="421"/>
      <c r="M35" s="421"/>
      <c r="N35" s="421"/>
      <c r="P35" s="31"/>
      <c r="Q35" s="31"/>
    </row>
    <row r="36" spans="2:17" ht="23.25" customHeight="1" x14ac:dyDescent="0.25">
      <c r="B36" s="32"/>
      <c r="C36" s="147"/>
      <c r="D36" s="147"/>
      <c r="E36" s="306"/>
      <c r="F36" s="306"/>
      <c r="G36" s="306"/>
      <c r="H36" s="306"/>
      <c r="I36" s="421" t="s">
        <v>254</v>
      </c>
      <c r="J36" s="421"/>
      <c r="K36" s="421"/>
      <c r="L36" s="421"/>
      <c r="M36" s="421"/>
      <c r="N36" s="421"/>
      <c r="P36" s="31"/>
      <c r="Q36" s="31"/>
    </row>
    <row r="37" spans="2:17" ht="33.75" customHeight="1" x14ac:dyDescent="0.25">
      <c r="B37" s="32"/>
      <c r="C37" s="147"/>
      <c r="D37" s="147"/>
      <c r="E37" s="306"/>
      <c r="F37" s="306"/>
      <c r="G37" s="306"/>
      <c r="H37" s="306"/>
      <c r="I37" s="304"/>
      <c r="J37" s="304" t="s">
        <v>255</v>
      </c>
      <c r="K37" s="304"/>
      <c r="L37" s="303">
        <v>7</v>
      </c>
      <c r="M37" s="342"/>
      <c r="N37" s="303">
        <v>7</v>
      </c>
      <c r="P37" s="31"/>
      <c r="Q37" s="31"/>
    </row>
    <row r="38" spans="2:17" ht="23.25" customHeight="1" x14ac:dyDescent="0.25">
      <c r="B38" s="428" t="s">
        <v>256</v>
      </c>
      <c r="C38" s="429"/>
      <c r="D38" s="429"/>
      <c r="E38" s="429"/>
      <c r="F38" s="429"/>
      <c r="G38" s="429"/>
      <c r="H38" s="429"/>
      <c r="I38" s="429"/>
      <c r="J38" s="430"/>
      <c r="K38" s="89">
        <f>K39</f>
        <v>439.6</v>
      </c>
      <c r="L38" s="89">
        <f t="shared" ref="L38:N39" si="7">L39</f>
        <v>439.6</v>
      </c>
      <c r="M38" s="89">
        <f t="shared" si="7"/>
        <v>439.6</v>
      </c>
      <c r="N38" s="89">
        <f t="shared" si="7"/>
        <v>439.6</v>
      </c>
    </row>
    <row r="39" spans="2:17" ht="18" customHeight="1" x14ac:dyDescent="0.25">
      <c r="B39" s="32"/>
      <c r="C39" s="147" t="s">
        <v>245</v>
      </c>
      <c r="D39" s="393" t="s">
        <v>246</v>
      </c>
      <c r="E39" s="393"/>
      <c r="F39" s="393"/>
      <c r="G39" s="393"/>
      <c r="H39" s="393"/>
      <c r="I39" s="393"/>
      <c r="J39" s="393"/>
      <c r="K39" s="89">
        <f>K40</f>
        <v>439.6</v>
      </c>
      <c r="L39" s="89">
        <f t="shared" si="7"/>
        <v>439.6</v>
      </c>
      <c r="M39" s="89">
        <f t="shared" si="7"/>
        <v>439.6</v>
      </c>
      <c r="N39" s="89">
        <f t="shared" si="7"/>
        <v>439.6</v>
      </c>
      <c r="P39" s="31"/>
      <c r="Q39" s="31"/>
    </row>
    <row r="40" spans="2:17" ht="36" customHeight="1" x14ac:dyDescent="0.25">
      <c r="B40" s="32"/>
      <c r="C40" s="147"/>
      <c r="D40" s="147"/>
      <c r="E40" s="303" t="s">
        <v>194</v>
      </c>
      <c r="F40" s="421" t="s">
        <v>251</v>
      </c>
      <c r="G40" s="421"/>
      <c r="H40" s="421"/>
      <c r="I40" s="421"/>
      <c r="J40" s="421"/>
      <c r="K40" s="89">
        <f>'2'!H33</f>
        <v>439.6</v>
      </c>
      <c r="L40" s="89">
        <f>'2'!I33</f>
        <v>439.6</v>
      </c>
      <c r="M40" s="89">
        <f>'2'!J33</f>
        <v>439.6</v>
      </c>
      <c r="N40" s="89">
        <f>'2'!K33</f>
        <v>439.6</v>
      </c>
      <c r="P40" s="31"/>
      <c r="Q40" s="31"/>
    </row>
    <row r="41" spans="2:17" ht="33.75" customHeight="1" x14ac:dyDescent="0.3">
      <c r="B41" s="32"/>
      <c r="C41" s="147"/>
      <c r="D41" s="147"/>
      <c r="E41" s="306"/>
      <c r="F41" s="306"/>
      <c r="G41" s="423" t="s">
        <v>252</v>
      </c>
      <c r="H41" s="424"/>
      <c r="I41" s="424"/>
      <c r="J41" s="424"/>
      <c r="K41" s="424"/>
      <c r="L41" s="424"/>
      <c r="M41" s="424"/>
      <c r="N41" s="425"/>
      <c r="P41" s="31"/>
      <c r="Q41" s="31"/>
    </row>
    <row r="42" spans="2:17" ht="22.5" customHeight="1" x14ac:dyDescent="0.25">
      <c r="B42" s="32"/>
      <c r="C42" s="147"/>
      <c r="D42" s="147"/>
      <c r="E42" s="306"/>
      <c r="F42" s="306"/>
      <c r="G42" s="306"/>
      <c r="H42" s="421" t="s">
        <v>253</v>
      </c>
      <c r="I42" s="421"/>
      <c r="J42" s="421"/>
      <c r="K42" s="421"/>
      <c r="L42" s="421"/>
      <c r="M42" s="421"/>
      <c r="N42" s="421"/>
      <c r="P42" s="31"/>
      <c r="Q42" s="31"/>
    </row>
    <row r="43" spans="2:17" ht="30" customHeight="1" x14ac:dyDescent="0.25">
      <c r="B43" s="32"/>
      <c r="C43" s="147"/>
      <c r="D43" s="147"/>
      <c r="E43" s="306"/>
      <c r="F43" s="306"/>
      <c r="G43" s="306"/>
      <c r="H43" s="306"/>
      <c r="I43" s="421" t="s">
        <v>254</v>
      </c>
      <c r="J43" s="421"/>
      <c r="K43" s="421"/>
      <c r="L43" s="421"/>
      <c r="M43" s="421"/>
      <c r="N43" s="421"/>
      <c r="P43" s="31"/>
      <c r="Q43" s="31"/>
    </row>
    <row r="44" spans="2:17" ht="36" customHeight="1" x14ac:dyDescent="0.25">
      <c r="B44" s="32"/>
      <c r="C44" s="147"/>
      <c r="D44" s="147"/>
      <c r="E44" s="306"/>
      <c r="F44" s="306"/>
      <c r="G44" s="306"/>
      <c r="H44" s="306"/>
      <c r="I44" s="304"/>
      <c r="J44" s="304" t="s">
        <v>255</v>
      </c>
      <c r="K44" s="304"/>
      <c r="L44" s="303">
        <v>40</v>
      </c>
      <c r="M44" s="342"/>
      <c r="N44" s="303">
        <v>40</v>
      </c>
      <c r="P44" s="31"/>
      <c r="Q44" s="31"/>
    </row>
    <row r="45" spans="2:17" ht="23.25" customHeight="1" x14ac:dyDescent="0.25">
      <c r="B45" s="422" t="s">
        <v>147</v>
      </c>
      <c r="C45" s="422"/>
      <c r="D45" s="422"/>
      <c r="E45" s="422"/>
      <c r="F45" s="422"/>
      <c r="G45" s="422"/>
      <c r="H45" s="422"/>
      <c r="I45" s="422"/>
      <c r="J45" s="422"/>
      <c r="K45" s="127">
        <f>K46+K55</f>
        <v>-7441.3</v>
      </c>
      <c r="L45" s="127">
        <f t="shared" ref="L45:N45" si="8">L46+L55</f>
        <v>-7441.3</v>
      </c>
      <c r="M45" s="127">
        <f t="shared" si="8"/>
        <v>-7441.3</v>
      </c>
      <c r="N45" s="127">
        <f t="shared" si="8"/>
        <v>-7441.3</v>
      </c>
    </row>
    <row r="46" spans="2:17" ht="23.25" customHeight="1" x14ac:dyDescent="0.25">
      <c r="B46" s="32"/>
      <c r="C46" s="147" t="s">
        <v>148</v>
      </c>
      <c r="D46" s="393" t="s">
        <v>149</v>
      </c>
      <c r="E46" s="393"/>
      <c r="F46" s="393"/>
      <c r="G46" s="393"/>
      <c r="H46" s="393"/>
      <c r="I46" s="393"/>
      <c r="J46" s="393"/>
      <c r="K46" s="127">
        <f>K47+K51</f>
        <v>0</v>
      </c>
      <c r="L46" s="127">
        <f t="shared" ref="L46:N46" si="9">L47+L51</f>
        <v>0</v>
      </c>
      <c r="M46" s="127">
        <f t="shared" si="9"/>
        <v>0</v>
      </c>
      <c r="N46" s="127">
        <f t="shared" si="9"/>
        <v>0</v>
      </c>
    </row>
    <row r="47" spans="2:17" ht="23.25" customHeight="1" x14ac:dyDescent="0.25">
      <c r="B47" s="32"/>
      <c r="C47" s="32"/>
      <c r="D47" s="32"/>
      <c r="E47" s="146" t="s">
        <v>150</v>
      </c>
      <c r="F47" s="393" t="s">
        <v>151</v>
      </c>
      <c r="G47" s="393"/>
      <c r="H47" s="393"/>
      <c r="I47" s="393"/>
      <c r="J47" s="393"/>
      <c r="K47" s="127">
        <f>'6.'!J43</f>
        <v>-70279.8</v>
      </c>
      <c r="L47" s="127">
        <f>'6.'!K43</f>
        <v>-70279.8</v>
      </c>
      <c r="M47" s="127">
        <f>'6.'!L43</f>
        <v>-70279.8</v>
      </c>
      <c r="N47" s="127">
        <f>'6.'!M43</f>
        <v>-70279.8</v>
      </c>
    </row>
    <row r="48" spans="2:17" ht="48" customHeight="1" x14ac:dyDescent="0.25">
      <c r="B48" s="32"/>
      <c r="C48" s="32"/>
      <c r="D48" s="32"/>
      <c r="E48" s="32"/>
      <c r="F48" s="32"/>
      <c r="G48" s="393" t="s">
        <v>152</v>
      </c>
      <c r="H48" s="393"/>
      <c r="I48" s="393"/>
      <c r="J48" s="393"/>
      <c r="K48" s="393"/>
      <c r="L48" s="393"/>
      <c r="M48" s="393"/>
      <c r="N48" s="393"/>
    </row>
    <row r="49" spans="1:17" ht="23.25" customHeight="1" x14ac:dyDescent="0.25">
      <c r="B49" s="32"/>
      <c r="C49" s="32"/>
      <c r="D49" s="32"/>
      <c r="E49" s="32"/>
      <c r="F49" s="32"/>
      <c r="G49" s="32"/>
      <c r="H49" s="393" t="s">
        <v>36</v>
      </c>
      <c r="I49" s="393"/>
      <c r="J49" s="393"/>
      <c r="K49" s="393"/>
      <c r="L49" s="393"/>
      <c r="M49" s="393"/>
      <c r="N49" s="393"/>
    </row>
    <row r="50" spans="1:17" ht="23.25" customHeight="1" x14ac:dyDescent="0.25">
      <c r="B50" s="32"/>
      <c r="C50" s="32"/>
      <c r="D50" s="32"/>
      <c r="E50" s="32"/>
      <c r="F50" s="32"/>
      <c r="G50" s="32"/>
      <c r="H50" s="32"/>
      <c r="I50" s="393" t="s">
        <v>153</v>
      </c>
      <c r="J50" s="393"/>
      <c r="K50" s="393"/>
      <c r="L50" s="393"/>
      <c r="M50" s="393"/>
      <c r="N50" s="393"/>
    </row>
    <row r="51" spans="1:17" ht="23.25" customHeight="1" x14ac:dyDescent="0.25">
      <c r="B51" s="32"/>
      <c r="C51" s="32"/>
      <c r="D51" s="32"/>
      <c r="E51" s="146" t="s">
        <v>150</v>
      </c>
      <c r="F51" s="393" t="s">
        <v>151</v>
      </c>
      <c r="G51" s="393"/>
      <c r="H51" s="393"/>
      <c r="I51" s="393"/>
      <c r="J51" s="393"/>
      <c r="K51" s="127">
        <f>'6.'!J47</f>
        <v>70279.8</v>
      </c>
      <c r="L51" s="127">
        <f>'6.'!K47</f>
        <v>70279.8</v>
      </c>
      <c r="M51" s="127">
        <f>'6.'!L47</f>
        <v>70279.8</v>
      </c>
      <c r="N51" s="127">
        <f>'6.'!M47</f>
        <v>70279.8</v>
      </c>
    </row>
    <row r="52" spans="1:17" ht="36.75" customHeight="1" x14ac:dyDescent="0.25">
      <c r="B52" s="32"/>
      <c r="C52" s="32"/>
      <c r="D52" s="32"/>
      <c r="E52" s="32"/>
      <c r="F52" s="32"/>
      <c r="G52" s="393" t="s">
        <v>152</v>
      </c>
      <c r="H52" s="393"/>
      <c r="I52" s="393"/>
      <c r="J52" s="393"/>
      <c r="K52" s="393"/>
      <c r="L52" s="393"/>
      <c r="M52" s="393"/>
      <c r="N52" s="393"/>
    </row>
    <row r="53" spans="1:17" ht="23.25" customHeight="1" x14ac:dyDescent="0.25">
      <c r="B53" s="32"/>
      <c r="C53" s="32"/>
      <c r="D53" s="32"/>
      <c r="E53" s="32"/>
      <c r="F53" s="32"/>
      <c r="G53" s="32"/>
      <c r="H53" s="393" t="s">
        <v>36</v>
      </c>
      <c r="I53" s="393"/>
      <c r="J53" s="393"/>
      <c r="K53" s="393"/>
      <c r="L53" s="393"/>
      <c r="M53" s="393"/>
      <c r="N53" s="393"/>
    </row>
    <row r="54" spans="1:17" ht="23.25" customHeight="1" x14ac:dyDescent="0.25">
      <c r="B54" s="32"/>
      <c r="C54" s="32"/>
      <c r="D54" s="32"/>
      <c r="E54" s="32"/>
      <c r="F54" s="32"/>
      <c r="G54" s="32"/>
      <c r="H54" s="32"/>
      <c r="I54" s="393" t="s">
        <v>153</v>
      </c>
      <c r="J54" s="393"/>
      <c r="K54" s="393"/>
      <c r="L54" s="393"/>
      <c r="M54" s="393"/>
      <c r="N54" s="393"/>
    </row>
    <row r="55" spans="1:17" x14ac:dyDescent="0.25">
      <c r="B55" s="32"/>
      <c r="C55" s="147" t="s">
        <v>245</v>
      </c>
      <c r="D55" s="393" t="s">
        <v>246</v>
      </c>
      <c r="E55" s="393"/>
      <c r="F55" s="393"/>
      <c r="G55" s="393"/>
      <c r="H55" s="393"/>
      <c r="I55" s="393"/>
      <c r="J55" s="393"/>
      <c r="K55" s="127">
        <f>K56</f>
        <v>-7441.3</v>
      </c>
      <c r="L55" s="127">
        <f t="shared" ref="L55:N55" si="10">L56</f>
        <v>-7441.3</v>
      </c>
      <c r="M55" s="127">
        <f t="shared" si="10"/>
        <v>-7441.3</v>
      </c>
      <c r="N55" s="127">
        <f t="shared" si="10"/>
        <v>-7441.3</v>
      </c>
    </row>
    <row r="56" spans="1:17" ht="20.25" customHeight="1" x14ac:dyDescent="0.25">
      <c r="B56" s="32"/>
      <c r="C56" s="32"/>
      <c r="D56" s="32"/>
      <c r="E56" s="147" t="s">
        <v>247</v>
      </c>
      <c r="F56" s="393" t="s">
        <v>202</v>
      </c>
      <c r="G56" s="393"/>
      <c r="H56" s="393"/>
      <c r="I56" s="393"/>
      <c r="J56" s="393"/>
      <c r="K56" s="127">
        <f>'1'!H19</f>
        <v>-7441.3</v>
      </c>
      <c r="L56" s="127">
        <f>'1'!I19</f>
        <v>-7441.3</v>
      </c>
      <c r="M56" s="127">
        <f>'1'!J19</f>
        <v>-7441.3</v>
      </c>
      <c r="N56" s="127">
        <f>'1'!K19</f>
        <v>-7441.3</v>
      </c>
    </row>
    <row r="57" spans="1:17" ht="34.5" customHeight="1" x14ac:dyDescent="0.25">
      <c r="B57" s="32"/>
      <c r="C57" s="32"/>
      <c r="D57" s="32"/>
      <c r="E57" s="32"/>
      <c r="F57" s="32"/>
      <c r="G57" s="393" t="s">
        <v>248</v>
      </c>
      <c r="H57" s="393"/>
      <c r="I57" s="393"/>
      <c r="J57" s="393"/>
      <c r="K57" s="393"/>
      <c r="L57" s="393"/>
      <c r="M57" s="393"/>
      <c r="N57" s="393"/>
    </row>
    <row r="58" spans="1:17" x14ac:dyDescent="0.25">
      <c r="B58" s="32"/>
      <c r="C58" s="32"/>
      <c r="D58" s="32"/>
      <c r="E58" s="32"/>
      <c r="F58" s="32"/>
      <c r="G58" s="32"/>
      <c r="H58" s="393" t="s">
        <v>249</v>
      </c>
      <c r="I58" s="393"/>
      <c r="J58" s="393"/>
      <c r="K58" s="393"/>
      <c r="L58" s="393"/>
      <c r="M58" s="393"/>
      <c r="N58" s="393"/>
    </row>
    <row r="59" spans="1:17" x14ac:dyDescent="0.25">
      <c r="B59" s="32"/>
      <c r="C59" s="32"/>
      <c r="D59" s="32"/>
      <c r="E59" s="32"/>
      <c r="F59" s="32"/>
      <c r="G59" s="32"/>
      <c r="H59" s="32"/>
      <c r="I59" s="393" t="s">
        <v>250</v>
      </c>
      <c r="J59" s="393"/>
      <c r="K59" s="393"/>
      <c r="L59" s="393"/>
      <c r="M59" s="393"/>
      <c r="N59" s="393"/>
    </row>
    <row r="61" spans="1:17" ht="21.75" customHeight="1" x14ac:dyDescent="0.25"/>
    <row r="63" spans="1:17" ht="87" customHeight="1" x14ac:dyDescent="0.3">
      <c r="A63" s="183"/>
      <c r="B63" s="394" t="s">
        <v>176</v>
      </c>
      <c r="C63" s="394"/>
      <c r="D63" s="394"/>
      <c r="E63" s="395" t="s">
        <v>177</v>
      </c>
      <c r="F63" s="395"/>
      <c r="G63" s="183"/>
      <c r="P63" s="31"/>
      <c r="Q63" s="31"/>
    </row>
  </sheetData>
  <mergeCells count="61">
    <mergeCell ref="B16:J16"/>
    <mergeCell ref="F12:J12"/>
    <mergeCell ref="G13:N13"/>
    <mergeCell ref="H14:N14"/>
    <mergeCell ref="I15:N15"/>
    <mergeCell ref="H53:N53"/>
    <mergeCell ref="G23:N23"/>
    <mergeCell ref="H24:N24"/>
    <mergeCell ref="F18:J18"/>
    <mergeCell ref="G19:N19"/>
    <mergeCell ref="H20:N20"/>
    <mergeCell ref="I21:N21"/>
    <mergeCell ref="I25:N25"/>
    <mergeCell ref="D27:J27"/>
    <mergeCell ref="F28:J28"/>
    <mergeCell ref="G29:N29"/>
    <mergeCell ref="H30:N30"/>
    <mergeCell ref="I31:N31"/>
    <mergeCell ref="D17:J17"/>
    <mergeCell ref="F47:J47"/>
    <mergeCell ref="G48:N48"/>
    <mergeCell ref="H49:N49"/>
    <mergeCell ref="F22:J22"/>
    <mergeCell ref="B45:J45"/>
    <mergeCell ref="D46:J46"/>
    <mergeCell ref="F33:J33"/>
    <mergeCell ref="G34:N34"/>
    <mergeCell ref="H35:N35"/>
    <mergeCell ref="I36:N36"/>
    <mergeCell ref="B26:J26"/>
    <mergeCell ref="B1:N1"/>
    <mergeCell ref="B2:N2"/>
    <mergeCell ref="B3:N3"/>
    <mergeCell ref="B5:N5"/>
    <mergeCell ref="B7:B8"/>
    <mergeCell ref="C7:D7"/>
    <mergeCell ref="E7:H7"/>
    <mergeCell ref="I7:I8"/>
    <mergeCell ref="J7:J8"/>
    <mergeCell ref="K7:N7"/>
    <mergeCell ref="B9:J9"/>
    <mergeCell ref="B10:J10"/>
    <mergeCell ref="D11:J11"/>
    <mergeCell ref="E63:F63"/>
    <mergeCell ref="B63:D63"/>
    <mergeCell ref="I50:N50"/>
    <mergeCell ref="F51:J51"/>
    <mergeCell ref="G52:N52"/>
    <mergeCell ref="I54:N54"/>
    <mergeCell ref="D39:J39"/>
    <mergeCell ref="F40:J40"/>
    <mergeCell ref="G41:N41"/>
    <mergeCell ref="H42:N42"/>
    <mergeCell ref="I43:N43"/>
    <mergeCell ref="B38:J38"/>
    <mergeCell ref="D32:J32"/>
    <mergeCell ref="D55:J55"/>
    <mergeCell ref="F56:J56"/>
    <mergeCell ref="G57:N57"/>
    <mergeCell ref="H58:N58"/>
    <mergeCell ref="I59:N5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EBA3-AF37-45A9-87CC-741E9C9ABD39}">
  <dimension ref="B1:L28"/>
  <sheetViews>
    <sheetView workbookViewId="0">
      <selection activeCell="J11" sqref="J11"/>
    </sheetView>
  </sheetViews>
  <sheetFormatPr defaultColWidth="8.7109375" defaultRowHeight="17.25" x14ac:dyDescent="0.3"/>
  <cols>
    <col min="1" max="1" width="8.7109375" style="57"/>
    <col min="2" max="2" width="16.5703125" style="57" customWidth="1"/>
    <col min="3" max="3" width="15" style="57" customWidth="1"/>
    <col min="4" max="4" width="13.42578125" style="57" customWidth="1"/>
    <col min="5" max="5" width="31.42578125" style="57" customWidth="1"/>
    <col min="6" max="6" width="17.28515625" style="57" customWidth="1"/>
    <col min="7" max="7" width="14.140625" style="57" customWidth="1"/>
    <col min="8" max="8" width="20" style="57" customWidth="1"/>
    <col min="9" max="9" width="14.28515625" style="57" customWidth="1"/>
    <col min="10" max="10" width="24.42578125" style="57" customWidth="1"/>
    <col min="11" max="11" width="17" style="57" bestFit="1" customWidth="1"/>
    <col min="12" max="12" width="16.5703125" style="57" bestFit="1" customWidth="1"/>
    <col min="13" max="13" width="14.140625" style="57" bestFit="1" customWidth="1"/>
    <col min="14" max="14" width="13.7109375" style="57" customWidth="1"/>
    <col min="15" max="15" width="8.7109375" style="57"/>
    <col min="16" max="16" width="16.140625" style="57" customWidth="1"/>
    <col min="17" max="16384" width="8.7109375" style="57"/>
  </cols>
  <sheetData>
    <row r="1" spans="2:12" s="344" customFormat="1" x14ac:dyDescent="0.25">
      <c r="B1" s="343"/>
      <c r="C1" s="343"/>
      <c r="D1" s="343"/>
      <c r="E1" s="431" t="s">
        <v>243</v>
      </c>
      <c r="F1" s="431"/>
      <c r="G1" s="431"/>
      <c r="H1" s="431"/>
      <c r="I1" s="431"/>
      <c r="J1" s="431"/>
    </row>
    <row r="2" spans="2:12" s="229" customFormat="1" x14ac:dyDescent="0.25">
      <c r="B2" s="432" t="s">
        <v>115</v>
      </c>
      <c r="C2" s="432"/>
      <c r="D2" s="432"/>
      <c r="E2" s="432"/>
      <c r="F2" s="432"/>
      <c r="G2" s="432"/>
      <c r="H2" s="432"/>
      <c r="I2" s="432"/>
      <c r="J2" s="432"/>
    </row>
    <row r="3" spans="2:12" s="229" customFormat="1" x14ac:dyDescent="0.25">
      <c r="B3" s="432" t="s">
        <v>38</v>
      </c>
      <c r="C3" s="432"/>
      <c r="D3" s="432"/>
      <c r="E3" s="432"/>
      <c r="F3" s="432"/>
      <c r="G3" s="432"/>
      <c r="H3" s="432"/>
      <c r="I3" s="432"/>
      <c r="J3" s="432"/>
    </row>
    <row r="4" spans="2:12" s="229" customFormat="1" x14ac:dyDescent="0.25">
      <c r="B4" s="345"/>
      <c r="C4" s="345"/>
      <c r="D4" s="345"/>
      <c r="E4" s="345"/>
      <c r="F4" s="345"/>
      <c r="G4" s="345"/>
      <c r="H4" s="345"/>
      <c r="I4" s="345"/>
      <c r="J4" s="345"/>
    </row>
    <row r="5" spans="2:12" s="344" customFormat="1" ht="40.5" customHeight="1" x14ac:dyDescent="0.25">
      <c r="B5" s="433" t="s">
        <v>258</v>
      </c>
      <c r="C5" s="433"/>
      <c r="D5" s="433"/>
      <c r="E5" s="433"/>
      <c r="F5" s="433"/>
      <c r="G5" s="433"/>
      <c r="H5" s="433"/>
      <c r="I5" s="433"/>
      <c r="J5" s="433"/>
    </row>
    <row r="6" spans="2:12" s="344" customFormat="1" x14ac:dyDescent="0.3">
      <c r="B6" s="346"/>
      <c r="C6" s="346"/>
      <c r="D6" s="346"/>
      <c r="E6" s="346"/>
      <c r="F6" s="346"/>
      <c r="G6" s="346"/>
      <c r="H6" s="346"/>
      <c r="I6" s="346"/>
      <c r="J6" s="347"/>
    </row>
    <row r="7" spans="2:12" ht="52.5" customHeight="1" x14ac:dyDescent="0.3">
      <c r="B7" s="419" t="s">
        <v>259</v>
      </c>
      <c r="C7" s="434" t="s">
        <v>260</v>
      </c>
      <c r="D7" s="435"/>
      <c r="E7" s="436"/>
      <c r="F7" s="419" t="s">
        <v>261</v>
      </c>
      <c r="G7" s="419" t="s">
        <v>262</v>
      </c>
      <c r="H7" s="419" t="s">
        <v>263</v>
      </c>
      <c r="I7" s="376" t="s">
        <v>264</v>
      </c>
      <c r="J7" s="378"/>
    </row>
    <row r="8" spans="2:12" ht="34.5" x14ac:dyDescent="0.3">
      <c r="B8" s="420"/>
      <c r="C8" s="437"/>
      <c r="D8" s="438"/>
      <c r="E8" s="439"/>
      <c r="F8" s="420"/>
      <c r="G8" s="420"/>
      <c r="H8" s="420"/>
      <c r="I8" s="332" t="s">
        <v>265</v>
      </c>
      <c r="J8" s="332" t="s">
        <v>266</v>
      </c>
    </row>
    <row r="9" spans="2:12" x14ac:dyDescent="0.3">
      <c r="B9" s="348">
        <v>1</v>
      </c>
      <c r="C9" s="440">
        <v>2</v>
      </c>
      <c r="D9" s="441"/>
      <c r="E9" s="442"/>
      <c r="F9" s="349">
        <v>3</v>
      </c>
      <c r="G9" s="349">
        <v>4</v>
      </c>
      <c r="H9" s="349">
        <v>5</v>
      </c>
      <c r="I9" s="349">
        <v>6</v>
      </c>
      <c r="J9" s="348">
        <v>7</v>
      </c>
    </row>
    <row r="10" spans="2:12" s="93" customFormat="1" x14ac:dyDescent="0.3">
      <c r="B10" s="443" t="s">
        <v>93</v>
      </c>
      <c r="C10" s="444"/>
      <c r="D10" s="444"/>
      <c r="E10" s="444"/>
      <c r="F10" s="444"/>
      <c r="G10" s="444"/>
      <c r="H10" s="444"/>
      <c r="I10" s="445"/>
      <c r="J10" s="333">
        <f>J11+J17</f>
        <v>6721.3</v>
      </c>
      <c r="K10" s="350"/>
      <c r="L10" s="350"/>
    </row>
    <row r="11" spans="2:12" ht="17.25" customHeight="1" x14ac:dyDescent="0.3">
      <c r="B11" s="446" t="s">
        <v>274</v>
      </c>
      <c r="C11" s="446"/>
      <c r="D11" s="446"/>
      <c r="E11" s="446"/>
      <c r="F11" s="446"/>
      <c r="G11" s="446"/>
      <c r="H11" s="446"/>
      <c r="I11" s="446"/>
      <c r="J11" s="334">
        <f>J12</f>
        <v>439.6</v>
      </c>
    </row>
    <row r="12" spans="2:12" ht="40.5" customHeight="1" x14ac:dyDescent="0.3">
      <c r="B12" s="351" t="s">
        <v>267</v>
      </c>
      <c r="C12" s="145" t="s">
        <v>268</v>
      </c>
      <c r="D12" s="145" t="s">
        <v>269</v>
      </c>
      <c r="E12" s="400" t="s">
        <v>270</v>
      </c>
      <c r="F12" s="400"/>
      <c r="G12" s="400"/>
      <c r="H12" s="400"/>
      <c r="I12" s="400"/>
      <c r="J12" s="334">
        <f>J13</f>
        <v>439.6</v>
      </c>
    </row>
    <row r="13" spans="2:12" ht="50.25" customHeight="1" x14ac:dyDescent="0.3">
      <c r="B13" s="352" t="s">
        <v>275</v>
      </c>
      <c r="C13" s="400" t="s">
        <v>276</v>
      </c>
      <c r="D13" s="400"/>
      <c r="E13" s="400"/>
      <c r="F13" s="400"/>
      <c r="G13" s="400"/>
      <c r="H13" s="400"/>
      <c r="I13" s="400"/>
      <c r="J13" s="334">
        <f>J14</f>
        <v>439.6</v>
      </c>
    </row>
    <row r="14" spans="2:12" ht="18.75" customHeight="1" x14ac:dyDescent="0.3">
      <c r="B14" s="349"/>
      <c r="C14" s="448" t="s">
        <v>272</v>
      </c>
      <c r="D14" s="449"/>
      <c r="E14" s="449"/>
      <c r="F14" s="449"/>
      <c r="G14" s="449"/>
      <c r="H14" s="449"/>
      <c r="I14" s="450"/>
      <c r="J14" s="334">
        <f>J15</f>
        <v>439.6</v>
      </c>
    </row>
    <row r="15" spans="2:12" ht="24" customHeight="1" x14ac:dyDescent="0.3">
      <c r="B15" s="353" t="s">
        <v>311</v>
      </c>
      <c r="C15" s="451" t="s">
        <v>277</v>
      </c>
      <c r="D15" s="452"/>
      <c r="E15" s="453"/>
      <c r="F15" s="248" t="s">
        <v>310</v>
      </c>
      <c r="G15" s="248" t="s">
        <v>271</v>
      </c>
      <c r="H15" s="354">
        <f>J15*1000</f>
        <v>439600</v>
      </c>
      <c r="I15" s="248">
        <v>1</v>
      </c>
      <c r="J15" s="355">
        <f>'2'!K39</f>
        <v>439.6</v>
      </c>
    </row>
    <row r="16" spans="2:12" ht="18.75" customHeight="1" x14ac:dyDescent="0.3">
      <c r="B16" s="446" t="s">
        <v>238</v>
      </c>
      <c r="C16" s="446"/>
      <c r="D16" s="446"/>
      <c r="E16" s="446"/>
      <c r="F16" s="446"/>
      <c r="G16" s="446"/>
      <c r="H16" s="446"/>
      <c r="I16" s="446"/>
      <c r="J16" s="334">
        <f>J17</f>
        <v>6281.7</v>
      </c>
    </row>
    <row r="17" spans="2:10" ht="40.5" customHeight="1" x14ac:dyDescent="0.3">
      <c r="B17" s="351" t="s">
        <v>267</v>
      </c>
      <c r="C17" s="145" t="s">
        <v>268</v>
      </c>
      <c r="D17" s="145" t="s">
        <v>269</v>
      </c>
      <c r="E17" s="400" t="s">
        <v>270</v>
      </c>
      <c r="F17" s="400"/>
      <c r="G17" s="400"/>
      <c r="H17" s="400"/>
      <c r="I17" s="400"/>
      <c r="J17" s="334">
        <f>J18</f>
        <v>6281.7</v>
      </c>
    </row>
    <row r="18" spans="2:10" ht="50.25" customHeight="1" x14ac:dyDescent="0.3">
      <c r="B18" s="352" t="s">
        <v>275</v>
      </c>
      <c r="C18" s="400" t="s">
        <v>276</v>
      </c>
      <c r="D18" s="400"/>
      <c r="E18" s="400"/>
      <c r="F18" s="400"/>
      <c r="G18" s="400"/>
      <c r="H18" s="400"/>
      <c r="I18" s="400"/>
      <c r="J18" s="341">
        <f>J19</f>
        <v>6281.7</v>
      </c>
    </row>
    <row r="19" spans="2:10" s="93" customFormat="1" ht="17.25" customHeight="1" x14ac:dyDescent="0.3">
      <c r="B19" s="349"/>
      <c r="C19" s="446" t="s">
        <v>272</v>
      </c>
      <c r="D19" s="446"/>
      <c r="E19" s="446"/>
      <c r="F19" s="446"/>
      <c r="G19" s="446"/>
      <c r="H19" s="446"/>
      <c r="I19" s="446"/>
      <c r="J19" s="356">
        <f>J20+J21</f>
        <v>6281.7</v>
      </c>
    </row>
    <row r="20" spans="2:10" ht="24" customHeight="1" x14ac:dyDescent="0.3">
      <c r="B20" s="357" t="s">
        <v>306</v>
      </c>
      <c r="C20" s="451" t="s">
        <v>307</v>
      </c>
      <c r="D20" s="452"/>
      <c r="E20" s="453"/>
      <c r="F20" s="248" t="s">
        <v>310</v>
      </c>
      <c r="G20" s="248" t="s">
        <v>271</v>
      </c>
      <c r="H20" s="354">
        <f>J20*1000</f>
        <v>5952000</v>
      </c>
      <c r="I20" s="248">
        <v>1</v>
      </c>
      <c r="J20" s="355">
        <f>'2'!K30</f>
        <v>5952</v>
      </c>
    </row>
    <row r="21" spans="2:10" ht="24" customHeight="1" x14ac:dyDescent="0.3">
      <c r="B21" s="357" t="s">
        <v>308</v>
      </c>
      <c r="C21" s="451" t="s">
        <v>309</v>
      </c>
      <c r="D21" s="452"/>
      <c r="E21" s="453"/>
      <c r="F21" s="248" t="s">
        <v>310</v>
      </c>
      <c r="G21" s="248" t="s">
        <v>271</v>
      </c>
      <c r="H21" s="354">
        <f>J21*1000</f>
        <v>329700</v>
      </c>
      <c r="I21" s="248">
        <v>1</v>
      </c>
      <c r="J21" s="355">
        <f>'2'!K31</f>
        <v>329.7</v>
      </c>
    </row>
    <row r="27" spans="2:10" ht="72" customHeight="1" x14ac:dyDescent="0.3">
      <c r="C27" s="416" t="s">
        <v>273</v>
      </c>
      <c r="D27" s="416"/>
      <c r="E27" s="416"/>
      <c r="F27" s="416"/>
      <c r="G27" s="93"/>
      <c r="H27" s="447" t="s">
        <v>177</v>
      </c>
      <c r="I27" s="447"/>
    </row>
    <row r="28" spans="2:10" x14ac:dyDescent="0.3">
      <c r="C28" s="93"/>
      <c r="D28" s="93"/>
      <c r="E28" s="93"/>
      <c r="F28" s="93"/>
      <c r="G28" s="93"/>
      <c r="H28" s="93"/>
      <c r="I28" s="93"/>
    </row>
  </sheetData>
  <mergeCells count="25">
    <mergeCell ref="H27:I27"/>
    <mergeCell ref="C14:I14"/>
    <mergeCell ref="C19:I19"/>
    <mergeCell ref="C20:E20"/>
    <mergeCell ref="C27:F27"/>
    <mergeCell ref="C21:E21"/>
    <mergeCell ref="C15:E15"/>
    <mergeCell ref="B16:I16"/>
    <mergeCell ref="E17:I17"/>
    <mergeCell ref="C18:I18"/>
    <mergeCell ref="C9:E9"/>
    <mergeCell ref="B10:I10"/>
    <mergeCell ref="B11:I11"/>
    <mergeCell ref="E12:I12"/>
    <mergeCell ref="C13:I13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F4D42-8D11-4B15-87CA-5C21E3E6DEBF}">
  <dimension ref="A1:K106"/>
  <sheetViews>
    <sheetView topLeftCell="A7" workbookViewId="0">
      <selection activeCell="K98" sqref="K98"/>
    </sheetView>
  </sheetViews>
  <sheetFormatPr defaultColWidth="9.140625" defaultRowHeight="17.25" x14ac:dyDescent="0.3"/>
  <cols>
    <col min="1" max="1" width="11.28515625" style="197" customWidth="1"/>
    <col min="2" max="3" width="10.140625" style="197" customWidth="1"/>
    <col min="4" max="4" width="13.28515625" style="197" customWidth="1"/>
    <col min="5" max="5" width="15.28515625" style="197" customWidth="1"/>
    <col min="6" max="6" width="71.28515625" style="197" customWidth="1"/>
    <col min="7" max="7" width="16.42578125" style="197" customWidth="1"/>
    <col min="8" max="8" width="16.140625" style="197" customWidth="1"/>
    <col min="9" max="9" width="17.7109375" style="197" customWidth="1"/>
    <col min="10" max="10" width="14" style="197" customWidth="1"/>
    <col min="11" max="11" width="16.7109375" style="197" bestFit="1" customWidth="1"/>
    <col min="12" max="16384" width="9.140625" style="197"/>
  </cols>
  <sheetData>
    <row r="1" spans="1:10" x14ac:dyDescent="0.3">
      <c r="J1" s="191" t="s">
        <v>305</v>
      </c>
    </row>
    <row r="2" spans="1:10" x14ac:dyDescent="0.3">
      <c r="F2" s="374" t="s">
        <v>192</v>
      </c>
      <c r="G2" s="374"/>
      <c r="H2" s="374"/>
      <c r="I2" s="374"/>
      <c r="J2" s="374"/>
    </row>
    <row r="3" spans="1:10" x14ac:dyDescent="0.3">
      <c r="J3" s="191" t="s">
        <v>180</v>
      </c>
    </row>
    <row r="4" spans="1:10" ht="45" customHeight="1" x14ac:dyDescent="0.3">
      <c r="A4" s="375" t="s">
        <v>193</v>
      </c>
      <c r="B4" s="375"/>
      <c r="C4" s="375"/>
      <c r="D4" s="375"/>
      <c r="E4" s="375"/>
      <c r="F4" s="375"/>
      <c r="G4" s="375"/>
      <c r="H4" s="375"/>
      <c r="I4" s="375"/>
      <c r="J4" s="375"/>
    </row>
    <row r="5" spans="1:10" ht="45" customHeight="1" x14ac:dyDescent="0.3">
      <c r="A5" s="97"/>
      <c r="B5" s="97"/>
      <c r="C5" s="97"/>
      <c r="D5" s="97"/>
      <c r="E5" s="97"/>
      <c r="F5" s="97"/>
      <c r="G5" s="97"/>
      <c r="H5" s="97"/>
      <c r="I5" s="97"/>
      <c r="J5" s="97"/>
    </row>
    <row r="6" spans="1:10" x14ac:dyDescent="0.3">
      <c r="J6" s="198" t="s">
        <v>59</v>
      </c>
    </row>
    <row r="7" spans="1:10" ht="48.75" customHeight="1" x14ac:dyDescent="0.3">
      <c r="A7" s="376" t="s">
        <v>181</v>
      </c>
      <c r="B7" s="377"/>
      <c r="C7" s="378"/>
      <c r="D7" s="376" t="s">
        <v>182</v>
      </c>
      <c r="E7" s="378"/>
      <c r="F7" s="379" t="s">
        <v>183</v>
      </c>
      <c r="G7" s="381" t="s">
        <v>184</v>
      </c>
      <c r="H7" s="382"/>
      <c r="I7" s="382"/>
      <c r="J7" s="383"/>
    </row>
    <row r="8" spans="1:10" s="201" customFormat="1" ht="37.5" customHeight="1" x14ac:dyDescent="0.3">
      <c r="A8" s="199" t="s">
        <v>185</v>
      </c>
      <c r="B8" s="199" t="s">
        <v>186</v>
      </c>
      <c r="C8" s="199" t="s">
        <v>187</v>
      </c>
      <c r="D8" s="145" t="s">
        <v>1</v>
      </c>
      <c r="E8" s="145" t="s">
        <v>2</v>
      </c>
      <c r="F8" s="380"/>
      <c r="G8" s="145" t="s">
        <v>113</v>
      </c>
      <c r="H8" s="145" t="s">
        <v>114</v>
      </c>
      <c r="I8" s="145" t="s">
        <v>80</v>
      </c>
      <c r="J8" s="200" t="s">
        <v>18</v>
      </c>
    </row>
    <row r="9" spans="1:10" s="183" customFormat="1" x14ac:dyDescent="0.3">
      <c r="A9" s="202"/>
      <c r="B9" s="202"/>
      <c r="C9" s="202"/>
      <c r="D9" s="202"/>
      <c r="E9" s="202"/>
      <c r="F9" s="202" t="s">
        <v>33</v>
      </c>
      <c r="G9" s="2">
        <f>G11+G81+G60</f>
        <v>0</v>
      </c>
      <c r="H9" s="2">
        <f t="shared" ref="H9:J9" si="0">H11+H81+H60</f>
        <v>0</v>
      </c>
      <c r="I9" s="2">
        <f t="shared" si="0"/>
        <v>0</v>
      </c>
      <c r="J9" s="2">
        <f t="shared" si="0"/>
        <v>0</v>
      </c>
    </row>
    <row r="10" spans="1:10" x14ac:dyDescent="0.3">
      <c r="A10" s="202"/>
      <c r="B10" s="202"/>
      <c r="C10" s="202"/>
      <c r="D10" s="202"/>
      <c r="E10" s="202"/>
      <c r="F10" s="202" t="s">
        <v>188</v>
      </c>
      <c r="G10" s="202"/>
      <c r="H10" s="202"/>
      <c r="I10" s="202"/>
      <c r="J10" s="185"/>
    </row>
    <row r="11" spans="1:10" s="183" customFormat="1" ht="34.5" x14ac:dyDescent="0.3">
      <c r="A11" s="95"/>
      <c r="B11" s="95"/>
      <c r="C11" s="95"/>
      <c r="D11" s="186"/>
      <c r="E11" s="186"/>
      <c r="F11" s="147" t="s">
        <v>158</v>
      </c>
      <c r="G11" s="203">
        <f>G13+G41</f>
        <v>69559.8</v>
      </c>
      <c r="H11" s="203">
        <f>H13+H41</f>
        <v>69559.8</v>
      </c>
      <c r="I11" s="203">
        <f>I13+I41</f>
        <v>69559.8</v>
      </c>
      <c r="J11" s="203">
        <f>J13+J41</f>
        <v>69559.8</v>
      </c>
    </row>
    <row r="12" spans="1:10" s="183" customFormat="1" x14ac:dyDescent="0.3">
      <c r="A12" s="95"/>
      <c r="B12" s="95"/>
      <c r="C12" s="95"/>
      <c r="D12" s="186"/>
      <c r="E12" s="186"/>
      <c r="F12" s="204" t="s">
        <v>14</v>
      </c>
      <c r="G12" s="205"/>
      <c r="H12" s="205"/>
      <c r="I12" s="205"/>
      <c r="J12" s="188"/>
    </row>
    <row r="13" spans="1:10" s="183" customFormat="1" ht="17.25" customHeight="1" x14ac:dyDescent="0.3">
      <c r="A13" s="230" t="s">
        <v>44</v>
      </c>
      <c r="B13" s="147"/>
      <c r="C13" s="147"/>
      <c r="D13" s="147"/>
      <c r="E13" s="147"/>
      <c r="F13" s="310" t="s">
        <v>206</v>
      </c>
      <c r="G13" s="309">
        <f>G15</f>
        <v>6721.3</v>
      </c>
      <c r="H13" s="309">
        <f t="shared" ref="H13:J13" si="1">H15</f>
        <v>6721.3</v>
      </c>
      <c r="I13" s="309">
        <f t="shared" si="1"/>
        <v>6721.3</v>
      </c>
      <c r="J13" s="309">
        <f t="shared" si="1"/>
        <v>6721.3</v>
      </c>
    </row>
    <row r="14" spans="1:10" s="183" customFormat="1" x14ac:dyDescent="0.3">
      <c r="A14" s="147"/>
      <c r="B14" s="147"/>
      <c r="C14" s="147"/>
      <c r="D14" s="147"/>
      <c r="E14" s="32"/>
      <c r="F14" s="253" t="s">
        <v>14</v>
      </c>
      <c r="G14" s="205"/>
      <c r="H14" s="205"/>
      <c r="I14" s="205"/>
      <c r="J14" s="205"/>
    </row>
    <row r="15" spans="1:10" s="183" customFormat="1" ht="34.5" x14ac:dyDescent="0.3">
      <c r="A15" s="147"/>
      <c r="B15" s="230" t="s">
        <v>207</v>
      </c>
      <c r="C15" s="147"/>
      <c r="D15" s="147"/>
      <c r="E15" s="147"/>
      <c r="F15" s="101" t="s">
        <v>208</v>
      </c>
      <c r="G15" s="309">
        <f>G17</f>
        <v>6721.3</v>
      </c>
      <c r="H15" s="309">
        <f t="shared" ref="H15:J15" si="2">H17</f>
        <v>6721.3</v>
      </c>
      <c r="I15" s="309">
        <f t="shared" si="2"/>
        <v>6721.3</v>
      </c>
      <c r="J15" s="309">
        <f t="shared" si="2"/>
        <v>6721.3</v>
      </c>
    </row>
    <row r="16" spans="1:10" s="183" customFormat="1" x14ac:dyDescent="0.3">
      <c r="A16" s="147"/>
      <c r="B16" s="147"/>
      <c r="C16" s="147"/>
      <c r="D16" s="147"/>
      <c r="E16" s="32"/>
      <c r="F16" s="32" t="s">
        <v>14</v>
      </c>
      <c r="G16" s="205"/>
      <c r="H16" s="205"/>
      <c r="I16" s="205"/>
      <c r="J16" s="205"/>
    </row>
    <row r="17" spans="1:10" s="183" customFormat="1" ht="34.5" x14ac:dyDescent="0.3">
      <c r="A17" s="147"/>
      <c r="B17" s="147"/>
      <c r="C17" s="147" t="s">
        <v>101</v>
      </c>
      <c r="D17" s="147"/>
      <c r="E17" s="147"/>
      <c r="F17" s="147" t="s">
        <v>209</v>
      </c>
      <c r="G17" s="309">
        <f>G21</f>
        <v>6721.3</v>
      </c>
      <c r="H17" s="309">
        <f t="shared" ref="H17:J17" si="3">H21</f>
        <v>6721.3</v>
      </c>
      <c r="I17" s="309">
        <f t="shared" si="3"/>
        <v>6721.3</v>
      </c>
      <c r="J17" s="309">
        <f t="shared" si="3"/>
        <v>6721.3</v>
      </c>
    </row>
    <row r="18" spans="1:10" s="183" customFormat="1" x14ac:dyDescent="0.3">
      <c r="A18" s="230"/>
      <c r="B18" s="230"/>
      <c r="C18" s="230"/>
      <c r="D18" s="146"/>
      <c r="E18" s="61"/>
      <c r="F18" s="61" t="s">
        <v>14</v>
      </c>
      <c r="G18" s="205"/>
      <c r="H18" s="205"/>
      <c r="I18" s="205"/>
      <c r="J18" s="205"/>
    </row>
    <row r="19" spans="1:10" s="183" customFormat="1" ht="34.5" x14ac:dyDescent="0.3">
      <c r="A19" s="230"/>
      <c r="B19" s="230"/>
      <c r="C19" s="230"/>
      <c r="D19" s="146"/>
      <c r="E19" s="61"/>
      <c r="F19" s="320" t="s">
        <v>4</v>
      </c>
      <c r="G19" s="309">
        <f>G21</f>
        <v>6721.3</v>
      </c>
      <c r="H19" s="309">
        <f t="shared" ref="H19:J19" si="4">H21</f>
        <v>6721.3</v>
      </c>
      <c r="I19" s="309">
        <f t="shared" si="4"/>
        <v>6721.3</v>
      </c>
      <c r="J19" s="309">
        <f t="shared" si="4"/>
        <v>6721.3</v>
      </c>
    </row>
    <row r="20" spans="1:10" s="183" customFormat="1" x14ac:dyDescent="0.3">
      <c r="A20" s="230"/>
      <c r="B20" s="230"/>
      <c r="C20" s="230"/>
      <c r="D20" s="146"/>
      <c r="E20" s="61"/>
      <c r="F20" s="61" t="s">
        <v>14</v>
      </c>
      <c r="G20" s="205"/>
      <c r="H20" s="205"/>
      <c r="I20" s="205"/>
      <c r="J20" s="205"/>
    </row>
    <row r="21" spans="1:10" s="183" customFormat="1" x14ac:dyDescent="0.3">
      <c r="A21" s="230"/>
      <c r="B21" s="230"/>
      <c r="C21" s="230"/>
      <c r="D21" s="145">
        <v>1212</v>
      </c>
      <c r="E21" s="147"/>
      <c r="F21" s="147" t="s">
        <v>195</v>
      </c>
      <c r="G21" s="309">
        <f>G23</f>
        <v>6721.3</v>
      </c>
      <c r="H21" s="309">
        <f t="shared" ref="H21:J21" si="5">H23</f>
        <v>6721.3</v>
      </c>
      <c r="I21" s="309">
        <f t="shared" si="5"/>
        <v>6721.3</v>
      </c>
      <c r="J21" s="309">
        <f t="shared" si="5"/>
        <v>6721.3</v>
      </c>
    </row>
    <row r="22" spans="1:10" s="183" customFormat="1" x14ac:dyDescent="0.3">
      <c r="A22" s="230"/>
      <c r="B22" s="230"/>
      <c r="C22" s="230"/>
      <c r="D22" s="146"/>
      <c r="E22" s="61"/>
      <c r="F22" s="61" t="s">
        <v>14</v>
      </c>
      <c r="G22" s="205"/>
      <c r="H22" s="205"/>
      <c r="I22" s="205"/>
      <c r="J22" s="188"/>
    </row>
    <row r="23" spans="1:10" s="183" customFormat="1" ht="58.5" customHeight="1" x14ac:dyDescent="0.3">
      <c r="A23" s="147"/>
      <c r="B23" s="147"/>
      <c r="C23" s="147"/>
      <c r="D23" s="147"/>
      <c r="E23" s="145">
        <v>12030</v>
      </c>
      <c r="F23" s="147" t="s">
        <v>210</v>
      </c>
      <c r="G23" s="254">
        <f>G25+G34</f>
        <v>6721.3</v>
      </c>
      <c r="H23" s="254">
        <f>H25+H34</f>
        <v>6721.3</v>
      </c>
      <c r="I23" s="254">
        <f>I25+I34</f>
        <v>6721.3</v>
      </c>
      <c r="J23" s="254">
        <f>J25+J34</f>
        <v>6721.3</v>
      </c>
    </row>
    <row r="24" spans="1:10" s="183" customFormat="1" x14ac:dyDescent="0.3">
      <c r="A24" s="32"/>
      <c r="B24" s="32"/>
      <c r="C24" s="32"/>
      <c r="D24" s="32"/>
      <c r="E24" s="248"/>
      <c r="F24" s="32" t="s">
        <v>15</v>
      </c>
      <c r="G24" s="255"/>
      <c r="H24" s="255"/>
      <c r="I24" s="255"/>
      <c r="J24" s="255"/>
    </row>
    <row r="25" spans="1:10" s="183" customFormat="1" x14ac:dyDescent="0.3">
      <c r="A25" s="32"/>
      <c r="B25" s="32"/>
      <c r="C25" s="32"/>
      <c r="D25" s="32"/>
      <c r="E25" s="145"/>
      <c r="F25" s="147" t="s">
        <v>211</v>
      </c>
      <c r="G25" s="323">
        <f>G27</f>
        <v>6281.7</v>
      </c>
      <c r="H25" s="323">
        <f t="shared" ref="H25:J25" si="6">H27</f>
        <v>6281.7</v>
      </c>
      <c r="I25" s="323">
        <f t="shared" si="6"/>
        <v>6281.7</v>
      </c>
      <c r="J25" s="323">
        <f t="shared" si="6"/>
        <v>6281.7</v>
      </c>
    </row>
    <row r="26" spans="1:10" s="183" customFormat="1" ht="34.5" x14ac:dyDescent="0.3">
      <c r="A26" s="32"/>
      <c r="B26" s="32"/>
      <c r="C26" s="32"/>
      <c r="D26" s="32"/>
      <c r="E26" s="248"/>
      <c r="F26" s="32" t="s">
        <v>16</v>
      </c>
      <c r="G26" s="255"/>
      <c r="H26" s="255"/>
      <c r="I26" s="255"/>
      <c r="J26" s="255"/>
    </row>
    <row r="27" spans="1:10" s="183" customFormat="1" x14ac:dyDescent="0.3">
      <c r="A27" s="32"/>
      <c r="B27" s="32"/>
      <c r="C27" s="32"/>
      <c r="D27" s="32"/>
      <c r="E27" s="248"/>
      <c r="F27" s="32" t="s">
        <v>13</v>
      </c>
      <c r="G27" s="255">
        <f t="shared" ref="G27:J28" si="7">G28</f>
        <v>6281.7</v>
      </c>
      <c r="H27" s="255">
        <f t="shared" si="7"/>
        <v>6281.7</v>
      </c>
      <c r="I27" s="255">
        <f t="shared" si="7"/>
        <v>6281.7</v>
      </c>
      <c r="J27" s="255">
        <f t="shared" si="7"/>
        <v>6281.7</v>
      </c>
    </row>
    <row r="28" spans="1:10" s="183" customFormat="1" x14ac:dyDescent="0.3">
      <c r="A28" s="32"/>
      <c r="B28" s="32"/>
      <c r="C28" s="32"/>
      <c r="D28" s="32"/>
      <c r="E28" s="248"/>
      <c r="F28" s="32" t="s">
        <v>34</v>
      </c>
      <c r="G28" s="255">
        <f>G29</f>
        <v>6281.7</v>
      </c>
      <c r="H28" s="255">
        <f t="shared" si="7"/>
        <v>6281.7</v>
      </c>
      <c r="I28" s="255">
        <f t="shared" si="7"/>
        <v>6281.7</v>
      </c>
      <c r="J28" s="255">
        <f t="shared" si="7"/>
        <v>6281.7</v>
      </c>
    </row>
    <row r="29" spans="1:10" s="183" customFormat="1" x14ac:dyDescent="0.3">
      <c r="A29" s="32"/>
      <c r="B29" s="32"/>
      <c r="C29" s="32"/>
      <c r="D29" s="32"/>
      <c r="E29" s="248"/>
      <c r="F29" s="32" t="s">
        <v>212</v>
      </c>
      <c r="G29" s="255">
        <f>G30+G32</f>
        <v>6281.7</v>
      </c>
      <c r="H29" s="255">
        <f t="shared" ref="H29:J29" si="8">H30+H32</f>
        <v>6281.7</v>
      </c>
      <c r="I29" s="255">
        <f t="shared" si="8"/>
        <v>6281.7</v>
      </c>
      <c r="J29" s="255">
        <f t="shared" si="8"/>
        <v>6281.7</v>
      </c>
    </row>
    <row r="30" spans="1:10" s="183" customFormat="1" x14ac:dyDescent="0.3">
      <c r="A30" s="32"/>
      <c r="B30" s="32"/>
      <c r="C30" s="32"/>
      <c r="D30" s="32"/>
      <c r="E30" s="248"/>
      <c r="F30" s="32" t="s">
        <v>213</v>
      </c>
      <c r="G30" s="255">
        <f>G31</f>
        <v>5952</v>
      </c>
      <c r="H30" s="255">
        <f t="shared" ref="H30:J30" si="9">H31</f>
        <v>5952</v>
      </c>
      <c r="I30" s="255">
        <f t="shared" si="9"/>
        <v>5952</v>
      </c>
      <c r="J30" s="255">
        <f t="shared" si="9"/>
        <v>5952</v>
      </c>
    </row>
    <row r="31" spans="1:10" s="183" customFormat="1" x14ac:dyDescent="0.3">
      <c r="A31" s="32"/>
      <c r="B31" s="32"/>
      <c r="C31" s="32"/>
      <c r="D31" s="32"/>
      <c r="E31" s="32"/>
      <c r="F31" s="32" t="s">
        <v>214</v>
      </c>
      <c r="G31" s="335">
        <v>5952</v>
      </c>
      <c r="H31" s="335">
        <f>G31</f>
        <v>5952</v>
      </c>
      <c r="I31" s="335">
        <f>H31</f>
        <v>5952</v>
      </c>
      <c r="J31" s="335">
        <f>I31</f>
        <v>5952</v>
      </c>
    </row>
    <row r="32" spans="1:10" s="183" customFormat="1" x14ac:dyDescent="0.3">
      <c r="A32" s="32"/>
      <c r="B32" s="32"/>
      <c r="C32" s="32"/>
      <c r="D32" s="32"/>
      <c r="E32" s="32"/>
      <c r="F32" s="32" t="s">
        <v>215</v>
      </c>
      <c r="G32" s="335">
        <f>G33</f>
        <v>329.7</v>
      </c>
      <c r="H32" s="335">
        <f t="shared" ref="H32:J32" si="10">H33</f>
        <v>329.7</v>
      </c>
      <c r="I32" s="335">
        <f t="shared" si="10"/>
        <v>329.7</v>
      </c>
      <c r="J32" s="335">
        <f t="shared" si="10"/>
        <v>329.7</v>
      </c>
    </row>
    <row r="33" spans="1:10" s="183" customFormat="1" x14ac:dyDescent="0.3">
      <c r="A33" s="32"/>
      <c r="B33" s="32"/>
      <c r="C33" s="32"/>
      <c r="D33" s="32"/>
      <c r="E33" s="32"/>
      <c r="F33" s="32" t="s">
        <v>216</v>
      </c>
      <c r="G33" s="335">
        <f>329.7</f>
        <v>329.7</v>
      </c>
      <c r="H33" s="335">
        <f>329.7</f>
        <v>329.7</v>
      </c>
      <c r="I33" s="335">
        <f>329.7</f>
        <v>329.7</v>
      </c>
      <c r="J33" s="335">
        <f>329.7</f>
        <v>329.7</v>
      </c>
    </row>
    <row r="34" spans="1:10" s="183" customFormat="1" x14ac:dyDescent="0.3">
      <c r="A34" s="32"/>
      <c r="B34" s="32"/>
      <c r="C34" s="32"/>
      <c r="D34" s="32"/>
      <c r="E34" s="32"/>
      <c r="F34" s="147" t="s">
        <v>256</v>
      </c>
      <c r="G34" s="307">
        <f>G36</f>
        <v>439.6</v>
      </c>
      <c r="H34" s="307">
        <f t="shared" ref="H34:J34" si="11">H36</f>
        <v>439.6</v>
      </c>
      <c r="I34" s="307">
        <f t="shared" si="11"/>
        <v>439.6</v>
      </c>
      <c r="J34" s="307">
        <f t="shared" si="11"/>
        <v>439.6</v>
      </c>
    </row>
    <row r="35" spans="1:10" s="183" customFormat="1" ht="34.5" x14ac:dyDescent="0.3">
      <c r="A35" s="32"/>
      <c r="B35" s="32"/>
      <c r="C35" s="32"/>
      <c r="D35" s="32"/>
      <c r="E35" s="32"/>
      <c r="F35" s="32" t="s">
        <v>16</v>
      </c>
      <c r="G35" s="255"/>
      <c r="H35" s="255"/>
      <c r="I35" s="255"/>
      <c r="J35" s="255"/>
    </row>
    <row r="36" spans="1:10" s="183" customFormat="1" x14ac:dyDescent="0.3">
      <c r="A36" s="32"/>
      <c r="B36" s="32"/>
      <c r="C36" s="32"/>
      <c r="D36" s="32"/>
      <c r="E36" s="32"/>
      <c r="F36" s="32" t="s">
        <v>13</v>
      </c>
      <c r="G36" s="255">
        <f t="shared" ref="G36:J39" si="12">G37</f>
        <v>439.6</v>
      </c>
      <c r="H36" s="255">
        <f t="shared" si="12"/>
        <v>439.6</v>
      </c>
      <c r="I36" s="255">
        <f t="shared" si="12"/>
        <v>439.6</v>
      </c>
      <c r="J36" s="255">
        <f t="shared" si="12"/>
        <v>439.6</v>
      </c>
    </row>
    <row r="37" spans="1:10" s="183" customFormat="1" x14ac:dyDescent="0.3">
      <c r="A37" s="32"/>
      <c r="B37" s="32"/>
      <c r="C37" s="32"/>
      <c r="D37" s="32"/>
      <c r="E37" s="32"/>
      <c r="F37" s="32" t="s">
        <v>34</v>
      </c>
      <c r="G37" s="255">
        <f t="shared" si="12"/>
        <v>439.6</v>
      </c>
      <c r="H37" s="255">
        <f t="shared" si="12"/>
        <v>439.6</v>
      </c>
      <c r="I37" s="255">
        <f t="shared" si="12"/>
        <v>439.6</v>
      </c>
      <c r="J37" s="255">
        <f t="shared" si="12"/>
        <v>439.6</v>
      </c>
    </row>
    <row r="38" spans="1:10" s="183" customFormat="1" x14ac:dyDescent="0.3">
      <c r="A38" s="32"/>
      <c r="B38" s="32"/>
      <c r="C38" s="32"/>
      <c r="D38" s="32"/>
      <c r="E38" s="32"/>
      <c r="F38" s="32" t="s">
        <v>212</v>
      </c>
      <c r="G38" s="255">
        <f t="shared" si="12"/>
        <v>439.6</v>
      </c>
      <c r="H38" s="255">
        <f t="shared" si="12"/>
        <v>439.6</v>
      </c>
      <c r="I38" s="255">
        <f t="shared" si="12"/>
        <v>439.6</v>
      </c>
      <c r="J38" s="255">
        <f t="shared" si="12"/>
        <v>439.6</v>
      </c>
    </row>
    <row r="39" spans="1:10" s="183" customFormat="1" x14ac:dyDescent="0.3">
      <c r="A39" s="32"/>
      <c r="B39" s="32"/>
      <c r="C39" s="32"/>
      <c r="D39" s="32"/>
      <c r="E39" s="32"/>
      <c r="F39" s="32" t="s">
        <v>213</v>
      </c>
      <c r="G39" s="255">
        <f>G40</f>
        <v>439.6</v>
      </c>
      <c r="H39" s="255">
        <f t="shared" si="12"/>
        <v>439.6</v>
      </c>
      <c r="I39" s="255">
        <f t="shared" si="12"/>
        <v>439.6</v>
      </c>
      <c r="J39" s="255">
        <f t="shared" si="12"/>
        <v>439.6</v>
      </c>
    </row>
    <row r="40" spans="1:10" s="183" customFormat="1" x14ac:dyDescent="0.3">
      <c r="A40" s="32"/>
      <c r="B40" s="32"/>
      <c r="C40" s="32"/>
      <c r="D40" s="32"/>
      <c r="E40" s="32"/>
      <c r="F40" s="32" t="s">
        <v>257</v>
      </c>
      <c r="G40" s="307">
        <v>439.6</v>
      </c>
      <c r="H40" s="307">
        <f>G40</f>
        <v>439.6</v>
      </c>
      <c r="I40" s="307">
        <f>H40</f>
        <v>439.6</v>
      </c>
      <c r="J40" s="307">
        <f>I40</f>
        <v>439.6</v>
      </c>
    </row>
    <row r="41" spans="1:10" s="183" customFormat="1" x14ac:dyDescent="0.3">
      <c r="A41" s="314" t="s">
        <v>21</v>
      </c>
      <c r="B41" s="56"/>
      <c r="C41" s="56"/>
      <c r="D41" s="56"/>
      <c r="E41" s="315"/>
      <c r="F41" s="316" t="s">
        <v>22</v>
      </c>
      <c r="G41" s="308">
        <v>62838.5</v>
      </c>
      <c r="H41" s="308">
        <v>62838.5</v>
      </c>
      <c r="I41" s="308">
        <v>62838.5</v>
      </c>
      <c r="J41" s="308">
        <v>62838.5</v>
      </c>
    </row>
    <row r="42" spans="1:10" s="183" customFormat="1" ht="19.5" customHeight="1" x14ac:dyDescent="0.3">
      <c r="A42" s="41"/>
      <c r="B42" s="42"/>
      <c r="C42" s="42"/>
      <c r="D42" s="42"/>
      <c r="E42" s="43"/>
      <c r="F42" s="44" t="s">
        <v>14</v>
      </c>
      <c r="G42" s="317"/>
      <c r="H42" s="317"/>
      <c r="I42" s="317"/>
      <c r="J42" s="318"/>
    </row>
    <row r="43" spans="1:10" ht="34.5" x14ac:dyDescent="0.3">
      <c r="A43" s="41"/>
      <c r="B43" s="48" t="s">
        <v>23</v>
      </c>
      <c r="C43" s="42"/>
      <c r="D43" s="42"/>
      <c r="E43" s="43"/>
      <c r="F43" s="47" t="s">
        <v>24</v>
      </c>
      <c r="G43" s="19">
        <v>62838.5</v>
      </c>
      <c r="H43" s="19">
        <v>62838.5</v>
      </c>
      <c r="I43" s="19">
        <v>62838.5</v>
      </c>
      <c r="J43" s="19">
        <v>62838.5</v>
      </c>
    </row>
    <row r="44" spans="1:10" s="183" customFormat="1" x14ac:dyDescent="0.3">
      <c r="A44" s="41"/>
      <c r="B44" s="42"/>
      <c r="C44" s="42"/>
      <c r="D44" s="42"/>
      <c r="E44" s="43"/>
      <c r="F44" s="44" t="s">
        <v>14</v>
      </c>
      <c r="G44" s="317"/>
      <c r="H44" s="317"/>
      <c r="I44" s="317"/>
      <c r="J44" s="317"/>
    </row>
    <row r="45" spans="1:10" x14ac:dyDescent="0.3">
      <c r="A45" s="41"/>
      <c r="B45" s="42"/>
      <c r="C45" s="49" t="s">
        <v>21</v>
      </c>
      <c r="D45" s="42"/>
      <c r="E45" s="42"/>
      <c r="F45" s="50" t="s">
        <v>25</v>
      </c>
      <c r="G45" s="319">
        <v>62838.5</v>
      </c>
      <c r="H45" s="319">
        <v>62838.5</v>
      </c>
      <c r="I45" s="319">
        <v>62838.5</v>
      </c>
      <c r="J45" s="319">
        <v>62838.5</v>
      </c>
    </row>
    <row r="46" spans="1:10" x14ac:dyDescent="0.3">
      <c r="A46" s="41"/>
      <c r="B46" s="42"/>
      <c r="C46" s="42"/>
      <c r="D46" s="42"/>
      <c r="E46" s="42"/>
      <c r="F46" s="51" t="s">
        <v>14</v>
      </c>
      <c r="G46" s="61"/>
      <c r="H46" s="61"/>
      <c r="I46" s="61"/>
      <c r="J46" s="61"/>
    </row>
    <row r="47" spans="1:10" ht="34.5" x14ac:dyDescent="0.3">
      <c r="A47" s="52"/>
      <c r="B47" s="53"/>
      <c r="C47" s="53"/>
      <c r="D47" s="53"/>
      <c r="E47" s="53"/>
      <c r="F47" s="320" t="s">
        <v>4</v>
      </c>
      <c r="G47" s="180">
        <v>62838.5</v>
      </c>
      <c r="H47" s="180">
        <v>62838.5</v>
      </c>
      <c r="I47" s="180">
        <v>62838.5</v>
      </c>
      <c r="J47" s="180">
        <v>62838.5</v>
      </c>
    </row>
    <row r="48" spans="1:10" x14ac:dyDescent="0.3">
      <c r="A48" s="32"/>
      <c r="B48" s="32"/>
      <c r="C48" s="32"/>
      <c r="D48" s="32"/>
      <c r="E48" s="32"/>
      <c r="F48" s="61" t="s">
        <v>14</v>
      </c>
      <c r="G48" s="61"/>
      <c r="H48" s="61"/>
      <c r="I48" s="61"/>
      <c r="J48" s="61"/>
    </row>
    <row r="49" spans="1:11" x14ac:dyDescent="0.3">
      <c r="A49" s="32"/>
      <c r="B49" s="32"/>
      <c r="C49" s="32"/>
      <c r="D49" s="147" t="s">
        <v>26</v>
      </c>
      <c r="E49" s="147"/>
      <c r="F49" s="146" t="s">
        <v>20</v>
      </c>
      <c r="G49" s="19">
        <v>62838.5</v>
      </c>
      <c r="H49" s="19">
        <v>62838.5</v>
      </c>
      <c r="I49" s="19">
        <v>62838.5</v>
      </c>
      <c r="J49" s="19">
        <v>62838.5</v>
      </c>
    </row>
    <row r="50" spans="1:11" s="183" customFormat="1" ht="19.5" customHeight="1" x14ac:dyDescent="0.3">
      <c r="A50" s="32"/>
      <c r="B50" s="32"/>
      <c r="C50" s="32"/>
      <c r="D50" s="32"/>
      <c r="E50" s="32"/>
      <c r="F50" s="61" t="s">
        <v>14</v>
      </c>
      <c r="G50" s="61"/>
      <c r="H50" s="61"/>
      <c r="I50" s="61"/>
      <c r="J50" s="61"/>
    </row>
    <row r="51" spans="1:11" s="183" customFormat="1" ht="69" x14ac:dyDescent="0.3">
      <c r="A51" s="147"/>
      <c r="B51" s="147"/>
      <c r="C51" s="147"/>
      <c r="D51" s="147"/>
      <c r="E51" s="145">
        <v>31005</v>
      </c>
      <c r="F51" s="146" t="s">
        <v>118</v>
      </c>
      <c r="G51" s="19">
        <v>62838.5</v>
      </c>
      <c r="H51" s="19">
        <v>62838.5</v>
      </c>
      <c r="I51" s="19">
        <v>62838.5</v>
      </c>
      <c r="J51" s="19">
        <v>62838.5</v>
      </c>
      <c r="K51" s="321"/>
    </row>
    <row r="52" spans="1:11" s="183" customFormat="1" x14ac:dyDescent="0.3">
      <c r="A52" s="32"/>
      <c r="B52" s="32"/>
      <c r="C52" s="32"/>
      <c r="D52" s="32"/>
      <c r="E52" s="32"/>
      <c r="F52" s="61" t="s">
        <v>15</v>
      </c>
      <c r="G52" s="19"/>
      <c r="H52" s="19"/>
      <c r="I52" s="19"/>
      <c r="J52" s="19"/>
    </row>
    <row r="53" spans="1:11" ht="34.5" x14ac:dyDescent="0.3">
      <c r="A53" s="32"/>
      <c r="B53" s="32"/>
      <c r="C53" s="32"/>
      <c r="D53" s="32"/>
      <c r="E53" s="32"/>
      <c r="F53" s="60" t="s">
        <v>32</v>
      </c>
      <c r="G53" s="2">
        <v>62838.5</v>
      </c>
      <c r="H53" s="2">
        <v>62838.5</v>
      </c>
      <c r="I53" s="2">
        <v>62838.5</v>
      </c>
      <c r="J53" s="2">
        <v>62838.5</v>
      </c>
      <c r="K53" s="246"/>
    </row>
    <row r="54" spans="1:11" ht="34.5" x14ac:dyDescent="0.3">
      <c r="A54" s="32"/>
      <c r="B54" s="32"/>
      <c r="C54" s="32"/>
      <c r="D54" s="32"/>
      <c r="E54" s="32"/>
      <c r="F54" s="61" t="s">
        <v>16</v>
      </c>
      <c r="G54" s="2"/>
      <c r="H54" s="2"/>
      <c r="I54" s="2"/>
      <c r="J54" s="2"/>
    </row>
    <row r="55" spans="1:11" x14ac:dyDescent="0.3">
      <c r="A55" s="32"/>
      <c r="B55" s="32"/>
      <c r="C55" s="32"/>
      <c r="D55" s="32"/>
      <c r="E55" s="32"/>
      <c r="F55" s="61" t="s">
        <v>13</v>
      </c>
      <c r="G55" s="2">
        <v>62838.5</v>
      </c>
      <c r="H55" s="2">
        <v>62838.5</v>
      </c>
      <c r="I55" s="2">
        <v>62838.5</v>
      </c>
      <c r="J55" s="2">
        <v>62838.5</v>
      </c>
    </row>
    <row r="56" spans="1:11" x14ac:dyDescent="0.3">
      <c r="A56" s="32"/>
      <c r="B56" s="32"/>
      <c r="C56" s="32"/>
      <c r="D56" s="32"/>
      <c r="E56" s="32"/>
      <c r="F56" s="61" t="s">
        <v>29</v>
      </c>
      <c r="G56" s="2">
        <v>62838.5</v>
      </c>
      <c r="H56" s="2">
        <v>62838.5</v>
      </c>
      <c r="I56" s="2">
        <v>62838.5</v>
      </c>
      <c r="J56" s="2">
        <v>62838.5</v>
      </c>
    </row>
    <row r="57" spans="1:11" x14ac:dyDescent="0.3">
      <c r="A57" s="32"/>
      <c r="B57" s="32"/>
      <c r="C57" s="32"/>
      <c r="D57" s="32"/>
      <c r="E57" s="32"/>
      <c r="F57" s="61" t="s">
        <v>30</v>
      </c>
      <c r="G57" s="2">
        <v>62838.5</v>
      </c>
      <c r="H57" s="2">
        <v>62838.5</v>
      </c>
      <c r="I57" s="2">
        <v>62838.5</v>
      </c>
      <c r="J57" s="2">
        <v>62838.5</v>
      </c>
      <c r="K57" s="373"/>
    </row>
    <row r="58" spans="1:11" x14ac:dyDescent="0.3">
      <c r="A58" s="32"/>
      <c r="B58" s="32"/>
      <c r="C58" s="32"/>
      <c r="D58" s="32"/>
      <c r="E58" s="32"/>
      <c r="F58" s="61" t="s">
        <v>48</v>
      </c>
      <c r="G58" s="2">
        <v>62838.5</v>
      </c>
      <c r="H58" s="2">
        <v>62838.5</v>
      </c>
      <c r="I58" s="2">
        <v>62838.5</v>
      </c>
      <c r="J58" s="2">
        <v>62838.5</v>
      </c>
    </row>
    <row r="59" spans="1:11" x14ac:dyDescent="0.3">
      <c r="A59" s="32"/>
      <c r="B59" s="32"/>
      <c r="C59" s="32"/>
      <c r="D59" s="32"/>
      <c r="E59" s="32"/>
      <c r="F59" s="61" t="s">
        <v>49</v>
      </c>
      <c r="G59" s="2">
        <v>62838.5</v>
      </c>
      <c r="H59" s="2">
        <v>62838.5</v>
      </c>
      <c r="I59" s="2">
        <v>62838.5</v>
      </c>
      <c r="J59" s="2">
        <v>62838.5</v>
      </c>
    </row>
    <row r="60" spans="1:11" x14ac:dyDescent="0.3">
      <c r="A60" s="325"/>
      <c r="B60" s="325"/>
      <c r="C60" s="325"/>
      <c r="D60" s="325"/>
      <c r="E60" s="32"/>
      <c r="F60" s="147" t="s">
        <v>211</v>
      </c>
      <c r="G60" s="324">
        <f>G62</f>
        <v>720</v>
      </c>
      <c r="H60" s="324">
        <f t="shared" ref="H60:J60" si="13">H62</f>
        <v>720</v>
      </c>
      <c r="I60" s="324">
        <f t="shared" si="13"/>
        <v>720</v>
      </c>
      <c r="J60" s="324">
        <f t="shared" si="13"/>
        <v>720</v>
      </c>
    </row>
    <row r="61" spans="1:11" x14ac:dyDescent="0.3">
      <c r="A61" s="325"/>
      <c r="B61" s="325"/>
      <c r="C61" s="325"/>
      <c r="D61" s="325"/>
      <c r="E61" s="32"/>
      <c r="F61" s="32" t="s">
        <v>14</v>
      </c>
      <c r="G61" s="326"/>
      <c r="H61" s="326"/>
      <c r="I61" s="327"/>
      <c r="J61" s="327"/>
    </row>
    <row r="62" spans="1:11" x14ac:dyDescent="0.3">
      <c r="A62" s="230" t="s">
        <v>44</v>
      </c>
      <c r="B62" s="147"/>
      <c r="C62" s="147"/>
      <c r="D62" s="147"/>
      <c r="E62" s="147"/>
      <c r="F62" s="322" t="s">
        <v>206</v>
      </c>
      <c r="G62" s="324">
        <f>G64</f>
        <v>720</v>
      </c>
      <c r="H62" s="324">
        <f t="shared" ref="H62:J62" si="14">H64</f>
        <v>720</v>
      </c>
      <c r="I62" s="324">
        <f t="shared" si="14"/>
        <v>720</v>
      </c>
      <c r="J62" s="324">
        <f t="shared" si="14"/>
        <v>720</v>
      </c>
    </row>
    <row r="63" spans="1:11" x14ac:dyDescent="0.3">
      <c r="A63" s="147"/>
      <c r="B63" s="147"/>
      <c r="C63" s="147"/>
      <c r="D63" s="147"/>
      <c r="E63" s="32"/>
      <c r="F63" s="253" t="s">
        <v>14</v>
      </c>
      <c r="G63" s="326"/>
      <c r="H63" s="326"/>
      <c r="I63" s="327"/>
      <c r="J63" s="327"/>
    </row>
    <row r="64" spans="1:11" ht="51.75" x14ac:dyDescent="0.3">
      <c r="A64" s="147"/>
      <c r="B64" s="230" t="s">
        <v>44</v>
      </c>
      <c r="C64" s="147"/>
      <c r="D64" s="147"/>
      <c r="E64" s="32"/>
      <c r="F64" s="101" t="s">
        <v>281</v>
      </c>
      <c r="G64" s="19">
        <f>G66</f>
        <v>720</v>
      </c>
      <c r="H64" s="19">
        <f t="shared" ref="H64:J64" si="15">H66</f>
        <v>720</v>
      </c>
      <c r="I64" s="19">
        <f t="shared" si="15"/>
        <v>720</v>
      </c>
      <c r="J64" s="19">
        <f t="shared" si="15"/>
        <v>720</v>
      </c>
    </row>
    <row r="65" spans="1:10" x14ac:dyDescent="0.3">
      <c r="A65" s="147"/>
      <c r="B65" s="147"/>
      <c r="C65" s="147"/>
      <c r="D65" s="147"/>
      <c r="E65" s="32"/>
      <c r="F65" s="32" t="s">
        <v>14</v>
      </c>
      <c r="G65" s="19"/>
      <c r="H65" s="19"/>
      <c r="I65" s="19"/>
      <c r="J65" s="19"/>
    </row>
    <row r="66" spans="1:10" ht="19.5" customHeight="1" x14ac:dyDescent="0.3">
      <c r="A66" s="147"/>
      <c r="B66" s="147"/>
      <c r="C66" s="147" t="s">
        <v>101</v>
      </c>
      <c r="D66" s="147"/>
      <c r="E66" s="32"/>
      <c r="F66" s="147" t="s">
        <v>282</v>
      </c>
      <c r="G66" s="19">
        <f>G70</f>
        <v>720</v>
      </c>
      <c r="H66" s="19">
        <f t="shared" ref="H66:J66" si="16">H70</f>
        <v>720</v>
      </c>
      <c r="I66" s="19">
        <f t="shared" si="16"/>
        <v>720</v>
      </c>
      <c r="J66" s="19">
        <f t="shared" si="16"/>
        <v>720</v>
      </c>
    </row>
    <row r="67" spans="1:10" x14ac:dyDescent="0.3">
      <c r="A67" s="147"/>
      <c r="B67" s="230"/>
      <c r="C67" s="230"/>
      <c r="D67" s="146"/>
      <c r="E67" s="61"/>
      <c r="F67" s="61" t="s">
        <v>14</v>
      </c>
      <c r="G67" s="19"/>
      <c r="H67" s="19"/>
      <c r="I67" s="19"/>
      <c r="J67" s="19"/>
    </row>
    <row r="68" spans="1:10" x14ac:dyDescent="0.3">
      <c r="A68" s="147"/>
      <c r="B68" s="230"/>
      <c r="C68" s="230"/>
      <c r="D68" s="146"/>
      <c r="E68" s="61"/>
      <c r="F68" s="147" t="s">
        <v>211</v>
      </c>
      <c r="G68" s="19">
        <f>G70</f>
        <v>720</v>
      </c>
      <c r="H68" s="19">
        <f t="shared" ref="H68:J68" si="17">H70</f>
        <v>720</v>
      </c>
      <c r="I68" s="19">
        <f t="shared" si="17"/>
        <v>720</v>
      </c>
      <c r="J68" s="19">
        <f t="shared" si="17"/>
        <v>720</v>
      </c>
    </row>
    <row r="69" spans="1:10" x14ac:dyDescent="0.3">
      <c r="A69" s="147"/>
      <c r="B69" s="230"/>
      <c r="C69" s="230"/>
      <c r="D69" s="146"/>
      <c r="E69" s="61"/>
      <c r="F69" s="61" t="s">
        <v>14</v>
      </c>
      <c r="G69" s="19"/>
      <c r="H69" s="19"/>
      <c r="I69" s="19"/>
      <c r="J69" s="19"/>
    </row>
    <row r="70" spans="1:10" ht="18.75" customHeight="1" x14ac:dyDescent="0.3">
      <c r="A70" s="147"/>
      <c r="B70" s="230"/>
      <c r="C70" s="230"/>
      <c r="D70" s="145">
        <v>1037</v>
      </c>
      <c r="E70" s="147"/>
      <c r="F70" s="147" t="s">
        <v>283</v>
      </c>
      <c r="G70" s="19">
        <f>G72</f>
        <v>720</v>
      </c>
      <c r="H70" s="19">
        <f t="shared" ref="H70:J70" si="18">H72</f>
        <v>720</v>
      </c>
      <c r="I70" s="19">
        <f t="shared" si="18"/>
        <v>720</v>
      </c>
      <c r="J70" s="19">
        <f t="shared" si="18"/>
        <v>720</v>
      </c>
    </row>
    <row r="71" spans="1:10" x14ac:dyDescent="0.3">
      <c r="A71" s="147"/>
      <c r="B71" s="230"/>
      <c r="C71" s="230"/>
      <c r="D71" s="146"/>
      <c r="E71" s="61"/>
      <c r="F71" s="61" t="s">
        <v>14</v>
      </c>
      <c r="G71" s="19"/>
      <c r="H71" s="19"/>
      <c r="I71" s="19"/>
      <c r="J71" s="19"/>
    </row>
    <row r="72" spans="1:10" ht="34.5" x14ac:dyDescent="0.3">
      <c r="A72" s="147"/>
      <c r="B72" s="95"/>
      <c r="C72" s="95"/>
      <c r="D72" s="328"/>
      <c r="E72" s="145">
        <v>11001</v>
      </c>
      <c r="F72" s="147" t="s">
        <v>284</v>
      </c>
      <c r="G72" s="19">
        <f>G74</f>
        <v>720</v>
      </c>
      <c r="H72" s="19">
        <f t="shared" ref="H72:J72" si="19">H74</f>
        <v>720</v>
      </c>
      <c r="I72" s="19">
        <f t="shared" si="19"/>
        <v>720</v>
      </c>
      <c r="J72" s="19">
        <f t="shared" si="19"/>
        <v>720</v>
      </c>
    </row>
    <row r="73" spans="1:10" x14ac:dyDescent="0.3">
      <c r="A73" s="147"/>
      <c r="B73" s="35"/>
      <c r="C73" s="35"/>
      <c r="D73" s="329"/>
      <c r="E73" s="248"/>
      <c r="F73" s="32" t="s">
        <v>15</v>
      </c>
      <c r="G73" s="19"/>
      <c r="H73" s="19"/>
      <c r="I73" s="19"/>
      <c r="J73" s="19"/>
    </row>
    <row r="74" spans="1:10" x14ac:dyDescent="0.3">
      <c r="A74" s="147"/>
      <c r="B74" s="95"/>
      <c r="C74" s="95"/>
      <c r="D74" s="328"/>
      <c r="E74" s="145"/>
      <c r="F74" s="147" t="s">
        <v>211</v>
      </c>
      <c r="G74" s="19">
        <f>G76</f>
        <v>720</v>
      </c>
      <c r="H74" s="19">
        <f t="shared" ref="H74:J74" si="20">H76</f>
        <v>720</v>
      </c>
      <c r="I74" s="19">
        <f t="shared" si="20"/>
        <v>720</v>
      </c>
      <c r="J74" s="19">
        <f t="shared" si="20"/>
        <v>720</v>
      </c>
    </row>
    <row r="75" spans="1:10" ht="34.5" x14ac:dyDescent="0.3">
      <c r="A75" s="147"/>
      <c r="B75" s="35"/>
      <c r="C75" s="35"/>
      <c r="D75" s="329"/>
      <c r="E75" s="248"/>
      <c r="F75" s="32" t="s">
        <v>16</v>
      </c>
      <c r="G75" s="2"/>
      <c r="H75" s="2"/>
      <c r="I75" s="2"/>
      <c r="J75" s="2"/>
    </row>
    <row r="76" spans="1:10" x14ac:dyDescent="0.3">
      <c r="A76" s="147"/>
      <c r="B76" s="35"/>
      <c r="C76" s="35"/>
      <c r="D76" s="329"/>
      <c r="E76" s="248"/>
      <c r="F76" s="32" t="s">
        <v>13</v>
      </c>
      <c r="G76" s="2">
        <f>G77</f>
        <v>720</v>
      </c>
      <c r="H76" s="2">
        <f t="shared" ref="H76:J79" si="21">H77</f>
        <v>720</v>
      </c>
      <c r="I76" s="2">
        <f t="shared" si="21"/>
        <v>720</v>
      </c>
      <c r="J76" s="2">
        <f t="shared" si="21"/>
        <v>720</v>
      </c>
    </row>
    <row r="77" spans="1:10" x14ac:dyDescent="0.3">
      <c r="A77" s="147"/>
      <c r="B77" s="35"/>
      <c r="C77" s="35"/>
      <c r="D77" s="329"/>
      <c r="E77" s="248"/>
      <c r="F77" s="32" t="s">
        <v>34</v>
      </c>
      <c r="G77" s="2">
        <f>G78</f>
        <v>720</v>
      </c>
      <c r="H77" s="2">
        <f t="shared" si="21"/>
        <v>720</v>
      </c>
      <c r="I77" s="2">
        <f t="shared" si="21"/>
        <v>720</v>
      </c>
      <c r="J77" s="2">
        <f t="shared" si="21"/>
        <v>720</v>
      </c>
    </row>
    <row r="78" spans="1:10" x14ac:dyDescent="0.3">
      <c r="A78" s="147"/>
      <c r="B78" s="330"/>
      <c r="C78" s="330"/>
      <c r="D78" s="179"/>
      <c r="E78" s="32"/>
      <c r="F78" s="32" t="s">
        <v>278</v>
      </c>
      <c r="G78" s="2">
        <f>G79</f>
        <v>720</v>
      </c>
      <c r="H78" s="2">
        <f t="shared" si="21"/>
        <v>720</v>
      </c>
      <c r="I78" s="2">
        <f t="shared" si="21"/>
        <v>720</v>
      </c>
      <c r="J78" s="2">
        <f t="shared" si="21"/>
        <v>720</v>
      </c>
    </row>
    <row r="79" spans="1:10" ht="34.5" x14ac:dyDescent="0.3">
      <c r="A79" s="147"/>
      <c r="B79" s="330"/>
      <c r="C79" s="330"/>
      <c r="D79" s="179"/>
      <c r="E79" s="32"/>
      <c r="F79" s="32" t="s">
        <v>279</v>
      </c>
      <c r="G79" s="2">
        <f>G80</f>
        <v>720</v>
      </c>
      <c r="H79" s="2">
        <f t="shared" si="21"/>
        <v>720</v>
      </c>
      <c r="I79" s="2">
        <f t="shared" si="21"/>
        <v>720</v>
      </c>
      <c r="J79" s="2">
        <f t="shared" si="21"/>
        <v>720</v>
      </c>
    </row>
    <row r="80" spans="1:10" x14ac:dyDescent="0.3">
      <c r="A80" s="147"/>
      <c r="B80" s="330"/>
      <c r="C80" s="330"/>
      <c r="D80" s="179"/>
      <c r="E80" s="32"/>
      <c r="F80" s="32" t="s">
        <v>280</v>
      </c>
      <c r="G80" s="2">
        <v>720</v>
      </c>
      <c r="H80" s="2">
        <f>G80</f>
        <v>720</v>
      </c>
      <c r="I80" s="2">
        <f>H80</f>
        <v>720</v>
      </c>
      <c r="J80" s="2">
        <f>I80</f>
        <v>720</v>
      </c>
    </row>
    <row r="81" spans="1:10" x14ac:dyDescent="0.3">
      <c r="A81" s="174"/>
      <c r="B81" s="175"/>
      <c r="C81" s="175"/>
      <c r="D81" s="174"/>
      <c r="E81" s="175"/>
      <c r="F81" s="147" t="s">
        <v>162</v>
      </c>
      <c r="G81" s="19">
        <f>G83</f>
        <v>-70279.8</v>
      </c>
      <c r="H81" s="19">
        <f t="shared" ref="H81:J81" si="22">H83</f>
        <v>-70279.8</v>
      </c>
      <c r="I81" s="19">
        <f t="shared" si="22"/>
        <v>-70279.8</v>
      </c>
      <c r="J81" s="19">
        <f t="shared" si="22"/>
        <v>-70279.8</v>
      </c>
    </row>
    <row r="82" spans="1:10" x14ac:dyDescent="0.3">
      <c r="A82" s="174"/>
      <c r="B82" s="175"/>
      <c r="C82" s="175"/>
      <c r="D82" s="174"/>
      <c r="E82" s="175"/>
      <c r="F82" s="32" t="s">
        <v>14</v>
      </c>
      <c r="G82" s="19"/>
      <c r="H82" s="19"/>
      <c r="I82" s="19"/>
      <c r="J82" s="19"/>
    </row>
    <row r="83" spans="1:10" s="183" customFormat="1" ht="34.5" x14ac:dyDescent="0.3">
      <c r="A83" s="174" t="s">
        <v>163</v>
      </c>
      <c r="B83" s="175"/>
      <c r="C83" s="175"/>
      <c r="D83" s="174"/>
      <c r="E83" s="206"/>
      <c r="F83" s="207" t="s">
        <v>164</v>
      </c>
      <c r="G83" s="19">
        <f>G85</f>
        <v>-70279.8</v>
      </c>
      <c r="H83" s="19">
        <f t="shared" ref="H83:J83" si="23">H85</f>
        <v>-70279.8</v>
      </c>
      <c r="I83" s="19">
        <f t="shared" si="23"/>
        <v>-70279.8</v>
      </c>
      <c r="J83" s="19">
        <f t="shared" si="23"/>
        <v>-70279.8</v>
      </c>
    </row>
    <row r="84" spans="1:10" s="93" customFormat="1" ht="19.5" customHeight="1" x14ac:dyDescent="0.3">
      <c r="A84" s="174"/>
      <c r="B84" s="174"/>
      <c r="C84" s="175"/>
      <c r="D84" s="174"/>
      <c r="E84" s="206"/>
      <c r="F84" s="208" t="s">
        <v>14</v>
      </c>
      <c r="G84" s="19"/>
      <c r="H84" s="19"/>
      <c r="I84" s="19"/>
      <c r="J84" s="19"/>
    </row>
    <row r="85" spans="1:10" s="93" customFormat="1" ht="19.5" customHeight="1" x14ac:dyDescent="0.3">
      <c r="A85" s="174"/>
      <c r="B85" s="174" t="s">
        <v>101</v>
      </c>
      <c r="C85" s="175"/>
      <c r="D85" s="174"/>
      <c r="E85" s="206"/>
      <c r="F85" s="207" t="s">
        <v>165</v>
      </c>
      <c r="G85" s="19">
        <f>G87</f>
        <v>-70279.8</v>
      </c>
      <c r="H85" s="19">
        <f t="shared" ref="H85:J85" si="24">H87</f>
        <v>-70279.8</v>
      </c>
      <c r="I85" s="19">
        <f t="shared" si="24"/>
        <v>-70279.8</v>
      </c>
      <c r="J85" s="19">
        <f t="shared" si="24"/>
        <v>-70279.8</v>
      </c>
    </row>
    <row r="86" spans="1:10" s="93" customFormat="1" ht="19.5" customHeight="1" x14ac:dyDescent="0.3">
      <c r="A86" s="174"/>
      <c r="B86" s="174"/>
      <c r="C86" s="174"/>
      <c r="D86" s="174"/>
      <c r="E86" s="206"/>
      <c r="F86" s="208" t="s">
        <v>14</v>
      </c>
      <c r="G86" s="19"/>
      <c r="H86" s="19"/>
      <c r="I86" s="19"/>
      <c r="J86" s="19"/>
    </row>
    <row r="87" spans="1:10" s="93" customFormat="1" ht="20.25" customHeight="1" x14ac:dyDescent="0.3">
      <c r="A87" s="174"/>
      <c r="B87" s="174"/>
      <c r="C87" s="174" t="s">
        <v>101</v>
      </c>
      <c r="D87" s="174"/>
      <c r="E87" s="206"/>
      <c r="F87" s="207" t="s">
        <v>151</v>
      </c>
      <c r="G87" s="19">
        <f>G89</f>
        <v>-70279.8</v>
      </c>
      <c r="H87" s="19">
        <f t="shared" ref="H87:J87" si="25">H89</f>
        <v>-70279.8</v>
      </c>
      <c r="I87" s="19">
        <f t="shared" si="25"/>
        <v>-70279.8</v>
      </c>
      <c r="J87" s="19">
        <f t="shared" si="25"/>
        <v>-70279.8</v>
      </c>
    </row>
    <row r="88" spans="1:10" s="57" customFormat="1" ht="17.25" customHeight="1" x14ac:dyDescent="0.3">
      <c r="A88" s="174"/>
      <c r="B88" s="175"/>
      <c r="C88" s="175"/>
      <c r="D88" s="174"/>
      <c r="E88" s="206"/>
      <c r="F88" s="208" t="s">
        <v>14</v>
      </c>
      <c r="G88" s="19"/>
      <c r="H88" s="19"/>
      <c r="I88" s="19"/>
      <c r="J88" s="19"/>
    </row>
    <row r="89" spans="1:10" s="57" customFormat="1" ht="19.5" customHeight="1" x14ac:dyDescent="0.3">
      <c r="A89" s="174"/>
      <c r="B89" s="175"/>
      <c r="C89" s="175"/>
      <c r="D89" s="209"/>
      <c r="E89" s="210"/>
      <c r="F89" s="176" t="s">
        <v>162</v>
      </c>
      <c r="G89" s="19">
        <f>G91</f>
        <v>-70279.8</v>
      </c>
      <c r="H89" s="19">
        <f t="shared" ref="H89:J89" si="26">H91</f>
        <v>-70279.8</v>
      </c>
      <c r="I89" s="19">
        <f t="shared" si="26"/>
        <v>-70279.8</v>
      </c>
      <c r="J89" s="19">
        <f t="shared" si="26"/>
        <v>-70279.8</v>
      </c>
    </row>
    <row r="90" spans="1:10" s="57" customFormat="1" ht="19.5" customHeight="1" x14ac:dyDescent="0.3">
      <c r="A90" s="174"/>
      <c r="B90" s="174"/>
      <c r="C90" s="175"/>
      <c r="D90" s="174"/>
      <c r="E90" s="206"/>
      <c r="F90" s="208" t="s">
        <v>14</v>
      </c>
      <c r="G90" s="19"/>
      <c r="H90" s="19"/>
      <c r="I90" s="19"/>
      <c r="J90" s="19"/>
    </row>
    <row r="91" spans="1:10" s="57" customFormat="1" ht="17.25" customHeight="1" x14ac:dyDescent="0.3">
      <c r="A91" s="174"/>
      <c r="B91" s="174"/>
      <c r="C91" s="175"/>
      <c r="D91" s="174" t="s">
        <v>166</v>
      </c>
      <c r="E91" s="95"/>
      <c r="F91" s="95" t="s">
        <v>151</v>
      </c>
      <c r="G91" s="19">
        <f>G93</f>
        <v>-70279.8</v>
      </c>
      <c r="H91" s="19">
        <f t="shared" ref="H91:J91" si="27">H93</f>
        <v>-70279.8</v>
      </c>
      <c r="I91" s="19">
        <f t="shared" si="27"/>
        <v>-70279.8</v>
      </c>
      <c r="J91" s="19">
        <f t="shared" si="27"/>
        <v>-70279.8</v>
      </c>
    </row>
    <row r="92" spans="1:10" s="57" customFormat="1" ht="19.5" customHeight="1" x14ac:dyDescent="0.3">
      <c r="A92" s="177"/>
      <c r="B92" s="177"/>
      <c r="C92" s="177"/>
      <c r="D92" s="177"/>
      <c r="E92" s="211"/>
      <c r="F92" s="212" t="s">
        <v>14</v>
      </c>
      <c r="G92" s="19"/>
      <c r="H92" s="19"/>
      <c r="I92" s="19"/>
      <c r="J92" s="19"/>
    </row>
    <row r="93" spans="1:10" s="57" customFormat="1" ht="18.75" customHeight="1" x14ac:dyDescent="0.3">
      <c r="A93" s="174"/>
      <c r="B93" s="174"/>
      <c r="C93" s="174"/>
      <c r="D93" s="174"/>
      <c r="E93" s="181">
        <v>11001</v>
      </c>
      <c r="F93" s="95" t="s">
        <v>151</v>
      </c>
      <c r="G93" s="19">
        <f>G95</f>
        <v>-70279.8</v>
      </c>
      <c r="H93" s="19">
        <f t="shared" ref="H93:J93" si="28">H95</f>
        <v>-70279.8</v>
      </c>
      <c r="I93" s="19">
        <f t="shared" si="28"/>
        <v>-70279.8</v>
      </c>
      <c r="J93" s="19">
        <f t="shared" si="28"/>
        <v>-70279.8</v>
      </c>
    </row>
    <row r="94" spans="1:10" s="57" customFormat="1" ht="22.5" customHeight="1" x14ac:dyDescent="0.3">
      <c r="A94" s="177"/>
      <c r="B94" s="178"/>
      <c r="C94" s="178"/>
      <c r="D94" s="177"/>
      <c r="E94" s="211"/>
      <c r="F94" s="212" t="s">
        <v>167</v>
      </c>
      <c r="G94" s="19"/>
      <c r="H94" s="19"/>
      <c r="I94" s="19"/>
      <c r="J94" s="19"/>
    </row>
    <row r="95" spans="1:10" s="57" customFormat="1" ht="19.5" customHeight="1" x14ac:dyDescent="0.3">
      <c r="A95" s="177"/>
      <c r="B95" s="178"/>
      <c r="C95" s="178"/>
      <c r="D95" s="177"/>
      <c r="E95" s="213"/>
      <c r="F95" s="179" t="s">
        <v>162</v>
      </c>
      <c r="G95" s="2">
        <f>G97</f>
        <v>-70279.8</v>
      </c>
      <c r="H95" s="2">
        <f t="shared" ref="H95:J95" si="29">H97</f>
        <v>-70279.8</v>
      </c>
      <c r="I95" s="2">
        <f t="shared" si="29"/>
        <v>-70279.8</v>
      </c>
      <c r="J95" s="2">
        <f t="shared" si="29"/>
        <v>-70279.8</v>
      </c>
    </row>
    <row r="96" spans="1:10" s="57" customFormat="1" ht="27.75" customHeight="1" x14ac:dyDescent="0.3">
      <c r="A96" s="214"/>
      <c r="B96" s="215"/>
      <c r="C96" s="216"/>
      <c r="D96" s="216"/>
      <c r="E96" s="216"/>
      <c r="F96" s="212" t="s">
        <v>168</v>
      </c>
      <c r="G96" s="2"/>
      <c r="H96" s="2"/>
      <c r="I96" s="2"/>
      <c r="J96" s="2"/>
    </row>
    <row r="97" spans="1:10" s="57" customFormat="1" ht="19.5" customHeight="1" x14ac:dyDescent="0.3">
      <c r="A97" s="214"/>
      <c r="B97" s="215"/>
      <c r="C97" s="216"/>
      <c r="D97" s="216"/>
      <c r="E97" s="216"/>
      <c r="F97" s="212" t="s">
        <v>13</v>
      </c>
      <c r="G97" s="2">
        <f>G98</f>
        <v>-70279.8</v>
      </c>
      <c r="H97" s="2">
        <f t="shared" ref="H97:J99" si="30">H98</f>
        <v>-70279.8</v>
      </c>
      <c r="I97" s="2">
        <f t="shared" si="30"/>
        <v>-70279.8</v>
      </c>
      <c r="J97" s="2">
        <f t="shared" si="30"/>
        <v>-70279.8</v>
      </c>
    </row>
    <row r="98" spans="1:10" s="57" customFormat="1" ht="19.5" customHeight="1" x14ac:dyDescent="0.3">
      <c r="A98" s="214"/>
      <c r="B98" s="215"/>
      <c r="C98" s="216"/>
      <c r="D98" s="216"/>
      <c r="E98" s="216"/>
      <c r="F98" s="212" t="s">
        <v>169</v>
      </c>
      <c r="G98" s="2">
        <f>G99</f>
        <v>-70279.8</v>
      </c>
      <c r="H98" s="2">
        <f t="shared" si="30"/>
        <v>-70279.8</v>
      </c>
      <c r="I98" s="2">
        <f t="shared" si="30"/>
        <v>-70279.8</v>
      </c>
      <c r="J98" s="2">
        <f t="shared" si="30"/>
        <v>-70279.8</v>
      </c>
    </row>
    <row r="99" spans="1:10" s="57" customFormat="1" ht="19.5" customHeight="1" x14ac:dyDescent="0.3">
      <c r="A99" s="214"/>
      <c r="B99" s="215"/>
      <c r="C99" s="216"/>
      <c r="D99" s="216"/>
      <c r="E99" s="216"/>
      <c r="F99" s="212" t="s">
        <v>170</v>
      </c>
      <c r="G99" s="2">
        <f>G100</f>
        <v>-70279.8</v>
      </c>
      <c r="H99" s="2">
        <f t="shared" si="30"/>
        <v>-70279.8</v>
      </c>
      <c r="I99" s="2">
        <f t="shared" si="30"/>
        <v>-70279.8</v>
      </c>
      <c r="J99" s="2">
        <f t="shared" si="30"/>
        <v>-70279.8</v>
      </c>
    </row>
    <row r="100" spans="1:10" s="57" customFormat="1" ht="19.5" customHeight="1" x14ac:dyDescent="0.3">
      <c r="A100" s="214"/>
      <c r="B100" s="215"/>
      <c r="C100" s="216"/>
      <c r="D100" s="216"/>
      <c r="E100" s="216"/>
      <c r="F100" s="212" t="s">
        <v>171</v>
      </c>
      <c r="G100" s="2">
        <f>-G72-G11</f>
        <v>-70279.8</v>
      </c>
      <c r="H100" s="2">
        <f>G100</f>
        <v>-70279.8</v>
      </c>
      <c r="I100" s="2">
        <f>H100</f>
        <v>-70279.8</v>
      </c>
      <c r="J100" s="2">
        <f>I100</f>
        <v>-70279.8</v>
      </c>
    </row>
    <row r="101" spans="1:10" s="57" customFormat="1" ht="19.5" customHeight="1" x14ac:dyDescent="0.3">
      <c r="A101" s="217"/>
      <c r="B101" s="218"/>
      <c r="C101" s="197"/>
      <c r="D101" s="197"/>
      <c r="E101" s="31"/>
      <c r="F101" s="31"/>
      <c r="G101" s="31"/>
      <c r="H101" s="31"/>
      <c r="I101" s="31"/>
      <c r="J101" s="187"/>
    </row>
    <row r="102" spans="1:10" s="57" customFormat="1" ht="19.5" customHeight="1" x14ac:dyDescent="0.3">
      <c r="A102" s="217"/>
      <c r="B102" s="218"/>
      <c r="C102" s="197"/>
      <c r="D102" s="197"/>
      <c r="E102" s="31"/>
      <c r="F102" s="31"/>
      <c r="G102" s="31"/>
      <c r="H102" s="31"/>
      <c r="I102" s="31"/>
      <c r="J102" s="187"/>
    </row>
    <row r="103" spans="1:10" s="57" customFormat="1" ht="19.5" customHeight="1" x14ac:dyDescent="0.3">
      <c r="A103" s="217"/>
      <c r="B103" s="219" t="s">
        <v>189</v>
      </c>
      <c r="C103" s="220"/>
      <c r="D103" s="221"/>
      <c r="J103" s="222"/>
    </row>
    <row r="104" spans="1:10" s="57" customFormat="1" ht="19.5" customHeight="1" x14ac:dyDescent="0.3">
      <c r="A104" s="217"/>
      <c r="B104" s="219" t="s">
        <v>190</v>
      </c>
      <c r="C104" s="220"/>
      <c r="D104" s="221"/>
      <c r="J104" s="222"/>
    </row>
    <row r="105" spans="1:10" s="57" customFormat="1" ht="19.5" customHeight="1" x14ac:dyDescent="0.3">
      <c r="A105" s="217"/>
      <c r="B105" s="183"/>
      <c r="C105" s="223" t="s">
        <v>191</v>
      </c>
      <c r="D105" s="221"/>
      <c r="J105" s="222"/>
    </row>
    <row r="106" spans="1:10" s="57" customFormat="1" ht="19.5" customHeight="1" x14ac:dyDescent="0.3">
      <c r="A106" s="217"/>
      <c r="D106" s="224"/>
      <c r="J106" s="222"/>
    </row>
  </sheetData>
  <mergeCells count="6">
    <mergeCell ref="F2:J2"/>
    <mergeCell ref="A4:J4"/>
    <mergeCell ref="A7:C7"/>
    <mergeCell ref="D7:E7"/>
    <mergeCell ref="F7:F8"/>
    <mergeCell ref="G7:J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L97"/>
  <sheetViews>
    <sheetView zoomScaleNormal="100" workbookViewId="0">
      <selection activeCell="G17" sqref="G17"/>
    </sheetView>
  </sheetViews>
  <sheetFormatPr defaultColWidth="8" defaultRowHeight="17.25" x14ac:dyDescent="0.3"/>
  <cols>
    <col min="1" max="1" width="9.42578125" style="57" customWidth="1"/>
    <col min="2" max="2" width="12" style="57" customWidth="1"/>
    <col min="3" max="3" width="8" style="57"/>
    <col min="4" max="4" width="10.5703125" style="57" customWidth="1"/>
    <col min="5" max="5" width="15.85546875" style="57" customWidth="1"/>
    <col min="6" max="6" width="72" style="57" customWidth="1"/>
    <col min="7" max="9" width="19.28515625" style="57" customWidth="1"/>
    <col min="10" max="10" width="20.42578125" style="57" customWidth="1"/>
    <col min="11" max="11" width="25.140625" style="57" customWidth="1"/>
    <col min="12" max="16384" width="8" style="57"/>
  </cols>
  <sheetData>
    <row r="1" spans="1:12" s="31" customFormat="1" x14ac:dyDescent="0.25">
      <c r="A1" s="456" t="s">
        <v>126</v>
      </c>
      <c r="B1" s="456"/>
      <c r="C1" s="456"/>
      <c r="D1" s="456"/>
      <c r="E1" s="456"/>
      <c r="F1" s="456"/>
      <c r="G1" s="456"/>
      <c r="H1" s="456"/>
      <c r="I1" s="456"/>
      <c r="J1" s="456"/>
    </row>
    <row r="2" spans="1:12" s="99" customFormat="1" x14ac:dyDescent="0.25">
      <c r="A2" s="457" t="s">
        <v>122</v>
      </c>
      <c r="B2" s="457"/>
      <c r="C2" s="457"/>
      <c r="D2" s="457"/>
      <c r="E2" s="457"/>
      <c r="F2" s="457"/>
      <c r="G2" s="457"/>
      <c r="H2" s="457"/>
      <c r="I2" s="457"/>
      <c r="J2" s="457"/>
      <c r="K2" s="98"/>
      <c r="L2" s="98"/>
    </row>
    <row r="3" spans="1:12" s="99" customFormat="1" x14ac:dyDescent="0.25">
      <c r="A3" s="457" t="s">
        <v>0</v>
      </c>
      <c r="B3" s="457"/>
      <c r="C3" s="457"/>
      <c r="D3" s="457"/>
      <c r="E3" s="457"/>
      <c r="F3" s="457"/>
      <c r="G3" s="457"/>
      <c r="H3" s="457"/>
      <c r="I3" s="457"/>
      <c r="J3" s="457"/>
      <c r="K3" s="98"/>
      <c r="L3" s="98"/>
    </row>
    <row r="4" spans="1:12" s="99" customFormat="1" x14ac:dyDescent="0.2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98"/>
      <c r="L4" s="98"/>
    </row>
    <row r="5" spans="1:12" s="99" customFormat="1" x14ac:dyDescent="0.25">
      <c r="A5" s="458" t="s">
        <v>112</v>
      </c>
      <c r="B5" s="458"/>
      <c r="C5" s="458"/>
      <c r="D5" s="458"/>
      <c r="E5" s="458"/>
      <c r="F5" s="458"/>
      <c r="G5" s="458"/>
      <c r="H5" s="458"/>
      <c r="I5" s="458"/>
      <c r="J5" s="458"/>
    </row>
    <row r="6" spans="1:12" s="99" customFormat="1" x14ac:dyDescent="0.25">
      <c r="A6" s="81"/>
      <c r="B6" s="81"/>
      <c r="C6" s="81"/>
      <c r="D6" s="81"/>
      <c r="E6" s="81"/>
      <c r="F6" s="81"/>
      <c r="G6" s="81"/>
      <c r="H6" s="81"/>
      <c r="I6" s="470" t="s">
        <v>59</v>
      </c>
      <c r="J6" s="470"/>
    </row>
    <row r="7" spans="1:12" s="31" customFormat="1" ht="21" customHeight="1" thickBot="1" x14ac:dyDescent="0.3">
      <c r="I7" s="471"/>
      <c r="J7" s="471"/>
    </row>
    <row r="8" spans="1:12" s="31" customFormat="1" ht="80.25" customHeight="1" x14ac:dyDescent="0.25">
      <c r="A8" s="459" t="s">
        <v>5</v>
      </c>
      <c r="B8" s="460"/>
      <c r="C8" s="461"/>
      <c r="D8" s="465" t="s">
        <v>6</v>
      </c>
      <c r="E8" s="461"/>
      <c r="F8" s="467" t="s">
        <v>7</v>
      </c>
      <c r="G8" s="472" t="s">
        <v>3</v>
      </c>
      <c r="H8" s="472"/>
      <c r="I8" s="472"/>
      <c r="J8" s="473"/>
    </row>
    <row r="9" spans="1:12" s="31" customFormat="1" ht="23.25" customHeight="1" x14ac:dyDescent="0.25">
      <c r="A9" s="462"/>
      <c r="B9" s="463"/>
      <c r="C9" s="464"/>
      <c r="D9" s="466"/>
      <c r="E9" s="464"/>
      <c r="F9" s="468"/>
      <c r="G9" s="453" t="s">
        <v>113</v>
      </c>
      <c r="H9" s="454" t="s">
        <v>114</v>
      </c>
      <c r="I9" s="454" t="s">
        <v>92</v>
      </c>
      <c r="J9" s="455" t="s">
        <v>51</v>
      </c>
    </row>
    <row r="10" spans="1:12" s="31" customFormat="1" ht="36" customHeight="1" x14ac:dyDescent="0.25">
      <c r="A10" s="36" t="s">
        <v>8</v>
      </c>
      <c r="B10" s="37" t="s">
        <v>9</v>
      </c>
      <c r="C10" s="37" t="s">
        <v>10</v>
      </c>
      <c r="D10" s="37" t="s">
        <v>11</v>
      </c>
      <c r="E10" s="37" t="s">
        <v>12</v>
      </c>
      <c r="F10" s="469"/>
      <c r="G10" s="453"/>
      <c r="H10" s="454"/>
      <c r="I10" s="454"/>
      <c r="J10" s="455"/>
    </row>
    <row r="11" spans="1:12" s="31" customFormat="1" x14ac:dyDescent="0.25">
      <c r="A11" s="38"/>
      <c r="B11" s="39"/>
      <c r="C11" s="39"/>
      <c r="D11" s="39"/>
      <c r="E11" s="40"/>
      <c r="F11" s="101" t="s">
        <v>13</v>
      </c>
      <c r="G11" s="102" t="e">
        <f>G13+G33</f>
        <v>#REF!</v>
      </c>
      <c r="H11" s="102" t="e">
        <f>H13+H33</f>
        <v>#REF!</v>
      </c>
      <c r="I11" s="102" t="e">
        <f>I13+I33</f>
        <v>#REF!</v>
      </c>
      <c r="J11" s="103" t="e">
        <f>J13+J33</f>
        <v>#REF!</v>
      </c>
    </row>
    <row r="12" spans="1:12" s="31" customFormat="1" x14ac:dyDescent="0.25">
      <c r="A12" s="104"/>
      <c r="B12" s="105"/>
      <c r="C12" s="105"/>
      <c r="D12" s="105"/>
      <c r="E12" s="106"/>
      <c r="F12" s="107" t="s">
        <v>14</v>
      </c>
      <c r="G12" s="107"/>
      <c r="H12" s="107"/>
      <c r="I12" s="107"/>
      <c r="J12" s="85"/>
    </row>
    <row r="13" spans="1:12" s="110" customFormat="1" x14ac:dyDescent="0.3">
      <c r="A13" s="108"/>
      <c r="B13" s="80"/>
      <c r="C13" s="80"/>
      <c r="D13" s="80"/>
      <c r="E13" s="80"/>
      <c r="F13" s="109" t="s">
        <v>105</v>
      </c>
      <c r="G13" s="165" t="e">
        <f>G15</f>
        <v>#REF!</v>
      </c>
      <c r="H13" s="165" t="e">
        <f>H15</f>
        <v>#REF!</v>
      </c>
      <c r="I13" s="165" t="e">
        <f>I15</f>
        <v>#REF!</v>
      </c>
      <c r="J13" s="135" t="e">
        <f>J15</f>
        <v>#REF!</v>
      </c>
    </row>
    <row r="14" spans="1:12" s="31" customFormat="1" x14ac:dyDescent="0.25">
      <c r="A14" s="104"/>
      <c r="B14" s="105"/>
      <c r="C14" s="105"/>
      <c r="D14" s="105"/>
      <c r="E14" s="106"/>
      <c r="F14" s="107" t="s">
        <v>14</v>
      </c>
      <c r="G14" s="32"/>
      <c r="H14" s="32"/>
      <c r="I14" s="32"/>
      <c r="J14" s="85"/>
    </row>
    <row r="15" spans="1:12" s="110" customFormat="1" ht="38.25" customHeight="1" x14ac:dyDescent="0.3">
      <c r="A15" s="111" t="s">
        <v>111</v>
      </c>
      <c r="B15" s="80"/>
      <c r="C15" s="80"/>
      <c r="D15" s="80"/>
      <c r="E15" s="80"/>
      <c r="F15" s="109" t="s">
        <v>110</v>
      </c>
      <c r="G15" s="165" t="e">
        <f>G17</f>
        <v>#REF!</v>
      </c>
      <c r="H15" s="165" t="e">
        <f>H17</f>
        <v>#REF!</v>
      </c>
      <c r="I15" s="165" t="e">
        <f>I17</f>
        <v>#REF!</v>
      </c>
      <c r="J15" s="135" t="e">
        <f>J17</f>
        <v>#REF!</v>
      </c>
    </row>
    <row r="16" spans="1:12" s="110" customFormat="1" x14ac:dyDescent="0.3">
      <c r="A16" s="108"/>
      <c r="B16" s="80"/>
      <c r="C16" s="80"/>
      <c r="D16" s="80"/>
      <c r="E16" s="80"/>
      <c r="F16" s="80" t="s">
        <v>14</v>
      </c>
      <c r="G16" s="77"/>
      <c r="H16" s="77"/>
      <c r="I16" s="77"/>
      <c r="J16" s="135"/>
    </row>
    <row r="17" spans="1:10" s="110" customFormat="1" x14ac:dyDescent="0.3">
      <c r="A17" s="108"/>
      <c r="B17" s="109" t="s">
        <v>101</v>
      </c>
      <c r="C17" s="80"/>
      <c r="D17" s="80"/>
      <c r="E17" s="80"/>
      <c r="F17" s="109" t="s">
        <v>109</v>
      </c>
      <c r="G17" s="165" t="e">
        <f>G19</f>
        <v>#REF!</v>
      </c>
      <c r="H17" s="165" t="e">
        <f>H19</f>
        <v>#REF!</v>
      </c>
      <c r="I17" s="165" t="e">
        <f>I19</f>
        <v>#REF!</v>
      </c>
      <c r="J17" s="135" t="e">
        <f>J19</f>
        <v>#REF!</v>
      </c>
    </row>
    <row r="18" spans="1:10" s="110" customFormat="1" x14ac:dyDescent="0.3">
      <c r="A18" s="108"/>
      <c r="B18" s="80"/>
      <c r="C18" s="80"/>
      <c r="D18" s="80"/>
      <c r="E18" s="80"/>
      <c r="F18" s="80" t="s">
        <v>14</v>
      </c>
      <c r="G18" s="77"/>
      <c r="H18" s="77"/>
      <c r="I18" s="77"/>
      <c r="J18" s="135"/>
    </row>
    <row r="19" spans="1:10" s="110" customFormat="1" x14ac:dyDescent="0.3">
      <c r="A19" s="108"/>
      <c r="B19" s="80"/>
      <c r="C19" s="109" t="s">
        <v>101</v>
      </c>
      <c r="D19" s="80"/>
      <c r="E19" s="80"/>
      <c r="F19" s="109" t="s">
        <v>106</v>
      </c>
      <c r="G19" s="165" t="e">
        <f>G21</f>
        <v>#REF!</v>
      </c>
      <c r="H19" s="165" t="e">
        <f>H21</f>
        <v>#REF!</v>
      </c>
      <c r="I19" s="165" t="e">
        <f>I21</f>
        <v>#REF!</v>
      </c>
      <c r="J19" s="135" t="e">
        <f>J21</f>
        <v>#REF!</v>
      </c>
    </row>
    <row r="20" spans="1:10" s="110" customFormat="1" x14ac:dyDescent="0.3">
      <c r="A20" s="108"/>
      <c r="B20" s="80"/>
      <c r="C20" s="80"/>
      <c r="D20" s="80"/>
      <c r="E20" s="80"/>
      <c r="F20" s="80" t="s">
        <v>14</v>
      </c>
      <c r="G20" s="77"/>
      <c r="H20" s="77"/>
      <c r="I20" s="77"/>
      <c r="J20" s="135"/>
    </row>
    <row r="21" spans="1:10" s="110" customFormat="1" x14ac:dyDescent="0.3">
      <c r="A21" s="108"/>
      <c r="B21" s="80"/>
      <c r="C21" s="80"/>
      <c r="D21" s="80"/>
      <c r="E21" s="80"/>
      <c r="F21" s="109" t="s">
        <v>105</v>
      </c>
      <c r="G21" s="165" t="e">
        <f>G23</f>
        <v>#REF!</v>
      </c>
      <c r="H21" s="165" t="e">
        <f>H23</f>
        <v>#REF!</v>
      </c>
      <c r="I21" s="165" t="e">
        <f>I23</f>
        <v>#REF!</v>
      </c>
      <c r="J21" s="135" t="e">
        <f>J23</f>
        <v>#REF!</v>
      </c>
    </row>
    <row r="22" spans="1:10" s="110" customFormat="1" x14ac:dyDescent="0.3">
      <c r="A22" s="108"/>
      <c r="B22" s="80"/>
      <c r="C22" s="80"/>
      <c r="D22" s="80"/>
      <c r="E22" s="80"/>
      <c r="F22" s="80" t="s">
        <v>14</v>
      </c>
      <c r="G22" s="77"/>
      <c r="H22" s="77"/>
      <c r="I22" s="77"/>
      <c r="J22" s="86"/>
    </row>
    <row r="23" spans="1:10" s="110" customFormat="1" x14ac:dyDescent="0.3">
      <c r="A23" s="108"/>
      <c r="B23" s="80"/>
      <c r="C23" s="80"/>
      <c r="D23" s="109" t="s">
        <v>108</v>
      </c>
      <c r="E23" s="80"/>
      <c r="F23" s="80" t="s">
        <v>106</v>
      </c>
      <c r="G23" s="77" t="e">
        <f>G25</f>
        <v>#REF!</v>
      </c>
      <c r="H23" s="77" t="e">
        <f>H25</f>
        <v>#REF!</v>
      </c>
      <c r="I23" s="77" t="e">
        <f>I25</f>
        <v>#REF!</v>
      </c>
      <c r="J23" s="86" t="e">
        <f>J25</f>
        <v>#REF!</v>
      </c>
    </row>
    <row r="24" spans="1:10" s="110" customFormat="1" x14ac:dyDescent="0.3">
      <c r="A24" s="112"/>
      <c r="B24" s="113"/>
      <c r="C24" s="113"/>
      <c r="D24" s="80"/>
      <c r="E24" s="80"/>
      <c r="F24" s="80" t="s">
        <v>14</v>
      </c>
      <c r="G24" s="77"/>
      <c r="H24" s="77"/>
      <c r="I24" s="77"/>
      <c r="J24" s="86"/>
    </row>
    <row r="25" spans="1:10" s="110" customFormat="1" x14ac:dyDescent="0.3">
      <c r="A25" s="108"/>
      <c r="B25" s="80"/>
      <c r="C25" s="80"/>
      <c r="D25" s="80"/>
      <c r="E25" s="114" t="s">
        <v>107</v>
      </c>
      <c r="F25" s="80" t="s">
        <v>106</v>
      </c>
      <c r="G25" s="77" t="e">
        <f>G27</f>
        <v>#REF!</v>
      </c>
      <c r="H25" s="77" t="e">
        <f>H27</f>
        <v>#REF!</v>
      </c>
      <c r="I25" s="77" t="e">
        <f>I27</f>
        <v>#REF!</v>
      </c>
      <c r="J25" s="86" t="e">
        <f>J27</f>
        <v>#REF!</v>
      </c>
    </row>
    <row r="26" spans="1:10" s="110" customFormat="1" x14ac:dyDescent="0.3">
      <c r="A26" s="108"/>
      <c r="B26" s="80"/>
      <c r="C26" s="80"/>
      <c r="D26" s="115"/>
      <c r="E26" s="80"/>
      <c r="F26" s="80" t="s">
        <v>15</v>
      </c>
      <c r="G26" s="77"/>
      <c r="H26" s="77"/>
      <c r="I26" s="77"/>
      <c r="J26" s="86"/>
    </row>
    <row r="27" spans="1:10" s="110" customFormat="1" x14ac:dyDescent="0.3">
      <c r="A27" s="108"/>
      <c r="B27" s="80"/>
      <c r="C27" s="80"/>
      <c r="D27" s="115"/>
      <c r="E27" s="80"/>
      <c r="F27" s="116" t="s">
        <v>105</v>
      </c>
      <c r="G27" s="77" t="e">
        <f>G29</f>
        <v>#REF!</v>
      </c>
      <c r="H27" s="77" t="e">
        <f>H29</f>
        <v>#REF!</v>
      </c>
      <c r="I27" s="77" t="e">
        <f>I29</f>
        <v>#REF!</v>
      </c>
      <c r="J27" s="86" t="e">
        <f>J29</f>
        <v>#REF!</v>
      </c>
    </row>
    <row r="28" spans="1:10" s="110" customFormat="1" ht="34.5" x14ac:dyDescent="0.3">
      <c r="A28" s="108"/>
      <c r="B28" s="80"/>
      <c r="C28" s="80"/>
      <c r="D28" s="115"/>
      <c r="E28" s="80"/>
      <c r="F28" s="80" t="s">
        <v>16</v>
      </c>
      <c r="G28" s="77"/>
      <c r="H28" s="77"/>
      <c r="I28" s="77"/>
      <c r="J28" s="86"/>
    </row>
    <row r="29" spans="1:10" s="110" customFormat="1" x14ac:dyDescent="0.3">
      <c r="A29" s="108"/>
      <c r="B29" s="80"/>
      <c r="C29" s="80"/>
      <c r="D29" s="115"/>
      <c r="E29" s="80"/>
      <c r="F29" s="117" t="s">
        <v>13</v>
      </c>
      <c r="G29" s="77" t="e">
        <f t="shared" ref="G29:J31" si="0">G30</f>
        <v>#REF!</v>
      </c>
      <c r="H29" s="77" t="e">
        <f t="shared" si="0"/>
        <v>#REF!</v>
      </c>
      <c r="I29" s="77" t="e">
        <f t="shared" si="0"/>
        <v>#REF!</v>
      </c>
      <c r="J29" s="86" t="e">
        <f t="shared" si="0"/>
        <v>#REF!</v>
      </c>
    </row>
    <row r="30" spans="1:10" s="110" customFormat="1" x14ac:dyDescent="0.3">
      <c r="A30" s="108"/>
      <c r="B30" s="80"/>
      <c r="C30" s="80"/>
      <c r="D30" s="115"/>
      <c r="E30" s="80"/>
      <c r="F30" s="117" t="s">
        <v>34</v>
      </c>
      <c r="G30" s="77" t="e">
        <f t="shared" si="0"/>
        <v>#REF!</v>
      </c>
      <c r="H30" s="77" t="e">
        <f t="shared" si="0"/>
        <v>#REF!</v>
      </c>
      <c r="I30" s="77" t="e">
        <f t="shared" si="0"/>
        <v>#REF!</v>
      </c>
      <c r="J30" s="86" t="e">
        <f t="shared" si="0"/>
        <v>#REF!</v>
      </c>
    </row>
    <row r="31" spans="1:10" s="110" customFormat="1" x14ac:dyDescent="0.3">
      <c r="A31" s="108"/>
      <c r="B31" s="80"/>
      <c r="C31" s="80"/>
      <c r="D31" s="115"/>
      <c r="E31" s="80"/>
      <c r="F31" s="117" t="s">
        <v>37</v>
      </c>
      <c r="G31" s="77" t="e">
        <f t="shared" si="0"/>
        <v>#REF!</v>
      </c>
      <c r="H31" s="77" t="e">
        <f t="shared" si="0"/>
        <v>#REF!</v>
      </c>
      <c r="I31" s="77" t="e">
        <f t="shared" si="0"/>
        <v>#REF!</v>
      </c>
      <c r="J31" s="86" t="e">
        <f t="shared" si="0"/>
        <v>#REF!</v>
      </c>
    </row>
    <row r="32" spans="1:10" s="110" customFormat="1" x14ac:dyDescent="0.3">
      <c r="A32" s="108"/>
      <c r="B32" s="80"/>
      <c r="C32" s="80"/>
      <c r="D32" s="115"/>
      <c r="E32" s="80"/>
      <c r="F32" s="117" t="s">
        <v>104</v>
      </c>
      <c r="G32" s="77" t="e">
        <f>-G33</f>
        <v>#REF!</v>
      </c>
      <c r="H32" s="77" t="e">
        <f t="shared" ref="H32:J32" si="1">-H33</f>
        <v>#REF!</v>
      </c>
      <c r="I32" s="77" t="e">
        <f t="shared" si="1"/>
        <v>#REF!</v>
      </c>
      <c r="J32" s="86" t="e">
        <f t="shared" si="1"/>
        <v>#REF!</v>
      </c>
    </row>
    <row r="33" spans="1:10" s="119" customFormat="1" ht="34.5" x14ac:dyDescent="0.25">
      <c r="A33" s="104"/>
      <c r="B33" s="105"/>
      <c r="C33" s="105"/>
      <c r="D33" s="105"/>
      <c r="E33" s="105"/>
      <c r="F33" s="118" t="s">
        <v>4</v>
      </c>
      <c r="G33" s="163" t="e">
        <f>G71+G35</f>
        <v>#REF!</v>
      </c>
      <c r="H33" s="163" t="e">
        <f t="shared" ref="H33:J33" si="2">H71+H35</f>
        <v>#REF!</v>
      </c>
      <c r="I33" s="163" t="e">
        <f t="shared" si="2"/>
        <v>#REF!</v>
      </c>
      <c r="J33" s="164" t="e">
        <f t="shared" si="2"/>
        <v>#REF!</v>
      </c>
    </row>
    <row r="34" spans="1:10" s="31" customFormat="1" x14ac:dyDescent="0.25">
      <c r="A34" s="104"/>
      <c r="B34" s="105"/>
      <c r="C34" s="105"/>
      <c r="D34" s="105"/>
      <c r="E34" s="106"/>
      <c r="F34" s="107" t="s">
        <v>14</v>
      </c>
      <c r="G34" s="32"/>
      <c r="H34" s="32"/>
      <c r="I34" s="32"/>
      <c r="J34" s="148"/>
    </row>
    <row r="35" spans="1:10" s="93" customFormat="1" x14ac:dyDescent="0.3">
      <c r="A35" s="46" t="s">
        <v>21</v>
      </c>
      <c r="B35" s="42"/>
      <c r="C35" s="42"/>
      <c r="D35" s="42"/>
      <c r="E35" s="43"/>
      <c r="F35" s="47" t="s">
        <v>22</v>
      </c>
      <c r="G35" s="122" t="e">
        <f>+G37+G54</f>
        <v>#REF!</v>
      </c>
      <c r="H35" s="122" t="e">
        <f t="shared" ref="H35:J35" si="3">+H37+H54</f>
        <v>#REF!</v>
      </c>
      <c r="I35" s="122" t="e">
        <f t="shared" si="3"/>
        <v>#REF!</v>
      </c>
      <c r="J35" s="123" t="e">
        <f t="shared" si="3"/>
        <v>#REF!</v>
      </c>
    </row>
    <row r="36" spans="1:10" x14ac:dyDescent="0.3">
      <c r="A36" s="41"/>
      <c r="B36" s="42"/>
      <c r="C36" s="42"/>
      <c r="D36" s="42"/>
      <c r="E36" s="43"/>
      <c r="F36" s="44" t="s">
        <v>14</v>
      </c>
      <c r="G36" s="80"/>
      <c r="H36" s="80"/>
      <c r="I36" s="80"/>
      <c r="J36" s="136"/>
    </row>
    <row r="37" spans="1:10" s="93" customFormat="1" ht="34.5" x14ac:dyDescent="0.3">
      <c r="A37" s="41"/>
      <c r="B37" s="48" t="s">
        <v>23</v>
      </c>
      <c r="C37" s="42"/>
      <c r="D37" s="42"/>
      <c r="E37" s="43"/>
      <c r="F37" s="47" t="s">
        <v>24</v>
      </c>
      <c r="G37" s="122">
        <f>G39</f>
        <v>62838.5</v>
      </c>
      <c r="H37" s="122">
        <f>H39</f>
        <v>62838.5</v>
      </c>
      <c r="I37" s="122">
        <f>I39</f>
        <v>62838.5</v>
      </c>
      <c r="J37" s="123">
        <f>J39</f>
        <v>62838.5</v>
      </c>
    </row>
    <row r="38" spans="1:10" x14ac:dyDescent="0.3">
      <c r="A38" s="41"/>
      <c r="B38" s="42"/>
      <c r="C38" s="42"/>
      <c r="D38" s="42"/>
      <c r="E38" s="43"/>
      <c r="F38" s="44" t="s">
        <v>14</v>
      </c>
      <c r="G38" s="80"/>
      <c r="H38" s="80"/>
      <c r="I38" s="80"/>
      <c r="J38" s="136"/>
    </row>
    <row r="39" spans="1:10" s="93" customFormat="1" x14ac:dyDescent="0.3">
      <c r="A39" s="41"/>
      <c r="B39" s="42"/>
      <c r="C39" s="49" t="s">
        <v>21</v>
      </c>
      <c r="D39" s="42"/>
      <c r="E39" s="42"/>
      <c r="F39" s="50" t="s">
        <v>25</v>
      </c>
      <c r="G39" s="122">
        <f>G43+G103</f>
        <v>62838.5</v>
      </c>
      <c r="H39" s="122">
        <f>H43+H103</f>
        <v>62838.5</v>
      </c>
      <c r="I39" s="122">
        <f>I43+I103</f>
        <v>62838.5</v>
      </c>
      <c r="J39" s="123">
        <f>J43+J103</f>
        <v>62838.5</v>
      </c>
    </row>
    <row r="40" spans="1:10" x14ac:dyDescent="0.3">
      <c r="A40" s="41"/>
      <c r="B40" s="42"/>
      <c r="C40" s="42"/>
      <c r="D40" s="42"/>
      <c r="E40" s="42"/>
      <c r="F40" s="51" t="s">
        <v>14</v>
      </c>
      <c r="G40" s="80"/>
      <c r="H40" s="80"/>
      <c r="I40" s="80"/>
      <c r="J40" s="83"/>
    </row>
    <row r="41" spans="1:10" ht="34.5" x14ac:dyDescent="0.3">
      <c r="A41" s="41"/>
      <c r="B41" s="42"/>
      <c r="C41" s="42"/>
      <c r="D41" s="42"/>
      <c r="E41" s="42"/>
      <c r="F41" s="45" t="s">
        <v>4</v>
      </c>
      <c r="G41" s="137">
        <f>G43</f>
        <v>62838.5</v>
      </c>
      <c r="H41" s="137">
        <f>H43</f>
        <v>62838.5</v>
      </c>
      <c r="I41" s="137">
        <f>I43</f>
        <v>62838.5</v>
      </c>
      <c r="J41" s="172">
        <f>J43</f>
        <v>62838.5</v>
      </c>
    </row>
    <row r="42" spans="1:10" x14ac:dyDescent="0.3">
      <c r="A42" s="41"/>
      <c r="B42" s="42"/>
      <c r="C42" s="42"/>
      <c r="D42" s="42"/>
      <c r="E42" s="42"/>
      <c r="F42" s="51" t="s">
        <v>14</v>
      </c>
      <c r="G42" s="80"/>
      <c r="H42" s="80"/>
      <c r="I42" s="80"/>
      <c r="J42" s="83"/>
    </row>
    <row r="43" spans="1:10" x14ac:dyDescent="0.3">
      <c r="A43" s="41"/>
      <c r="B43" s="42"/>
      <c r="C43" s="42"/>
      <c r="D43" s="49" t="s">
        <v>26</v>
      </c>
      <c r="E43" s="49"/>
      <c r="F43" s="146" t="s">
        <v>20</v>
      </c>
      <c r="G43" s="79">
        <f>+G45</f>
        <v>62838.5</v>
      </c>
      <c r="H43" s="79">
        <f t="shared" ref="H43:J43" si="4">+H45</f>
        <v>62838.5</v>
      </c>
      <c r="I43" s="79">
        <f t="shared" si="4"/>
        <v>62838.5</v>
      </c>
      <c r="J43" s="84">
        <f t="shared" si="4"/>
        <v>62838.5</v>
      </c>
    </row>
    <row r="44" spans="1:10" x14ac:dyDescent="0.3">
      <c r="A44" s="52"/>
      <c r="B44" s="53"/>
      <c r="C44" s="53"/>
      <c r="D44" s="53"/>
      <c r="E44" s="170"/>
      <c r="F44" s="171" t="s">
        <v>14</v>
      </c>
      <c r="G44" s="32"/>
      <c r="H44" s="32"/>
      <c r="I44" s="32"/>
      <c r="J44" s="85"/>
    </row>
    <row r="45" spans="1:10" ht="69" x14ac:dyDescent="0.3">
      <c r="A45" s="34"/>
      <c r="B45" s="32"/>
      <c r="C45" s="32"/>
      <c r="D45" s="32"/>
      <c r="E45" s="166">
        <f>+'2'!F68</f>
        <v>31005</v>
      </c>
      <c r="F45" s="167" t="str">
        <f>+'2'!G68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G45" s="168">
        <f>+G47</f>
        <v>62838.5</v>
      </c>
      <c r="H45" s="168">
        <f t="shared" ref="H45:J45" si="5">+H47</f>
        <v>62838.5</v>
      </c>
      <c r="I45" s="168">
        <f t="shared" si="5"/>
        <v>62838.5</v>
      </c>
      <c r="J45" s="169">
        <f t="shared" si="5"/>
        <v>62838.5</v>
      </c>
    </row>
    <row r="46" spans="1:10" x14ac:dyDescent="0.3">
      <c r="A46" s="34"/>
      <c r="B46" s="32"/>
      <c r="C46" s="32"/>
      <c r="D46" s="32"/>
      <c r="E46" s="32"/>
      <c r="F46" s="54" t="s">
        <v>15</v>
      </c>
      <c r="G46" s="32"/>
      <c r="H46" s="32"/>
      <c r="I46" s="32"/>
      <c r="J46" s="85"/>
    </row>
    <row r="47" spans="1:10" ht="34.5" x14ac:dyDescent="0.3">
      <c r="A47" s="34"/>
      <c r="B47" s="32"/>
      <c r="C47" s="32"/>
      <c r="D47" s="32"/>
      <c r="E47" s="32"/>
      <c r="F47" s="60" t="s">
        <v>32</v>
      </c>
      <c r="G47" s="152">
        <f>+G49</f>
        <v>62838.5</v>
      </c>
      <c r="H47" s="152">
        <f t="shared" ref="H47:J47" si="6">+H49</f>
        <v>62838.5</v>
      </c>
      <c r="I47" s="152">
        <f t="shared" si="6"/>
        <v>62838.5</v>
      </c>
      <c r="J47" s="149">
        <f t="shared" si="6"/>
        <v>62838.5</v>
      </c>
    </row>
    <row r="48" spans="1:10" ht="34.5" x14ac:dyDescent="0.3">
      <c r="A48" s="34"/>
      <c r="B48" s="32"/>
      <c r="C48" s="32"/>
      <c r="D48" s="32"/>
      <c r="E48" s="32"/>
      <c r="F48" s="44" t="s">
        <v>16</v>
      </c>
      <c r="G48" s="32"/>
      <c r="H48" s="32"/>
      <c r="I48" s="32"/>
      <c r="J48" s="85"/>
    </row>
    <row r="49" spans="1:10" x14ac:dyDescent="0.3">
      <c r="A49" s="34"/>
      <c r="B49" s="32"/>
      <c r="C49" s="32"/>
      <c r="D49" s="32"/>
      <c r="E49" s="32"/>
      <c r="F49" s="61" t="s">
        <v>13</v>
      </c>
      <c r="G49" s="152">
        <f>+G50</f>
        <v>62838.5</v>
      </c>
      <c r="H49" s="152">
        <f t="shared" ref="H49:H52" si="7">+H50</f>
        <v>62838.5</v>
      </c>
      <c r="I49" s="152">
        <f t="shared" ref="I49:I52" si="8">+I50</f>
        <v>62838.5</v>
      </c>
      <c r="J49" s="149">
        <f t="shared" ref="J49:J52" si="9">+J50</f>
        <v>62838.5</v>
      </c>
    </row>
    <row r="50" spans="1:10" x14ac:dyDescent="0.3">
      <c r="A50" s="34"/>
      <c r="B50" s="32"/>
      <c r="C50" s="32"/>
      <c r="D50" s="32"/>
      <c r="E50" s="32"/>
      <c r="F50" s="61" t="s">
        <v>29</v>
      </c>
      <c r="G50" s="152">
        <f>+G51</f>
        <v>62838.5</v>
      </c>
      <c r="H50" s="152">
        <f t="shared" si="7"/>
        <v>62838.5</v>
      </c>
      <c r="I50" s="152">
        <f t="shared" si="8"/>
        <v>62838.5</v>
      </c>
      <c r="J50" s="149">
        <f t="shared" si="9"/>
        <v>62838.5</v>
      </c>
    </row>
    <row r="51" spans="1:10" x14ac:dyDescent="0.3">
      <c r="A51" s="34"/>
      <c r="B51" s="32"/>
      <c r="C51" s="32"/>
      <c r="D51" s="32"/>
      <c r="E51" s="32"/>
      <c r="F51" s="61" t="s">
        <v>30</v>
      </c>
      <c r="G51" s="152">
        <f>+G52</f>
        <v>62838.5</v>
      </c>
      <c r="H51" s="152">
        <f t="shared" si="7"/>
        <v>62838.5</v>
      </c>
      <c r="I51" s="152">
        <f t="shared" si="8"/>
        <v>62838.5</v>
      </c>
      <c r="J51" s="149">
        <f t="shared" si="9"/>
        <v>62838.5</v>
      </c>
    </row>
    <row r="52" spans="1:10" x14ac:dyDescent="0.3">
      <c r="A52" s="34"/>
      <c r="B52" s="32"/>
      <c r="C52" s="32"/>
      <c r="D52" s="32"/>
      <c r="E52" s="32"/>
      <c r="F52" s="61" t="s">
        <v>48</v>
      </c>
      <c r="G52" s="152">
        <f>+G53</f>
        <v>62838.5</v>
      </c>
      <c r="H52" s="152">
        <f t="shared" si="7"/>
        <v>62838.5</v>
      </c>
      <c r="I52" s="152">
        <f t="shared" si="8"/>
        <v>62838.5</v>
      </c>
      <c r="J52" s="149">
        <f t="shared" si="9"/>
        <v>62838.5</v>
      </c>
    </row>
    <row r="53" spans="1:10" x14ac:dyDescent="0.3">
      <c r="A53" s="34"/>
      <c r="B53" s="32"/>
      <c r="C53" s="32"/>
      <c r="D53" s="32"/>
      <c r="E53" s="32"/>
      <c r="F53" s="61" t="s">
        <v>49</v>
      </c>
      <c r="G53" s="152">
        <f>+'4.'!E34</f>
        <v>62838.5</v>
      </c>
      <c r="H53" s="152">
        <f>+'4.'!H34</f>
        <v>62838.5</v>
      </c>
      <c r="I53" s="152">
        <f>+'4.'!K34</f>
        <v>62838.5</v>
      </c>
      <c r="J53" s="149">
        <f>+'4.'!N34</f>
        <v>62838.5</v>
      </c>
    </row>
    <row r="54" spans="1:10" x14ac:dyDescent="0.3">
      <c r="A54" s="34"/>
      <c r="B54" s="55" t="s">
        <v>123</v>
      </c>
      <c r="C54" s="32"/>
      <c r="D54" s="32"/>
      <c r="E54" s="32"/>
      <c r="F54" s="47" t="s">
        <v>53</v>
      </c>
      <c r="G54" s="150" t="e">
        <f>+G56</f>
        <v>#REF!</v>
      </c>
      <c r="H54" s="150" t="e">
        <f>+H56</f>
        <v>#REF!</v>
      </c>
      <c r="I54" s="150" t="e">
        <f>+I56</f>
        <v>#REF!</v>
      </c>
      <c r="J54" s="151" t="e">
        <f>+J56</f>
        <v>#REF!</v>
      </c>
    </row>
    <row r="55" spans="1:10" x14ac:dyDescent="0.3">
      <c r="A55" s="34"/>
      <c r="B55" s="32"/>
      <c r="C55" s="32"/>
      <c r="D55" s="32"/>
      <c r="E55" s="32"/>
      <c r="F55" s="44" t="s">
        <v>14</v>
      </c>
      <c r="G55" s="150"/>
      <c r="H55" s="150"/>
      <c r="I55" s="150"/>
      <c r="J55" s="151"/>
    </row>
    <row r="56" spans="1:10" x14ac:dyDescent="0.3">
      <c r="A56" s="34"/>
      <c r="B56" s="32"/>
      <c r="C56" s="55" t="s">
        <v>44</v>
      </c>
      <c r="D56" s="32"/>
      <c r="E56" s="32"/>
      <c r="F56" s="62" t="s">
        <v>53</v>
      </c>
      <c r="G56" s="150" t="e">
        <f>+G58</f>
        <v>#REF!</v>
      </c>
      <c r="H56" s="150" t="e">
        <f>+H58</f>
        <v>#REF!</v>
      </c>
      <c r="I56" s="150" t="e">
        <f>+I58</f>
        <v>#REF!</v>
      </c>
      <c r="J56" s="151" t="e">
        <f>+J58</f>
        <v>#REF!</v>
      </c>
    </row>
    <row r="57" spans="1:10" x14ac:dyDescent="0.3">
      <c r="A57" s="34"/>
      <c r="B57" s="32"/>
      <c r="C57" s="32"/>
      <c r="D57" s="32"/>
      <c r="E57" s="32"/>
      <c r="F57" s="51" t="s">
        <v>14</v>
      </c>
      <c r="G57" s="150"/>
      <c r="H57" s="150"/>
      <c r="I57" s="150"/>
      <c r="J57" s="151"/>
    </row>
    <row r="58" spans="1:10" ht="34.5" x14ac:dyDescent="0.3">
      <c r="A58" s="34"/>
      <c r="B58" s="32"/>
      <c r="C58" s="32"/>
      <c r="D58" s="32"/>
      <c r="E58" s="32"/>
      <c r="F58" s="45" t="s">
        <v>4</v>
      </c>
      <c r="G58" s="150" t="e">
        <f>+G60</f>
        <v>#REF!</v>
      </c>
      <c r="H58" s="150" t="e">
        <f>+H60</f>
        <v>#REF!</v>
      </c>
      <c r="I58" s="150" t="e">
        <f>+I60</f>
        <v>#REF!</v>
      </c>
      <c r="J58" s="151" t="e">
        <f>+J60</f>
        <v>#REF!</v>
      </c>
    </row>
    <row r="59" spans="1:10" x14ac:dyDescent="0.3">
      <c r="A59" s="34"/>
      <c r="B59" s="32"/>
      <c r="C59" s="32"/>
      <c r="D59" s="32"/>
      <c r="E59" s="32"/>
      <c r="F59" s="51" t="s">
        <v>14</v>
      </c>
      <c r="G59" s="152"/>
      <c r="H59" s="152"/>
      <c r="I59" s="152"/>
      <c r="J59" s="149"/>
    </row>
    <row r="60" spans="1:10" ht="22.5" customHeight="1" x14ac:dyDescent="0.3">
      <c r="A60" s="159"/>
      <c r="B60" s="56"/>
      <c r="C60" s="56"/>
      <c r="D60" s="94" t="e">
        <f>+'4.'!#REF!</f>
        <v>#REF!</v>
      </c>
      <c r="E60" s="160"/>
      <c r="F60" s="58" t="e">
        <f>+'4.'!#REF!</f>
        <v>#REF!</v>
      </c>
      <c r="G60" s="161" t="e">
        <f>+G62</f>
        <v>#REF!</v>
      </c>
      <c r="H60" s="161" t="e">
        <f>+H62</f>
        <v>#REF!</v>
      </c>
      <c r="I60" s="161" t="e">
        <f>+I62</f>
        <v>#REF!</v>
      </c>
      <c r="J60" s="162" t="e">
        <f>+J62</f>
        <v>#REF!</v>
      </c>
    </row>
    <row r="61" spans="1:10" x14ac:dyDescent="0.3">
      <c r="A61" s="52"/>
      <c r="B61" s="53"/>
      <c r="C61" s="53"/>
      <c r="D61" s="53"/>
      <c r="E61" s="170"/>
      <c r="F61" s="171" t="s">
        <v>14</v>
      </c>
      <c r="G61" s="32"/>
      <c r="H61" s="32"/>
      <c r="I61" s="32"/>
      <c r="J61" s="85"/>
    </row>
    <row r="62" spans="1:10" ht="90" customHeight="1" x14ac:dyDescent="0.3">
      <c r="A62" s="34"/>
      <c r="B62" s="32"/>
      <c r="C62" s="32"/>
      <c r="D62" s="32"/>
      <c r="E62" s="166" t="e">
        <f>+'4.'!#REF!</f>
        <v>#REF!</v>
      </c>
      <c r="F62" s="167" t="e">
        <f>+'4.'!#REF!</f>
        <v>#REF!</v>
      </c>
      <c r="G62" s="168" t="e">
        <f>+G64</f>
        <v>#REF!</v>
      </c>
      <c r="H62" s="168" t="e">
        <f t="shared" ref="H62:J62" si="10">+H64</f>
        <v>#REF!</v>
      </c>
      <c r="I62" s="168" t="e">
        <f t="shared" si="10"/>
        <v>#REF!</v>
      </c>
      <c r="J62" s="169" t="e">
        <f t="shared" si="10"/>
        <v>#REF!</v>
      </c>
    </row>
    <row r="63" spans="1:10" x14ac:dyDescent="0.3">
      <c r="A63" s="34"/>
      <c r="B63" s="32"/>
      <c r="C63" s="32"/>
      <c r="D63" s="32"/>
      <c r="E63" s="32"/>
      <c r="F63" s="54" t="s">
        <v>15</v>
      </c>
      <c r="G63" s="32"/>
      <c r="H63" s="32"/>
      <c r="I63" s="32"/>
      <c r="J63" s="85"/>
    </row>
    <row r="64" spans="1:10" ht="43.5" customHeight="1" x14ac:dyDescent="0.3">
      <c r="A64" s="34"/>
      <c r="B64" s="32"/>
      <c r="C64" s="32"/>
      <c r="D64" s="32"/>
      <c r="E64" s="32"/>
      <c r="F64" s="60" t="s">
        <v>55</v>
      </c>
      <c r="G64" s="152" t="e">
        <f>+G66</f>
        <v>#REF!</v>
      </c>
      <c r="H64" s="152" t="e">
        <f t="shared" ref="H64:J64" si="11">+H66</f>
        <v>#REF!</v>
      </c>
      <c r="I64" s="152" t="e">
        <f t="shared" si="11"/>
        <v>#REF!</v>
      </c>
      <c r="J64" s="149" t="e">
        <f t="shared" si="11"/>
        <v>#REF!</v>
      </c>
    </row>
    <row r="65" spans="1:10" ht="34.5" x14ac:dyDescent="0.3">
      <c r="A65" s="34"/>
      <c r="B65" s="32"/>
      <c r="C65" s="32"/>
      <c r="D65" s="32"/>
      <c r="E65" s="32"/>
      <c r="F65" s="44" t="s">
        <v>16</v>
      </c>
      <c r="G65" s="32"/>
      <c r="H65" s="32"/>
      <c r="I65" s="32"/>
      <c r="J65" s="85"/>
    </row>
    <row r="66" spans="1:10" x14ac:dyDescent="0.3">
      <c r="A66" s="34"/>
      <c r="B66" s="32"/>
      <c r="C66" s="32"/>
      <c r="D66" s="32"/>
      <c r="E66" s="32"/>
      <c r="F66" s="61" t="s">
        <v>13</v>
      </c>
      <c r="G66" s="152" t="e">
        <f>+G67</f>
        <v>#REF!</v>
      </c>
      <c r="H66" s="152" t="e">
        <f t="shared" ref="H66:J66" si="12">+H67</f>
        <v>#REF!</v>
      </c>
      <c r="I66" s="152" t="e">
        <f t="shared" si="12"/>
        <v>#REF!</v>
      </c>
      <c r="J66" s="149" t="e">
        <f t="shared" si="12"/>
        <v>#REF!</v>
      </c>
    </row>
    <row r="67" spans="1:10" x14ac:dyDescent="0.3">
      <c r="A67" s="34"/>
      <c r="B67" s="32"/>
      <c r="C67" s="32"/>
      <c r="D67" s="32"/>
      <c r="E67" s="32"/>
      <c r="F67" s="61" t="s">
        <v>29</v>
      </c>
      <c r="G67" s="152" t="e">
        <f>+G68</f>
        <v>#REF!</v>
      </c>
      <c r="H67" s="152" t="e">
        <f t="shared" ref="H67:J67" si="13">+H68</f>
        <v>#REF!</v>
      </c>
      <c r="I67" s="152" t="e">
        <f t="shared" si="13"/>
        <v>#REF!</v>
      </c>
      <c r="J67" s="149" t="e">
        <f t="shared" si="13"/>
        <v>#REF!</v>
      </c>
    </row>
    <row r="68" spans="1:10" x14ac:dyDescent="0.3">
      <c r="A68" s="34"/>
      <c r="B68" s="32"/>
      <c r="C68" s="32"/>
      <c r="D68" s="32"/>
      <c r="E68" s="32"/>
      <c r="F68" s="61" t="s">
        <v>30</v>
      </c>
      <c r="G68" s="152" t="e">
        <f>+G69</f>
        <v>#REF!</v>
      </c>
      <c r="H68" s="152" t="e">
        <f t="shared" ref="H68:J68" si="14">+H69</f>
        <v>#REF!</v>
      </c>
      <c r="I68" s="152" t="e">
        <f t="shared" si="14"/>
        <v>#REF!</v>
      </c>
      <c r="J68" s="149" t="e">
        <f t="shared" si="14"/>
        <v>#REF!</v>
      </c>
    </row>
    <row r="69" spans="1:10" x14ac:dyDescent="0.3">
      <c r="A69" s="34"/>
      <c r="B69" s="32"/>
      <c r="C69" s="32"/>
      <c r="D69" s="32"/>
      <c r="E69" s="32"/>
      <c r="F69" s="61" t="s">
        <v>48</v>
      </c>
      <c r="G69" s="152" t="e">
        <f>+G70</f>
        <v>#REF!</v>
      </c>
      <c r="H69" s="152" t="e">
        <f t="shared" ref="H69:J69" si="15">+H70</f>
        <v>#REF!</v>
      </c>
      <c r="I69" s="152" t="e">
        <f t="shared" si="15"/>
        <v>#REF!</v>
      </c>
      <c r="J69" s="149" t="e">
        <f t="shared" si="15"/>
        <v>#REF!</v>
      </c>
    </row>
    <row r="70" spans="1:10" x14ac:dyDescent="0.3">
      <c r="A70" s="34"/>
      <c r="B70" s="32"/>
      <c r="C70" s="32"/>
      <c r="D70" s="32"/>
      <c r="E70" s="32"/>
      <c r="F70" s="61" t="s">
        <v>49</v>
      </c>
      <c r="G70" s="152" t="e">
        <f>+'4.'!#REF!</f>
        <v>#REF!</v>
      </c>
      <c r="H70" s="152" t="e">
        <f>+'4.'!#REF!</f>
        <v>#REF!</v>
      </c>
      <c r="I70" s="152" t="e">
        <f>+'4.'!#REF!</f>
        <v>#REF!</v>
      </c>
      <c r="J70" s="149" t="e">
        <f>+'4.'!#REF!</f>
        <v>#REF!</v>
      </c>
    </row>
    <row r="71" spans="1:10" s="93" customFormat="1" ht="34.5" x14ac:dyDescent="0.3">
      <c r="A71" s="120" t="s">
        <v>103</v>
      </c>
      <c r="B71" s="121"/>
      <c r="C71" s="121"/>
      <c r="D71" s="121"/>
      <c r="E71" s="121"/>
      <c r="F71" s="109" t="s">
        <v>43</v>
      </c>
      <c r="G71" s="122" t="e">
        <f>G73</f>
        <v>#REF!</v>
      </c>
      <c r="H71" s="122" t="e">
        <f>H73</f>
        <v>#REF!</v>
      </c>
      <c r="I71" s="122" t="e">
        <f>I73</f>
        <v>#REF!</v>
      </c>
      <c r="J71" s="123" t="e">
        <f>J73</f>
        <v>#REF!</v>
      </c>
    </row>
    <row r="72" spans="1:10" x14ac:dyDescent="0.3">
      <c r="A72" s="82"/>
      <c r="B72" s="78"/>
      <c r="C72" s="78"/>
      <c r="D72" s="78"/>
      <c r="E72" s="78"/>
      <c r="F72" s="80" t="s">
        <v>14</v>
      </c>
      <c r="G72" s="80"/>
      <c r="H72" s="80"/>
      <c r="I72" s="80"/>
      <c r="J72" s="136"/>
    </row>
    <row r="73" spans="1:10" s="93" customFormat="1" x14ac:dyDescent="0.3">
      <c r="A73" s="120"/>
      <c r="B73" s="121" t="s">
        <v>102</v>
      </c>
      <c r="C73" s="121"/>
      <c r="D73" s="121"/>
      <c r="E73" s="121"/>
      <c r="F73" s="109" t="s">
        <v>35</v>
      </c>
      <c r="G73" s="122" t="e">
        <f>G75</f>
        <v>#REF!</v>
      </c>
      <c r="H73" s="122" t="e">
        <f>H75</f>
        <v>#REF!</v>
      </c>
      <c r="I73" s="122" t="e">
        <f>I75</f>
        <v>#REF!</v>
      </c>
      <c r="J73" s="123" t="e">
        <f>J75</f>
        <v>#REF!</v>
      </c>
    </row>
    <row r="74" spans="1:10" x14ac:dyDescent="0.3">
      <c r="A74" s="82"/>
      <c r="B74" s="78"/>
      <c r="C74" s="78"/>
      <c r="D74" s="78"/>
      <c r="E74" s="78"/>
      <c r="F74" s="80" t="s">
        <v>14</v>
      </c>
      <c r="G74" s="80"/>
      <c r="H74" s="80"/>
      <c r="I74" s="80"/>
      <c r="J74" s="136"/>
    </row>
    <row r="75" spans="1:10" s="93" customFormat="1" x14ac:dyDescent="0.3">
      <c r="A75" s="120"/>
      <c r="B75" s="121"/>
      <c r="C75" s="121" t="s">
        <v>101</v>
      </c>
      <c r="D75" s="121"/>
      <c r="E75" s="121"/>
      <c r="F75" s="109" t="s">
        <v>35</v>
      </c>
      <c r="G75" s="122" t="e">
        <f>G79+G113</f>
        <v>#REF!</v>
      </c>
      <c r="H75" s="122" t="e">
        <f>H79+H113</f>
        <v>#REF!</v>
      </c>
      <c r="I75" s="122" t="e">
        <f>I79+I113</f>
        <v>#REF!</v>
      </c>
      <c r="J75" s="123" t="e">
        <f>J79+J113</f>
        <v>#REF!</v>
      </c>
    </row>
    <row r="76" spans="1:10" x14ac:dyDescent="0.3">
      <c r="A76" s="82"/>
      <c r="B76" s="78"/>
      <c r="C76" s="78"/>
      <c r="D76" s="78"/>
      <c r="E76" s="78"/>
      <c r="F76" s="80" t="s">
        <v>14</v>
      </c>
      <c r="G76" s="80"/>
      <c r="H76" s="80"/>
      <c r="I76" s="80"/>
      <c r="J76" s="83"/>
    </row>
    <row r="77" spans="1:10" x14ac:dyDescent="0.3">
      <c r="A77" s="82"/>
      <c r="B77" s="78"/>
      <c r="C77" s="78"/>
      <c r="D77" s="78"/>
      <c r="E77" s="78"/>
      <c r="F77" s="80" t="e">
        <f>F91</f>
        <v>#REF!</v>
      </c>
      <c r="G77" s="137" t="e">
        <f>G79</f>
        <v>#REF!</v>
      </c>
      <c r="H77" s="137" t="e">
        <f>H79</f>
        <v>#REF!</v>
      </c>
      <c r="I77" s="137" t="e">
        <f>I79</f>
        <v>#REF!</v>
      </c>
      <c r="J77" s="172" t="e">
        <f>J79</f>
        <v>#REF!</v>
      </c>
    </row>
    <row r="78" spans="1:10" x14ac:dyDescent="0.3">
      <c r="A78" s="82"/>
      <c r="B78" s="78"/>
      <c r="C78" s="78"/>
      <c r="D78" s="78"/>
      <c r="E78" s="78"/>
      <c r="F78" s="80" t="s">
        <v>14</v>
      </c>
      <c r="G78" s="80"/>
      <c r="H78" s="80"/>
      <c r="I78" s="80"/>
      <c r="J78" s="83"/>
    </row>
    <row r="79" spans="1:10" x14ac:dyDescent="0.3">
      <c r="A79" s="82"/>
      <c r="B79" s="78"/>
      <c r="C79" s="78"/>
      <c r="D79" s="147" t="s">
        <v>45</v>
      </c>
      <c r="E79" s="147"/>
      <c r="F79" s="147" t="s">
        <v>42</v>
      </c>
      <c r="G79" s="153" t="e">
        <f>+G81+G89</f>
        <v>#REF!</v>
      </c>
      <c r="H79" s="153" t="e">
        <f t="shared" ref="H79:J79" si="16">+H81+H89</f>
        <v>#REF!</v>
      </c>
      <c r="I79" s="153" t="e">
        <f t="shared" si="16"/>
        <v>#REF!</v>
      </c>
      <c r="J79" s="154" t="e">
        <f t="shared" si="16"/>
        <v>#REF!</v>
      </c>
    </row>
    <row r="80" spans="1:10" x14ac:dyDescent="0.3">
      <c r="A80" s="82"/>
      <c r="B80" s="78"/>
      <c r="C80" s="78"/>
      <c r="D80" s="32"/>
      <c r="E80" s="32"/>
      <c r="F80" s="32" t="s">
        <v>14</v>
      </c>
      <c r="G80" s="32"/>
      <c r="H80" s="32"/>
      <c r="I80" s="32"/>
      <c r="J80" s="85"/>
    </row>
    <row r="81" spans="1:10" s="31" customFormat="1" ht="42" customHeight="1" x14ac:dyDescent="0.25">
      <c r="A81" s="82"/>
      <c r="B81" s="78"/>
      <c r="C81" s="78"/>
      <c r="D81" s="32"/>
      <c r="E81" s="166" t="e">
        <f>+#REF!</f>
        <v>#REF!</v>
      </c>
      <c r="F81" s="167" t="e">
        <f>+#REF!</f>
        <v>#REF!</v>
      </c>
      <c r="G81" s="168" t="e">
        <f>G83</f>
        <v>#REF!</v>
      </c>
      <c r="H81" s="168" t="e">
        <f>H83</f>
        <v>#REF!</v>
      </c>
      <c r="I81" s="168" t="e">
        <f>I83</f>
        <v>#REF!</v>
      </c>
      <c r="J81" s="169" t="e">
        <f>J83</f>
        <v>#REF!</v>
      </c>
    </row>
    <row r="82" spans="1:10" s="31" customFormat="1" x14ac:dyDescent="0.25">
      <c r="A82" s="82"/>
      <c r="B82" s="78"/>
      <c r="C82" s="78"/>
      <c r="D82" s="32"/>
      <c r="E82" s="32"/>
      <c r="F82" s="35" t="s">
        <v>15</v>
      </c>
      <c r="G82" s="77"/>
      <c r="H82" s="77"/>
      <c r="I82" s="77"/>
      <c r="J82" s="86"/>
    </row>
    <row r="83" spans="1:10" s="31" customFormat="1" ht="43.5" customHeight="1" x14ac:dyDescent="0.25">
      <c r="A83" s="82"/>
      <c r="B83" s="78"/>
      <c r="C83" s="78"/>
      <c r="D83" s="32"/>
      <c r="E83" s="32"/>
      <c r="F83" s="60" t="s">
        <v>4</v>
      </c>
      <c r="G83" s="77" t="e">
        <f>G85</f>
        <v>#REF!</v>
      </c>
      <c r="H83" s="77" t="e">
        <f>H85</f>
        <v>#REF!</v>
      </c>
      <c r="I83" s="77" t="e">
        <f>I85</f>
        <v>#REF!</v>
      </c>
      <c r="J83" s="86" t="e">
        <f>J85</f>
        <v>#REF!</v>
      </c>
    </row>
    <row r="84" spans="1:10" s="31" customFormat="1" ht="34.5" x14ac:dyDescent="0.25">
      <c r="A84" s="82"/>
      <c r="B84" s="78"/>
      <c r="C84" s="78"/>
      <c r="D84" s="32"/>
      <c r="E84" s="32"/>
      <c r="F84" s="35" t="s">
        <v>16</v>
      </c>
      <c r="G84" s="77"/>
      <c r="H84" s="77"/>
      <c r="I84" s="77"/>
      <c r="J84" s="86"/>
    </row>
    <row r="85" spans="1:10" s="31" customFormat="1" x14ac:dyDescent="0.25">
      <c r="A85" s="82"/>
      <c r="B85" s="78"/>
      <c r="C85" s="78"/>
      <c r="D85" s="32"/>
      <c r="E85" s="32"/>
      <c r="F85" s="35" t="s">
        <v>13</v>
      </c>
      <c r="G85" s="77" t="e">
        <f t="shared" ref="G85:J87" si="17">G86</f>
        <v>#REF!</v>
      </c>
      <c r="H85" s="77" t="e">
        <f t="shared" si="17"/>
        <v>#REF!</v>
      </c>
      <c r="I85" s="77" t="e">
        <f t="shared" si="17"/>
        <v>#REF!</v>
      </c>
      <c r="J85" s="86" t="e">
        <f t="shared" si="17"/>
        <v>#REF!</v>
      </c>
    </row>
    <row r="86" spans="1:10" s="31" customFormat="1" x14ac:dyDescent="0.25">
      <c r="A86" s="82"/>
      <c r="B86" s="78"/>
      <c r="C86" s="78"/>
      <c r="D86" s="32"/>
      <c r="E86" s="32"/>
      <c r="F86" s="35" t="s">
        <v>34</v>
      </c>
      <c r="G86" s="77" t="e">
        <f t="shared" si="17"/>
        <v>#REF!</v>
      </c>
      <c r="H86" s="77" t="e">
        <f t="shared" si="17"/>
        <v>#REF!</v>
      </c>
      <c r="I86" s="77" t="e">
        <f t="shared" si="17"/>
        <v>#REF!</v>
      </c>
      <c r="J86" s="86" t="e">
        <f t="shared" si="17"/>
        <v>#REF!</v>
      </c>
    </row>
    <row r="87" spans="1:10" s="31" customFormat="1" x14ac:dyDescent="0.25">
      <c r="A87" s="82"/>
      <c r="B87" s="78"/>
      <c r="C87" s="78"/>
      <c r="D87" s="32"/>
      <c r="E87" s="32"/>
      <c r="F87" s="35" t="s">
        <v>37</v>
      </c>
      <c r="G87" s="77" t="e">
        <f t="shared" si="17"/>
        <v>#REF!</v>
      </c>
      <c r="H87" s="77" t="e">
        <f t="shared" si="17"/>
        <v>#REF!</v>
      </c>
      <c r="I87" s="77" t="e">
        <f t="shared" si="17"/>
        <v>#REF!</v>
      </c>
      <c r="J87" s="86" t="e">
        <f t="shared" si="17"/>
        <v>#REF!</v>
      </c>
    </row>
    <row r="88" spans="1:10" s="31" customFormat="1" x14ac:dyDescent="0.25">
      <c r="A88" s="82"/>
      <c r="B88" s="78"/>
      <c r="C88" s="78"/>
      <c r="D88" s="32"/>
      <c r="E88" s="32"/>
      <c r="F88" s="35" t="s">
        <v>57</v>
      </c>
      <c r="G88" s="77" t="e">
        <f>+#REF!</f>
        <v>#REF!</v>
      </c>
      <c r="H88" s="77" t="e">
        <f>+G88</f>
        <v>#REF!</v>
      </c>
      <c r="I88" s="77" t="e">
        <f>+H88</f>
        <v>#REF!</v>
      </c>
      <c r="J88" s="86" t="e">
        <f>+#REF!</f>
        <v>#REF!</v>
      </c>
    </row>
    <row r="89" spans="1:10" s="31" customFormat="1" ht="42" customHeight="1" x14ac:dyDescent="0.25">
      <c r="A89" s="138"/>
      <c r="B89" s="139"/>
      <c r="C89" s="139"/>
      <c r="D89" s="39"/>
      <c r="E89" s="166" t="e">
        <f>+#REF!</f>
        <v>#REF!</v>
      </c>
      <c r="F89" s="167" t="e">
        <f>+#REF!</f>
        <v>#REF!</v>
      </c>
      <c r="G89" s="168" t="e">
        <f>G91</f>
        <v>#REF!</v>
      </c>
      <c r="H89" s="168" t="e">
        <f>H91</f>
        <v>#REF!</v>
      </c>
      <c r="I89" s="168" t="e">
        <f>I91</f>
        <v>#REF!</v>
      </c>
      <c r="J89" s="169" t="e">
        <f>J91</f>
        <v>#REF!</v>
      </c>
    </row>
    <row r="90" spans="1:10" s="31" customFormat="1" x14ac:dyDescent="0.25">
      <c r="A90" s="82"/>
      <c r="B90" s="78"/>
      <c r="C90" s="78"/>
      <c r="D90" s="32"/>
      <c r="E90" s="32"/>
      <c r="F90" s="35" t="s">
        <v>15</v>
      </c>
      <c r="G90" s="152"/>
      <c r="H90" s="152"/>
      <c r="I90" s="152"/>
      <c r="J90" s="149"/>
    </row>
    <row r="91" spans="1:10" s="31" customFormat="1" ht="43.5" customHeight="1" x14ac:dyDescent="0.25">
      <c r="A91" s="82"/>
      <c r="B91" s="78"/>
      <c r="C91" s="78"/>
      <c r="D91" s="32"/>
      <c r="E91" s="32"/>
      <c r="F91" s="60" t="e">
        <f>+#REF!</f>
        <v>#REF!</v>
      </c>
      <c r="G91" s="152" t="e">
        <f>G93</f>
        <v>#REF!</v>
      </c>
      <c r="H91" s="152" t="e">
        <f>H93</f>
        <v>#REF!</v>
      </c>
      <c r="I91" s="152" t="e">
        <f>I93</f>
        <v>#REF!</v>
      </c>
      <c r="J91" s="149" t="e">
        <f>J93</f>
        <v>#REF!</v>
      </c>
    </row>
    <row r="92" spans="1:10" s="31" customFormat="1" ht="34.5" x14ac:dyDescent="0.25">
      <c r="A92" s="82"/>
      <c r="B92" s="78"/>
      <c r="C92" s="78"/>
      <c r="D92" s="32"/>
      <c r="E92" s="32"/>
      <c r="F92" s="35" t="s">
        <v>16</v>
      </c>
      <c r="G92" s="152"/>
      <c r="H92" s="152"/>
      <c r="I92" s="152"/>
      <c r="J92" s="149"/>
    </row>
    <row r="93" spans="1:10" s="31" customFormat="1" x14ac:dyDescent="0.25">
      <c r="A93" s="82"/>
      <c r="B93" s="78"/>
      <c r="C93" s="78"/>
      <c r="D93" s="32"/>
      <c r="E93" s="32"/>
      <c r="F93" s="35" t="s">
        <v>13</v>
      </c>
      <c r="G93" s="152" t="e">
        <f t="shared" ref="G93:J94" si="18">G94</f>
        <v>#REF!</v>
      </c>
      <c r="H93" s="152" t="e">
        <f t="shared" si="18"/>
        <v>#REF!</v>
      </c>
      <c r="I93" s="152" t="e">
        <f t="shared" si="18"/>
        <v>#REF!</v>
      </c>
      <c r="J93" s="149" t="e">
        <f t="shared" si="18"/>
        <v>#REF!</v>
      </c>
    </row>
    <row r="94" spans="1:10" s="31" customFormat="1" x14ac:dyDescent="0.25">
      <c r="A94" s="82"/>
      <c r="B94" s="78"/>
      <c r="C94" s="78"/>
      <c r="D94" s="32"/>
      <c r="E94" s="32"/>
      <c r="F94" s="35" t="s">
        <v>34</v>
      </c>
      <c r="G94" s="152" t="e">
        <f t="shared" si="18"/>
        <v>#REF!</v>
      </c>
      <c r="H94" s="152" t="e">
        <f t="shared" si="18"/>
        <v>#REF!</v>
      </c>
      <c r="I94" s="152" t="e">
        <f t="shared" si="18"/>
        <v>#REF!</v>
      </c>
      <c r="J94" s="149" t="e">
        <f t="shared" si="18"/>
        <v>#REF!</v>
      </c>
    </row>
    <row r="95" spans="1:10" s="31" customFormat="1" x14ac:dyDescent="0.25">
      <c r="A95" s="82"/>
      <c r="B95" s="78"/>
      <c r="C95" s="78"/>
      <c r="D95" s="32"/>
      <c r="E95" s="32"/>
      <c r="F95" s="35" t="s">
        <v>116</v>
      </c>
      <c r="G95" s="152" t="e">
        <f>G97</f>
        <v>#REF!</v>
      </c>
      <c r="H95" s="152" t="e">
        <f>H97</f>
        <v>#REF!</v>
      </c>
      <c r="I95" s="152" t="e">
        <f>I97</f>
        <v>#REF!</v>
      </c>
      <c r="J95" s="149" t="e">
        <f>+J96</f>
        <v>#REF!</v>
      </c>
    </row>
    <row r="96" spans="1:10" s="31" customFormat="1" ht="40.5" customHeight="1" x14ac:dyDescent="0.25">
      <c r="A96" s="140"/>
      <c r="B96" s="141"/>
      <c r="C96" s="141"/>
      <c r="D96" s="142"/>
      <c r="E96" s="142"/>
      <c r="F96" s="144" t="s">
        <v>117</v>
      </c>
      <c r="G96" s="155" t="e">
        <f>+G97</f>
        <v>#REF!</v>
      </c>
      <c r="H96" s="155" t="e">
        <f>+H97</f>
        <v>#REF!</v>
      </c>
      <c r="I96" s="155" t="e">
        <f>+I97</f>
        <v>#REF!</v>
      </c>
      <c r="J96" s="156" t="e">
        <f>+J97</f>
        <v>#REF!</v>
      </c>
    </row>
    <row r="97" spans="1:10" s="31" customFormat="1" ht="21" customHeight="1" thickBot="1" x14ac:dyDescent="0.3">
      <c r="A97" s="87"/>
      <c r="B97" s="88"/>
      <c r="C97" s="88"/>
      <c r="D97" s="73"/>
      <c r="E97" s="73"/>
      <c r="F97" s="143" t="s">
        <v>54</v>
      </c>
      <c r="G97" s="157" t="e">
        <f>+#REF!</f>
        <v>#REF!</v>
      </c>
      <c r="H97" s="157" t="e">
        <f>+G97</f>
        <v>#REF!</v>
      </c>
      <c r="I97" s="157" t="e">
        <f>+H97</f>
        <v>#REF!</v>
      </c>
      <c r="J97" s="158" t="e">
        <f>+#REF!</f>
        <v>#REF!</v>
      </c>
    </row>
  </sheetData>
  <mergeCells count="13">
    <mergeCell ref="I9:I10"/>
    <mergeCell ref="J9:J10"/>
    <mergeCell ref="A1:J1"/>
    <mergeCell ref="A2:J2"/>
    <mergeCell ref="A3:J3"/>
    <mergeCell ref="A5:J5"/>
    <mergeCell ref="A8:C9"/>
    <mergeCell ref="D8:E9"/>
    <mergeCell ref="F8:F10"/>
    <mergeCell ref="I6:J7"/>
    <mergeCell ref="H9:H10"/>
    <mergeCell ref="G9:G10"/>
    <mergeCell ref="G8:J8"/>
  </mergeCells>
  <pageMargins left="0.7" right="0.7" top="0.75" bottom="0.75" header="0.3" footer="0.3"/>
  <pageSetup paperSize="9" scale="55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5</vt:i4>
      </vt:variant>
    </vt:vector>
  </HeadingPairs>
  <TitlesOfParts>
    <vt:vector size="17" baseType="lpstr">
      <vt:lpstr>..</vt:lpstr>
      <vt:lpstr>...</vt:lpstr>
      <vt:lpstr>1</vt:lpstr>
      <vt:lpstr>2</vt:lpstr>
      <vt:lpstr>3.</vt:lpstr>
      <vt:lpstr>4.</vt:lpstr>
      <vt:lpstr>5.</vt:lpstr>
      <vt:lpstr>6.</vt:lpstr>
      <vt:lpstr>7.</vt:lpstr>
      <vt:lpstr>8..</vt:lpstr>
      <vt:lpstr>9.</vt:lpstr>
      <vt:lpstr>8</vt:lpstr>
      <vt:lpstr>'...'!Print_Area</vt:lpstr>
      <vt:lpstr>'2'!Print_Area</vt:lpstr>
      <vt:lpstr>'4.'!Print_Area</vt:lpstr>
      <vt:lpstr>'6.'!Print_Area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https:/mul2-mta.gov.am/tasks/1650757/oneclick/havelvac.xlsx?token=c318293a9c7cd764ad3b6afac3a4c8f3</cp:keywords>
  <cp:lastModifiedBy>Siranush Chteyan</cp:lastModifiedBy>
  <cp:lastPrinted>2026-03-11T05:46:35Z</cp:lastPrinted>
  <dcterms:created xsi:type="dcterms:W3CDTF">2021-01-22T11:42:14Z</dcterms:created>
  <dcterms:modified xsi:type="dcterms:W3CDTF">2026-03-11T14:28:15Z</dcterms:modified>
</cp:coreProperties>
</file>