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888a1d7fbbf3e956ca967380daf2c1a09e1dd51dfb3948f8a90f43f628ffb04e\naxagic-10․12․2025\"/>
    </mc:Choice>
  </mc:AlternateContent>
  <bookViews>
    <workbookView xWindow="0" yWindow="0" windowWidth="28800" windowHeight="12180" activeTab="1"/>
  </bookViews>
  <sheets>
    <sheet name="1" sheetId="2" r:id="rId1"/>
    <sheet name="2" sheetId="9" r:id="rId2"/>
    <sheet name="3" sheetId="10" r:id="rId3"/>
    <sheet name="4." sheetId="7" r:id="rId4"/>
    <sheet name="5." sheetId="8" r:id="rId5"/>
    <sheet name="6" sheetId="25" r:id="rId6"/>
  </sheets>
  <externalReferences>
    <externalReference r:id="rId7"/>
  </externalReferences>
  <definedNames>
    <definedName name="_xlnm.Print_Area" localSheetId="0">'1'!$B$1:$H$47</definedName>
    <definedName name="_xlnm.Print_Area" localSheetId="1">'2'!$A$1:$I$44</definedName>
    <definedName name="_xlnm.Print_Area" localSheetId="2">'3'!$A$1:$E$49</definedName>
    <definedName name="_xlnm.Print_Area" localSheetId="3">'4.'!$A$1:$K$28</definedName>
    <definedName name="_xlnm.Print_Area" localSheetId="4">'5.'!$A$1:$K$28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0" l="1"/>
  <c r="E41" i="10"/>
  <c r="E16" i="10"/>
  <c r="G12" i="9"/>
  <c r="I9" i="25"/>
  <c r="I27" i="25"/>
  <c r="I39" i="25"/>
  <c r="I38" i="25"/>
  <c r="I37" i="25"/>
  <c r="I36" i="25"/>
  <c r="I34" i="25"/>
  <c r="I42" i="25" l="1"/>
  <c r="E44" i="10"/>
  <c r="G37" i="9"/>
  <c r="H37" i="9"/>
  <c r="I37" i="9"/>
  <c r="F37" i="9"/>
  <c r="E40" i="9"/>
  <c r="E17" i="9"/>
  <c r="H41" i="2"/>
  <c r="H39" i="9" l="1"/>
  <c r="E39" i="9" l="1"/>
  <c r="E37" i="9"/>
  <c r="I44" i="25"/>
  <c r="I41" i="25" s="1"/>
  <c r="E43" i="10"/>
  <c r="K19" i="7" s="1"/>
  <c r="E19" i="10"/>
  <c r="E20" i="10"/>
  <c r="E21" i="10"/>
  <c r="E22" i="10"/>
  <c r="G25" i="9"/>
  <c r="G21" i="9"/>
  <c r="G16" i="9"/>
  <c r="G14" i="9" s="1"/>
  <c r="I49" i="25"/>
  <c r="I48" i="25"/>
  <c r="I47" i="25"/>
  <c r="I46" i="25"/>
  <c r="I33" i="25"/>
  <c r="I32" i="25"/>
  <c r="I31" i="25"/>
  <c r="I29" i="25"/>
  <c r="I28" i="25"/>
  <c r="I25" i="25"/>
  <c r="I23" i="25"/>
  <c r="I22" i="25"/>
  <c r="I21" i="25"/>
  <c r="I19" i="25"/>
  <c r="K17" i="7"/>
  <c r="K16" i="8"/>
  <c r="E26" i="9"/>
  <c r="E28" i="10" s="1"/>
  <c r="E27" i="9"/>
  <c r="E29" i="10" s="1"/>
  <c r="E28" i="9"/>
  <c r="E30" i="10" s="1"/>
  <c r="E29" i="9"/>
  <c r="E31" i="10" s="1"/>
  <c r="E30" i="9"/>
  <c r="E32" i="10" s="1"/>
  <c r="E31" i="9"/>
  <c r="E33" i="10" s="1"/>
  <c r="E32" i="9"/>
  <c r="E34" i="10" s="1"/>
  <c r="E33" i="9"/>
  <c r="E35" i="10" s="1"/>
  <c r="E34" i="9"/>
  <c r="E36" i="10" s="1"/>
  <c r="E35" i="9"/>
  <c r="E37" i="10" s="1"/>
  <c r="E36" i="9"/>
  <c r="E38" i="10" s="1"/>
  <c r="F25" i="9"/>
  <c r="H25" i="9"/>
  <c r="I25" i="9"/>
  <c r="E24" i="9"/>
  <c r="E26" i="10" s="1"/>
  <c r="E22" i="9"/>
  <c r="E24" i="10" s="1"/>
  <c r="E23" i="9"/>
  <c r="E25" i="10" s="1"/>
  <c r="H21" i="9"/>
  <c r="I21" i="9"/>
  <c r="F21" i="9"/>
  <c r="E21" i="9" s="1"/>
  <c r="F16" i="9"/>
  <c r="E18" i="9"/>
  <c r="E19" i="9"/>
  <c r="E20" i="9"/>
  <c r="H16" i="9"/>
  <c r="I16" i="9"/>
  <c r="I16" i="25" l="1"/>
  <c r="I12" i="25" s="1"/>
  <c r="E23" i="10"/>
  <c r="E18" i="10"/>
  <c r="E25" i="9"/>
  <c r="E16" i="9"/>
  <c r="E27" i="10"/>
  <c r="I45" i="25"/>
  <c r="I40" i="25" s="1"/>
  <c r="I11" i="25" l="1"/>
  <c r="I10" i="25" s="1"/>
  <c r="G10" i="9"/>
  <c r="E14" i="10"/>
  <c r="E12" i="10" s="1"/>
  <c r="E41" i="9"/>
  <c r="K12" i="8" l="1"/>
  <c r="K13" i="7"/>
  <c r="I14" i="9"/>
  <c r="H14" i="9"/>
  <c r="K18" i="8"/>
  <c r="K11" i="8" l="1"/>
  <c r="H12" i="9"/>
  <c r="H10" i="9" s="1"/>
  <c r="H40" i="2"/>
  <c r="H43" i="2" l="1"/>
  <c r="H42" i="2" s="1"/>
  <c r="H39" i="2" s="1"/>
  <c r="F14" i="9" l="1"/>
  <c r="E14" i="9" s="1"/>
  <c r="F12" i="9" l="1"/>
  <c r="I12" i="9"/>
  <c r="D23" i="10" l="1"/>
  <c r="D18" i="10"/>
  <c r="H32" i="2" l="1"/>
  <c r="H31" i="2" s="1"/>
  <c r="H30" i="2" s="1"/>
  <c r="H38" i="2" l="1"/>
  <c r="H37" i="2" s="1"/>
  <c r="H35" i="2" l="1"/>
  <c r="H33" i="2" s="1"/>
  <c r="I10" i="9" l="1"/>
  <c r="H29" i="2" l="1"/>
  <c r="H28" i="2" s="1"/>
  <c r="H26" i="2" s="1"/>
  <c r="H24" i="2" s="1"/>
  <c r="H20" i="2" l="1"/>
  <c r="H18" i="2" s="1"/>
  <c r="K10" i="8"/>
  <c r="K9" i="8" s="1"/>
  <c r="F10" i="9"/>
  <c r="E10" i="10" l="1"/>
  <c r="K12" i="7" l="1"/>
  <c r="K11" i="7" s="1"/>
  <c r="K10" i="7" s="1"/>
  <c r="H16" i="2" l="1"/>
  <c r="H14" i="2" l="1"/>
  <c r="H12" i="2" s="1"/>
  <c r="H10" i="2" s="1"/>
</calcChain>
</file>

<file path=xl/sharedStrings.xml><?xml version="1.0" encoding="utf-8"?>
<sst xmlns="http://schemas.openxmlformats.org/spreadsheetml/2006/main" count="396" uniqueCount="184">
  <si>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</si>
  <si>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</si>
  <si>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</si>
  <si>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</si>
  <si>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</si>
  <si>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</si>
  <si>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</si>
  <si>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>Կոդը</t>
  </si>
  <si>
    <t>Անվանումը</t>
  </si>
  <si>
    <t>Գնման ձևը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</si>
  <si>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</si>
  <si>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</si>
  <si>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</si>
  <si>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</si>
  <si>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</si>
  <si>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</si>
  <si>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</si>
  <si>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</si>
  <si>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</si>
  <si>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</si>
  <si>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</si>
  <si>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</si>
  <si>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</si>
  <si>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</si>
  <si>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</si>
  <si>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</si>
  <si>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</si>
  <si>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</si>
  <si>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</si>
  <si>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</si>
  <si>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</si>
  <si>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</si>
  <si>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</si>
  <si>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</si>
  <si>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</si>
  <si>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</si>
  <si>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</si>
  <si>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</si>
  <si>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</si>
  <si>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</si>
  <si>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</si>
  <si>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</si>
  <si>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</si>
  <si>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</si>
  <si>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</si>
  <si>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>Միավորի գինը</t>
  </si>
  <si>
    <t xml:space="preserve"> 1049 - 21001 </t>
  </si>
  <si>
    <t>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</si>
  <si>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</si>
  <si>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</si>
  <si>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</si>
  <si>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>Պետական նշանակության ավտոճանապարհներ, կիլոմետր</t>
  </si>
  <si>
    <t>Մարզային նշանակության ավտոճանապարհներ, կիլոմետր</t>
  </si>
  <si>
    <t xml:space="preserve"> 1049 - 21002 </t>
  </si>
  <si>
    <t>Տրանսպորտային օբյեկտների հիմնանորոգում</t>
  </si>
  <si>
    <t xml:space="preserve"> Ավտոմոբիլային ճանապարհների վրա գտնվող կամուրջների հիմնանորոգում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</si>
  <si>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</si>
  <si>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</si>
  <si>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</si>
  <si>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</si>
  <si>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</si>
  <si>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</si>
  <si>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</si>
  <si>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</si>
  <si>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</si>
  <si>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</si>
  <si>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</si>
  <si>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</si>
  <si>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21001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</si>
  <si>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</si>
  <si>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</si>
  <si>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</si>
  <si>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</si>
  <si>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</si>
  <si>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21002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</si>
  <si>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</si>
  <si>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</si>
  <si>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>Չափման միավորը</t>
  </si>
  <si>
    <t>Քանակը</t>
  </si>
  <si>
    <t>Գումարը
(հազար դրամով)</t>
  </si>
  <si>
    <t>Բաժին N 04</t>
  </si>
  <si>
    <t>Խումբ N 05</t>
  </si>
  <si>
    <t>Դաս N 01</t>
  </si>
  <si>
    <t xml:space="preserve"> 21001</t>
  </si>
  <si>
    <t xml:space="preserve"> Պետական նշանակության ավտոճանապարհների հիմնանորոգում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</si>
  <si>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</si>
  <si>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</si>
  <si>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</si>
  <si>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</si>
  <si>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</si>
  <si>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</si>
  <si>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</si>
  <si>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</si>
  <si>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</si>
  <si>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ՀՀ կառավարության  2025 թվականի </t>
  </si>
  <si>
    <t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</si>
  <si>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</si>
  <si>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«ՀԱՅԱՍՏԱՆԻ ՀԱՆՐԱՊԵՏՈՒԹՅԱՆ 2025 ԹՎԱԿԱՆԻ ՊԵՏԱԿԱՆ ԲՅՈՒՋԵԻ ՄԱՍԻՆ» ՕՐԵՆՔԻ N 1 ՀԱՎԵԼՎԱԾԻ N 3 ԱՂՅՈՒՍԱԿՈՒՄ ԿԱՏԱՐՎՈՂ ՓՈՓՈԽՈՒԹՅՈՒՆՆԵՐԸ ԵՎ  ԼՐԱՑՈՒՄՆԵՐԸ</t>
  </si>
  <si>
    <t xml:space="preserve"> Նախագծահե- տազոտական, գեոդեզիա- քարտեզագրական աշխատանքներ</t>
  </si>
  <si>
    <t>Ցուցանիշների փոփոխությունը
 (ավելացումները նշված են դրական նշանով</t>
  </si>
  <si>
    <t>ՀՀ կառավարության 2025 թվականի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</si>
  <si>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</si>
  <si>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</si>
  <si>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3</t>
  </si>
  <si>
    <t xml:space="preserve"> ԱՅԼ ՀԻՄՆԱԿԱՆ ՄԻՋՈՑՆԵՐ</t>
  </si>
  <si>
    <t xml:space="preserve"> - Նախագծահետազոտական ծախսեր</t>
  </si>
  <si>
    <t>Հավելված N 2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</si>
  <si>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</si>
  <si>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>Տ-6-18,/Տ-6-44/ - Երևանի սահման տեղական նշանակության ավտոճանապարհի կմ 0+000-կմ 1+100 հատվածի հիմնանորոգում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</si>
  <si>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</si>
  <si>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</si>
  <si>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 xml:space="preserve"> 04</t>
  </si>
  <si>
    <t xml:space="preserve"> ՏՆՏԵՍԱԿԱՆ ՀԱՐԱԲԵՐՈՒԹՅՈՒՆՆԵՐ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</si>
  <si>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ՓՈՓՈԽՈՒԹՅՈՒՆՆԵՐԸ ԵՎ ԼՐԱՑՈՒՄՆԵՐԸ </t>
  </si>
  <si>
    <t>Հավելված  N 5</t>
  </si>
  <si>
    <t>/Մ-2/-Տաթև-Աղվանի-/Մ-2/(Սյունիք) միջպետական նշանակության ավտոճանապարհի կմ0+000-կմ19+500 հատվածի հիմնանորոգում</t>
  </si>
  <si>
    <t>Մ-10, Սևան-Մարտունի-Գետափ-/Մ-2/ միջպետական նշանակության ավտոճանապարհի  (ներկայիս՝ Հ-79, /Մ-10/ - Գեղհովիտ – Քարագլուխ - /Մ-2/ հանրապետական նշանակության ավտոճանապարհի) կմ66+000-կմ79+060  հատվածի հիմնանորոգում</t>
  </si>
  <si>
    <t>Տ-3-8,/Մ-5/-Մայիսյան/Տ-3-47/ տեղական նշանակության ավտոճանապարհի կմ 0+000-կմ 0+800 հատվածի հիմնանորոգում</t>
  </si>
  <si>
    <t>Վաղարշապատ քաղաքի Դանղյան փողոցի 300մ հատվածի և Տ-3-26,Վաղարշապատ-Արտիմետ-Խորոնք-Առատաշեն-Տարոնիկ-/Հ-76/ տեղական նշանակության ավտոճանապարհի կմ0+000-կմ1+605 հատվածի  հիմնանորոգում</t>
  </si>
  <si>
    <t>ՀՀ Լոռու մարզի դեպի «Թեժ լեռ» հանգստյան տուն տանող ճանապարհի հիմնանորոգում</t>
  </si>
  <si>
    <t>Տ-10-9, /Հ-36/ - Չինչին (Տ-10-38) ավտոճանապարհի կմ0+000 - կմ10+000 հատվածի հիմնանորոգում</t>
  </si>
  <si>
    <t>Տ-2-13, Արգավանդ-Հայանիստ-Հովտաշատ-Արմավիրի մարզի սահման  տեղական նշանակության ավտոճանապարհի կմ 8+600-ում գտնվող կամուրջի վերակառուցում</t>
  </si>
  <si>
    <t>Մ-1, Երևան-Գյումրի-ՀՀ սահման միջպետական նշանակության ավտոճանապարհի կմ130+100-կմ134+500 հատվածի հիմնանորոգում</t>
  </si>
  <si>
    <t>Մ-2,Երևան-Երասխ-Նորավան- Տաթև-Կապան-Մեղրի-ՀՀ սահման ավտոճանապարհի կմ336+550 - կմ338+350 հատվածի հիմնանորոգում</t>
  </si>
  <si>
    <t>Հ-31,/Մ-1/ - Վարդաղբյուր – Տաշիր - /Մ-3/ կմ0+000-կմ5+000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</si>
  <si>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</si>
  <si>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Մ-2, Երևան-Երասխ-Նորավան- Տաթև-Կապան-Մեղրի-ՀՀ սահման միջպետական նշանակության ավտոճանապարհի (նախկին՝ Հ-46, /Մ-2/-Տաթև-Աղվանի-/Մ-2/(Սյունիք) հանրապետական նշանակության ավտոճանապարհի կմ37+500-կմ55+000) կմ260+200 - կմ277+700 հատվածի հիմնանորոգում</t>
  </si>
  <si>
    <t>Տ-1-33,Կոշ(Տ-1-8)-Վերին Սասունիկ-Լեռնարոտ տեղական նշանակության ավտոճանապարհի կմ0+000-կմ9+500 հատվածի հիմնանորոգում</t>
  </si>
  <si>
    <t>Տ-2-50, Հ-10/(Վանաշեն)-Այգավան-Եղեգնավան - /Հ-11/ մարզային նշնակության ավտոճանապարհի կմ0+000 - կմ2+500 հատվածի հիմնանորոգում</t>
  </si>
  <si>
    <t>Տ-3-19, Արևիկ(Տ-3-50)-/Հ-15/(Տանձուտ) ավտոճանապարհի կմ0+000 - կմ3+400  հատվածի հիմնանորոգում</t>
  </si>
  <si>
    <t>Կոտայքի մարզի Հրազդան համայնքի Հրազդան քաղաքի դեպի Կաքավաձոր թաղամաս տանող ճանապարհի հիմնանորոգում</t>
  </si>
  <si>
    <t xml:space="preserve">Մ-2, Երևան-Երասխ-Նորավան- Տաթև-Կապան-Մեղրի-ՀՀ սահման միջպետական նշանակության ավտոճանապարհի (նախկին՝ Տ-8-93, Լծեն-Տաթև ավտոճանապարհի) կմ227+858 - կմ247+747 հատվածի վերակառուցում </t>
  </si>
  <si>
    <t>Տ-8-93, Լծեն-Տաթև ավտոճանապարհի վերակառուցում (Քարաթափման կանխարգելիչ միջոցառումներ)</t>
  </si>
  <si>
    <t>Հիմնանորոգվող տրանսպորտային օբյեկտների թիվը, այդ թվում</t>
  </si>
  <si>
    <t>1049   21001</t>
  </si>
  <si>
    <t xml:space="preserve"> </t>
  </si>
  <si>
    <t xml:space="preserve"> ՄԱՍ II.  ԱՇԽԱՏԱՆՔՆԵՐ</t>
  </si>
  <si>
    <t xml:space="preserve"> 45231177/522</t>
  </si>
  <si>
    <t>ճանապարհների վերանորոգման աշխատանքներ</t>
  </si>
  <si>
    <t>ԲՄ</t>
  </si>
  <si>
    <t>դրամ</t>
  </si>
  <si>
    <t xml:space="preserve"> 45231177/527</t>
  </si>
  <si>
    <t xml:space="preserve"> 45231177/528</t>
  </si>
  <si>
    <t xml:space="preserve"> 45231177/58</t>
  </si>
  <si>
    <t>ՀԲՄ</t>
  </si>
  <si>
    <t xml:space="preserve"> 45231177/10</t>
  </si>
  <si>
    <t xml:space="preserve"> 45231177/530</t>
  </si>
  <si>
    <t>45231177/596</t>
  </si>
  <si>
    <t xml:space="preserve"> 45231177/12</t>
  </si>
  <si>
    <t xml:space="preserve"> 45231177/594</t>
  </si>
  <si>
    <t xml:space="preserve"> 45231177/595</t>
  </si>
  <si>
    <t xml:space="preserve"> 45231177/561</t>
  </si>
  <si>
    <t xml:space="preserve"> 45231177/56</t>
  </si>
  <si>
    <t xml:space="preserve"> 45231177/92</t>
  </si>
  <si>
    <t xml:space="preserve"> 45231177/64</t>
  </si>
  <si>
    <t>ՀՄԱ</t>
  </si>
  <si>
    <t xml:space="preserve"> ՄԱՍ III. ԾԱՌԱՅՈՒԹՅՈՒՆՆԵՐ</t>
  </si>
  <si>
    <t>71351540/84</t>
  </si>
  <si>
    <t>տեխնիկական հսկողության ծառայություններ</t>
  </si>
  <si>
    <t>71351540/</t>
  </si>
  <si>
    <t>ԳՀ</t>
  </si>
  <si>
    <t>71351540/10</t>
  </si>
  <si>
    <t>71351540/599</t>
  </si>
  <si>
    <t>71351540/597</t>
  </si>
  <si>
    <t>71351540/598</t>
  </si>
  <si>
    <t>1049   21002</t>
  </si>
  <si>
    <t xml:space="preserve"> ՄԱՍ II  ԱՇԽԱՏԱՆՔՆԵՐ</t>
  </si>
  <si>
    <t>45221117/</t>
  </si>
  <si>
    <t>կամուրջների վերանորոգման շինարարական աշխատանքներեր</t>
  </si>
  <si>
    <t xml:space="preserve"> ՄԱՍ III.  ԾԱՌԱՅՈՒԹՅՈՒՆՆԵՐ</t>
  </si>
  <si>
    <t>98111140/</t>
  </si>
  <si>
    <t>հեղինակային հսկողության ծառայություններ</t>
  </si>
  <si>
    <t>ՄԱ</t>
  </si>
  <si>
    <t>71241200/</t>
  </si>
  <si>
    <t>նախագծերի պատրաստում, ծախսերի գնահատում</t>
  </si>
  <si>
    <t>50531140/</t>
  </si>
  <si>
    <t>փորձաքննության ծառայություններ</t>
  </si>
  <si>
    <t>Մ-6 ավտոճանապարհը Ախթալա բնակավայրի հետ կապող պողպատե ֆերմաներով L=39մ թռիչքային կառուցվածքով 2-րդ կամրջի կառուցում</t>
  </si>
  <si>
    <t>45221100/2</t>
  </si>
  <si>
    <t>Մ-6,Վանաձոր (Մ-3 հատման կետ) – Ալավերդի - ՀՀ սահման միջպետական նշանակության ավտոճանապարհի 53-րդ կմ-ում (քաղաք Ալավերդի, Էնգելս թաղամասում)  վերգետնյա հետիոտնային անցումի կառուցում</t>
  </si>
  <si>
    <t>45221100/4</t>
  </si>
  <si>
    <t>98111140/10</t>
  </si>
  <si>
    <t>Հավելված  N 4</t>
  </si>
  <si>
    <t>Հավելված 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</si>
</sst>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0.0"/>
    <numFmt numFmtId="170" formatCode="_-* #,##0.00\ _₽_-;\-* #,##0.00\ _₽_-;_-* &quot;-&quot;??\ _₽_-;_-@_-"/>
    <numFmt numFmtId="171" formatCode="[&lt;=9999999]###\-####;\(###\)\ ###\-####"/>
    <numFmt numFmtId="172" formatCode="_-* #,##0.0\ _₽_-;\-* #,##0.0\ _₽_-;_-* &quot;-&quot;??\ _₽_-;_-@_-"/>
    <numFmt numFmtId="173" formatCode="##,##0;\(##,##0\);\-"/>
    <numFmt numFmtId="174" formatCode="_(* #,##0.00000000000000_);_(* \(#,##0.00000000000000\);_(* &quot;-&quot;??_);_(@_)"/>
    <numFmt numFmtId="175" formatCode="_(* #,##0_);_(* \(#,##0\);_(* &quot;-&quot;??_);_(@_)"/>
    <numFmt numFmtId="176" formatCode="_(* #,##0.00000000_);_(* \(#,##0.00000000\);_(* &quot;-&quot;??_);_(@_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u/>
      <sz val="12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sz val="12"/>
      <color theme="1" tint="0.14999847407452621"/>
      <name val="GHEA Grapalat"/>
      <family val="3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sz val="12"/>
      <color rgb="FFFF0000"/>
      <name val="GHEA Grapalat"/>
      <family val="3"/>
    </font>
    <font>
      <sz val="11"/>
      <name val="GHEA Grapalat"/>
      <family val="3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2" fillId="0" borderId="0" applyFont="0" applyFill="0" applyBorder="0" applyAlignment="0" applyProtection="0"/>
    <xf numFmtId="0" fontId="4" fillId="0" borderId="0"/>
    <xf numFmtId="0" fontId="10" fillId="2" borderId="0" applyNumberFormat="0" applyBorder="0" applyAlignment="0" applyProtection="0"/>
    <xf numFmtId="0" fontId="4" fillId="0" borderId="0"/>
    <xf numFmtId="0" fontId="14" fillId="0" borderId="0"/>
    <xf numFmtId="0" fontId="12" fillId="0" borderId="0"/>
    <xf numFmtId="170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1" fillId="3" borderId="0" applyNumberFormat="0" applyBorder="0" applyAlignment="0" applyProtection="0"/>
    <xf numFmtId="0" fontId="15" fillId="0" borderId="0"/>
    <xf numFmtId="0" fontId="1" fillId="0" borderId="0"/>
    <xf numFmtId="0" fontId="4" fillId="0" borderId="0"/>
    <xf numFmtId="0" fontId="1" fillId="0" borderId="0"/>
    <xf numFmtId="0" fontId="18" fillId="0" borderId="0"/>
    <xf numFmtId="0" fontId="19" fillId="0" borderId="0"/>
    <xf numFmtId="43" fontId="15" fillId="0" borderId="0" applyFont="0" applyFill="0" applyBorder="0" applyAlignment="0" applyProtection="0"/>
    <xf numFmtId="0" fontId="11" fillId="3" borderId="0" applyNumberFormat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5" fillId="0" borderId="0"/>
    <xf numFmtId="0" fontId="20" fillId="0" borderId="0"/>
    <xf numFmtId="43" fontId="20" fillId="0" borderId="0" applyFont="0" applyFill="0" applyBorder="0" applyAlignment="0" applyProtection="0"/>
    <xf numFmtId="0" fontId="2" fillId="0" borderId="0">
      <alignment horizontal="left" vertical="top" wrapText="1"/>
    </xf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1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2" fillId="0" borderId="0"/>
    <xf numFmtId="0" fontId="25" fillId="0" borderId="0"/>
    <xf numFmtId="0" fontId="1" fillId="0" borderId="0"/>
    <xf numFmtId="0" fontId="28" fillId="0" borderId="0" applyNumberFormat="0" applyFill="0" applyBorder="0" applyAlignment="0" applyProtection="0"/>
  </cellStyleXfs>
  <cellXfs count="220"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167" fontId="8" fillId="0" borderId="1" xfId="3" applyFont="1" applyFill="1" applyBorder="1">
      <alignment horizontal="right" vertical="top"/>
    </xf>
    <xf numFmtId="0" fontId="8" fillId="0" borderId="0" xfId="0" applyFont="1"/>
    <xf numFmtId="168" fontId="8" fillId="0" borderId="1" xfId="9" applyNumberFormat="1" applyFont="1" applyFill="1" applyBorder="1" applyAlignment="1">
      <alignment horizontal="center" vertical="center" wrapText="1"/>
    </xf>
    <xf numFmtId="0" fontId="6" fillId="0" borderId="0" xfId="8" applyFont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167" fontId="8" fillId="0" borderId="1" xfId="3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166" fontId="6" fillId="0" borderId="0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5" fillId="0" borderId="0" xfId="0" applyFont="1"/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168" fontId="6" fillId="0" borderId="0" xfId="15" applyNumberFormat="1" applyFont="1" applyFill="1" applyAlignment="1">
      <alignment vertical="center" wrapText="1"/>
    </xf>
    <xf numFmtId="0" fontId="6" fillId="0" borderId="0" xfId="0" applyFont="1" applyAlignment="1">
      <alignment wrapText="1"/>
    </xf>
    <xf numFmtId="172" fontId="8" fillId="0" borderId="0" xfId="4" applyNumberFormat="1" applyFont="1" applyFill="1" applyAlignment="1">
      <alignment horizontal="right"/>
    </xf>
    <xf numFmtId="49" fontId="6" fillId="0" borderId="0" xfId="0" applyNumberFormat="1" applyFont="1" applyAlignment="1">
      <alignment vertical="top" wrapText="1"/>
    </xf>
    <xf numFmtId="168" fontId="8" fillId="0" borderId="1" xfId="4" applyNumberFormat="1" applyFont="1" applyFill="1" applyBorder="1" applyAlignment="1">
      <alignment horizontal="center" vertical="center" wrapText="1"/>
    </xf>
    <xf numFmtId="168" fontId="6" fillId="0" borderId="1" xfId="4" applyNumberFormat="1" applyFont="1" applyFill="1" applyBorder="1" applyAlignment="1">
      <alignment horizontal="center" vertical="center" wrapText="1"/>
    </xf>
    <xf numFmtId="49" fontId="8" fillId="0" borderId="1" xfId="11" applyNumberFormat="1" applyFont="1" applyFill="1" applyBorder="1" applyAlignment="1">
      <alignment horizontal="center" vertical="center"/>
    </xf>
    <xf numFmtId="168" fontId="6" fillId="0" borderId="0" xfId="4" applyNumberFormat="1" applyFont="1" applyFill="1" applyAlignment="1">
      <alignment horizontal="center" vertical="center"/>
    </xf>
    <xf numFmtId="168" fontId="8" fillId="0" borderId="1" xfId="15" applyNumberFormat="1" applyFont="1" applyFill="1" applyBorder="1" applyAlignment="1">
      <alignment horizontal="center" vertical="center" wrapText="1"/>
    </xf>
    <xf numFmtId="168" fontId="8" fillId="0" borderId="3" xfId="4" applyNumberFormat="1" applyFont="1" applyFill="1" applyBorder="1" applyAlignment="1">
      <alignment horizontal="center" vertical="center" wrapText="1"/>
    </xf>
    <xf numFmtId="168" fontId="6" fillId="0" borderId="5" xfId="4" applyNumberFormat="1" applyFont="1" applyFill="1" applyBorder="1" applyAlignment="1">
      <alignment horizontal="right" vertical="center"/>
    </xf>
    <xf numFmtId="0" fontId="6" fillId="0" borderId="1" xfId="25" applyNumberFormat="1" applyFont="1" applyFill="1" applyBorder="1" applyAlignment="1">
      <alignment horizontal="left" vertical="center" wrapText="1"/>
    </xf>
    <xf numFmtId="167" fontId="23" fillId="0" borderId="1" xfId="3" applyFont="1" applyFill="1" applyBorder="1">
      <alignment horizontal="right" vertical="top"/>
    </xf>
    <xf numFmtId="0" fontId="8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90" wrapText="1"/>
    </xf>
    <xf numFmtId="0" fontId="8" fillId="0" borderId="1" xfId="0" applyFont="1" applyBorder="1" applyAlignment="1">
      <alignment vertical="center" wrapText="1"/>
    </xf>
    <xf numFmtId="166" fontId="8" fillId="0" borderId="1" xfId="2" applyNumberFormat="1" applyFont="1" applyFill="1" applyBorder="1">
      <alignment horizontal="right" vertical="top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8" fillId="0" borderId="1" xfId="0" applyFont="1" applyBorder="1"/>
    <xf numFmtId="0" fontId="8" fillId="0" borderId="1" xfId="5" applyFont="1" applyBorder="1">
      <alignment horizontal="left" vertical="top" wrapText="1"/>
    </xf>
    <xf numFmtId="0" fontId="6" fillId="0" borderId="1" xfId="0" applyFont="1" applyBorder="1"/>
    <xf numFmtId="0" fontId="16" fillId="0" borderId="1" xfId="0" applyFont="1" applyBorder="1" applyAlignment="1">
      <alignment horizontal="left" vertical="top" wrapText="1"/>
    </xf>
    <xf numFmtId="164" fontId="8" fillId="0" borderId="0" xfId="0" applyNumberFormat="1" applyFont="1"/>
    <xf numFmtId="49" fontId="6" fillId="0" borderId="1" xfId="0" applyNumberFormat="1" applyFont="1" applyBorder="1" applyAlignment="1">
      <alignment horizontal="left" vertical="top" wrapText="1"/>
    </xf>
    <xf numFmtId="0" fontId="8" fillId="0" borderId="1" xfId="5" applyFont="1" applyBorder="1" applyAlignment="1">
      <alignment horizontal="left" vertical="top"/>
    </xf>
    <xf numFmtId="166" fontId="8" fillId="0" borderId="0" xfId="0" applyNumberFormat="1" applyFont="1"/>
    <xf numFmtId="49" fontId="8" fillId="0" borderId="0" xfId="0" applyNumberFormat="1" applyFont="1" applyAlignment="1">
      <alignment vertical="center" wrapText="1"/>
    </xf>
    <xf numFmtId="167" fontId="6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67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top"/>
    </xf>
    <xf numFmtId="167" fontId="8" fillId="0" borderId="1" xfId="0" applyNumberFormat="1" applyFont="1" applyBorder="1" applyAlignment="1">
      <alignment horizontal="right"/>
    </xf>
    <xf numFmtId="0" fontId="8" fillId="0" borderId="4" xfId="0" applyFont="1" applyBorder="1" applyAlignment="1">
      <alignment vertical="top"/>
    </xf>
    <xf numFmtId="43" fontId="8" fillId="0" borderId="0" xfId="4" applyFont="1" applyFill="1"/>
    <xf numFmtId="0" fontId="8" fillId="0" borderId="0" xfId="0" applyFont="1" applyAlignment="1">
      <alignment horizontal="center" vertical="center"/>
    </xf>
    <xf numFmtId="0" fontId="8" fillId="0" borderId="0" xfId="5" applyFont="1" applyAlignment="1">
      <alignment horizontal="center" vertical="center"/>
    </xf>
    <xf numFmtId="43" fontId="6" fillId="0" borderId="0" xfId="4" applyFont="1"/>
    <xf numFmtId="43" fontId="5" fillId="0" borderId="0" xfId="4" applyFont="1" applyFill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168" fontId="7" fillId="0" borderId="1" xfId="4" applyNumberFormat="1" applyFont="1" applyFill="1" applyBorder="1" applyAlignment="1">
      <alignment horizontal="center" vertical="center"/>
    </xf>
    <xf numFmtId="168" fontId="5" fillId="0" borderId="0" xfId="4" applyNumberFormat="1" applyFont="1" applyFill="1" applyAlignment="1">
      <alignment vertical="center" wrapText="1"/>
    </xf>
    <xf numFmtId="172" fontId="7" fillId="0" borderId="0" xfId="4" applyNumberFormat="1" applyFont="1" applyFill="1" applyAlignment="1">
      <alignment horizontal="left" vertical="top" wrapText="1"/>
    </xf>
    <xf numFmtId="172" fontId="7" fillId="0" borderId="0" xfId="4" applyNumberFormat="1" applyFont="1" applyFill="1" applyAlignment="1">
      <alignment horizontal="left" vertical="center" wrapText="1"/>
    </xf>
    <xf numFmtId="172" fontId="7" fillId="0" borderId="0" xfId="4" applyNumberFormat="1" applyFont="1" applyFill="1" applyAlignment="1">
      <alignment horizontal="right" vertical="center"/>
    </xf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0" xfId="0" applyFont="1" applyAlignment="1">
      <alignment horizontal="left" vertical="center" wrapText="1"/>
    </xf>
    <xf numFmtId="168" fontId="6" fillId="0" borderId="0" xfId="4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8" fontId="5" fillId="0" borderId="1" xfId="4" applyNumberFormat="1" applyFont="1" applyFill="1" applyBorder="1" applyAlignment="1">
      <alignment horizontal="center" vertical="center"/>
    </xf>
    <xf numFmtId="173" fontId="8" fillId="0" borderId="0" xfId="3" applyNumberFormat="1" applyFont="1" applyFill="1" applyBorder="1">
      <alignment horizontal="right" vertical="top"/>
    </xf>
    <xf numFmtId="168" fontId="8" fillId="0" borderId="1" xfId="4" applyNumberFormat="1" applyFont="1" applyBorder="1" applyAlignment="1">
      <alignment horizontal="right" vertical="top" wrapText="1"/>
    </xf>
    <xf numFmtId="0" fontId="7" fillId="0" borderId="0" xfId="7" applyFont="1" applyAlignment="1">
      <alignment vertical="center" wrapText="1"/>
    </xf>
    <xf numFmtId="0" fontId="7" fillId="0" borderId="1" xfId="7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7" fillId="0" borderId="0" xfId="7" applyNumberFormat="1" applyFont="1" applyAlignment="1">
      <alignment vertical="center" wrapText="1"/>
    </xf>
    <xf numFmtId="168" fontId="7" fillId="0" borderId="0" xfId="4" applyNumberFormat="1" applyFont="1" applyFill="1" applyAlignment="1">
      <alignment vertical="center" wrapText="1"/>
    </xf>
    <xf numFmtId="0" fontId="5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8" applyFont="1" applyAlignment="1">
      <alignment horizontal="right" vertical="center"/>
    </xf>
    <xf numFmtId="0" fontId="5" fillId="0" borderId="0" xfId="7" applyFont="1" applyAlignment="1">
      <alignment vertical="center" wrapText="1"/>
    </xf>
    <xf numFmtId="0" fontId="7" fillId="0" borderId="0" xfId="7" applyFont="1" applyAlignment="1">
      <alignment horizontal="center"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center" vertical="center" wrapText="1"/>
    </xf>
    <xf numFmtId="166" fontId="5" fillId="0" borderId="0" xfId="7" applyNumberFormat="1" applyFont="1" applyAlignment="1">
      <alignment horizontal="right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5" fillId="0" borderId="1" xfId="7" applyFont="1" applyBorder="1" applyAlignment="1">
      <alignment horizontal="center" vertical="top" wrapText="1"/>
    </xf>
    <xf numFmtId="166" fontId="7" fillId="0" borderId="7" xfId="7" applyNumberFormat="1" applyFont="1" applyBorder="1" applyAlignment="1">
      <alignment horizontal="right" vertical="center" wrapText="1"/>
    </xf>
    <xf numFmtId="171" fontId="7" fillId="0" borderId="1" xfId="0" applyNumberFormat="1" applyFont="1" applyBorder="1" applyAlignment="1">
      <alignment horizontal="center" vertical="center"/>
    </xf>
    <xf numFmtId="0" fontId="24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0" fontId="6" fillId="0" borderId="1" xfId="10" applyFont="1" applyBorder="1" applyAlignment="1">
      <alignment horizontal="left" vertical="center" wrapText="1"/>
    </xf>
    <xf numFmtId="171" fontId="7" fillId="0" borderId="1" xfId="0" applyNumberFormat="1" applyFont="1" applyBorder="1" applyAlignment="1">
      <alignment horizontal="center" vertical="top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6" fontId="5" fillId="0" borderId="0" xfId="7" applyNumberFormat="1" applyFont="1" applyAlignment="1">
      <alignment vertical="center" wrapText="1"/>
    </xf>
    <xf numFmtId="0" fontId="7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7" applyFont="1" applyAlignment="1">
      <alignment vertical="top" wrapText="1"/>
    </xf>
    <xf numFmtId="0" fontId="8" fillId="0" borderId="1" xfId="0" applyFont="1" applyBorder="1" applyAlignment="1">
      <alignment horizontal="right" vertical="top" wrapText="1"/>
    </xf>
    <xf numFmtId="173" fontId="8" fillId="0" borderId="1" xfId="3" applyNumberFormat="1" applyFont="1" applyFill="1" applyBorder="1">
      <alignment horizontal="right" vertical="top"/>
    </xf>
    <xf numFmtId="175" fontId="26" fillId="0" borderId="1" xfId="9" applyNumberFormat="1" applyFont="1" applyFill="1" applyBorder="1" applyAlignment="1">
      <alignment horizontal="center" vertical="center"/>
    </xf>
    <xf numFmtId="168" fontId="6" fillId="0" borderId="1" xfId="9" applyNumberFormat="1" applyFont="1" applyFill="1" applyBorder="1" applyAlignment="1">
      <alignment horizontal="center" vertical="center"/>
    </xf>
    <xf numFmtId="175" fontId="6" fillId="0" borderId="1" xfId="9" applyNumberFormat="1" applyFont="1" applyFill="1" applyBorder="1" applyAlignment="1">
      <alignment horizontal="center" vertical="center"/>
    </xf>
    <xf numFmtId="168" fontId="6" fillId="0" borderId="1" xfId="9" applyNumberFormat="1" applyFont="1" applyFill="1" applyBorder="1" applyAlignment="1">
      <alignment vertical="center" wrapText="1"/>
    </xf>
    <xf numFmtId="0" fontId="6" fillId="0" borderId="1" xfId="42" applyFont="1" applyFill="1" applyBorder="1" applyAlignment="1">
      <alignment horizontal="center" vertical="center"/>
    </xf>
    <xf numFmtId="175" fontId="6" fillId="0" borderId="1" xfId="4" applyNumberFormat="1" applyFont="1" applyFill="1" applyBorder="1" applyAlignment="1">
      <alignment horizontal="center" vertical="center"/>
    </xf>
    <xf numFmtId="43" fontId="6" fillId="0" borderId="1" xfId="4" applyFont="1" applyFill="1" applyBorder="1" applyAlignment="1">
      <alignment vertical="center" wrapText="1"/>
    </xf>
    <xf numFmtId="0" fontId="5" fillId="0" borderId="1" xfId="42" applyFont="1" applyFill="1" applyBorder="1" applyAlignment="1">
      <alignment horizontal="center" vertical="center"/>
    </xf>
    <xf numFmtId="175" fontId="5" fillId="0" borderId="1" xfId="9" applyNumberFormat="1" applyFont="1" applyFill="1" applyBorder="1" applyAlignment="1">
      <alignment horizontal="center" vertical="center"/>
    </xf>
    <xf numFmtId="168" fontId="5" fillId="0" borderId="1" xfId="9" applyNumberFormat="1" applyFont="1" applyFill="1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8" fillId="0" borderId="0" xfId="8" applyFont="1" applyAlignment="1">
      <alignment horizontal="right" vertical="center"/>
    </xf>
    <xf numFmtId="0" fontId="8" fillId="0" borderId="0" xfId="0" applyFont="1" applyAlignment="1">
      <alignment horizontal="centerContinuous"/>
    </xf>
    <xf numFmtId="0" fontId="7" fillId="0" borderId="0" xfId="0" applyFont="1" applyAlignment="1">
      <alignment horizontal="right"/>
    </xf>
    <xf numFmtId="169" fontId="8" fillId="0" borderId="1" xfId="0" applyNumberFormat="1" applyFont="1" applyBorder="1" applyAlignment="1">
      <alignment horizontal="right" vertical="top" wrapText="1"/>
    </xf>
    <xf numFmtId="174" fontId="7" fillId="0" borderId="1" xfId="9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top" wrapText="1"/>
    </xf>
    <xf numFmtId="0" fontId="5" fillId="0" borderId="1" xfId="7" applyFont="1" applyBorder="1" applyAlignment="1">
      <alignment horizontal="left" vertical="top" wrapText="1"/>
    </xf>
    <xf numFmtId="168" fontId="7" fillId="0" borderId="7" xfId="7" applyNumberFormat="1" applyFont="1" applyBorder="1" applyAlignment="1">
      <alignment horizontal="right" vertical="center" wrapText="1"/>
    </xf>
    <xf numFmtId="0" fontId="24" fillId="0" borderId="1" xfId="7" applyFont="1" applyBorder="1" applyAlignment="1">
      <alignment horizontal="center" vertical="top" wrapText="1"/>
    </xf>
    <xf numFmtId="168" fontId="5" fillId="0" borderId="1" xfId="7" applyNumberFormat="1" applyFont="1" applyBorder="1" applyAlignment="1">
      <alignment horizontal="right" vertical="center" wrapText="1"/>
    </xf>
    <xf numFmtId="0" fontId="7" fillId="0" borderId="1" xfId="7" applyFont="1" applyBorder="1" applyAlignment="1">
      <alignment horizontal="center" vertical="top" wrapText="1"/>
    </xf>
    <xf numFmtId="171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top"/>
    </xf>
    <xf numFmtId="49" fontId="8" fillId="0" borderId="1" xfId="7" applyNumberFormat="1" applyFont="1" applyBorder="1" applyAlignment="1">
      <alignment horizontal="center" vertical="center" textRotation="90" wrapText="1"/>
    </xf>
    <xf numFmtId="0" fontId="8" fillId="0" borderId="1" xfId="7" applyFont="1" applyBorder="1" applyAlignment="1">
      <alignment horizontal="left" vertical="top" wrapText="1"/>
    </xf>
    <xf numFmtId="49" fontId="6" fillId="0" borderId="1" xfId="7" applyNumberFormat="1" applyFont="1" applyBorder="1" applyAlignment="1">
      <alignment horizontal="center" vertical="center" textRotation="90" wrapText="1"/>
    </xf>
    <xf numFmtId="0" fontId="9" fillId="0" borderId="1" xfId="7" applyFont="1" applyBorder="1" applyAlignment="1">
      <alignment horizontal="left" vertical="top" wrapText="1"/>
    </xf>
    <xf numFmtId="0" fontId="8" fillId="0" borderId="1" xfId="7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0" fontId="8" fillId="0" borderId="1" xfId="7" applyFont="1" applyBorder="1" applyAlignment="1">
      <alignment horizontal="center" vertical="top" wrapText="1"/>
    </xf>
    <xf numFmtId="0" fontId="6" fillId="0" borderId="1" xfId="7" applyFont="1" applyBorder="1" applyAlignment="1">
      <alignment horizontal="center" vertical="center" wrapText="1"/>
    </xf>
    <xf numFmtId="0" fontId="9" fillId="0" borderId="1" xfId="7" applyFont="1" applyBorder="1" applyAlignment="1">
      <alignment horizontal="center" vertical="center" wrapText="1"/>
    </xf>
    <xf numFmtId="0" fontId="16" fillId="0" borderId="1" xfId="7" applyFont="1" applyBorder="1" applyAlignment="1">
      <alignment vertical="center" wrapText="1"/>
    </xf>
    <xf numFmtId="0" fontId="6" fillId="0" borderId="1" xfId="7" applyFont="1" applyBorder="1" applyAlignment="1">
      <alignment vertical="center" wrapText="1"/>
    </xf>
    <xf numFmtId="43" fontId="6" fillId="0" borderId="0" xfId="4" applyFont="1" applyFill="1"/>
    <xf numFmtId="1" fontId="8" fillId="0" borderId="1" xfId="0" applyNumberFormat="1" applyFont="1" applyBorder="1" applyAlignment="1">
      <alignment horizontal="center" vertical="center"/>
    </xf>
    <xf numFmtId="49" fontId="8" fillId="0" borderId="1" xfId="7" applyNumberFormat="1" applyFont="1" applyBorder="1" applyAlignment="1">
      <alignment horizontal="center" vertical="center" wrapText="1"/>
    </xf>
    <xf numFmtId="0" fontId="8" fillId="0" borderId="1" xfId="7" applyFont="1" applyBorder="1" applyAlignment="1">
      <alignment vertical="center" wrapText="1"/>
    </xf>
    <xf numFmtId="0" fontId="6" fillId="0" borderId="0" xfId="7" applyFont="1" applyAlignment="1">
      <alignment vertical="center" wrapText="1"/>
    </xf>
    <xf numFmtId="0" fontId="9" fillId="0" borderId="0" xfId="7" applyFont="1" applyAlignment="1">
      <alignment horizontal="left" vertical="top" wrapText="1"/>
    </xf>
    <xf numFmtId="0" fontId="6" fillId="0" borderId="1" xfId="7" applyFont="1" applyBorder="1" applyAlignment="1">
      <alignment horizontal="left" vertical="top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4" applyFont="1" applyAlignment="1">
      <alignment vertical="center" wrapText="1"/>
    </xf>
    <xf numFmtId="0" fontId="8" fillId="0" borderId="0" xfId="14" applyFont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168" fontId="8" fillId="0" borderId="1" xfId="0" applyNumberFormat="1" applyFont="1" applyBorder="1" applyAlignment="1">
      <alignment vertical="top" wrapText="1"/>
    </xf>
    <xf numFmtId="43" fontId="8" fillId="0" borderId="1" xfId="0" applyNumberFormat="1" applyFont="1" applyBorder="1" applyAlignment="1">
      <alignment horizontal="left" vertical="top" wrapText="1"/>
    </xf>
    <xf numFmtId="43" fontId="6" fillId="0" borderId="0" xfId="14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175" fontId="6" fillId="0" borderId="3" xfId="4" applyNumberFormat="1" applyFont="1" applyFill="1" applyBorder="1" applyAlignment="1">
      <alignment horizontal="center" vertical="center"/>
    </xf>
    <xf numFmtId="168" fontId="6" fillId="0" borderId="1" xfId="4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14" applyFont="1" applyAlignment="1">
      <alignment horizontal="right" vertical="center" wrapText="1"/>
    </xf>
    <xf numFmtId="43" fontId="5" fillId="0" borderId="0" xfId="7" applyNumberFormat="1" applyFont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176" fontId="7" fillId="0" borderId="1" xfId="9" applyNumberFormat="1" applyFont="1" applyFill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center"/>
    </xf>
    <xf numFmtId="168" fontId="8" fillId="0" borderId="1" xfId="9" applyNumberFormat="1" applyFont="1" applyFill="1" applyBorder="1" applyAlignment="1">
      <alignment vertical="center" wrapText="1"/>
    </xf>
    <xf numFmtId="168" fontId="8" fillId="0" borderId="1" xfId="15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4" xfId="42" applyFont="1" applyFill="1" applyBorder="1" applyAlignment="1">
      <alignment horizontal="center" vertical="center"/>
    </xf>
    <xf numFmtId="0" fontId="8" fillId="0" borderId="2" xfId="42" applyFont="1" applyFill="1" applyBorder="1" applyAlignment="1">
      <alignment horizontal="center" vertical="center"/>
    </xf>
    <xf numFmtId="0" fontId="8" fillId="0" borderId="3" xfId="42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14" applyFont="1" applyAlignment="1">
      <alignment horizontal="center" vertical="center" wrapText="1"/>
    </xf>
    <xf numFmtId="0" fontId="8" fillId="0" borderId="1" xfId="14" applyFont="1" applyBorder="1" applyAlignment="1">
      <alignment horizontal="center" vertical="center" wrapText="1"/>
    </xf>
    <xf numFmtId="168" fontId="8" fillId="0" borderId="1" xfId="15" applyNumberFormat="1" applyFont="1" applyFill="1" applyBorder="1" applyAlignment="1">
      <alignment horizontal="center" vertical="center" wrapText="1"/>
    </xf>
  </cellXfs>
  <cellStyles count="43">
    <cellStyle name="Bad 3" xfId="11"/>
    <cellStyle name="Comma" xfId="4" builtinId="3"/>
    <cellStyle name="Comma 11" xfId="27"/>
    <cellStyle name="Comma 15" xfId="24"/>
    <cellStyle name="Comma 2" xfId="16"/>
    <cellStyle name="Comma 2 2" xfId="33"/>
    <cellStyle name="Comma 3" xfId="1"/>
    <cellStyle name="Comma 4" xfId="38"/>
    <cellStyle name="Comma 4 2" xfId="30"/>
    <cellStyle name="Comma 4 2 2" xfId="32"/>
    <cellStyle name="Comma 9" xfId="9"/>
    <cellStyle name="Hyperlink" xfId="42" builtinId="8"/>
    <cellStyle name="Neutral" xfId="25" builtinId="28"/>
    <cellStyle name="Neutral 2 2" xfId="34"/>
    <cellStyle name="Normal" xfId="0" builtinId="0"/>
    <cellStyle name="Normal 11 2" xfId="29"/>
    <cellStyle name="Normal 12" xfId="5"/>
    <cellStyle name="Normal 12 2 2" xfId="37"/>
    <cellStyle name="Normal 12 3" xfId="31"/>
    <cellStyle name="Normal 13" xfId="40"/>
    <cellStyle name="Normal 14" xfId="41"/>
    <cellStyle name="Normal 19 3" xfId="10"/>
    <cellStyle name="Normal 2" xfId="13"/>
    <cellStyle name="Normal 2 2 2 3" xfId="23"/>
    <cellStyle name="Normal 2 4" xfId="18"/>
    <cellStyle name="Normal 5" xfId="28"/>
    <cellStyle name="Normal 5 10" xfId="36"/>
    <cellStyle name="Normal 5 2" xfId="6"/>
    <cellStyle name="Normal 5 2 3" xfId="21"/>
    <cellStyle name="Normal 5 3" xfId="7"/>
    <cellStyle name="Normal 5 3 7" xfId="35"/>
    <cellStyle name="Normal 6" xfId="19"/>
    <cellStyle name="Normal 8" xfId="8"/>
    <cellStyle name="Normal 8 2 3 3" xfId="26"/>
    <cellStyle name="Normal 8 3" xfId="12"/>
    <cellStyle name="SN_241" xfId="2"/>
    <cellStyle name="SN_b" xfId="3"/>
    <cellStyle name="Нейтральный 5" xfId="17"/>
    <cellStyle name="Обычный 2" xfId="39"/>
    <cellStyle name="Обычный 2 2 4" xfId="14"/>
    <cellStyle name="Обычный 3" xfId="20"/>
    <cellStyle name="Обычный 3 3 3" xfId="22"/>
    <cellStyle name="Финансовый 4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ayane%20Badalyan\Desktop\chan\Havelvacner%206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16">
          <cell r="C16" t="str">
            <v>Միջպետական նշանակության ավտոճանապարհներ, այդ թվում</v>
          </cell>
        </row>
        <row r="26">
          <cell r="C26" t="str">
            <v>Հանրապետական նշանակության ավտոճանապարհներ, այդ թվում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9"/>
  <sheetViews>
    <sheetView topLeftCell="B16" zoomScaleNormal="100" workbookViewId="0">
      <selection activeCell="G37" sqref="G37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5.7109375" style="65" customWidth="1"/>
    <col min="7" max="7" width="69.42578125" style="1" customWidth="1"/>
    <col min="8" max="8" width="32.28515625" style="1" customWidth="1"/>
    <col min="9" max="9" width="18.5703125" style="1" bestFit="1" customWidth="1"/>
    <col min="10" max="10" width="23.140625" style="1" customWidth="1"/>
    <col min="11" max="11" width="16" style="1" customWidth="1"/>
    <col min="12" max="12" width="22.140625" style="1" customWidth="1"/>
    <col min="13" max="13" width="11.7109375" style="1" customWidth="1"/>
    <col min="14" max="14" width="10.5703125" style="1" customWidth="1"/>
    <col min="15" max="15" width="10.7109375" style="1" customWidth="1"/>
    <col min="16" max="16" width="10" style="1" customWidth="1"/>
    <col min="17" max="16384" width="9.140625" style="1"/>
  </cols>
  <sheetData>
    <row r="1" spans="2:9" x14ac:dyDescent="0.3">
      <c r="H1" s="2" t="s">
        <v>110</v>
      </c>
    </row>
    <row r="2" spans="2:9" x14ac:dyDescent="0.3">
      <c r="H2" s="15" t="s">
        <v>94</v>
      </c>
    </row>
    <row r="3" spans="2:9" x14ac:dyDescent="0.3">
      <c r="H3" s="15" t="s">
        <v>56</v>
      </c>
    </row>
    <row r="4" spans="2:9" x14ac:dyDescent="0.3">
      <c r="H4" s="2"/>
    </row>
    <row r="5" spans="2:9" ht="45" customHeight="1" x14ac:dyDescent="0.3">
      <c r="B5" s="189" t="s">
        <v>33</v>
      </c>
      <c r="C5" s="189"/>
      <c r="D5" s="189"/>
      <c r="E5" s="189"/>
      <c r="F5" s="189"/>
      <c r="G5" s="189"/>
      <c r="H5" s="189"/>
    </row>
    <row r="6" spans="2:9" x14ac:dyDescent="0.3">
      <c r="H6" s="3"/>
    </row>
    <row r="7" spans="2:9" x14ac:dyDescent="0.3">
      <c r="H7" s="39" t="s">
        <v>27</v>
      </c>
    </row>
    <row r="8" spans="2:9" ht="106.5" customHeight="1" x14ac:dyDescent="0.3">
      <c r="B8" s="190" t="s">
        <v>34</v>
      </c>
      <c r="C8" s="191"/>
      <c r="D8" s="192"/>
      <c r="E8" s="190" t="s">
        <v>35</v>
      </c>
      <c r="F8" s="192"/>
      <c r="G8" s="193" t="s">
        <v>1</v>
      </c>
      <c r="H8" s="41" t="s">
        <v>109</v>
      </c>
      <c r="I8" s="67"/>
    </row>
    <row r="9" spans="2:9" s="26" customFormat="1" ht="40.5" customHeight="1" x14ac:dyDescent="0.3">
      <c r="B9" s="42" t="s">
        <v>36</v>
      </c>
      <c r="C9" s="42" t="s">
        <v>37</v>
      </c>
      <c r="D9" s="42" t="s">
        <v>38</v>
      </c>
      <c r="E9" s="8" t="s">
        <v>23</v>
      </c>
      <c r="F9" s="8" t="s">
        <v>24</v>
      </c>
      <c r="G9" s="194"/>
      <c r="H9" s="8" t="s">
        <v>10</v>
      </c>
    </row>
    <row r="10" spans="2:9" s="13" customFormat="1" x14ac:dyDescent="0.3">
      <c r="B10" s="43"/>
      <c r="C10" s="43"/>
      <c r="D10" s="43"/>
      <c r="E10" s="44"/>
      <c r="F10" s="42"/>
      <c r="G10" s="44" t="s">
        <v>32</v>
      </c>
      <c r="H10" s="17">
        <f>H12</f>
        <v>0</v>
      </c>
    </row>
    <row r="11" spans="2:9" x14ac:dyDescent="0.3">
      <c r="B11" s="16"/>
      <c r="C11" s="16"/>
      <c r="D11" s="16"/>
      <c r="E11" s="16"/>
      <c r="F11" s="42"/>
      <c r="G11" s="16" t="s">
        <v>2</v>
      </c>
      <c r="H11" s="45"/>
    </row>
    <row r="12" spans="2:9" s="13" customFormat="1" ht="34.5" x14ac:dyDescent="0.3">
      <c r="B12" s="44"/>
      <c r="C12" s="44"/>
      <c r="D12" s="44"/>
      <c r="E12" s="44"/>
      <c r="F12" s="42"/>
      <c r="G12" s="44" t="s">
        <v>0</v>
      </c>
      <c r="H12" s="17">
        <f>H14</f>
        <v>0</v>
      </c>
    </row>
    <row r="13" spans="2:9" s="13" customFormat="1" x14ac:dyDescent="0.3">
      <c r="B13" s="44"/>
      <c r="C13" s="44"/>
      <c r="D13" s="44"/>
      <c r="E13" s="44"/>
      <c r="F13" s="42"/>
      <c r="G13" s="16" t="s">
        <v>2</v>
      </c>
      <c r="H13" s="17"/>
    </row>
    <row r="14" spans="2:9" s="13" customFormat="1" ht="19.5" customHeight="1" x14ac:dyDescent="0.3">
      <c r="B14" s="8" t="s">
        <v>111</v>
      </c>
      <c r="C14" s="24"/>
      <c r="D14" s="24"/>
      <c r="E14" s="24"/>
      <c r="F14" s="8"/>
      <c r="G14" s="5" t="s">
        <v>112</v>
      </c>
      <c r="H14" s="17">
        <f>H16</f>
        <v>0</v>
      </c>
    </row>
    <row r="15" spans="2:9" x14ac:dyDescent="0.3">
      <c r="B15" s="24"/>
      <c r="C15" s="24"/>
      <c r="D15" s="24"/>
      <c r="E15" s="24"/>
      <c r="F15" s="8"/>
      <c r="G15" s="23" t="s">
        <v>2</v>
      </c>
      <c r="H15" s="17"/>
    </row>
    <row r="16" spans="2:9" s="13" customFormat="1" x14ac:dyDescent="0.3">
      <c r="B16" s="46"/>
      <c r="C16" s="46" t="s">
        <v>3</v>
      </c>
      <c r="D16" s="46"/>
      <c r="E16" s="44"/>
      <c r="F16" s="42"/>
      <c r="G16" s="44" t="s">
        <v>4</v>
      </c>
      <c r="H16" s="17">
        <f>H18</f>
        <v>0</v>
      </c>
    </row>
    <row r="17" spans="2:9" x14ac:dyDescent="0.3">
      <c r="B17" s="46"/>
      <c r="C17" s="46"/>
      <c r="D17" s="46"/>
      <c r="E17" s="16"/>
      <c r="F17" s="42"/>
      <c r="G17" s="16" t="s">
        <v>2</v>
      </c>
      <c r="H17" s="24"/>
    </row>
    <row r="18" spans="2:9" s="13" customFormat="1" x14ac:dyDescent="0.3">
      <c r="B18" s="46"/>
      <c r="C18" s="46"/>
      <c r="D18" s="46" t="s">
        <v>13</v>
      </c>
      <c r="E18" s="44"/>
      <c r="F18" s="42"/>
      <c r="G18" s="5" t="s">
        <v>25</v>
      </c>
      <c r="H18" s="17">
        <f>H20</f>
        <v>0</v>
      </c>
    </row>
    <row r="19" spans="2:9" x14ac:dyDescent="0.3">
      <c r="B19" s="46"/>
      <c r="C19" s="46"/>
      <c r="D19" s="47"/>
      <c r="E19" s="16"/>
      <c r="F19" s="42"/>
      <c r="G19" s="16" t="s">
        <v>2</v>
      </c>
      <c r="H19" s="17"/>
    </row>
    <row r="20" spans="2:9" ht="34.5" x14ac:dyDescent="0.3">
      <c r="B20" s="46"/>
      <c r="C20" s="46"/>
      <c r="D20" s="47"/>
      <c r="E20" s="24"/>
      <c r="F20" s="42"/>
      <c r="G20" s="16" t="s">
        <v>0</v>
      </c>
      <c r="H20" s="17">
        <f>H22</f>
        <v>0</v>
      </c>
    </row>
    <row r="21" spans="2:9" x14ac:dyDescent="0.3">
      <c r="B21" s="46"/>
      <c r="C21" s="46"/>
      <c r="D21" s="47"/>
      <c r="E21" s="24"/>
      <c r="F21" s="42"/>
      <c r="G21" s="16" t="s">
        <v>2</v>
      </c>
      <c r="H21" s="17"/>
    </row>
    <row r="22" spans="2:9" s="13" customFormat="1" ht="20.25" customHeight="1" x14ac:dyDescent="0.3">
      <c r="B22" s="46"/>
      <c r="C22" s="46"/>
      <c r="D22" s="46"/>
      <c r="E22" s="8">
        <v>1049</v>
      </c>
      <c r="F22" s="42"/>
      <c r="G22" s="5" t="s">
        <v>11</v>
      </c>
      <c r="H22" s="17">
        <v>0</v>
      </c>
    </row>
    <row r="23" spans="2:9" ht="21.75" customHeight="1" x14ac:dyDescent="0.3">
      <c r="B23" s="46"/>
      <c r="C23" s="46"/>
      <c r="D23" s="47"/>
      <c r="E23" s="24"/>
      <c r="F23" s="42"/>
      <c r="G23" s="16" t="s">
        <v>2</v>
      </c>
      <c r="H23" s="17"/>
    </row>
    <row r="24" spans="2:9" s="13" customFormat="1" ht="34.5" x14ac:dyDescent="0.3">
      <c r="B24" s="46"/>
      <c r="C24" s="46"/>
      <c r="D24" s="48"/>
      <c r="E24" s="48"/>
      <c r="F24" s="8" t="s">
        <v>83</v>
      </c>
      <c r="G24" s="49" t="s">
        <v>84</v>
      </c>
      <c r="H24" s="17">
        <f>H26</f>
        <v>0</v>
      </c>
    </row>
    <row r="25" spans="2:9" ht="21" customHeight="1" x14ac:dyDescent="0.3">
      <c r="B25" s="46"/>
      <c r="C25" s="46"/>
      <c r="D25" s="50"/>
      <c r="E25" s="50"/>
      <c r="F25" s="42"/>
      <c r="G25" s="23" t="s">
        <v>5</v>
      </c>
      <c r="H25" s="18"/>
    </row>
    <row r="26" spans="2:9" s="13" customFormat="1" ht="34.5" x14ac:dyDescent="0.3">
      <c r="B26" s="46"/>
      <c r="C26" s="46"/>
      <c r="D26" s="48"/>
      <c r="E26" s="48"/>
      <c r="F26" s="42"/>
      <c r="G26" s="51" t="s">
        <v>0</v>
      </c>
      <c r="H26" s="17">
        <f t="shared" ref="H26" si="0">H28</f>
        <v>0</v>
      </c>
      <c r="I26" s="52"/>
    </row>
    <row r="27" spans="2:9" ht="34.5" x14ac:dyDescent="0.3">
      <c r="B27" s="46"/>
      <c r="C27" s="46"/>
      <c r="D27" s="50"/>
      <c r="E27" s="50"/>
      <c r="F27" s="42"/>
      <c r="G27" s="23" t="s">
        <v>90</v>
      </c>
      <c r="H27" s="17"/>
    </row>
    <row r="28" spans="2:9" x14ac:dyDescent="0.3">
      <c r="B28" s="46"/>
      <c r="C28" s="46"/>
      <c r="D28" s="50"/>
      <c r="E28" s="50"/>
      <c r="F28" s="42"/>
      <c r="G28" s="23" t="s">
        <v>85</v>
      </c>
      <c r="H28" s="17">
        <f t="shared" ref="H28:H29" si="1">H29</f>
        <v>0</v>
      </c>
    </row>
    <row r="29" spans="2:9" x14ac:dyDescent="0.3">
      <c r="B29" s="46"/>
      <c r="C29" s="46"/>
      <c r="D29" s="50"/>
      <c r="E29" s="50"/>
      <c r="F29" s="42"/>
      <c r="G29" s="23" t="s">
        <v>86</v>
      </c>
      <c r="H29" s="17">
        <f t="shared" si="1"/>
        <v>0</v>
      </c>
    </row>
    <row r="30" spans="2:9" x14ac:dyDescent="0.3">
      <c r="B30" s="46"/>
      <c r="C30" s="46"/>
      <c r="D30" s="50"/>
      <c r="E30" s="50"/>
      <c r="F30" s="42"/>
      <c r="G30" s="23" t="s">
        <v>87</v>
      </c>
      <c r="H30" s="17">
        <f>H31</f>
        <v>0</v>
      </c>
    </row>
    <row r="31" spans="2:9" x14ac:dyDescent="0.3">
      <c r="B31" s="46"/>
      <c r="C31" s="46"/>
      <c r="D31" s="50"/>
      <c r="E31" s="50"/>
      <c r="F31" s="42"/>
      <c r="G31" s="23" t="s">
        <v>88</v>
      </c>
      <c r="H31" s="17">
        <f>H32</f>
        <v>0</v>
      </c>
    </row>
    <row r="32" spans="2:9" ht="18.75" customHeight="1" x14ac:dyDescent="0.3">
      <c r="B32" s="46"/>
      <c r="C32" s="46"/>
      <c r="D32" s="50"/>
      <c r="E32" s="50"/>
      <c r="F32" s="42"/>
      <c r="G32" s="53" t="s">
        <v>89</v>
      </c>
      <c r="H32" s="17">
        <f>'2'!G14</f>
        <v>0</v>
      </c>
    </row>
    <row r="33" spans="2:8" s="13" customFormat="1" x14ac:dyDescent="0.3">
      <c r="B33" s="46"/>
      <c r="C33" s="46"/>
      <c r="D33" s="48"/>
      <c r="E33" s="48"/>
      <c r="F33" s="42" t="s">
        <v>91</v>
      </c>
      <c r="G33" s="54" t="s">
        <v>92</v>
      </c>
      <c r="H33" s="17">
        <f>H35</f>
        <v>0</v>
      </c>
    </row>
    <row r="34" spans="2:8" x14ac:dyDescent="0.3">
      <c r="B34" s="46"/>
      <c r="C34" s="46"/>
      <c r="D34" s="50"/>
      <c r="E34" s="50"/>
      <c r="F34" s="42"/>
      <c r="G34" s="23" t="s">
        <v>93</v>
      </c>
      <c r="H34" s="17"/>
    </row>
    <row r="35" spans="2:8" s="13" customFormat="1" ht="34.5" x14ac:dyDescent="0.3">
      <c r="B35" s="46"/>
      <c r="C35" s="46"/>
      <c r="D35" s="48"/>
      <c r="E35" s="48"/>
      <c r="F35" s="42"/>
      <c r="G35" s="51" t="s">
        <v>0</v>
      </c>
      <c r="H35" s="17">
        <f>H37</f>
        <v>0</v>
      </c>
    </row>
    <row r="36" spans="2:8" ht="34.5" x14ac:dyDescent="0.3">
      <c r="B36" s="46"/>
      <c r="C36" s="46"/>
      <c r="D36" s="50"/>
      <c r="E36" s="50"/>
      <c r="F36" s="42"/>
      <c r="G36" s="23" t="s">
        <v>90</v>
      </c>
      <c r="H36" s="17"/>
    </row>
    <row r="37" spans="2:8" x14ac:dyDescent="0.3">
      <c r="B37" s="46"/>
      <c r="C37" s="46"/>
      <c r="D37" s="50"/>
      <c r="E37" s="50"/>
      <c r="F37" s="42"/>
      <c r="G37" s="23" t="s">
        <v>85</v>
      </c>
      <c r="H37" s="17">
        <f t="shared" ref="H37:H38" si="2">H38</f>
        <v>0</v>
      </c>
    </row>
    <row r="38" spans="2:8" x14ac:dyDescent="0.3">
      <c r="B38" s="46"/>
      <c r="C38" s="46"/>
      <c r="D38" s="50"/>
      <c r="E38" s="50"/>
      <c r="F38" s="42"/>
      <c r="G38" s="23" t="s">
        <v>86</v>
      </c>
      <c r="H38" s="17">
        <f t="shared" si="2"/>
        <v>0</v>
      </c>
    </row>
    <row r="39" spans="2:8" x14ac:dyDescent="0.3">
      <c r="B39" s="46"/>
      <c r="C39" s="46"/>
      <c r="D39" s="50"/>
      <c r="E39" s="50"/>
      <c r="F39" s="42"/>
      <c r="G39" s="23" t="s">
        <v>87</v>
      </c>
      <c r="H39" s="17">
        <f>H40+H42</f>
        <v>0</v>
      </c>
    </row>
    <row r="40" spans="2:8" x14ac:dyDescent="0.3">
      <c r="B40" s="46"/>
      <c r="C40" s="46"/>
      <c r="D40" s="50"/>
      <c r="E40" s="50"/>
      <c r="F40" s="42"/>
      <c r="G40" s="23" t="s">
        <v>88</v>
      </c>
      <c r="H40" s="18">
        <f>H41</f>
        <v>-6600</v>
      </c>
    </row>
    <row r="41" spans="2:8" x14ac:dyDescent="0.3">
      <c r="B41" s="46"/>
      <c r="C41" s="46"/>
      <c r="D41" s="50"/>
      <c r="E41" s="50"/>
      <c r="F41" s="42"/>
      <c r="G41" s="23" t="s">
        <v>89</v>
      </c>
      <c r="H41" s="18">
        <f>'2'!G37</f>
        <v>-6600</v>
      </c>
    </row>
    <row r="42" spans="2:8" x14ac:dyDescent="0.3">
      <c r="B42" s="46"/>
      <c r="C42" s="46"/>
      <c r="D42" s="50"/>
      <c r="E42" s="50"/>
      <c r="F42" s="42"/>
      <c r="G42" s="23" t="s">
        <v>104</v>
      </c>
      <c r="H42" s="18">
        <f>H43</f>
        <v>6600</v>
      </c>
    </row>
    <row r="43" spans="2:8" x14ac:dyDescent="0.3">
      <c r="B43" s="46"/>
      <c r="C43" s="46"/>
      <c r="D43" s="50"/>
      <c r="E43" s="50"/>
      <c r="F43" s="42"/>
      <c r="G43" s="23" t="s">
        <v>105</v>
      </c>
      <c r="H43" s="18">
        <f>'2'!H37</f>
        <v>6600</v>
      </c>
    </row>
    <row r="44" spans="2:8" x14ac:dyDescent="0.3">
      <c r="B44" s="56"/>
      <c r="C44" s="56"/>
      <c r="G44" s="7"/>
      <c r="H44" s="19"/>
    </row>
    <row r="45" spans="2:8" x14ac:dyDescent="0.3">
      <c r="B45" s="56"/>
      <c r="C45" s="56"/>
      <c r="F45" s="38"/>
      <c r="G45" s="7"/>
      <c r="H45" s="19"/>
    </row>
    <row r="46" spans="2:8" x14ac:dyDescent="0.3">
      <c r="B46" s="56"/>
      <c r="C46" s="56"/>
      <c r="F46" s="38"/>
      <c r="G46" s="7"/>
      <c r="H46" s="19"/>
    </row>
    <row r="47" spans="2:8" s="7" customFormat="1" ht="67.5" customHeight="1" x14ac:dyDescent="0.3">
      <c r="D47" s="188" t="s">
        <v>101</v>
      </c>
      <c r="E47" s="188"/>
      <c r="F47" s="188"/>
      <c r="G47" s="27" t="s">
        <v>102</v>
      </c>
    </row>
    <row r="48" spans="2:8" ht="19.5" customHeight="1" x14ac:dyDescent="0.3">
      <c r="B48" s="28"/>
      <c r="C48" s="28"/>
      <c r="D48" s="28"/>
      <c r="E48" s="20"/>
      <c r="F48" s="66"/>
      <c r="G48" s="7"/>
      <c r="H48" s="57"/>
    </row>
    <row r="49" spans="2:8" ht="19.5" customHeight="1" x14ac:dyDescent="0.3">
      <c r="B49" s="28"/>
      <c r="E49" s="3"/>
      <c r="H49" s="57"/>
    </row>
  </sheetData>
  <mergeCells count="5">
    <mergeCell ref="D47:F47"/>
    <mergeCell ref="B5:H5"/>
    <mergeCell ref="B8:D8"/>
    <mergeCell ref="E8:F8"/>
    <mergeCell ref="G8:G9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7"/>
  <sheetViews>
    <sheetView tabSelected="1" topLeftCell="A19" zoomScaleNormal="100" workbookViewId="0">
      <selection activeCell="G16" sqref="G16"/>
    </sheetView>
  </sheetViews>
  <sheetFormatPr defaultRowHeight="17.25" x14ac:dyDescent="0.25"/>
  <cols>
    <col min="1" max="1" width="9.140625" style="97"/>
    <col min="2" max="2" width="7.42578125" style="92" customWidth="1"/>
    <col min="3" max="3" width="10.7109375" style="92" customWidth="1"/>
    <col min="4" max="4" width="61.5703125" style="121" customWidth="1"/>
    <col min="5" max="5" width="18.42578125" style="117" customWidth="1"/>
    <col min="6" max="6" width="19.5703125" style="117" customWidth="1"/>
    <col min="7" max="7" width="22.5703125" style="102" customWidth="1"/>
    <col min="8" max="8" width="21.7109375" style="117" customWidth="1"/>
    <col min="9" max="9" width="16.85546875" style="117" customWidth="1"/>
    <col min="10" max="10" width="29.42578125" style="97" customWidth="1"/>
    <col min="11" max="11" width="19.28515625" style="97" customWidth="1"/>
    <col min="12" max="12" width="23.28515625" style="97" customWidth="1"/>
    <col min="13" max="16384" width="9.140625" style="97"/>
  </cols>
  <sheetData>
    <row r="1" spans="2:10" x14ac:dyDescent="0.25">
      <c r="C1" s="93"/>
      <c r="D1" s="94"/>
      <c r="E1" s="93"/>
      <c r="F1" s="93"/>
      <c r="G1" s="95"/>
      <c r="H1" s="93"/>
      <c r="I1" s="96" t="s">
        <v>106</v>
      </c>
    </row>
    <row r="2" spans="2:10" x14ac:dyDescent="0.25">
      <c r="C2" s="93"/>
      <c r="D2" s="94"/>
      <c r="E2" s="93"/>
      <c r="F2" s="93"/>
      <c r="G2" s="95"/>
      <c r="H2" s="93"/>
      <c r="I2" s="96" t="s">
        <v>94</v>
      </c>
    </row>
    <row r="3" spans="2:10" x14ac:dyDescent="0.25">
      <c r="C3" s="93"/>
      <c r="D3" s="94"/>
      <c r="E3" s="93"/>
      <c r="F3" s="93"/>
      <c r="G3" s="95"/>
      <c r="H3" s="93"/>
      <c r="I3" s="96" t="s">
        <v>56</v>
      </c>
    </row>
    <row r="4" spans="2:10" x14ac:dyDescent="0.25">
      <c r="C4" s="93"/>
      <c r="D4" s="94"/>
      <c r="E4" s="93"/>
      <c r="F4" s="93"/>
      <c r="G4" s="95"/>
      <c r="H4" s="93"/>
      <c r="I4" s="96"/>
    </row>
    <row r="5" spans="2:10" ht="48.75" customHeight="1" x14ac:dyDescent="0.25">
      <c r="B5" s="195" t="s">
        <v>97</v>
      </c>
      <c r="C5" s="195"/>
      <c r="D5" s="195"/>
      <c r="E5" s="195"/>
      <c r="F5" s="195"/>
      <c r="G5" s="195"/>
      <c r="H5" s="195"/>
      <c r="I5" s="195"/>
    </row>
    <row r="6" spans="2:10" x14ac:dyDescent="0.3">
      <c r="B6" s="99"/>
      <c r="C6" s="99"/>
      <c r="D6" s="100"/>
      <c r="E6" s="101"/>
      <c r="F6" s="101"/>
      <c r="H6" s="196" t="s">
        <v>27</v>
      </c>
      <c r="I6" s="196"/>
      <c r="J6" s="21"/>
    </row>
    <row r="7" spans="2:10" s="92" customFormat="1" ht="39" customHeight="1" x14ac:dyDescent="0.25">
      <c r="B7" s="197" t="s">
        <v>57</v>
      </c>
      <c r="C7" s="197"/>
      <c r="D7" s="198" t="s">
        <v>58</v>
      </c>
      <c r="E7" s="199" t="s">
        <v>31</v>
      </c>
      <c r="F7" s="199"/>
      <c r="G7" s="199"/>
      <c r="H7" s="199"/>
      <c r="I7" s="199"/>
    </row>
    <row r="8" spans="2:10" s="92" customFormat="1" ht="14.25" customHeight="1" x14ac:dyDescent="0.25">
      <c r="B8" s="197"/>
      <c r="C8" s="197"/>
      <c r="D8" s="198"/>
      <c r="E8" s="199" t="s">
        <v>59</v>
      </c>
      <c r="F8" s="199" t="s">
        <v>60</v>
      </c>
      <c r="G8" s="199"/>
      <c r="H8" s="199"/>
      <c r="I8" s="199"/>
    </row>
    <row r="9" spans="2:10" s="92" customFormat="1" ht="101.25" customHeight="1" x14ac:dyDescent="0.25">
      <c r="B9" s="104" t="s">
        <v>23</v>
      </c>
      <c r="C9" s="104" t="s">
        <v>24</v>
      </c>
      <c r="D9" s="198"/>
      <c r="E9" s="199"/>
      <c r="F9" s="103" t="s">
        <v>61</v>
      </c>
      <c r="G9" s="103" t="s">
        <v>62</v>
      </c>
      <c r="H9" s="89" t="s">
        <v>98</v>
      </c>
      <c r="I9" s="103" t="s">
        <v>63</v>
      </c>
      <c r="J9" s="68"/>
    </row>
    <row r="10" spans="2:10" s="98" customFormat="1" ht="21" customHeight="1" x14ac:dyDescent="0.25">
      <c r="B10" s="104"/>
      <c r="C10" s="104"/>
      <c r="D10" s="86" t="s">
        <v>64</v>
      </c>
      <c r="E10" s="69">
        <v>0</v>
      </c>
      <c r="F10" s="69">
        <f>+F12</f>
        <v>0</v>
      </c>
      <c r="G10" s="69">
        <f>+G12</f>
        <v>-6600</v>
      </c>
      <c r="H10" s="69">
        <f>+H12</f>
        <v>6600</v>
      </c>
      <c r="I10" s="69">
        <f t="shared" ref="I10" si="0">+I12</f>
        <v>0</v>
      </c>
    </row>
    <row r="11" spans="2:10" x14ac:dyDescent="0.25">
      <c r="B11" s="105"/>
      <c r="C11" s="105"/>
      <c r="D11" s="106" t="s">
        <v>65</v>
      </c>
      <c r="E11" s="139"/>
      <c r="F11" s="142"/>
      <c r="G11" s="142"/>
      <c r="H11" s="107"/>
      <c r="I11" s="108"/>
    </row>
    <row r="12" spans="2:10" s="98" customFormat="1" ht="39" customHeight="1" x14ac:dyDescent="0.25">
      <c r="B12" s="86"/>
      <c r="C12" s="109"/>
      <c r="D12" s="143" t="s">
        <v>66</v>
      </c>
      <c r="E12" s="69">
        <v>0</v>
      </c>
      <c r="F12" s="69">
        <f>F14+F37</f>
        <v>0</v>
      </c>
      <c r="G12" s="69">
        <f>G14+G37</f>
        <v>-6600</v>
      </c>
      <c r="H12" s="69">
        <f>H14+H37</f>
        <v>6600</v>
      </c>
      <c r="I12" s="69">
        <f>I14+I37</f>
        <v>0</v>
      </c>
    </row>
    <row r="13" spans="2:10" s="92" customFormat="1" x14ac:dyDescent="0.25">
      <c r="B13" s="110"/>
      <c r="C13" s="110"/>
      <c r="D13" s="106" t="s">
        <v>67</v>
      </c>
      <c r="E13" s="69"/>
      <c r="F13" s="144"/>
      <c r="G13" s="144"/>
      <c r="H13" s="111"/>
      <c r="I13" s="108"/>
    </row>
    <row r="14" spans="2:10" s="85" customFormat="1" ht="34.5" x14ac:dyDescent="0.25">
      <c r="B14" s="86">
        <v>1049</v>
      </c>
      <c r="C14" s="87" t="s">
        <v>68</v>
      </c>
      <c r="D14" s="145" t="s">
        <v>47</v>
      </c>
      <c r="E14" s="69">
        <f>+F14+G14+H14+I14</f>
        <v>0</v>
      </c>
      <c r="F14" s="69">
        <f>+F16+F25+F21</f>
        <v>0</v>
      </c>
      <c r="G14" s="69">
        <f>+G16+G25+G21</f>
        <v>0</v>
      </c>
      <c r="H14" s="69">
        <f>+H16+H25+H21</f>
        <v>0</v>
      </c>
      <c r="I14" s="69">
        <f>+I16+I25+I21</f>
        <v>0</v>
      </c>
    </row>
    <row r="15" spans="2:10" x14ac:dyDescent="0.25">
      <c r="B15" s="110"/>
      <c r="C15" s="110"/>
      <c r="D15" s="106" t="s">
        <v>67</v>
      </c>
      <c r="E15" s="70"/>
      <c r="F15" s="70"/>
      <c r="G15" s="70"/>
      <c r="H15" s="70"/>
      <c r="I15" s="108"/>
    </row>
    <row r="16" spans="2:10" s="85" customFormat="1" ht="34.5" x14ac:dyDescent="0.25">
      <c r="B16" s="86"/>
      <c r="C16" s="87" t="s">
        <v>69</v>
      </c>
      <c r="D16" s="89" t="s">
        <v>70</v>
      </c>
      <c r="E16" s="69">
        <f>+F16+G16+H16+I16</f>
        <v>-31970</v>
      </c>
      <c r="F16" s="69">
        <f>F17+F18+F19+F20</f>
        <v>0</v>
      </c>
      <c r="G16" s="69">
        <f>G17+G18+G19+G20</f>
        <v>-31970</v>
      </c>
      <c r="H16" s="69">
        <f t="shared" ref="H16:I16" si="1">H17+H18+H19+H20</f>
        <v>0</v>
      </c>
      <c r="I16" s="69">
        <f t="shared" si="1"/>
        <v>0</v>
      </c>
    </row>
    <row r="17" spans="2:10" s="85" customFormat="1" ht="51.75" x14ac:dyDescent="0.25">
      <c r="B17" s="86"/>
      <c r="C17" s="87"/>
      <c r="D17" s="81" t="s">
        <v>122</v>
      </c>
      <c r="E17" s="69">
        <f>+F17+G17+H17+I17</f>
        <v>-14003.5</v>
      </c>
      <c r="F17" s="69">
        <v>0</v>
      </c>
      <c r="G17" s="69">
        <v>-14003.5</v>
      </c>
      <c r="H17" s="69">
        <v>0</v>
      </c>
      <c r="I17" s="69">
        <v>0</v>
      </c>
    </row>
    <row r="18" spans="2:10" s="85" customFormat="1" ht="51.75" x14ac:dyDescent="0.25">
      <c r="B18" s="86"/>
      <c r="C18" s="87"/>
      <c r="D18" s="81" t="s">
        <v>115</v>
      </c>
      <c r="E18" s="69">
        <f>+F18+G18+H18+I18</f>
        <v>923.5</v>
      </c>
      <c r="F18" s="69">
        <v>0</v>
      </c>
      <c r="G18" s="69">
        <v>923.5</v>
      </c>
      <c r="H18" s="69">
        <v>0</v>
      </c>
      <c r="I18" s="69">
        <v>0</v>
      </c>
    </row>
    <row r="19" spans="2:10" s="85" customFormat="1" ht="51.75" x14ac:dyDescent="0.25">
      <c r="B19" s="86"/>
      <c r="C19" s="87"/>
      <c r="D19" s="81" t="s">
        <v>123</v>
      </c>
      <c r="E19" s="69">
        <f t="shared" ref="E19:E20" si="2">+F19+G19+H19+I19</f>
        <v>-19684.2</v>
      </c>
      <c r="F19" s="69">
        <v>0</v>
      </c>
      <c r="G19" s="69">
        <v>-19684.2</v>
      </c>
      <c r="H19" s="69">
        <v>0</v>
      </c>
      <c r="I19" s="69">
        <v>0</v>
      </c>
    </row>
    <row r="20" spans="2:10" s="85" customFormat="1" ht="86.25" x14ac:dyDescent="0.25">
      <c r="B20" s="86"/>
      <c r="C20" s="87"/>
      <c r="D20" s="81" t="s">
        <v>116</v>
      </c>
      <c r="E20" s="69">
        <f t="shared" si="2"/>
        <v>794.2</v>
      </c>
      <c r="F20" s="69">
        <v>0</v>
      </c>
      <c r="G20" s="69">
        <v>794.2</v>
      </c>
      <c r="H20" s="69">
        <v>0</v>
      </c>
      <c r="I20" s="69">
        <v>0</v>
      </c>
    </row>
    <row r="21" spans="2:10" ht="34.5" x14ac:dyDescent="0.25">
      <c r="B21" s="110"/>
      <c r="C21" s="87" t="s">
        <v>71</v>
      </c>
      <c r="D21" s="89" t="s">
        <v>72</v>
      </c>
      <c r="E21" s="69">
        <f>F21+G21+H21+I21</f>
        <v>-64569.700000000012</v>
      </c>
      <c r="F21" s="69">
        <f>F22+F23+F24</f>
        <v>0</v>
      </c>
      <c r="G21" s="69">
        <f>G22+G23+G24</f>
        <v>-64569.700000000012</v>
      </c>
      <c r="H21" s="69">
        <f t="shared" ref="H21:I21" si="3">H22+H23+H24</f>
        <v>0</v>
      </c>
      <c r="I21" s="69">
        <f t="shared" si="3"/>
        <v>0</v>
      </c>
    </row>
    <row r="22" spans="2:10" ht="34.5" x14ac:dyDescent="0.25">
      <c r="B22" s="110"/>
      <c r="C22" s="87"/>
      <c r="D22" s="81" t="s">
        <v>124</v>
      </c>
      <c r="E22" s="69">
        <f t="shared" ref="E22:E23" si="4">F22+G22+H22+I22</f>
        <v>-12050.5</v>
      </c>
      <c r="F22" s="69">
        <v>0</v>
      </c>
      <c r="G22" s="69">
        <v>-12050.5</v>
      </c>
      <c r="H22" s="69">
        <v>0</v>
      </c>
      <c r="I22" s="69">
        <v>0</v>
      </c>
    </row>
    <row r="23" spans="2:10" ht="69" customHeight="1" x14ac:dyDescent="0.25">
      <c r="B23" s="110"/>
      <c r="C23" s="87"/>
      <c r="D23" s="81" t="s">
        <v>125</v>
      </c>
      <c r="E23" s="69">
        <f t="shared" si="4"/>
        <v>-178087.2</v>
      </c>
      <c r="F23" s="69">
        <v>0</v>
      </c>
      <c r="G23" s="69">
        <v>-178087.2</v>
      </c>
      <c r="H23" s="69">
        <v>0</v>
      </c>
      <c r="I23" s="69">
        <v>0</v>
      </c>
      <c r="J23" s="182"/>
    </row>
    <row r="24" spans="2:10" ht="114.75" customHeight="1" x14ac:dyDescent="0.25">
      <c r="B24" s="110"/>
      <c r="C24" s="87"/>
      <c r="D24" s="16" t="s">
        <v>126</v>
      </c>
      <c r="E24" s="69">
        <f>F24+G24+H24+I24</f>
        <v>125568</v>
      </c>
      <c r="F24" s="69">
        <v>0</v>
      </c>
      <c r="G24" s="69">
        <v>125568</v>
      </c>
      <c r="H24" s="69">
        <v>0</v>
      </c>
      <c r="I24" s="69">
        <v>0</v>
      </c>
    </row>
    <row r="25" spans="2:10" s="85" customFormat="1" ht="34.5" x14ac:dyDescent="0.25">
      <c r="B25" s="86"/>
      <c r="C25" s="88">
        <v>3</v>
      </c>
      <c r="D25" s="89" t="s">
        <v>73</v>
      </c>
      <c r="E25" s="69">
        <f>+F25+G25+H25+I25</f>
        <v>96539.699999999983</v>
      </c>
      <c r="F25" s="69">
        <f>SUM(F26:F36)</f>
        <v>0</v>
      </c>
      <c r="G25" s="69">
        <f>SUM(G26:G36)</f>
        <v>96539.699999999983</v>
      </c>
      <c r="H25" s="69">
        <f>SUM(H26:H36)</f>
        <v>0</v>
      </c>
      <c r="I25" s="69">
        <f>SUM(I26:I36)</f>
        <v>0</v>
      </c>
      <c r="J25" s="90"/>
    </row>
    <row r="26" spans="2:10" s="85" customFormat="1" ht="51.75" x14ac:dyDescent="0.25">
      <c r="B26" s="86"/>
      <c r="C26" s="88"/>
      <c r="D26" s="16" t="s">
        <v>127</v>
      </c>
      <c r="E26" s="69">
        <f t="shared" ref="E26:E36" si="5">+F26+G26+H26+I26</f>
        <v>-458468.2</v>
      </c>
      <c r="F26" s="69">
        <v>0</v>
      </c>
      <c r="G26" s="69">
        <v>-458468.2</v>
      </c>
      <c r="H26" s="69">
        <v>0</v>
      </c>
      <c r="I26" s="69">
        <v>0</v>
      </c>
      <c r="J26" s="90"/>
    </row>
    <row r="27" spans="2:10" s="85" customFormat="1" ht="51.75" x14ac:dyDescent="0.25">
      <c r="B27" s="86"/>
      <c r="C27" s="88"/>
      <c r="D27" s="16" t="s">
        <v>128</v>
      </c>
      <c r="E27" s="69">
        <f t="shared" si="5"/>
        <v>-23874.3</v>
      </c>
      <c r="F27" s="69">
        <v>0</v>
      </c>
      <c r="G27" s="69">
        <v>-23874.3</v>
      </c>
      <c r="H27" s="69">
        <v>0</v>
      </c>
      <c r="I27" s="69">
        <v>0</v>
      </c>
      <c r="J27" s="90"/>
    </row>
    <row r="28" spans="2:10" s="85" customFormat="1" ht="51.75" x14ac:dyDescent="0.25">
      <c r="B28" s="86"/>
      <c r="C28" s="88"/>
      <c r="D28" s="16" t="s">
        <v>117</v>
      </c>
      <c r="E28" s="69">
        <f t="shared" si="5"/>
        <v>85912.8</v>
      </c>
      <c r="F28" s="69">
        <v>0</v>
      </c>
      <c r="G28" s="69">
        <v>85912.8</v>
      </c>
      <c r="H28" s="69">
        <v>0</v>
      </c>
      <c r="I28" s="69">
        <v>0</v>
      </c>
      <c r="J28" s="90"/>
    </row>
    <row r="29" spans="2:10" s="85" customFormat="1" ht="51.75" x14ac:dyDescent="0.25">
      <c r="B29" s="86"/>
      <c r="C29" s="88"/>
      <c r="D29" s="81" t="s">
        <v>129</v>
      </c>
      <c r="E29" s="69">
        <f t="shared" si="5"/>
        <v>-11156.8</v>
      </c>
      <c r="F29" s="69">
        <v>0</v>
      </c>
      <c r="G29" s="69">
        <v>-11156.8</v>
      </c>
      <c r="H29" s="69">
        <v>0</v>
      </c>
      <c r="I29" s="69">
        <v>0</v>
      </c>
      <c r="J29" s="90"/>
    </row>
    <row r="30" spans="2:10" s="85" customFormat="1" ht="86.25" x14ac:dyDescent="0.25">
      <c r="B30" s="86"/>
      <c r="C30" s="88"/>
      <c r="D30" s="81" t="s">
        <v>118</v>
      </c>
      <c r="E30" s="69">
        <f t="shared" si="5"/>
        <v>65858.3</v>
      </c>
      <c r="F30" s="69">
        <v>0</v>
      </c>
      <c r="G30" s="69">
        <v>65858.3</v>
      </c>
      <c r="H30" s="69">
        <v>0</v>
      </c>
      <c r="I30" s="69">
        <v>0</v>
      </c>
      <c r="J30" s="90"/>
    </row>
    <row r="31" spans="2:10" s="85" customFormat="1" ht="34.5" x14ac:dyDescent="0.25">
      <c r="B31" s="86"/>
      <c r="C31" s="88"/>
      <c r="D31" s="16" t="s">
        <v>119</v>
      </c>
      <c r="E31" s="69">
        <f t="shared" si="5"/>
        <v>80981.3</v>
      </c>
      <c r="F31" s="69">
        <v>0</v>
      </c>
      <c r="G31" s="69">
        <v>80981.3</v>
      </c>
      <c r="H31" s="69">
        <v>0</v>
      </c>
      <c r="I31" s="69">
        <v>0</v>
      </c>
      <c r="J31" s="90"/>
    </row>
    <row r="32" spans="2:10" s="85" customFormat="1" ht="51.75" x14ac:dyDescent="0.25">
      <c r="B32" s="86"/>
      <c r="C32" s="88"/>
      <c r="D32" s="81" t="s">
        <v>108</v>
      </c>
      <c r="E32" s="69">
        <f t="shared" si="5"/>
        <v>9837.1</v>
      </c>
      <c r="F32" s="69">
        <v>0</v>
      </c>
      <c r="G32" s="69">
        <v>9837.1</v>
      </c>
      <c r="H32" s="69">
        <v>0</v>
      </c>
      <c r="I32" s="69">
        <v>0</v>
      </c>
      <c r="J32" s="90"/>
    </row>
    <row r="33" spans="2:10" s="85" customFormat="1" ht="51.75" x14ac:dyDescent="0.25">
      <c r="B33" s="86"/>
      <c r="C33" s="88"/>
      <c r="D33" s="81" t="s">
        <v>130</v>
      </c>
      <c r="E33" s="69">
        <f t="shared" si="5"/>
        <v>-10433.200000000001</v>
      </c>
      <c r="F33" s="69">
        <v>0</v>
      </c>
      <c r="G33" s="69">
        <v>-10433.200000000001</v>
      </c>
      <c r="H33" s="69">
        <v>0</v>
      </c>
      <c r="I33" s="69">
        <v>0</v>
      </c>
      <c r="J33" s="90"/>
    </row>
    <row r="34" spans="2:10" s="85" customFormat="1" ht="34.5" x14ac:dyDescent="0.25">
      <c r="B34" s="86"/>
      <c r="C34" s="88"/>
      <c r="D34" s="36" t="s">
        <v>120</v>
      </c>
      <c r="E34" s="69">
        <f t="shared" si="5"/>
        <v>51345.8</v>
      </c>
      <c r="F34" s="69">
        <v>0</v>
      </c>
      <c r="G34" s="69">
        <v>51345.8</v>
      </c>
      <c r="H34" s="69">
        <v>0</v>
      </c>
      <c r="I34" s="69">
        <v>0</v>
      </c>
      <c r="J34" s="90"/>
    </row>
    <row r="35" spans="2:10" s="85" customFormat="1" ht="86.25" x14ac:dyDescent="0.25">
      <c r="B35" s="86"/>
      <c r="C35" s="88"/>
      <c r="D35" s="81" t="s">
        <v>131</v>
      </c>
      <c r="E35" s="69">
        <f t="shared" si="5"/>
        <v>383514</v>
      </c>
      <c r="F35" s="69">
        <v>0</v>
      </c>
      <c r="G35" s="69">
        <v>383514</v>
      </c>
      <c r="H35" s="69">
        <v>0</v>
      </c>
      <c r="I35" s="69">
        <v>0</v>
      </c>
      <c r="J35" s="90"/>
    </row>
    <row r="36" spans="2:10" s="85" customFormat="1" ht="51.75" x14ac:dyDescent="0.25">
      <c r="B36" s="86"/>
      <c r="C36" s="88"/>
      <c r="D36" s="112" t="s">
        <v>132</v>
      </c>
      <c r="E36" s="69">
        <f t="shared" si="5"/>
        <v>-76977.100000000006</v>
      </c>
      <c r="F36" s="69">
        <v>0</v>
      </c>
      <c r="G36" s="69">
        <v>-76977.100000000006</v>
      </c>
      <c r="H36" s="69">
        <v>0</v>
      </c>
      <c r="I36" s="69">
        <v>0</v>
      </c>
      <c r="J36" s="90"/>
    </row>
    <row r="37" spans="2:10" s="85" customFormat="1" ht="30.75" customHeight="1" x14ac:dyDescent="0.25">
      <c r="B37" s="86">
        <v>1049</v>
      </c>
      <c r="C37" s="87" t="s">
        <v>74</v>
      </c>
      <c r="D37" s="86" t="s">
        <v>54</v>
      </c>
      <c r="E37" s="69">
        <f>F37+G37+H37+I37</f>
        <v>0</v>
      </c>
      <c r="F37" s="69">
        <f>F41+F39+F40</f>
        <v>0</v>
      </c>
      <c r="G37" s="69">
        <f t="shared" ref="G37:I37" si="6">G41+G39+G40</f>
        <v>-6600</v>
      </c>
      <c r="H37" s="69">
        <f t="shared" si="6"/>
        <v>6600</v>
      </c>
      <c r="I37" s="69">
        <f t="shared" si="6"/>
        <v>0</v>
      </c>
      <c r="J37" s="91"/>
    </row>
    <row r="38" spans="2:10" x14ac:dyDescent="0.25">
      <c r="B38" s="110"/>
      <c r="C38" s="110"/>
      <c r="D38" s="106" t="s">
        <v>67</v>
      </c>
      <c r="E38" s="70"/>
      <c r="F38" s="71"/>
      <c r="G38" s="70"/>
      <c r="H38" s="70"/>
      <c r="I38" s="113"/>
      <c r="J38" s="72"/>
    </row>
    <row r="39" spans="2:10" ht="67.5" customHeight="1" x14ac:dyDescent="0.25">
      <c r="B39" s="110"/>
      <c r="C39" s="110"/>
      <c r="D39" s="141" t="s">
        <v>177</v>
      </c>
      <c r="E39" s="70">
        <f>F39+G39+H39+I39</f>
        <v>-3974.5</v>
      </c>
      <c r="F39" s="82">
        <v>0</v>
      </c>
      <c r="G39" s="70">
        <v>-3974.5</v>
      </c>
      <c r="H39" s="70">
        <f>I39</f>
        <v>0</v>
      </c>
      <c r="I39" s="146">
        <v>0</v>
      </c>
      <c r="J39" s="72"/>
    </row>
    <row r="40" spans="2:10" ht="91.5" customHeight="1" x14ac:dyDescent="0.25">
      <c r="B40" s="110"/>
      <c r="C40" s="110"/>
      <c r="D40" s="183" t="s">
        <v>179</v>
      </c>
      <c r="E40" s="70">
        <f>F40+G40+H40+I40</f>
        <v>-36307</v>
      </c>
      <c r="F40" s="82">
        <v>0</v>
      </c>
      <c r="G40" s="70">
        <v>-36307</v>
      </c>
      <c r="H40" s="70">
        <v>0</v>
      </c>
      <c r="I40" s="146">
        <v>0</v>
      </c>
      <c r="J40" s="72"/>
    </row>
    <row r="41" spans="2:10" ht="69" x14ac:dyDescent="0.25">
      <c r="B41" s="110"/>
      <c r="C41" s="110"/>
      <c r="D41" s="147" t="s">
        <v>121</v>
      </c>
      <c r="E41" s="70">
        <f>F41+G41+H41+I41</f>
        <v>40281.5</v>
      </c>
      <c r="F41" s="82">
        <v>0</v>
      </c>
      <c r="G41" s="82">
        <v>33681.5</v>
      </c>
      <c r="H41" s="70">
        <v>6600</v>
      </c>
      <c r="I41" s="146">
        <v>0</v>
      </c>
      <c r="J41" s="72"/>
    </row>
    <row r="42" spans="2:10" ht="18.75" customHeight="1" x14ac:dyDescent="0.25">
      <c r="D42" s="114"/>
      <c r="E42" s="114"/>
      <c r="F42" s="115"/>
      <c r="G42" s="116"/>
      <c r="H42" s="58"/>
    </row>
    <row r="43" spans="2:10" s="58" customFormat="1" ht="51.75" x14ac:dyDescent="0.25">
      <c r="D43" s="118" t="s">
        <v>101</v>
      </c>
      <c r="E43" s="73"/>
      <c r="F43" s="74"/>
      <c r="G43" s="75" t="s">
        <v>102</v>
      </c>
    </row>
    <row r="44" spans="2:10" x14ac:dyDescent="0.3">
      <c r="D44" s="21"/>
      <c r="E44" s="21"/>
      <c r="F44" s="119"/>
      <c r="G44" s="120"/>
      <c r="H44" s="21"/>
      <c r="I44" s="97"/>
    </row>
    <row r="45" spans="2:10" x14ac:dyDescent="0.25">
      <c r="I45" s="97"/>
    </row>
    <row r="46" spans="2:10" x14ac:dyDescent="0.25">
      <c r="I46" s="97"/>
    </row>
    <row r="47" spans="2:10" x14ac:dyDescent="0.25">
      <c r="I47" s="97"/>
    </row>
  </sheetData>
  <mergeCells count="7"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7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opLeftCell="A31" zoomScaleNormal="100" workbookViewId="0">
      <selection activeCell="H28" sqref="H28"/>
    </sheetView>
  </sheetViews>
  <sheetFormatPr defaultRowHeight="17.25" x14ac:dyDescent="0.3"/>
  <cols>
    <col min="1" max="1" width="7.42578125" style="1" customWidth="1"/>
    <col min="2" max="2" width="12" style="1" customWidth="1"/>
    <col min="3" max="3" width="14.7109375" style="1" customWidth="1"/>
    <col min="4" max="4" width="65.140625" style="148" customWidth="1"/>
    <col min="5" max="5" width="28.7109375" style="32" customWidth="1"/>
    <col min="6" max="6" width="19.85546875" style="1" customWidth="1"/>
    <col min="7" max="7" width="21.7109375" style="1" customWidth="1"/>
    <col min="8" max="9" width="18.5703125" style="1" customWidth="1"/>
    <col min="10" max="10" width="12.28515625" style="1" customWidth="1"/>
    <col min="11" max="11" width="11.28515625" style="1" customWidth="1"/>
    <col min="12" max="255" width="9.140625" style="1"/>
    <col min="256" max="256" width="7.28515625" style="1" customWidth="1"/>
    <col min="257" max="257" width="12" style="1" customWidth="1"/>
    <col min="258" max="258" width="11.85546875" style="1" customWidth="1"/>
    <col min="259" max="259" width="64.28515625" style="1" customWidth="1"/>
    <col min="260" max="260" width="16.85546875" style="1" customWidth="1"/>
    <col min="261" max="261" width="17.7109375" style="1" customWidth="1"/>
    <col min="262" max="262" width="12.85546875" style="1" customWidth="1"/>
    <col min="263" max="263" width="14.140625" style="1" customWidth="1"/>
    <col min="264" max="264" width="10.7109375" style="1" customWidth="1"/>
    <col min="265" max="511" width="9.140625" style="1"/>
    <col min="512" max="512" width="7.28515625" style="1" customWidth="1"/>
    <col min="513" max="513" width="12" style="1" customWidth="1"/>
    <col min="514" max="514" width="11.85546875" style="1" customWidth="1"/>
    <col min="515" max="515" width="64.28515625" style="1" customWidth="1"/>
    <col min="516" max="516" width="16.85546875" style="1" customWidth="1"/>
    <col min="517" max="517" width="17.7109375" style="1" customWidth="1"/>
    <col min="518" max="518" width="12.85546875" style="1" customWidth="1"/>
    <col min="519" max="519" width="14.140625" style="1" customWidth="1"/>
    <col min="520" max="520" width="10.7109375" style="1" customWidth="1"/>
    <col min="521" max="767" width="9.140625" style="1"/>
    <col min="768" max="768" width="7.28515625" style="1" customWidth="1"/>
    <col min="769" max="769" width="12" style="1" customWidth="1"/>
    <col min="770" max="770" width="11.85546875" style="1" customWidth="1"/>
    <col min="771" max="771" width="64.28515625" style="1" customWidth="1"/>
    <col min="772" max="772" width="16.85546875" style="1" customWidth="1"/>
    <col min="773" max="773" width="17.7109375" style="1" customWidth="1"/>
    <col min="774" max="774" width="12.85546875" style="1" customWidth="1"/>
    <col min="775" max="775" width="14.140625" style="1" customWidth="1"/>
    <col min="776" max="776" width="10.7109375" style="1" customWidth="1"/>
    <col min="777" max="1023" width="9.140625" style="1"/>
    <col min="1024" max="1024" width="7.28515625" style="1" customWidth="1"/>
    <col min="1025" max="1025" width="12" style="1" customWidth="1"/>
    <col min="1026" max="1026" width="11.85546875" style="1" customWidth="1"/>
    <col min="1027" max="1027" width="64.28515625" style="1" customWidth="1"/>
    <col min="1028" max="1028" width="16.85546875" style="1" customWidth="1"/>
    <col min="1029" max="1029" width="17.7109375" style="1" customWidth="1"/>
    <col min="1030" max="1030" width="12.85546875" style="1" customWidth="1"/>
    <col min="1031" max="1031" width="14.140625" style="1" customWidth="1"/>
    <col min="1032" max="1032" width="10.7109375" style="1" customWidth="1"/>
    <col min="1033" max="1279" width="9.140625" style="1"/>
    <col min="1280" max="1280" width="7.28515625" style="1" customWidth="1"/>
    <col min="1281" max="1281" width="12" style="1" customWidth="1"/>
    <col min="1282" max="1282" width="11.85546875" style="1" customWidth="1"/>
    <col min="1283" max="1283" width="64.28515625" style="1" customWidth="1"/>
    <col min="1284" max="1284" width="16.85546875" style="1" customWidth="1"/>
    <col min="1285" max="1285" width="17.7109375" style="1" customWidth="1"/>
    <col min="1286" max="1286" width="12.85546875" style="1" customWidth="1"/>
    <col min="1287" max="1287" width="14.140625" style="1" customWidth="1"/>
    <col min="1288" max="1288" width="10.7109375" style="1" customWidth="1"/>
    <col min="1289" max="1535" width="9.140625" style="1"/>
    <col min="1536" max="1536" width="7.28515625" style="1" customWidth="1"/>
    <col min="1537" max="1537" width="12" style="1" customWidth="1"/>
    <col min="1538" max="1538" width="11.85546875" style="1" customWidth="1"/>
    <col min="1539" max="1539" width="64.28515625" style="1" customWidth="1"/>
    <col min="1540" max="1540" width="16.85546875" style="1" customWidth="1"/>
    <col min="1541" max="1541" width="17.7109375" style="1" customWidth="1"/>
    <col min="1542" max="1542" width="12.85546875" style="1" customWidth="1"/>
    <col min="1543" max="1543" width="14.140625" style="1" customWidth="1"/>
    <col min="1544" max="1544" width="10.7109375" style="1" customWidth="1"/>
    <col min="1545" max="1791" width="9.140625" style="1"/>
    <col min="1792" max="1792" width="7.28515625" style="1" customWidth="1"/>
    <col min="1793" max="1793" width="12" style="1" customWidth="1"/>
    <col min="1794" max="1794" width="11.85546875" style="1" customWidth="1"/>
    <col min="1795" max="1795" width="64.28515625" style="1" customWidth="1"/>
    <col min="1796" max="1796" width="16.85546875" style="1" customWidth="1"/>
    <col min="1797" max="1797" width="17.7109375" style="1" customWidth="1"/>
    <col min="1798" max="1798" width="12.85546875" style="1" customWidth="1"/>
    <col min="1799" max="1799" width="14.140625" style="1" customWidth="1"/>
    <col min="1800" max="1800" width="10.7109375" style="1" customWidth="1"/>
    <col min="1801" max="2047" width="9.140625" style="1"/>
    <col min="2048" max="2048" width="7.28515625" style="1" customWidth="1"/>
    <col min="2049" max="2049" width="12" style="1" customWidth="1"/>
    <col min="2050" max="2050" width="11.85546875" style="1" customWidth="1"/>
    <col min="2051" max="2051" width="64.28515625" style="1" customWidth="1"/>
    <col min="2052" max="2052" width="16.85546875" style="1" customWidth="1"/>
    <col min="2053" max="2053" width="17.7109375" style="1" customWidth="1"/>
    <col min="2054" max="2054" width="12.85546875" style="1" customWidth="1"/>
    <col min="2055" max="2055" width="14.140625" style="1" customWidth="1"/>
    <col min="2056" max="2056" width="10.7109375" style="1" customWidth="1"/>
    <col min="2057" max="2303" width="9.140625" style="1"/>
    <col min="2304" max="2304" width="7.28515625" style="1" customWidth="1"/>
    <col min="2305" max="2305" width="12" style="1" customWidth="1"/>
    <col min="2306" max="2306" width="11.85546875" style="1" customWidth="1"/>
    <col min="2307" max="2307" width="64.28515625" style="1" customWidth="1"/>
    <col min="2308" max="2308" width="16.85546875" style="1" customWidth="1"/>
    <col min="2309" max="2309" width="17.7109375" style="1" customWidth="1"/>
    <col min="2310" max="2310" width="12.85546875" style="1" customWidth="1"/>
    <col min="2311" max="2311" width="14.140625" style="1" customWidth="1"/>
    <col min="2312" max="2312" width="10.7109375" style="1" customWidth="1"/>
    <col min="2313" max="2559" width="9.140625" style="1"/>
    <col min="2560" max="2560" width="7.28515625" style="1" customWidth="1"/>
    <col min="2561" max="2561" width="12" style="1" customWidth="1"/>
    <col min="2562" max="2562" width="11.85546875" style="1" customWidth="1"/>
    <col min="2563" max="2563" width="64.28515625" style="1" customWidth="1"/>
    <col min="2564" max="2564" width="16.85546875" style="1" customWidth="1"/>
    <col min="2565" max="2565" width="17.7109375" style="1" customWidth="1"/>
    <col min="2566" max="2566" width="12.85546875" style="1" customWidth="1"/>
    <col min="2567" max="2567" width="14.140625" style="1" customWidth="1"/>
    <col min="2568" max="2568" width="10.7109375" style="1" customWidth="1"/>
    <col min="2569" max="2815" width="9.140625" style="1"/>
    <col min="2816" max="2816" width="7.28515625" style="1" customWidth="1"/>
    <col min="2817" max="2817" width="12" style="1" customWidth="1"/>
    <col min="2818" max="2818" width="11.85546875" style="1" customWidth="1"/>
    <col min="2819" max="2819" width="64.28515625" style="1" customWidth="1"/>
    <col min="2820" max="2820" width="16.85546875" style="1" customWidth="1"/>
    <col min="2821" max="2821" width="17.7109375" style="1" customWidth="1"/>
    <col min="2822" max="2822" width="12.85546875" style="1" customWidth="1"/>
    <col min="2823" max="2823" width="14.140625" style="1" customWidth="1"/>
    <col min="2824" max="2824" width="10.7109375" style="1" customWidth="1"/>
    <col min="2825" max="3071" width="9.140625" style="1"/>
    <col min="3072" max="3072" width="7.28515625" style="1" customWidth="1"/>
    <col min="3073" max="3073" width="12" style="1" customWidth="1"/>
    <col min="3074" max="3074" width="11.85546875" style="1" customWidth="1"/>
    <col min="3075" max="3075" width="64.28515625" style="1" customWidth="1"/>
    <col min="3076" max="3076" width="16.85546875" style="1" customWidth="1"/>
    <col min="3077" max="3077" width="17.7109375" style="1" customWidth="1"/>
    <col min="3078" max="3078" width="12.85546875" style="1" customWidth="1"/>
    <col min="3079" max="3079" width="14.140625" style="1" customWidth="1"/>
    <col min="3080" max="3080" width="10.7109375" style="1" customWidth="1"/>
    <col min="3081" max="3327" width="9.140625" style="1"/>
    <col min="3328" max="3328" width="7.28515625" style="1" customWidth="1"/>
    <col min="3329" max="3329" width="12" style="1" customWidth="1"/>
    <col min="3330" max="3330" width="11.85546875" style="1" customWidth="1"/>
    <col min="3331" max="3331" width="64.28515625" style="1" customWidth="1"/>
    <col min="3332" max="3332" width="16.85546875" style="1" customWidth="1"/>
    <col min="3333" max="3333" width="17.7109375" style="1" customWidth="1"/>
    <col min="3334" max="3334" width="12.85546875" style="1" customWidth="1"/>
    <col min="3335" max="3335" width="14.140625" style="1" customWidth="1"/>
    <col min="3336" max="3336" width="10.7109375" style="1" customWidth="1"/>
    <col min="3337" max="3583" width="9.140625" style="1"/>
    <col min="3584" max="3584" width="7.28515625" style="1" customWidth="1"/>
    <col min="3585" max="3585" width="12" style="1" customWidth="1"/>
    <col min="3586" max="3586" width="11.85546875" style="1" customWidth="1"/>
    <col min="3587" max="3587" width="64.28515625" style="1" customWidth="1"/>
    <col min="3588" max="3588" width="16.85546875" style="1" customWidth="1"/>
    <col min="3589" max="3589" width="17.7109375" style="1" customWidth="1"/>
    <col min="3590" max="3590" width="12.85546875" style="1" customWidth="1"/>
    <col min="3591" max="3591" width="14.140625" style="1" customWidth="1"/>
    <col min="3592" max="3592" width="10.7109375" style="1" customWidth="1"/>
    <col min="3593" max="3839" width="9.140625" style="1"/>
    <col min="3840" max="3840" width="7.28515625" style="1" customWidth="1"/>
    <col min="3841" max="3841" width="12" style="1" customWidth="1"/>
    <col min="3842" max="3842" width="11.85546875" style="1" customWidth="1"/>
    <col min="3843" max="3843" width="64.28515625" style="1" customWidth="1"/>
    <col min="3844" max="3844" width="16.85546875" style="1" customWidth="1"/>
    <col min="3845" max="3845" width="17.7109375" style="1" customWidth="1"/>
    <col min="3846" max="3846" width="12.85546875" style="1" customWidth="1"/>
    <col min="3847" max="3847" width="14.140625" style="1" customWidth="1"/>
    <col min="3848" max="3848" width="10.7109375" style="1" customWidth="1"/>
    <col min="3849" max="4095" width="9.140625" style="1"/>
    <col min="4096" max="4096" width="7.28515625" style="1" customWidth="1"/>
    <col min="4097" max="4097" width="12" style="1" customWidth="1"/>
    <col min="4098" max="4098" width="11.85546875" style="1" customWidth="1"/>
    <col min="4099" max="4099" width="64.28515625" style="1" customWidth="1"/>
    <col min="4100" max="4100" width="16.85546875" style="1" customWidth="1"/>
    <col min="4101" max="4101" width="17.7109375" style="1" customWidth="1"/>
    <col min="4102" max="4102" width="12.85546875" style="1" customWidth="1"/>
    <col min="4103" max="4103" width="14.140625" style="1" customWidth="1"/>
    <col min="4104" max="4104" width="10.7109375" style="1" customWidth="1"/>
    <col min="4105" max="4351" width="9.140625" style="1"/>
    <col min="4352" max="4352" width="7.28515625" style="1" customWidth="1"/>
    <col min="4353" max="4353" width="12" style="1" customWidth="1"/>
    <col min="4354" max="4354" width="11.85546875" style="1" customWidth="1"/>
    <col min="4355" max="4355" width="64.28515625" style="1" customWidth="1"/>
    <col min="4356" max="4356" width="16.85546875" style="1" customWidth="1"/>
    <col min="4357" max="4357" width="17.7109375" style="1" customWidth="1"/>
    <col min="4358" max="4358" width="12.85546875" style="1" customWidth="1"/>
    <col min="4359" max="4359" width="14.140625" style="1" customWidth="1"/>
    <col min="4360" max="4360" width="10.7109375" style="1" customWidth="1"/>
    <col min="4361" max="4607" width="9.140625" style="1"/>
    <col min="4608" max="4608" width="7.28515625" style="1" customWidth="1"/>
    <col min="4609" max="4609" width="12" style="1" customWidth="1"/>
    <col min="4610" max="4610" width="11.85546875" style="1" customWidth="1"/>
    <col min="4611" max="4611" width="64.28515625" style="1" customWidth="1"/>
    <col min="4612" max="4612" width="16.85546875" style="1" customWidth="1"/>
    <col min="4613" max="4613" width="17.7109375" style="1" customWidth="1"/>
    <col min="4614" max="4614" width="12.85546875" style="1" customWidth="1"/>
    <col min="4615" max="4615" width="14.140625" style="1" customWidth="1"/>
    <col min="4616" max="4616" width="10.7109375" style="1" customWidth="1"/>
    <col min="4617" max="4863" width="9.140625" style="1"/>
    <col min="4864" max="4864" width="7.28515625" style="1" customWidth="1"/>
    <col min="4865" max="4865" width="12" style="1" customWidth="1"/>
    <col min="4866" max="4866" width="11.85546875" style="1" customWidth="1"/>
    <col min="4867" max="4867" width="64.28515625" style="1" customWidth="1"/>
    <col min="4868" max="4868" width="16.85546875" style="1" customWidth="1"/>
    <col min="4869" max="4869" width="17.7109375" style="1" customWidth="1"/>
    <col min="4870" max="4870" width="12.85546875" style="1" customWidth="1"/>
    <col min="4871" max="4871" width="14.140625" style="1" customWidth="1"/>
    <col min="4872" max="4872" width="10.7109375" style="1" customWidth="1"/>
    <col min="4873" max="5119" width="9.140625" style="1"/>
    <col min="5120" max="5120" width="7.28515625" style="1" customWidth="1"/>
    <col min="5121" max="5121" width="12" style="1" customWidth="1"/>
    <col min="5122" max="5122" width="11.85546875" style="1" customWidth="1"/>
    <col min="5123" max="5123" width="64.28515625" style="1" customWidth="1"/>
    <col min="5124" max="5124" width="16.85546875" style="1" customWidth="1"/>
    <col min="5125" max="5125" width="17.7109375" style="1" customWidth="1"/>
    <col min="5126" max="5126" width="12.85546875" style="1" customWidth="1"/>
    <col min="5127" max="5127" width="14.140625" style="1" customWidth="1"/>
    <col min="5128" max="5128" width="10.7109375" style="1" customWidth="1"/>
    <col min="5129" max="5375" width="9.140625" style="1"/>
    <col min="5376" max="5376" width="7.28515625" style="1" customWidth="1"/>
    <col min="5377" max="5377" width="12" style="1" customWidth="1"/>
    <col min="5378" max="5378" width="11.85546875" style="1" customWidth="1"/>
    <col min="5379" max="5379" width="64.28515625" style="1" customWidth="1"/>
    <col min="5380" max="5380" width="16.85546875" style="1" customWidth="1"/>
    <col min="5381" max="5381" width="17.7109375" style="1" customWidth="1"/>
    <col min="5382" max="5382" width="12.85546875" style="1" customWidth="1"/>
    <col min="5383" max="5383" width="14.140625" style="1" customWidth="1"/>
    <col min="5384" max="5384" width="10.7109375" style="1" customWidth="1"/>
    <col min="5385" max="5631" width="9.140625" style="1"/>
    <col min="5632" max="5632" width="7.28515625" style="1" customWidth="1"/>
    <col min="5633" max="5633" width="12" style="1" customWidth="1"/>
    <col min="5634" max="5634" width="11.85546875" style="1" customWidth="1"/>
    <col min="5635" max="5635" width="64.28515625" style="1" customWidth="1"/>
    <col min="5636" max="5636" width="16.85546875" style="1" customWidth="1"/>
    <col min="5637" max="5637" width="17.7109375" style="1" customWidth="1"/>
    <col min="5638" max="5638" width="12.85546875" style="1" customWidth="1"/>
    <col min="5639" max="5639" width="14.140625" style="1" customWidth="1"/>
    <col min="5640" max="5640" width="10.7109375" style="1" customWidth="1"/>
    <col min="5641" max="5887" width="9.140625" style="1"/>
    <col min="5888" max="5888" width="7.28515625" style="1" customWidth="1"/>
    <col min="5889" max="5889" width="12" style="1" customWidth="1"/>
    <col min="5890" max="5890" width="11.85546875" style="1" customWidth="1"/>
    <col min="5891" max="5891" width="64.28515625" style="1" customWidth="1"/>
    <col min="5892" max="5892" width="16.85546875" style="1" customWidth="1"/>
    <col min="5893" max="5893" width="17.7109375" style="1" customWidth="1"/>
    <col min="5894" max="5894" width="12.85546875" style="1" customWidth="1"/>
    <col min="5895" max="5895" width="14.140625" style="1" customWidth="1"/>
    <col min="5896" max="5896" width="10.7109375" style="1" customWidth="1"/>
    <col min="5897" max="6143" width="9.140625" style="1"/>
    <col min="6144" max="6144" width="7.28515625" style="1" customWidth="1"/>
    <col min="6145" max="6145" width="12" style="1" customWidth="1"/>
    <col min="6146" max="6146" width="11.85546875" style="1" customWidth="1"/>
    <col min="6147" max="6147" width="64.28515625" style="1" customWidth="1"/>
    <col min="6148" max="6148" width="16.85546875" style="1" customWidth="1"/>
    <col min="6149" max="6149" width="17.7109375" style="1" customWidth="1"/>
    <col min="6150" max="6150" width="12.85546875" style="1" customWidth="1"/>
    <col min="6151" max="6151" width="14.140625" style="1" customWidth="1"/>
    <col min="6152" max="6152" width="10.7109375" style="1" customWidth="1"/>
    <col min="6153" max="6399" width="9.140625" style="1"/>
    <col min="6400" max="6400" width="7.28515625" style="1" customWidth="1"/>
    <col min="6401" max="6401" width="12" style="1" customWidth="1"/>
    <col min="6402" max="6402" width="11.85546875" style="1" customWidth="1"/>
    <col min="6403" max="6403" width="64.28515625" style="1" customWidth="1"/>
    <col min="6404" max="6404" width="16.85546875" style="1" customWidth="1"/>
    <col min="6405" max="6405" width="17.7109375" style="1" customWidth="1"/>
    <col min="6406" max="6406" width="12.85546875" style="1" customWidth="1"/>
    <col min="6407" max="6407" width="14.140625" style="1" customWidth="1"/>
    <col min="6408" max="6408" width="10.7109375" style="1" customWidth="1"/>
    <col min="6409" max="6655" width="9.140625" style="1"/>
    <col min="6656" max="6656" width="7.28515625" style="1" customWidth="1"/>
    <col min="6657" max="6657" width="12" style="1" customWidth="1"/>
    <col min="6658" max="6658" width="11.85546875" style="1" customWidth="1"/>
    <col min="6659" max="6659" width="64.28515625" style="1" customWidth="1"/>
    <col min="6660" max="6660" width="16.85546875" style="1" customWidth="1"/>
    <col min="6661" max="6661" width="17.7109375" style="1" customWidth="1"/>
    <col min="6662" max="6662" width="12.85546875" style="1" customWidth="1"/>
    <col min="6663" max="6663" width="14.140625" style="1" customWidth="1"/>
    <col min="6664" max="6664" width="10.7109375" style="1" customWidth="1"/>
    <col min="6665" max="6911" width="9.140625" style="1"/>
    <col min="6912" max="6912" width="7.28515625" style="1" customWidth="1"/>
    <col min="6913" max="6913" width="12" style="1" customWidth="1"/>
    <col min="6914" max="6914" width="11.85546875" style="1" customWidth="1"/>
    <col min="6915" max="6915" width="64.28515625" style="1" customWidth="1"/>
    <col min="6916" max="6916" width="16.85546875" style="1" customWidth="1"/>
    <col min="6917" max="6917" width="17.7109375" style="1" customWidth="1"/>
    <col min="6918" max="6918" width="12.85546875" style="1" customWidth="1"/>
    <col min="6919" max="6919" width="14.140625" style="1" customWidth="1"/>
    <col min="6920" max="6920" width="10.7109375" style="1" customWidth="1"/>
    <col min="6921" max="7167" width="9.140625" style="1"/>
    <col min="7168" max="7168" width="7.28515625" style="1" customWidth="1"/>
    <col min="7169" max="7169" width="12" style="1" customWidth="1"/>
    <col min="7170" max="7170" width="11.85546875" style="1" customWidth="1"/>
    <col min="7171" max="7171" width="64.28515625" style="1" customWidth="1"/>
    <col min="7172" max="7172" width="16.85546875" style="1" customWidth="1"/>
    <col min="7173" max="7173" width="17.7109375" style="1" customWidth="1"/>
    <col min="7174" max="7174" width="12.85546875" style="1" customWidth="1"/>
    <col min="7175" max="7175" width="14.140625" style="1" customWidth="1"/>
    <col min="7176" max="7176" width="10.7109375" style="1" customWidth="1"/>
    <col min="7177" max="7423" width="9.140625" style="1"/>
    <col min="7424" max="7424" width="7.28515625" style="1" customWidth="1"/>
    <col min="7425" max="7425" width="12" style="1" customWidth="1"/>
    <col min="7426" max="7426" width="11.85546875" style="1" customWidth="1"/>
    <col min="7427" max="7427" width="64.28515625" style="1" customWidth="1"/>
    <col min="7428" max="7428" width="16.85546875" style="1" customWidth="1"/>
    <col min="7429" max="7429" width="17.7109375" style="1" customWidth="1"/>
    <col min="7430" max="7430" width="12.85546875" style="1" customWidth="1"/>
    <col min="7431" max="7431" width="14.140625" style="1" customWidth="1"/>
    <col min="7432" max="7432" width="10.7109375" style="1" customWidth="1"/>
    <col min="7433" max="7679" width="9.140625" style="1"/>
    <col min="7680" max="7680" width="7.28515625" style="1" customWidth="1"/>
    <col min="7681" max="7681" width="12" style="1" customWidth="1"/>
    <col min="7682" max="7682" width="11.85546875" style="1" customWidth="1"/>
    <col min="7683" max="7683" width="64.28515625" style="1" customWidth="1"/>
    <col min="7684" max="7684" width="16.85546875" style="1" customWidth="1"/>
    <col min="7685" max="7685" width="17.7109375" style="1" customWidth="1"/>
    <col min="7686" max="7686" width="12.85546875" style="1" customWidth="1"/>
    <col min="7687" max="7687" width="14.140625" style="1" customWidth="1"/>
    <col min="7688" max="7688" width="10.7109375" style="1" customWidth="1"/>
    <col min="7689" max="7935" width="9.140625" style="1"/>
    <col min="7936" max="7936" width="7.28515625" style="1" customWidth="1"/>
    <col min="7937" max="7937" width="12" style="1" customWidth="1"/>
    <col min="7938" max="7938" width="11.85546875" style="1" customWidth="1"/>
    <col min="7939" max="7939" width="64.28515625" style="1" customWidth="1"/>
    <col min="7940" max="7940" width="16.85546875" style="1" customWidth="1"/>
    <col min="7941" max="7941" width="17.7109375" style="1" customWidth="1"/>
    <col min="7942" max="7942" width="12.85546875" style="1" customWidth="1"/>
    <col min="7943" max="7943" width="14.140625" style="1" customWidth="1"/>
    <col min="7944" max="7944" width="10.7109375" style="1" customWidth="1"/>
    <col min="7945" max="8191" width="9.140625" style="1"/>
    <col min="8192" max="8192" width="7.28515625" style="1" customWidth="1"/>
    <col min="8193" max="8193" width="12" style="1" customWidth="1"/>
    <col min="8194" max="8194" width="11.85546875" style="1" customWidth="1"/>
    <col min="8195" max="8195" width="64.28515625" style="1" customWidth="1"/>
    <col min="8196" max="8196" width="16.85546875" style="1" customWidth="1"/>
    <col min="8197" max="8197" width="17.7109375" style="1" customWidth="1"/>
    <col min="8198" max="8198" width="12.85546875" style="1" customWidth="1"/>
    <col min="8199" max="8199" width="14.140625" style="1" customWidth="1"/>
    <col min="8200" max="8200" width="10.7109375" style="1" customWidth="1"/>
    <col min="8201" max="8447" width="9.140625" style="1"/>
    <col min="8448" max="8448" width="7.28515625" style="1" customWidth="1"/>
    <col min="8449" max="8449" width="12" style="1" customWidth="1"/>
    <col min="8450" max="8450" width="11.85546875" style="1" customWidth="1"/>
    <col min="8451" max="8451" width="64.28515625" style="1" customWidth="1"/>
    <col min="8452" max="8452" width="16.85546875" style="1" customWidth="1"/>
    <col min="8453" max="8453" width="17.7109375" style="1" customWidth="1"/>
    <col min="8454" max="8454" width="12.85546875" style="1" customWidth="1"/>
    <col min="8455" max="8455" width="14.140625" style="1" customWidth="1"/>
    <col min="8456" max="8456" width="10.7109375" style="1" customWidth="1"/>
    <col min="8457" max="8703" width="9.140625" style="1"/>
    <col min="8704" max="8704" width="7.28515625" style="1" customWidth="1"/>
    <col min="8705" max="8705" width="12" style="1" customWidth="1"/>
    <col min="8706" max="8706" width="11.85546875" style="1" customWidth="1"/>
    <col min="8707" max="8707" width="64.28515625" style="1" customWidth="1"/>
    <col min="8708" max="8708" width="16.85546875" style="1" customWidth="1"/>
    <col min="8709" max="8709" width="17.7109375" style="1" customWidth="1"/>
    <col min="8710" max="8710" width="12.85546875" style="1" customWidth="1"/>
    <col min="8711" max="8711" width="14.140625" style="1" customWidth="1"/>
    <col min="8712" max="8712" width="10.7109375" style="1" customWidth="1"/>
    <col min="8713" max="8959" width="9.140625" style="1"/>
    <col min="8960" max="8960" width="7.28515625" style="1" customWidth="1"/>
    <col min="8961" max="8961" width="12" style="1" customWidth="1"/>
    <col min="8962" max="8962" width="11.85546875" style="1" customWidth="1"/>
    <col min="8963" max="8963" width="64.28515625" style="1" customWidth="1"/>
    <col min="8964" max="8964" width="16.85546875" style="1" customWidth="1"/>
    <col min="8965" max="8965" width="17.7109375" style="1" customWidth="1"/>
    <col min="8966" max="8966" width="12.85546875" style="1" customWidth="1"/>
    <col min="8967" max="8967" width="14.140625" style="1" customWidth="1"/>
    <col min="8968" max="8968" width="10.7109375" style="1" customWidth="1"/>
    <col min="8969" max="9215" width="9.140625" style="1"/>
    <col min="9216" max="9216" width="7.28515625" style="1" customWidth="1"/>
    <col min="9217" max="9217" width="12" style="1" customWidth="1"/>
    <col min="9218" max="9218" width="11.85546875" style="1" customWidth="1"/>
    <col min="9219" max="9219" width="64.28515625" style="1" customWidth="1"/>
    <col min="9220" max="9220" width="16.85546875" style="1" customWidth="1"/>
    <col min="9221" max="9221" width="17.7109375" style="1" customWidth="1"/>
    <col min="9222" max="9222" width="12.85546875" style="1" customWidth="1"/>
    <col min="9223" max="9223" width="14.140625" style="1" customWidth="1"/>
    <col min="9224" max="9224" width="10.7109375" style="1" customWidth="1"/>
    <col min="9225" max="9471" width="9.140625" style="1"/>
    <col min="9472" max="9472" width="7.28515625" style="1" customWidth="1"/>
    <col min="9473" max="9473" width="12" style="1" customWidth="1"/>
    <col min="9474" max="9474" width="11.85546875" style="1" customWidth="1"/>
    <col min="9475" max="9475" width="64.28515625" style="1" customWidth="1"/>
    <col min="9476" max="9476" width="16.85546875" style="1" customWidth="1"/>
    <col min="9477" max="9477" width="17.7109375" style="1" customWidth="1"/>
    <col min="9478" max="9478" width="12.85546875" style="1" customWidth="1"/>
    <col min="9479" max="9479" width="14.140625" style="1" customWidth="1"/>
    <col min="9480" max="9480" width="10.7109375" style="1" customWidth="1"/>
    <col min="9481" max="9727" width="9.140625" style="1"/>
    <col min="9728" max="9728" width="7.28515625" style="1" customWidth="1"/>
    <col min="9729" max="9729" width="12" style="1" customWidth="1"/>
    <col min="9730" max="9730" width="11.85546875" style="1" customWidth="1"/>
    <col min="9731" max="9731" width="64.28515625" style="1" customWidth="1"/>
    <col min="9732" max="9732" width="16.85546875" style="1" customWidth="1"/>
    <col min="9733" max="9733" width="17.7109375" style="1" customWidth="1"/>
    <col min="9734" max="9734" width="12.85546875" style="1" customWidth="1"/>
    <col min="9735" max="9735" width="14.140625" style="1" customWidth="1"/>
    <col min="9736" max="9736" width="10.7109375" style="1" customWidth="1"/>
    <col min="9737" max="9983" width="9.140625" style="1"/>
    <col min="9984" max="9984" width="7.28515625" style="1" customWidth="1"/>
    <col min="9985" max="9985" width="12" style="1" customWidth="1"/>
    <col min="9986" max="9986" width="11.85546875" style="1" customWidth="1"/>
    <col min="9987" max="9987" width="64.28515625" style="1" customWidth="1"/>
    <col min="9988" max="9988" width="16.85546875" style="1" customWidth="1"/>
    <col min="9989" max="9989" width="17.7109375" style="1" customWidth="1"/>
    <col min="9990" max="9990" width="12.85546875" style="1" customWidth="1"/>
    <col min="9991" max="9991" width="14.140625" style="1" customWidth="1"/>
    <col min="9992" max="9992" width="10.7109375" style="1" customWidth="1"/>
    <col min="9993" max="10239" width="9.140625" style="1"/>
    <col min="10240" max="10240" width="7.28515625" style="1" customWidth="1"/>
    <col min="10241" max="10241" width="12" style="1" customWidth="1"/>
    <col min="10242" max="10242" width="11.85546875" style="1" customWidth="1"/>
    <col min="10243" max="10243" width="64.28515625" style="1" customWidth="1"/>
    <col min="10244" max="10244" width="16.85546875" style="1" customWidth="1"/>
    <col min="10245" max="10245" width="17.7109375" style="1" customWidth="1"/>
    <col min="10246" max="10246" width="12.85546875" style="1" customWidth="1"/>
    <col min="10247" max="10247" width="14.140625" style="1" customWidth="1"/>
    <col min="10248" max="10248" width="10.7109375" style="1" customWidth="1"/>
    <col min="10249" max="10495" width="9.140625" style="1"/>
    <col min="10496" max="10496" width="7.28515625" style="1" customWidth="1"/>
    <col min="10497" max="10497" width="12" style="1" customWidth="1"/>
    <col min="10498" max="10498" width="11.85546875" style="1" customWidth="1"/>
    <col min="10499" max="10499" width="64.28515625" style="1" customWidth="1"/>
    <col min="10500" max="10500" width="16.85546875" style="1" customWidth="1"/>
    <col min="10501" max="10501" width="17.7109375" style="1" customWidth="1"/>
    <col min="10502" max="10502" width="12.85546875" style="1" customWidth="1"/>
    <col min="10503" max="10503" width="14.140625" style="1" customWidth="1"/>
    <col min="10504" max="10504" width="10.7109375" style="1" customWidth="1"/>
    <col min="10505" max="10751" width="9.140625" style="1"/>
    <col min="10752" max="10752" width="7.28515625" style="1" customWidth="1"/>
    <col min="10753" max="10753" width="12" style="1" customWidth="1"/>
    <col min="10754" max="10754" width="11.85546875" style="1" customWidth="1"/>
    <col min="10755" max="10755" width="64.28515625" style="1" customWidth="1"/>
    <col min="10756" max="10756" width="16.85546875" style="1" customWidth="1"/>
    <col min="10757" max="10757" width="17.7109375" style="1" customWidth="1"/>
    <col min="10758" max="10758" width="12.85546875" style="1" customWidth="1"/>
    <col min="10759" max="10759" width="14.140625" style="1" customWidth="1"/>
    <col min="10760" max="10760" width="10.7109375" style="1" customWidth="1"/>
    <col min="10761" max="11007" width="9.140625" style="1"/>
    <col min="11008" max="11008" width="7.28515625" style="1" customWidth="1"/>
    <col min="11009" max="11009" width="12" style="1" customWidth="1"/>
    <col min="11010" max="11010" width="11.85546875" style="1" customWidth="1"/>
    <col min="11011" max="11011" width="64.28515625" style="1" customWidth="1"/>
    <col min="11012" max="11012" width="16.85546875" style="1" customWidth="1"/>
    <col min="11013" max="11013" width="17.7109375" style="1" customWidth="1"/>
    <col min="11014" max="11014" width="12.85546875" style="1" customWidth="1"/>
    <col min="11015" max="11015" width="14.140625" style="1" customWidth="1"/>
    <col min="11016" max="11016" width="10.7109375" style="1" customWidth="1"/>
    <col min="11017" max="11263" width="9.140625" style="1"/>
    <col min="11264" max="11264" width="7.28515625" style="1" customWidth="1"/>
    <col min="11265" max="11265" width="12" style="1" customWidth="1"/>
    <col min="11266" max="11266" width="11.85546875" style="1" customWidth="1"/>
    <col min="11267" max="11267" width="64.28515625" style="1" customWidth="1"/>
    <col min="11268" max="11268" width="16.85546875" style="1" customWidth="1"/>
    <col min="11269" max="11269" width="17.7109375" style="1" customWidth="1"/>
    <col min="11270" max="11270" width="12.85546875" style="1" customWidth="1"/>
    <col min="11271" max="11271" width="14.140625" style="1" customWidth="1"/>
    <col min="11272" max="11272" width="10.7109375" style="1" customWidth="1"/>
    <col min="11273" max="11519" width="9.140625" style="1"/>
    <col min="11520" max="11520" width="7.28515625" style="1" customWidth="1"/>
    <col min="11521" max="11521" width="12" style="1" customWidth="1"/>
    <col min="11522" max="11522" width="11.85546875" style="1" customWidth="1"/>
    <col min="11523" max="11523" width="64.28515625" style="1" customWidth="1"/>
    <col min="11524" max="11524" width="16.85546875" style="1" customWidth="1"/>
    <col min="11525" max="11525" width="17.7109375" style="1" customWidth="1"/>
    <col min="11526" max="11526" width="12.85546875" style="1" customWidth="1"/>
    <col min="11527" max="11527" width="14.140625" style="1" customWidth="1"/>
    <col min="11528" max="11528" width="10.7109375" style="1" customWidth="1"/>
    <col min="11529" max="11775" width="9.140625" style="1"/>
    <col min="11776" max="11776" width="7.28515625" style="1" customWidth="1"/>
    <col min="11777" max="11777" width="12" style="1" customWidth="1"/>
    <col min="11778" max="11778" width="11.85546875" style="1" customWidth="1"/>
    <col min="11779" max="11779" width="64.28515625" style="1" customWidth="1"/>
    <col min="11780" max="11780" width="16.85546875" style="1" customWidth="1"/>
    <col min="11781" max="11781" width="17.7109375" style="1" customWidth="1"/>
    <col min="11782" max="11782" width="12.85546875" style="1" customWidth="1"/>
    <col min="11783" max="11783" width="14.140625" style="1" customWidth="1"/>
    <col min="11784" max="11784" width="10.7109375" style="1" customWidth="1"/>
    <col min="11785" max="12031" width="9.140625" style="1"/>
    <col min="12032" max="12032" width="7.28515625" style="1" customWidth="1"/>
    <col min="12033" max="12033" width="12" style="1" customWidth="1"/>
    <col min="12034" max="12034" width="11.85546875" style="1" customWidth="1"/>
    <col min="12035" max="12035" width="64.28515625" style="1" customWidth="1"/>
    <col min="12036" max="12036" width="16.85546875" style="1" customWidth="1"/>
    <col min="12037" max="12037" width="17.7109375" style="1" customWidth="1"/>
    <col min="12038" max="12038" width="12.85546875" style="1" customWidth="1"/>
    <col min="12039" max="12039" width="14.140625" style="1" customWidth="1"/>
    <col min="12040" max="12040" width="10.7109375" style="1" customWidth="1"/>
    <col min="12041" max="12287" width="9.140625" style="1"/>
    <col min="12288" max="12288" width="7.28515625" style="1" customWidth="1"/>
    <col min="12289" max="12289" width="12" style="1" customWidth="1"/>
    <col min="12290" max="12290" width="11.85546875" style="1" customWidth="1"/>
    <col min="12291" max="12291" width="64.28515625" style="1" customWidth="1"/>
    <col min="12292" max="12292" width="16.85546875" style="1" customWidth="1"/>
    <col min="12293" max="12293" width="17.7109375" style="1" customWidth="1"/>
    <col min="12294" max="12294" width="12.85546875" style="1" customWidth="1"/>
    <col min="12295" max="12295" width="14.140625" style="1" customWidth="1"/>
    <col min="12296" max="12296" width="10.7109375" style="1" customWidth="1"/>
    <col min="12297" max="12543" width="9.140625" style="1"/>
    <col min="12544" max="12544" width="7.28515625" style="1" customWidth="1"/>
    <col min="12545" max="12545" width="12" style="1" customWidth="1"/>
    <col min="12546" max="12546" width="11.85546875" style="1" customWidth="1"/>
    <col min="12547" max="12547" width="64.28515625" style="1" customWidth="1"/>
    <col min="12548" max="12548" width="16.85546875" style="1" customWidth="1"/>
    <col min="12549" max="12549" width="17.7109375" style="1" customWidth="1"/>
    <col min="12550" max="12550" width="12.85546875" style="1" customWidth="1"/>
    <col min="12551" max="12551" width="14.140625" style="1" customWidth="1"/>
    <col min="12552" max="12552" width="10.7109375" style="1" customWidth="1"/>
    <col min="12553" max="12799" width="9.140625" style="1"/>
    <col min="12800" max="12800" width="7.28515625" style="1" customWidth="1"/>
    <col min="12801" max="12801" width="12" style="1" customWidth="1"/>
    <col min="12802" max="12802" width="11.85546875" style="1" customWidth="1"/>
    <col min="12803" max="12803" width="64.28515625" style="1" customWidth="1"/>
    <col min="12804" max="12804" width="16.85546875" style="1" customWidth="1"/>
    <col min="12805" max="12805" width="17.7109375" style="1" customWidth="1"/>
    <col min="12806" max="12806" width="12.85546875" style="1" customWidth="1"/>
    <col min="12807" max="12807" width="14.140625" style="1" customWidth="1"/>
    <col min="12808" max="12808" width="10.7109375" style="1" customWidth="1"/>
    <col min="12809" max="13055" width="9.140625" style="1"/>
    <col min="13056" max="13056" width="7.28515625" style="1" customWidth="1"/>
    <col min="13057" max="13057" width="12" style="1" customWidth="1"/>
    <col min="13058" max="13058" width="11.85546875" style="1" customWidth="1"/>
    <col min="13059" max="13059" width="64.28515625" style="1" customWidth="1"/>
    <col min="13060" max="13060" width="16.85546875" style="1" customWidth="1"/>
    <col min="13061" max="13061" width="17.7109375" style="1" customWidth="1"/>
    <col min="13062" max="13062" width="12.85546875" style="1" customWidth="1"/>
    <col min="13063" max="13063" width="14.140625" style="1" customWidth="1"/>
    <col min="13064" max="13064" width="10.7109375" style="1" customWidth="1"/>
    <col min="13065" max="13311" width="9.140625" style="1"/>
    <col min="13312" max="13312" width="7.28515625" style="1" customWidth="1"/>
    <col min="13313" max="13313" width="12" style="1" customWidth="1"/>
    <col min="13314" max="13314" width="11.85546875" style="1" customWidth="1"/>
    <col min="13315" max="13315" width="64.28515625" style="1" customWidth="1"/>
    <col min="13316" max="13316" width="16.85546875" style="1" customWidth="1"/>
    <col min="13317" max="13317" width="17.7109375" style="1" customWidth="1"/>
    <col min="13318" max="13318" width="12.85546875" style="1" customWidth="1"/>
    <col min="13319" max="13319" width="14.140625" style="1" customWidth="1"/>
    <col min="13320" max="13320" width="10.7109375" style="1" customWidth="1"/>
    <col min="13321" max="13567" width="9.140625" style="1"/>
    <col min="13568" max="13568" width="7.28515625" style="1" customWidth="1"/>
    <col min="13569" max="13569" width="12" style="1" customWidth="1"/>
    <col min="13570" max="13570" width="11.85546875" style="1" customWidth="1"/>
    <col min="13571" max="13571" width="64.28515625" style="1" customWidth="1"/>
    <col min="13572" max="13572" width="16.85546875" style="1" customWidth="1"/>
    <col min="13573" max="13573" width="17.7109375" style="1" customWidth="1"/>
    <col min="13574" max="13574" width="12.85546875" style="1" customWidth="1"/>
    <col min="13575" max="13575" width="14.140625" style="1" customWidth="1"/>
    <col min="13576" max="13576" width="10.7109375" style="1" customWidth="1"/>
    <col min="13577" max="13823" width="9.140625" style="1"/>
    <col min="13824" max="13824" width="7.28515625" style="1" customWidth="1"/>
    <col min="13825" max="13825" width="12" style="1" customWidth="1"/>
    <col min="13826" max="13826" width="11.85546875" style="1" customWidth="1"/>
    <col min="13827" max="13827" width="64.28515625" style="1" customWidth="1"/>
    <col min="13828" max="13828" width="16.85546875" style="1" customWidth="1"/>
    <col min="13829" max="13829" width="17.7109375" style="1" customWidth="1"/>
    <col min="13830" max="13830" width="12.85546875" style="1" customWidth="1"/>
    <col min="13831" max="13831" width="14.140625" style="1" customWidth="1"/>
    <col min="13832" max="13832" width="10.7109375" style="1" customWidth="1"/>
    <col min="13833" max="14079" width="9.140625" style="1"/>
    <col min="14080" max="14080" width="7.28515625" style="1" customWidth="1"/>
    <col min="14081" max="14081" width="12" style="1" customWidth="1"/>
    <col min="14082" max="14082" width="11.85546875" style="1" customWidth="1"/>
    <col min="14083" max="14083" width="64.28515625" style="1" customWidth="1"/>
    <col min="14084" max="14084" width="16.85546875" style="1" customWidth="1"/>
    <col min="14085" max="14085" width="17.7109375" style="1" customWidth="1"/>
    <col min="14086" max="14086" width="12.85546875" style="1" customWidth="1"/>
    <col min="14087" max="14087" width="14.140625" style="1" customWidth="1"/>
    <col min="14088" max="14088" width="10.7109375" style="1" customWidth="1"/>
    <col min="14089" max="14335" width="9.140625" style="1"/>
    <col min="14336" max="14336" width="7.28515625" style="1" customWidth="1"/>
    <col min="14337" max="14337" width="12" style="1" customWidth="1"/>
    <col min="14338" max="14338" width="11.85546875" style="1" customWidth="1"/>
    <col min="14339" max="14339" width="64.28515625" style="1" customWidth="1"/>
    <col min="14340" max="14340" width="16.85546875" style="1" customWidth="1"/>
    <col min="14341" max="14341" width="17.7109375" style="1" customWidth="1"/>
    <col min="14342" max="14342" width="12.85546875" style="1" customWidth="1"/>
    <col min="14343" max="14343" width="14.140625" style="1" customWidth="1"/>
    <col min="14344" max="14344" width="10.7109375" style="1" customWidth="1"/>
    <col min="14345" max="14591" width="9.140625" style="1"/>
    <col min="14592" max="14592" width="7.28515625" style="1" customWidth="1"/>
    <col min="14593" max="14593" width="12" style="1" customWidth="1"/>
    <col min="14594" max="14594" width="11.85546875" style="1" customWidth="1"/>
    <col min="14595" max="14595" width="64.28515625" style="1" customWidth="1"/>
    <col min="14596" max="14596" width="16.85546875" style="1" customWidth="1"/>
    <col min="14597" max="14597" width="17.7109375" style="1" customWidth="1"/>
    <col min="14598" max="14598" width="12.85546875" style="1" customWidth="1"/>
    <col min="14599" max="14599" width="14.140625" style="1" customWidth="1"/>
    <col min="14600" max="14600" width="10.7109375" style="1" customWidth="1"/>
    <col min="14601" max="14847" width="9.140625" style="1"/>
    <col min="14848" max="14848" width="7.28515625" style="1" customWidth="1"/>
    <col min="14849" max="14849" width="12" style="1" customWidth="1"/>
    <col min="14850" max="14850" width="11.85546875" style="1" customWidth="1"/>
    <col min="14851" max="14851" width="64.28515625" style="1" customWidth="1"/>
    <col min="14852" max="14852" width="16.85546875" style="1" customWidth="1"/>
    <col min="14853" max="14853" width="17.7109375" style="1" customWidth="1"/>
    <col min="14854" max="14854" width="12.85546875" style="1" customWidth="1"/>
    <col min="14855" max="14855" width="14.140625" style="1" customWidth="1"/>
    <col min="14856" max="14856" width="10.7109375" style="1" customWidth="1"/>
    <col min="14857" max="15103" width="9.140625" style="1"/>
    <col min="15104" max="15104" width="7.28515625" style="1" customWidth="1"/>
    <col min="15105" max="15105" width="12" style="1" customWidth="1"/>
    <col min="15106" max="15106" width="11.85546875" style="1" customWidth="1"/>
    <col min="15107" max="15107" width="64.28515625" style="1" customWidth="1"/>
    <col min="15108" max="15108" width="16.85546875" style="1" customWidth="1"/>
    <col min="15109" max="15109" width="17.7109375" style="1" customWidth="1"/>
    <col min="15110" max="15110" width="12.85546875" style="1" customWidth="1"/>
    <col min="15111" max="15111" width="14.140625" style="1" customWidth="1"/>
    <col min="15112" max="15112" width="10.7109375" style="1" customWidth="1"/>
    <col min="15113" max="15359" width="9.140625" style="1"/>
    <col min="15360" max="15360" width="7.28515625" style="1" customWidth="1"/>
    <col min="15361" max="15361" width="12" style="1" customWidth="1"/>
    <col min="15362" max="15362" width="11.85546875" style="1" customWidth="1"/>
    <col min="15363" max="15363" width="64.28515625" style="1" customWidth="1"/>
    <col min="15364" max="15364" width="16.85546875" style="1" customWidth="1"/>
    <col min="15365" max="15365" width="17.7109375" style="1" customWidth="1"/>
    <col min="15366" max="15366" width="12.85546875" style="1" customWidth="1"/>
    <col min="15367" max="15367" width="14.140625" style="1" customWidth="1"/>
    <col min="15368" max="15368" width="10.7109375" style="1" customWidth="1"/>
    <col min="15369" max="15615" width="9.140625" style="1"/>
    <col min="15616" max="15616" width="7.28515625" style="1" customWidth="1"/>
    <col min="15617" max="15617" width="12" style="1" customWidth="1"/>
    <col min="15618" max="15618" width="11.85546875" style="1" customWidth="1"/>
    <col min="15619" max="15619" width="64.28515625" style="1" customWidth="1"/>
    <col min="15620" max="15620" width="16.85546875" style="1" customWidth="1"/>
    <col min="15621" max="15621" width="17.7109375" style="1" customWidth="1"/>
    <col min="15622" max="15622" width="12.85546875" style="1" customWidth="1"/>
    <col min="15623" max="15623" width="14.140625" style="1" customWidth="1"/>
    <col min="15624" max="15624" width="10.7109375" style="1" customWidth="1"/>
    <col min="15625" max="15871" width="9.140625" style="1"/>
    <col min="15872" max="15872" width="7.28515625" style="1" customWidth="1"/>
    <col min="15873" max="15873" width="12" style="1" customWidth="1"/>
    <col min="15874" max="15874" width="11.85546875" style="1" customWidth="1"/>
    <col min="15875" max="15875" width="64.28515625" style="1" customWidth="1"/>
    <col min="15876" max="15876" width="16.85546875" style="1" customWidth="1"/>
    <col min="15877" max="15877" width="17.7109375" style="1" customWidth="1"/>
    <col min="15878" max="15878" width="12.85546875" style="1" customWidth="1"/>
    <col min="15879" max="15879" width="14.140625" style="1" customWidth="1"/>
    <col min="15880" max="15880" width="10.7109375" style="1" customWidth="1"/>
    <col min="15881" max="16127" width="9.140625" style="1"/>
    <col min="16128" max="16128" width="7.28515625" style="1" customWidth="1"/>
    <col min="16129" max="16129" width="12" style="1" customWidth="1"/>
    <col min="16130" max="16130" width="11.85546875" style="1" customWidth="1"/>
    <col min="16131" max="16131" width="64.28515625" style="1" customWidth="1"/>
    <col min="16132" max="16132" width="16.85546875" style="1" customWidth="1"/>
    <col min="16133" max="16133" width="17.7109375" style="1" customWidth="1"/>
    <col min="16134" max="16134" width="12.85546875" style="1" customWidth="1"/>
    <col min="16135" max="16135" width="14.140625" style="1" customWidth="1"/>
    <col min="16136" max="16136" width="10.7109375" style="1" customWidth="1"/>
    <col min="16137" max="16384" width="9.140625" style="1"/>
  </cols>
  <sheetData>
    <row r="1" spans="1:5" x14ac:dyDescent="0.3">
      <c r="D1" s="1"/>
      <c r="E1" s="2" t="s">
        <v>103</v>
      </c>
    </row>
    <row r="2" spans="1:5" x14ac:dyDescent="0.3">
      <c r="D2" s="1"/>
      <c r="E2" s="15" t="s">
        <v>94</v>
      </c>
    </row>
    <row r="3" spans="1:5" x14ac:dyDescent="0.3">
      <c r="D3" s="1"/>
      <c r="E3" s="15" t="s">
        <v>56</v>
      </c>
    </row>
    <row r="5" spans="1:5" ht="48.75" customHeight="1" x14ac:dyDescent="0.3">
      <c r="A5" s="200" t="s">
        <v>96</v>
      </c>
      <c r="B5" s="200"/>
      <c r="C5" s="200"/>
      <c r="D5" s="200"/>
      <c r="E5" s="200"/>
    </row>
    <row r="7" spans="1:5" x14ac:dyDescent="0.3">
      <c r="E7" s="35" t="s">
        <v>27</v>
      </c>
    </row>
    <row r="8" spans="1:5" s="7" customFormat="1" ht="109.5" customHeight="1" x14ac:dyDescent="0.25">
      <c r="B8" s="201" t="s">
        <v>35</v>
      </c>
      <c r="C8" s="202"/>
      <c r="D8" s="193" t="s">
        <v>75</v>
      </c>
      <c r="E8" s="34" t="s">
        <v>31</v>
      </c>
    </row>
    <row r="9" spans="1:5" s="7" customFormat="1" ht="21.75" customHeight="1" x14ac:dyDescent="0.25">
      <c r="B9" s="8" t="s">
        <v>23</v>
      </c>
      <c r="C9" s="8" t="s">
        <v>24</v>
      </c>
      <c r="D9" s="194"/>
      <c r="E9" s="29" t="s">
        <v>10</v>
      </c>
    </row>
    <row r="10" spans="1:5" s="7" customFormat="1" ht="16.5" customHeight="1" x14ac:dyDescent="0.25">
      <c r="B10" s="149"/>
      <c r="C10" s="149"/>
      <c r="D10" s="150" t="s">
        <v>64</v>
      </c>
      <c r="E10" s="29">
        <f t="shared" ref="E10" si="0">E12</f>
        <v>0</v>
      </c>
    </row>
    <row r="11" spans="1:5" s="7" customFormat="1" ht="19.5" customHeight="1" x14ac:dyDescent="0.25">
      <c r="B11" s="151"/>
      <c r="C11" s="151"/>
      <c r="D11" s="152" t="s">
        <v>65</v>
      </c>
      <c r="E11" s="29"/>
    </row>
    <row r="12" spans="1:5" s="59" customFormat="1" ht="34.5" x14ac:dyDescent="0.25">
      <c r="B12" s="153"/>
      <c r="C12" s="154"/>
      <c r="D12" s="155" t="s">
        <v>66</v>
      </c>
      <c r="E12" s="29">
        <f>E14+E39</f>
        <v>0</v>
      </c>
    </row>
    <row r="13" spans="1:5" s="7" customFormat="1" x14ac:dyDescent="0.25">
      <c r="B13" s="156"/>
      <c r="C13" s="156"/>
      <c r="D13" s="152" t="s">
        <v>67</v>
      </c>
      <c r="E13" s="30"/>
    </row>
    <row r="14" spans="1:5" s="7" customFormat="1" ht="34.5" x14ac:dyDescent="0.25">
      <c r="B14" s="153">
        <v>1049</v>
      </c>
      <c r="C14" s="153">
        <v>21001</v>
      </c>
      <c r="D14" s="150" t="s">
        <v>47</v>
      </c>
      <c r="E14" s="29">
        <f>E16</f>
        <v>0</v>
      </c>
    </row>
    <row r="15" spans="1:5" s="7" customFormat="1" x14ac:dyDescent="0.25">
      <c r="B15" s="157"/>
      <c r="C15" s="157"/>
      <c r="D15" s="152" t="s">
        <v>5</v>
      </c>
      <c r="E15" s="30"/>
    </row>
    <row r="16" spans="1:5" s="59" customFormat="1" ht="34.5" x14ac:dyDescent="0.25">
      <c r="B16" s="158"/>
      <c r="C16" s="158"/>
      <c r="D16" s="150" t="s">
        <v>6</v>
      </c>
      <c r="E16" s="29">
        <f>E18+E23+E27</f>
        <v>0</v>
      </c>
    </row>
    <row r="17" spans="2:6" x14ac:dyDescent="0.3">
      <c r="B17" s="159"/>
      <c r="C17" s="159"/>
      <c r="D17" s="152" t="s">
        <v>76</v>
      </c>
      <c r="E17" s="30"/>
    </row>
    <row r="18" spans="2:6" ht="45.75" customHeight="1" x14ac:dyDescent="0.3">
      <c r="B18" s="156"/>
      <c r="C18" s="31" t="s">
        <v>69</v>
      </c>
      <c r="D18" s="40" t="str">
        <f>'[1]1'!C16</f>
        <v>Միջպետական նշանակության ավտոճանապարհներ, այդ թվում</v>
      </c>
      <c r="E18" s="29">
        <f>E19+E20+E21+E22</f>
        <v>-31970</v>
      </c>
      <c r="F18" s="160"/>
    </row>
    <row r="19" spans="2:6" ht="51.75" x14ac:dyDescent="0.3">
      <c r="B19" s="156"/>
      <c r="C19" s="31"/>
      <c r="D19" s="81" t="s">
        <v>122</v>
      </c>
      <c r="E19" s="29">
        <f>'2'!E17</f>
        <v>-14003.5</v>
      </c>
    </row>
    <row r="20" spans="2:6" ht="51.75" x14ac:dyDescent="0.3">
      <c r="B20" s="156"/>
      <c r="C20" s="31"/>
      <c r="D20" s="81" t="s">
        <v>115</v>
      </c>
      <c r="E20" s="29">
        <f>'2'!E18</f>
        <v>923.5</v>
      </c>
    </row>
    <row r="21" spans="2:6" ht="51.75" x14ac:dyDescent="0.3">
      <c r="B21" s="156"/>
      <c r="C21" s="31"/>
      <c r="D21" s="81" t="s">
        <v>123</v>
      </c>
      <c r="E21" s="29">
        <f>'2'!E19</f>
        <v>-19684.2</v>
      </c>
    </row>
    <row r="22" spans="2:6" ht="86.25" x14ac:dyDescent="0.3">
      <c r="B22" s="156"/>
      <c r="C22" s="31"/>
      <c r="D22" s="81" t="s">
        <v>116</v>
      </c>
      <c r="E22" s="29">
        <f>'2'!E20</f>
        <v>794.2</v>
      </c>
    </row>
    <row r="23" spans="2:6" ht="34.5" x14ac:dyDescent="0.3">
      <c r="B23" s="156"/>
      <c r="C23" s="161">
        <v>2</v>
      </c>
      <c r="D23" s="8" t="str">
        <f>'[1]1'!C26</f>
        <v>Հանրապետական նշանակության ավտոճանապարհներ, այդ թվում</v>
      </c>
      <c r="E23" s="29">
        <f>E24+E25+E26</f>
        <v>-64569.700000000012</v>
      </c>
    </row>
    <row r="24" spans="2:6" ht="34.5" x14ac:dyDescent="0.3">
      <c r="B24" s="156"/>
      <c r="C24" s="161"/>
      <c r="D24" s="81" t="s">
        <v>124</v>
      </c>
      <c r="E24" s="29">
        <f>'2'!E22</f>
        <v>-12050.5</v>
      </c>
    </row>
    <row r="25" spans="2:6" ht="51.75" x14ac:dyDescent="0.3">
      <c r="B25" s="156"/>
      <c r="C25" s="161"/>
      <c r="D25" s="81" t="s">
        <v>125</v>
      </c>
      <c r="E25" s="29">
        <f>'2'!E23</f>
        <v>-178087.2</v>
      </c>
    </row>
    <row r="26" spans="2:6" ht="103.5" x14ac:dyDescent="0.3">
      <c r="B26" s="156"/>
      <c r="C26" s="161"/>
      <c r="D26" s="16" t="s">
        <v>126</v>
      </c>
      <c r="E26" s="29">
        <f>'2'!E24</f>
        <v>125568</v>
      </c>
    </row>
    <row r="27" spans="2:6" ht="36.75" customHeight="1" x14ac:dyDescent="0.3">
      <c r="B27" s="156"/>
      <c r="C27" s="161">
        <v>3</v>
      </c>
      <c r="D27" s="8" t="s">
        <v>73</v>
      </c>
      <c r="E27" s="29">
        <f>SUM(E28:E38)</f>
        <v>96539.699999999983</v>
      </c>
    </row>
    <row r="28" spans="2:6" ht="51.75" x14ac:dyDescent="0.3">
      <c r="B28" s="156"/>
      <c r="C28" s="161"/>
      <c r="D28" s="16" t="s">
        <v>127</v>
      </c>
      <c r="E28" s="29">
        <f>'2'!E26</f>
        <v>-458468.2</v>
      </c>
    </row>
    <row r="29" spans="2:6" ht="51.75" x14ac:dyDescent="0.3">
      <c r="B29" s="156"/>
      <c r="C29" s="161"/>
      <c r="D29" s="16" t="s">
        <v>128</v>
      </c>
      <c r="E29" s="29">
        <f>'2'!E27</f>
        <v>-23874.3</v>
      </c>
    </row>
    <row r="30" spans="2:6" ht="51.75" x14ac:dyDescent="0.3">
      <c r="B30" s="156"/>
      <c r="C30" s="161"/>
      <c r="D30" s="16" t="s">
        <v>117</v>
      </c>
      <c r="E30" s="29">
        <f>'2'!E28</f>
        <v>85912.8</v>
      </c>
    </row>
    <row r="31" spans="2:6" ht="51.75" x14ac:dyDescent="0.3">
      <c r="B31" s="156"/>
      <c r="C31" s="161"/>
      <c r="D31" s="81" t="s">
        <v>129</v>
      </c>
      <c r="E31" s="29">
        <f>'2'!E29</f>
        <v>-11156.8</v>
      </c>
    </row>
    <row r="32" spans="2:6" ht="86.25" x14ac:dyDescent="0.3">
      <c r="B32" s="156"/>
      <c r="C32" s="161"/>
      <c r="D32" s="81" t="s">
        <v>118</v>
      </c>
      <c r="E32" s="29">
        <f>'2'!E30</f>
        <v>65858.3</v>
      </c>
    </row>
    <row r="33" spans="2:5" ht="34.5" x14ac:dyDescent="0.3">
      <c r="B33" s="156"/>
      <c r="C33" s="161"/>
      <c r="D33" s="16" t="s">
        <v>119</v>
      </c>
      <c r="E33" s="29">
        <f>'2'!E31</f>
        <v>80981.3</v>
      </c>
    </row>
    <row r="34" spans="2:5" ht="51.75" x14ac:dyDescent="0.3">
      <c r="B34" s="156"/>
      <c r="C34" s="161"/>
      <c r="D34" s="81" t="s">
        <v>108</v>
      </c>
      <c r="E34" s="29">
        <f>'2'!E32</f>
        <v>9837.1</v>
      </c>
    </row>
    <row r="35" spans="2:5" ht="51.75" x14ac:dyDescent="0.3">
      <c r="B35" s="156"/>
      <c r="C35" s="161"/>
      <c r="D35" s="81" t="s">
        <v>130</v>
      </c>
      <c r="E35" s="29">
        <f>'2'!E33</f>
        <v>-10433.200000000001</v>
      </c>
    </row>
    <row r="36" spans="2:5" ht="34.5" x14ac:dyDescent="0.3">
      <c r="B36" s="156"/>
      <c r="C36" s="161"/>
      <c r="D36" s="36" t="s">
        <v>120</v>
      </c>
      <c r="E36" s="29">
        <f>'2'!E34</f>
        <v>51345.8</v>
      </c>
    </row>
    <row r="37" spans="2:5" ht="96.75" customHeight="1" x14ac:dyDescent="0.3">
      <c r="B37" s="156"/>
      <c r="C37" s="161"/>
      <c r="D37" s="81" t="s">
        <v>131</v>
      </c>
      <c r="E37" s="29">
        <f>'2'!E35</f>
        <v>383514</v>
      </c>
    </row>
    <row r="38" spans="2:5" ht="36.75" customHeight="1" x14ac:dyDescent="0.3">
      <c r="B38" s="156"/>
      <c r="C38" s="161"/>
      <c r="D38" s="112" t="s">
        <v>132</v>
      </c>
      <c r="E38" s="29">
        <f>'2'!E36</f>
        <v>-76977.100000000006</v>
      </c>
    </row>
    <row r="39" spans="2:5" ht="26.25" customHeight="1" x14ac:dyDescent="0.3">
      <c r="B39" s="8">
        <v>1049</v>
      </c>
      <c r="C39" s="162" t="s">
        <v>74</v>
      </c>
      <c r="D39" s="153" t="s">
        <v>54</v>
      </c>
      <c r="E39" s="29">
        <f>E41</f>
        <v>0</v>
      </c>
    </row>
    <row r="40" spans="2:5" x14ac:dyDescent="0.3">
      <c r="B40" s="8"/>
      <c r="C40" s="8"/>
      <c r="D40" s="24" t="s">
        <v>5</v>
      </c>
      <c r="E40" s="30"/>
    </row>
    <row r="41" spans="2:5" s="13" customFormat="1" ht="34.5" x14ac:dyDescent="0.3">
      <c r="B41" s="163"/>
      <c r="C41" s="163"/>
      <c r="D41" s="150" t="s">
        <v>6</v>
      </c>
      <c r="E41" s="29">
        <f>E43+E45+E44</f>
        <v>0</v>
      </c>
    </row>
    <row r="42" spans="2:5" x14ac:dyDescent="0.3">
      <c r="B42" s="159"/>
      <c r="C42" s="159"/>
      <c r="D42" s="152" t="s">
        <v>76</v>
      </c>
      <c r="E42" s="30"/>
    </row>
    <row r="43" spans="2:5" ht="54.75" customHeight="1" x14ac:dyDescent="0.3">
      <c r="B43" s="159"/>
      <c r="C43" s="159"/>
      <c r="D43" s="166" t="s">
        <v>177</v>
      </c>
      <c r="E43" s="30">
        <f>'2'!E39</f>
        <v>-3974.5</v>
      </c>
    </row>
    <row r="44" spans="2:5" ht="75" customHeight="1" x14ac:dyDescent="0.3">
      <c r="B44" s="159"/>
      <c r="C44" s="159"/>
      <c r="D44" s="183" t="s">
        <v>179</v>
      </c>
      <c r="E44" s="30">
        <f>'2'!E40</f>
        <v>-36307</v>
      </c>
    </row>
    <row r="45" spans="2:5" ht="69" x14ac:dyDescent="0.3">
      <c r="B45" s="159"/>
      <c r="C45" s="159"/>
      <c r="D45" s="81" t="s">
        <v>121</v>
      </c>
      <c r="E45" s="30">
        <v>40281.5</v>
      </c>
    </row>
    <row r="46" spans="2:5" x14ac:dyDescent="0.3">
      <c r="B46" s="164"/>
      <c r="C46" s="164"/>
      <c r="D46" s="165"/>
      <c r="E46" s="80"/>
    </row>
    <row r="47" spans="2:5" x14ac:dyDescent="0.3">
      <c r="B47" s="164"/>
      <c r="C47" s="164"/>
      <c r="D47" s="165"/>
      <c r="E47" s="80"/>
    </row>
    <row r="48" spans="2:5" x14ac:dyDescent="0.3">
      <c r="B48" s="164"/>
      <c r="C48" s="164"/>
      <c r="D48" s="165"/>
      <c r="E48" s="80"/>
    </row>
    <row r="49" spans="3:5" s="7" customFormat="1" ht="51.75" x14ac:dyDescent="0.3">
      <c r="C49" s="140"/>
      <c r="D49" s="140" t="s">
        <v>101</v>
      </c>
      <c r="E49" s="27" t="s">
        <v>102</v>
      </c>
    </row>
    <row r="50" spans="3:5" x14ac:dyDescent="0.3">
      <c r="D50" s="1"/>
    </row>
  </sheetData>
  <mergeCells count="3">
    <mergeCell ref="A5:E5"/>
    <mergeCell ref="B8:C8"/>
    <mergeCell ref="D8:D9"/>
  </mergeCells>
  <phoneticPr fontId="17" type="noConversion"/>
  <pageMargins left="0.25" right="0.25" top="0.75" bottom="0.75" header="0.3" footer="0.3"/>
  <pageSetup paperSize="9" orientation="landscape" horizontalDpi="300" verticalDpi="300" r:id="rId1"/>
  <colBreaks count="1" manualBreakCount="1">
    <brk id="5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29"/>
  <sheetViews>
    <sheetView topLeftCell="A10" zoomScaleNormal="100" workbookViewId="0">
      <selection activeCell="I8" sqref="I8:I9"/>
    </sheetView>
  </sheetViews>
  <sheetFormatPr defaultRowHeight="33.75" customHeight="1" x14ac:dyDescent="0.3"/>
  <cols>
    <col min="1" max="1" width="9.140625" style="13"/>
    <col min="2" max="2" width="8.140625" style="13" customWidth="1"/>
    <col min="3" max="3" width="10.5703125" style="13" customWidth="1"/>
    <col min="4" max="4" width="15" style="13" customWidth="1"/>
    <col min="5" max="5" width="16" style="13" customWidth="1"/>
    <col min="6" max="6" width="13.7109375" style="13" customWidth="1"/>
    <col min="7" max="7" width="22.42578125" style="13" customWidth="1"/>
    <col min="8" max="8" width="10.7109375" style="13" customWidth="1"/>
    <col min="9" max="9" width="21" style="13" customWidth="1"/>
    <col min="10" max="10" width="48.140625" style="13" customWidth="1"/>
    <col min="11" max="11" width="25" style="13" customWidth="1"/>
    <col min="12" max="12" width="15.7109375" style="13" bestFit="1" customWidth="1"/>
    <col min="13" max="13" width="20.140625" style="13" bestFit="1" customWidth="1"/>
    <col min="14" max="16384" width="9.140625" style="13"/>
  </cols>
  <sheetData>
    <row r="1" spans="2:83" ht="17.25" x14ac:dyDescent="0.3">
      <c r="K1" s="134" t="s">
        <v>182</v>
      </c>
    </row>
    <row r="2" spans="2:83" ht="17.25" x14ac:dyDescent="0.3">
      <c r="K2" s="135" t="s">
        <v>94</v>
      </c>
    </row>
    <row r="3" spans="2:83" ht="17.25" x14ac:dyDescent="0.3">
      <c r="D3" s="65"/>
      <c r="H3" s="136"/>
      <c r="I3" s="136"/>
      <c r="J3" s="136"/>
      <c r="K3" s="135" t="s">
        <v>56</v>
      </c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6"/>
      <c r="BX3" s="136"/>
      <c r="BY3" s="136"/>
      <c r="BZ3" s="136"/>
      <c r="CA3" s="136"/>
      <c r="CB3" s="136"/>
      <c r="CC3" s="136"/>
      <c r="CD3" s="136"/>
      <c r="CE3" s="136"/>
    </row>
    <row r="4" spans="2:83" ht="17.25" x14ac:dyDescent="0.3"/>
    <row r="5" spans="2:83" ht="33.75" customHeight="1" x14ac:dyDescent="0.3">
      <c r="B5" s="200" t="s">
        <v>113</v>
      </c>
      <c r="C5" s="200"/>
      <c r="D5" s="200"/>
      <c r="E5" s="200"/>
      <c r="F5" s="200"/>
      <c r="G5" s="200"/>
      <c r="H5" s="200"/>
      <c r="I5" s="200"/>
      <c r="J5" s="200"/>
      <c r="K5" s="200"/>
    </row>
    <row r="6" spans="2:83" ht="22.5" customHeight="1" x14ac:dyDescent="0.3"/>
    <row r="7" spans="2:83" ht="19.5" customHeight="1" x14ac:dyDescent="0.3">
      <c r="B7" s="59"/>
      <c r="C7" s="59"/>
      <c r="D7" s="59"/>
      <c r="E7" s="59"/>
      <c r="F7" s="59"/>
      <c r="G7" s="59"/>
      <c r="H7" s="59"/>
      <c r="I7" s="59"/>
      <c r="J7" s="59"/>
      <c r="K7" s="137" t="s">
        <v>27</v>
      </c>
    </row>
    <row r="8" spans="2:83" ht="96" customHeight="1" x14ac:dyDescent="0.3">
      <c r="B8" s="207" t="s">
        <v>14</v>
      </c>
      <c r="C8" s="207" t="s">
        <v>15</v>
      </c>
      <c r="D8" s="207"/>
      <c r="E8" s="207" t="s">
        <v>16</v>
      </c>
      <c r="F8" s="207"/>
      <c r="G8" s="207"/>
      <c r="H8" s="207"/>
      <c r="I8" s="207" t="s">
        <v>17</v>
      </c>
      <c r="J8" s="207" t="s">
        <v>18</v>
      </c>
      <c r="K8" s="41" t="s">
        <v>99</v>
      </c>
    </row>
    <row r="9" spans="2:83" ht="33.75" customHeight="1" x14ac:dyDescent="0.3">
      <c r="B9" s="207"/>
      <c r="C9" s="8" t="s">
        <v>41</v>
      </c>
      <c r="D9" s="8" t="s">
        <v>42</v>
      </c>
      <c r="E9" s="8" t="s">
        <v>19</v>
      </c>
      <c r="F9" s="8" t="s">
        <v>42</v>
      </c>
      <c r="G9" s="8" t="s">
        <v>43</v>
      </c>
      <c r="H9" s="8" t="s">
        <v>20</v>
      </c>
      <c r="I9" s="207"/>
      <c r="J9" s="207"/>
      <c r="K9" s="8" t="s">
        <v>21</v>
      </c>
    </row>
    <row r="10" spans="2:83" ht="19.5" customHeight="1" x14ac:dyDescent="0.3">
      <c r="B10" s="203" t="s">
        <v>22</v>
      </c>
      <c r="C10" s="203"/>
      <c r="D10" s="203"/>
      <c r="E10" s="203"/>
      <c r="F10" s="203"/>
      <c r="G10" s="203"/>
      <c r="H10" s="203"/>
      <c r="I10" s="48"/>
      <c r="J10" s="48"/>
      <c r="K10" s="60">
        <f>K11</f>
        <v>0</v>
      </c>
    </row>
    <row r="11" spans="2:83" ht="21.75" customHeight="1" x14ac:dyDescent="0.3">
      <c r="B11" s="204" t="s">
        <v>12</v>
      </c>
      <c r="C11" s="205"/>
      <c r="D11" s="205"/>
      <c r="E11" s="205"/>
      <c r="F11" s="205"/>
      <c r="G11" s="205"/>
      <c r="H11" s="205"/>
      <c r="I11" s="205"/>
      <c r="J11" s="206"/>
      <c r="K11" s="60">
        <f>K12</f>
        <v>0</v>
      </c>
      <c r="L11" s="55"/>
    </row>
    <row r="12" spans="2:83" ht="23.25" customHeight="1" x14ac:dyDescent="0.3">
      <c r="B12" s="61"/>
      <c r="C12" s="8">
        <v>1049</v>
      </c>
      <c r="D12" s="208" t="s">
        <v>26</v>
      </c>
      <c r="E12" s="208"/>
      <c r="F12" s="208"/>
      <c r="G12" s="208"/>
      <c r="H12" s="208"/>
      <c r="I12" s="208"/>
      <c r="J12" s="208"/>
      <c r="K12" s="62">
        <f>K13+K19</f>
        <v>0</v>
      </c>
    </row>
    <row r="13" spans="2:83" ht="24.75" customHeight="1" x14ac:dyDescent="0.3">
      <c r="B13" s="61"/>
      <c r="C13" s="61"/>
      <c r="D13" s="63"/>
      <c r="E13" s="5" t="s">
        <v>46</v>
      </c>
      <c r="F13" s="208" t="s">
        <v>47</v>
      </c>
      <c r="G13" s="208"/>
      <c r="H13" s="208"/>
      <c r="I13" s="208"/>
      <c r="J13" s="208"/>
      <c r="K13" s="12">
        <f>'3'!E14</f>
        <v>0</v>
      </c>
    </row>
    <row r="14" spans="2:83" ht="33.75" customHeight="1" x14ac:dyDescent="0.3">
      <c r="B14" s="61"/>
      <c r="C14" s="61"/>
      <c r="D14" s="63"/>
      <c r="E14" s="5"/>
      <c r="F14" s="5"/>
      <c r="G14" s="208" t="s">
        <v>48</v>
      </c>
      <c r="H14" s="208"/>
      <c r="I14" s="208"/>
      <c r="J14" s="208"/>
      <c r="K14" s="208"/>
    </row>
    <row r="15" spans="2:83" ht="33.75" customHeight="1" x14ac:dyDescent="0.3">
      <c r="B15" s="61"/>
      <c r="C15" s="61"/>
      <c r="D15" s="63"/>
      <c r="E15" s="5"/>
      <c r="F15" s="5"/>
      <c r="G15" s="5"/>
      <c r="H15" s="208" t="s">
        <v>49</v>
      </c>
      <c r="I15" s="208"/>
      <c r="J15" s="208"/>
      <c r="K15" s="208"/>
    </row>
    <row r="16" spans="2:83" ht="33.75" customHeight="1" x14ac:dyDescent="0.3">
      <c r="B16" s="61"/>
      <c r="C16" s="61"/>
      <c r="D16" s="63"/>
      <c r="E16" s="5"/>
      <c r="F16" s="5"/>
      <c r="G16" s="5"/>
      <c r="H16" s="5"/>
      <c r="I16" s="208" t="s">
        <v>50</v>
      </c>
      <c r="J16" s="208"/>
      <c r="K16" s="208"/>
    </row>
    <row r="17" spans="2:11" ht="37.5" customHeight="1" x14ac:dyDescent="0.3">
      <c r="B17" s="61"/>
      <c r="C17" s="61"/>
      <c r="D17" s="63"/>
      <c r="E17" s="5"/>
      <c r="F17" s="5"/>
      <c r="G17" s="5"/>
      <c r="H17" s="5"/>
      <c r="I17" s="5"/>
      <c r="J17" s="5" t="s">
        <v>51</v>
      </c>
      <c r="K17" s="84">
        <f>K18</f>
        <v>1.1000000000000001</v>
      </c>
    </row>
    <row r="18" spans="2:11" ht="33.75" customHeight="1" x14ac:dyDescent="0.3">
      <c r="B18" s="61"/>
      <c r="C18" s="61"/>
      <c r="D18" s="63"/>
      <c r="E18" s="5"/>
      <c r="F18" s="5"/>
      <c r="G18" s="5"/>
      <c r="H18" s="5"/>
      <c r="I18" s="5"/>
      <c r="J18" s="5" t="s">
        <v>52</v>
      </c>
      <c r="K18" s="138">
        <v>1.1000000000000001</v>
      </c>
    </row>
    <row r="19" spans="2:11" ht="24.75" customHeight="1" x14ac:dyDescent="0.3">
      <c r="B19" s="61"/>
      <c r="C19" s="61"/>
      <c r="D19" s="61"/>
      <c r="E19" s="5" t="s">
        <v>53</v>
      </c>
      <c r="F19" s="208" t="s">
        <v>54</v>
      </c>
      <c r="G19" s="208"/>
      <c r="H19" s="208"/>
      <c r="I19" s="208"/>
      <c r="J19" s="208"/>
      <c r="K19" s="12">
        <f>'3'!E39</f>
        <v>0</v>
      </c>
    </row>
    <row r="20" spans="2:11" ht="21" customHeight="1" x14ac:dyDescent="0.3">
      <c r="B20" s="61"/>
      <c r="C20" s="61"/>
      <c r="D20" s="61"/>
      <c r="E20" s="5"/>
      <c r="F20" s="5"/>
      <c r="G20" s="208" t="s">
        <v>55</v>
      </c>
      <c r="H20" s="208"/>
      <c r="I20" s="208"/>
      <c r="J20" s="208"/>
      <c r="K20" s="208"/>
    </row>
    <row r="21" spans="2:11" ht="33.75" customHeight="1" x14ac:dyDescent="0.3">
      <c r="B21" s="63"/>
      <c r="C21" s="61"/>
      <c r="D21" s="61"/>
      <c r="E21" s="5"/>
      <c r="F21" s="5"/>
      <c r="G21" s="5"/>
      <c r="H21" s="208" t="s">
        <v>49</v>
      </c>
      <c r="I21" s="208"/>
      <c r="J21" s="208"/>
      <c r="K21" s="208"/>
    </row>
    <row r="22" spans="2:11" ht="21" customHeight="1" x14ac:dyDescent="0.3">
      <c r="B22" s="63"/>
      <c r="C22" s="61"/>
      <c r="D22" s="61"/>
      <c r="E22" s="5"/>
      <c r="F22" s="5"/>
      <c r="G22" s="5"/>
      <c r="H22" s="5"/>
      <c r="I22" s="208" t="s">
        <v>50</v>
      </c>
      <c r="J22" s="208"/>
      <c r="K22" s="208"/>
    </row>
    <row r="23" spans="2:11" ht="33.75" customHeight="1" x14ac:dyDescent="0.3">
      <c r="B23" s="61"/>
      <c r="C23" s="61"/>
      <c r="D23" s="61"/>
      <c r="E23" s="5"/>
      <c r="F23" s="5"/>
      <c r="G23" s="5"/>
      <c r="H23" s="5"/>
      <c r="I23" s="5"/>
      <c r="J23" s="5" t="s">
        <v>133</v>
      </c>
      <c r="K23" s="123">
        <v>1</v>
      </c>
    </row>
    <row r="24" spans="2:11" ht="33.75" customHeight="1" x14ac:dyDescent="0.3">
      <c r="B24" s="6"/>
      <c r="C24" s="6"/>
      <c r="D24" s="6"/>
      <c r="E24" s="59"/>
      <c r="F24" s="59"/>
      <c r="G24" s="59"/>
      <c r="H24" s="59"/>
      <c r="I24" s="59"/>
      <c r="J24" s="59"/>
      <c r="K24" s="83"/>
    </row>
    <row r="26" spans="2:11" ht="21.75" customHeight="1" x14ac:dyDescent="0.3">
      <c r="D26" s="9" t="s">
        <v>28</v>
      </c>
      <c r="E26" s="6"/>
      <c r="F26" s="10"/>
    </row>
    <row r="27" spans="2:11" ht="21.75" customHeight="1" x14ac:dyDescent="0.3">
      <c r="D27" s="9" t="s">
        <v>29</v>
      </c>
      <c r="E27" s="6"/>
      <c r="F27" s="10"/>
    </row>
    <row r="28" spans="2:11" ht="21.75" customHeight="1" x14ac:dyDescent="0.3">
      <c r="D28" s="4"/>
      <c r="E28" s="11" t="s">
        <v>30</v>
      </c>
      <c r="F28" s="10"/>
    </row>
    <row r="29" spans="2:11" ht="33.75" customHeight="1" x14ac:dyDescent="0.3">
      <c r="F29" s="10"/>
    </row>
  </sheetData>
  <mergeCells count="17">
    <mergeCell ref="D12:J12"/>
    <mergeCell ref="G20:K20"/>
    <mergeCell ref="H21:K21"/>
    <mergeCell ref="I22:K22"/>
    <mergeCell ref="G14:K14"/>
    <mergeCell ref="H15:K15"/>
    <mergeCell ref="I16:K16"/>
    <mergeCell ref="F13:J13"/>
    <mergeCell ref="F19:J19"/>
    <mergeCell ref="B10:H10"/>
    <mergeCell ref="B11:J11"/>
    <mergeCell ref="B5:K5"/>
    <mergeCell ref="B8:B9"/>
    <mergeCell ref="C8:D8"/>
    <mergeCell ref="E8:H8"/>
    <mergeCell ref="I8:I9"/>
    <mergeCell ref="J8:J9"/>
  </mergeCells>
  <pageMargins left="0.7" right="0.7" top="0.75" bottom="0.75" header="0.3" footer="0.3"/>
  <pageSetup paperSize="9" scale="43" orientation="portrait" horizontalDpi="300" verticalDpi="300" r:id="rId1"/>
  <colBreaks count="1" manualBreakCount="1">
    <brk id="11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35"/>
  <sheetViews>
    <sheetView topLeftCell="A7" zoomScaleNormal="100" workbookViewId="0">
      <selection activeCell="I24" sqref="I24"/>
    </sheetView>
  </sheetViews>
  <sheetFormatPr defaultRowHeight="17.25" x14ac:dyDescent="0.3"/>
  <cols>
    <col min="1" max="1" width="4.42578125" style="13" customWidth="1"/>
    <col min="2" max="2" width="8.140625" style="13" customWidth="1"/>
    <col min="3" max="3" width="10.5703125" style="13" customWidth="1"/>
    <col min="4" max="4" width="13.140625" style="13" customWidth="1"/>
    <col min="5" max="5" width="17.7109375" style="13" customWidth="1"/>
    <col min="6" max="6" width="13.7109375" style="13" customWidth="1"/>
    <col min="7" max="7" width="21.140625" style="13" customWidth="1"/>
    <col min="8" max="8" width="10.7109375" style="13" customWidth="1"/>
    <col min="9" max="9" width="21" style="13" customWidth="1"/>
    <col min="10" max="10" width="54.5703125" style="13" customWidth="1"/>
    <col min="11" max="11" width="26.140625" style="13" customWidth="1"/>
    <col min="12" max="12" width="9.140625" style="13"/>
    <col min="13" max="13" width="18.5703125" style="13" bestFit="1" customWidth="1"/>
    <col min="14" max="14" width="17" style="13" bestFit="1" customWidth="1"/>
    <col min="15" max="16384" width="9.140625" style="13"/>
  </cols>
  <sheetData>
    <row r="1" spans="2:83" x14ac:dyDescent="0.3">
      <c r="K1" s="134" t="s">
        <v>114</v>
      </c>
    </row>
    <row r="2" spans="2:83" x14ac:dyDescent="0.3">
      <c r="K2" s="135" t="s">
        <v>94</v>
      </c>
    </row>
    <row r="3" spans="2:83" x14ac:dyDescent="0.3">
      <c r="D3" s="65"/>
      <c r="H3" s="136"/>
      <c r="I3" s="136"/>
      <c r="J3" s="136"/>
      <c r="K3" s="135" t="s">
        <v>56</v>
      </c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6"/>
      <c r="BX3" s="136"/>
      <c r="BY3" s="136"/>
      <c r="BZ3" s="136"/>
      <c r="CA3" s="136"/>
      <c r="CB3" s="136"/>
      <c r="CC3" s="136"/>
      <c r="CD3" s="136"/>
      <c r="CE3" s="136"/>
    </row>
    <row r="5" spans="2:83" ht="39" customHeight="1" x14ac:dyDescent="0.3">
      <c r="B5" s="200" t="s">
        <v>95</v>
      </c>
      <c r="C5" s="200"/>
      <c r="D5" s="200"/>
      <c r="E5" s="200"/>
      <c r="F5" s="200"/>
      <c r="G5" s="200"/>
      <c r="H5" s="200"/>
      <c r="I5" s="200"/>
      <c r="J5" s="200"/>
      <c r="K5" s="200"/>
    </row>
    <row r="6" spans="2:83" ht="17.25" customHeight="1" x14ac:dyDescent="0.3">
      <c r="K6" s="137" t="s">
        <v>27</v>
      </c>
    </row>
    <row r="7" spans="2:83" ht="136.5" customHeight="1" x14ac:dyDescent="0.3">
      <c r="B7" s="207" t="s">
        <v>39</v>
      </c>
      <c r="C7" s="207" t="s">
        <v>15</v>
      </c>
      <c r="D7" s="207"/>
      <c r="E7" s="207" t="s">
        <v>16</v>
      </c>
      <c r="F7" s="207"/>
      <c r="G7" s="207"/>
      <c r="H7" s="207"/>
      <c r="I7" s="207" t="s">
        <v>17</v>
      </c>
      <c r="J7" s="207" t="s">
        <v>18</v>
      </c>
      <c r="K7" s="41" t="s">
        <v>40</v>
      </c>
    </row>
    <row r="8" spans="2:83" ht="34.5" x14ac:dyDescent="0.3">
      <c r="B8" s="207"/>
      <c r="C8" s="8" t="s">
        <v>41</v>
      </c>
      <c r="D8" s="8" t="s">
        <v>42</v>
      </c>
      <c r="E8" s="8" t="s">
        <v>19</v>
      </c>
      <c r="F8" s="8" t="s">
        <v>42</v>
      </c>
      <c r="G8" s="8" t="s">
        <v>43</v>
      </c>
      <c r="H8" s="8" t="s">
        <v>20</v>
      </c>
      <c r="I8" s="207"/>
      <c r="J8" s="207"/>
      <c r="K8" s="8" t="s">
        <v>21</v>
      </c>
    </row>
    <row r="9" spans="2:83" ht="23.25" customHeight="1" x14ac:dyDescent="0.3">
      <c r="B9" s="203" t="s">
        <v>22</v>
      </c>
      <c r="C9" s="203"/>
      <c r="D9" s="203"/>
      <c r="E9" s="203"/>
      <c r="F9" s="203"/>
      <c r="G9" s="203"/>
      <c r="H9" s="203"/>
      <c r="I9" s="48"/>
      <c r="J9" s="48"/>
      <c r="K9" s="62">
        <f>K10</f>
        <v>0</v>
      </c>
      <c r="M9" s="64"/>
    </row>
    <row r="10" spans="2:83" ht="19.5" customHeight="1" x14ac:dyDescent="0.3">
      <c r="B10" s="61" t="s">
        <v>12</v>
      </c>
      <c r="C10" s="61"/>
      <c r="D10" s="61"/>
      <c r="E10" s="61"/>
      <c r="F10" s="48"/>
      <c r="G10" s="48"/>
      <c r="H10" s="76"/>
      <c r="I10" s="77"/>
      <c r="J10" s="78"/>
      <c r="K10" s="62">
        <f>K11</f>
        <v>0</v>
      </c>
    </row>
    <row r="11" spans="2:83" ht="22.5" customHeight="1" x14ac:dyDescent="0.3">
      <c r="B11" s="48"/>
      <c r="C11" s="22" t="s">
        <v>44</v>
      </c>
      <c r="D11" s="208" t="s">
        <v>26</v>
      </c>
      <c r="E11" s="208"/>
      <c r="F11" s="208"/>
      <c r="G11" s="208"/>
      <c r="H11" s="208"/>
      <c r="I11" s="208"/>
      <c r="J11" s="208"/>
      <c r="K11" s="62">
        <f>K12+K18</f>
        <v>0</v>
      </c>
    </row>
    <row r="12" spans="2:83" ht="24.75" customHeight="1" x14ac:dyDescent="0.3">
      <c r="B12" s="48"/>
      <c r="C12" s="22"/>
      <c r="D12" s="5"/>
      <c r="E12" s="5" t="s">
        <v>46</v>
      </c>
      <c r="F12" s="208" t="s">
        <v>47</v>
      </c>
      <c r="G12" s="208"/>
      <c r="H12" s="208"/>
      <c r="I12" s="208"/>
      <c r="J12" s="208"/>
      <c r="K12" s="12">
        <f>'3'!E14</f>
        <v>0</v>
      </c>
    </row>
    <row r="13" spans="2:83" ht="36" customHeight="1" x14ac:dyDescent="0.3">
      <c r="B13" s="48"/>
      <c r="C13" s="22"/>
      <c r="D13" s="5"/>
      <c r="E13" s="5"/>
      <c r="F13" s="5"/>
      <c r="G13" s="208" t="s">
        <v>48</v>
      </c>
      <c r="H13" s="208"/>
      <c r="I13" s="208"/>
      <c r="J13" s="208"/>
      <c r="K13" s="208"/>
    </row>
    <row r="14" spans="2:83" ht="31.5" customHeight="1" x14ac:dyDescent="0.3">
      <c r="B14" s="48"/>
      <c r="C14" s="22"/>
      <c r="D14" s="5"/>
      <c r="E14" s="5"/>
      <c r="F14" s="5"/>
      <c r="G14" s="5"/>
      <c r="H14" s="208" t="s">
        <v>49</v>
      </c>
      <c r="I14" s="208"/>
      <c r="J14" s="208"/>
      <c r="K14" s="208"/>
    </row>
    <row r="15" spans="2:83" ht="23.25" customHeight="1" x14ac:dyDescent="0.3">
      <c r="B15" s="48"/>
      <c r="C15" s="22"/>
      <c r="D15" s="5"/>
      <c r="E15" s="5"/>
      <c r="F15" s="5"/>
      <c r="G15" s="5"/>
      <c r="H15" s="5"/>
      <c r="I15" s="208" t="s">
        <v>50</v>
      </c>
      <c r="J15" s="208"/>
      <c r="K15" s="208"/>
    </row>
    <row r="16" spans="2:83" ht="35.25" customHeight="1" x14ac:dyDescent="0.3">
      <c r="B16" s="48"/>
      <c r="C16" s="22"/>
      <c r="D16" s="5"/>
      <c r="E16" s="5"/>
      <c r="F16" s="5"/>
      <c r="G16" s="5"/>
      <c r="H16" s="5"/>
      <c r="I16" s="5"/>
      <c r="J16" s="5" t="s">
        <v>51</v>
      </c>
      <c r="K16" s="84">
        <f>K17</f>
        <v>1.1000000000000001</v>
      </c>
    </row>
    <row r="17" spans="2:11" ht="40.5" customHeight="1" x14ac:dyDescent="0.3">
      <c r="B17" s="48"/>
      <c r="C17" s="22"/>
      <c r="D17" s="5"/>
      <c r="E17" s="5"/>
      <c r="F17" s="5"/>
      <c r="G17" s="5"/>
      <c r="H17" s="5"/>
      <c r="I17" s="5"/>
      <c r="J17" s="5" t="s">
        <v>52</v>
      </c>
      <c r="K17" s="138">
        <v>1.1000000000000001</v>
      </c>
    </row>
    <row r="18" spans="2:11" ht="24" customHeight="1" x14ac:dyDescent="0.3">
      <c r="B18" s="48"/>
      <c r="C18" s="22"/>
      <c r="D18" s="5"/>
      <c r="E18" s="5" t="s">
        <v>53</v>
      </c>
      <c r="F18" s="208" t="s">
        <v>54</v>
      </c>
      <c r="G18" s="208"/>
      <c r="H18" s="208"/>
      <c r="I18" s="208"/>
      <c r="J18" s="208"/>
      <c r="K18" s="37">
        <f>'2'!E37</f>
        <v>0</v>
      </c>
    </row>
    <row r="19" spans="2:11" ht="24" customHeight="1" x14ac:dyDescent="0.3">
      <c r="B19" s="48"/>
      <c r="C19" s="22"/>
      <c r="D19" s="5"/>
      <c r="E19" s="5"/>
      <c r="F19" s="5"/>
      <c r="G19" s="208" t="s">
        <v>55</v>
      </c>
      <c r="H19" s="208"/>
      <c r="I19" s="208"/>
      <c r="J19" s="208"/>
      <c r="K19" s="208"/>
    </row>
    <row r="20" spans="2:11" ht="26.25" customHeight="1" x14ac:dyDescent="0.3">
      <c r="B20" s="48"/>
      <c r="C20" s="22"/>
      <c r="D20" s="5"/>
      <c r="E20" s="5"/>
      <c r="F20" s="5"/>
      <c r="G20" s="5"/>
      <c r="H20" s="208" t="s">
        <v>49</v>
      </c>
      <c r="I20" s="208"/>
      <c r="J20" s="208"/>
      <c r="K20" s="208"/>
    </row>
    <row r="21" spans="2:11" ht="23.25" customHeight="1" x14ac:dyDescent="0.3">
      <c r="B21" s="48"/>
      <c r="C21" s="22"/>
      <c r="D21" s="5"/>
      <c r="E21" s="5"/>
      <c r="F21" s="5"/>
      <c r="G21" s="5"/>
      <c r="H21" s="5"/>
      <c r="I21" s="208" t="s">
        <v>50</v>
      </c>
      <c r="J21" s="208"/>
      <c r="K21" s="208"/>
    </row>
    <row r="22" spans="2:11" ht="34.5" x14ac:dyDescent="0.3">
      <c r="B22" s="48"/>
      <c r="C22" s="22"/>
      <c r="D22" s="5"/>
      <c r="E22" s="5"/>
      <c r="F22" s="5"/>
      <c r="G22" s="5"/>
      <c r="H22" s="5"/>
      <c r="I22" s="5"/>
      <c r="J22" s="5" t="s">
        <v>133</v>
      </c>
      <c r="K22" s="122">
        <v>1</v>
      </c>
    </row>
    <row r="23" spans="2:11" x14ac:dyDescent="0.3">
      <c r="C23" s="79"/>
      <c r="D23" s="59"/>
      <c r="E23" s="59"/>
      <c r="F23" s="59"/>
      <c r="G23" s="59"/>
      <c r="H23" s="59"/>
      <c r="I23" s="59"/>
      <c r="J23" s="59"/>
      <c r="K23" s="59"/>
    </row>
    <row r="24" spans="2:11" x14ac:dyDescent="0.3">
      <c r="C24" s="79"/>
      <c r="D24" s="59"/>
      <c r="E24" s="59"/>
      <c r="F24" s="59"/>
      <c r="G24" s="59"/>
      <c r="H24" s="59"/>
      <c r="I24" s="59"/>
      <c r="J24" s="59"/>
      <c r="K24" s="59"/>
    </row>
    <row r="25" spans="2:11" x14ac:dyDescent="0.3">
      <c r="C25" s="79"/>
      <c r="D25" s="59"/>
      <c r="E25" s="59"/>
      <c r="F25" s="59"/>
      <c r="G25" s="59"/>
      <c r="H25" s="59"/>
      <c r="I25" s="59"/>
      <c r="J25" s="59"/>
      <c r="K25" s="59"/>
    </row>
    <row r="26" spans="2:11" x14ac:dyDescent="0.3">
      <c r="D26" s="9" t="s">
        <v>28</v>
      </c>
      <c r="E26" s="6"/>
      <c r="F26" s="10"/>
    </row>
    <row r="27" spans="2:11" x14ac:dyDescent="0.3">
      <c r="D27" s="9" t="s">
        <v>29</v>
      </c>
      <c r="E27" s="6"/>
      <c r="F27" s="10"/>
    </row>
    <row r="28" spans="2:11" x14ac:dyDescent="0.3">
      <c r="D28" s="4"/>
      <c r="E28" s="11" t="s">
        <v>30</v>
      </c>
      <c r="F28" s="10"/>
    </row>
    <row r="32" spans="2:11" x14ac:dyDescent="0.3">
      <c r="D32" s="9"/>
      <c r="E32" s="6"/>
      <c r="F32" s="10"/>
    </row>
    <row r="33" spans="4:6" x14ac:dyDescent="0.3">
      <c r="D33" s="9"/>
      <c r="E33" s="6"/>
      <c r="F33" s="10"/>
    </row>
    <row r="34" spans="4:6" x14ac:dyDescent="0.3">
      <c r="D34" s="4"/>
      <c r="E34" s="11"/>
      <c r="F34" s="10"/>
    </row>
    <row r="35" spans="4:6" x14ac:dyDescent="0.3">
      <c r="F35" s="10"/>
    </row>
  </sheetData>
  <mergeCells count="16">
    <mergeCell ref="G13:K13"/>
    <mergeCell ref="H14:K14"/>
    <mergeCell ref="B5:K5"/>
    <mergeCell ref="B7:B8"/>
    <mergeCell ref="C7:D7"/>
    <mergeCell ref="E7:H7"/>
    <mergeCell ref="I7:I8"/>
    <mergeCell ref="J7:J8"/>
    <mergeCell ref="B9:H9"/>
    <mergeCell ref="D11:J11"/>
    <mergeCell ref="F12:J12"/>
    <mergeCell ref="I15:K15"/>
    <mergeCell ref="F18:J18"/>
    <mergeCell ref="G19:K19"/>
    <mergeCell ref="H20:K20"/>
    <mergeCell ref="I21:K21"/>
  </mergeCells>
  <pageMargins left="0.7" right="0.7" top="0.75" bottom="0.75" header="0.3" footer="0.3"/>
  <pageSetup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53"/>
  <sheetViews>
    <sheetView topLeftCell="B25" zoomScaleNormal="100" zoomScaleSheetLayoutView="100" workbookViewId="0">
      <selection activeCell="D53" sqref="D53"/>
    </sheetView>
  </sheetViews>
  <sheetFormatPr defaultRowHeight="17.25" x14ac:dyDescent="0.25"/>
  <cols>
    <col min="1" max="2" width="4.85546875" style="169" customWidth="1"/>
    <col min="3" max="3" width="16" style="181" customWidth="1"/>
    <col min="4" max="4" width="60.140625" style="169" customWidth="1"/>
    <col min="5" max="5" width="13" style="169" customWidth="1"/>
    <col min="6" max="6" width="11.7109375" style="169" customWidth="1"/>
    <col min="7" max="7" width="19.7109375" style="25" customWidth="1"/>
    <col min="8" max="8" width="10.85546875" style="25" customWidth="1"/>
    <col min="9" max="9" width="21.85546875" style="25" customWidth="1"/>
    <col min="10" max="10" width="18.85546875" style="169" bestFit="1" customWidth="1"/>
    <col min="11" max="11" width="21.42578125" style="169" bestFit="1" customWidth="1"/>
    <col min="12" max="12" width="17.7109375" style="169" bestFit="1" customWidth="1"/>
    <col min="13" max="13" width="20.7109375" style="169" customWidth="1"/>
    <col min="14" max="14" width="16.140625" style="169" customWidth="1"/>
    <col min="15" max="15" width="9.140625" style="169"/>
    <col min="16" max="16" width="11.28515625" style="169" bestFit="1" customWidth="1"/>
    <col min="17" max="16384" width="9.140625" style="169"/>
  </cols>
  <sheetData>
    <row r="1" spans="3:10" x14ac:dyDescent="0.3">
      <c r="C1" s="167"/>
      <c r="D1" s="167"/>
      <c r="E1" s="167"/>
      <c r="F1" s="167"/>
      <c r="G1" s="167"/>
      <c r="H1" s="167"/>
      <c r="I1" s="168" t="s">
        <v>183</v>
      </c>
    </row>
    <row r="2" spans="3:10" x14ac:dyDescent="0.3">
      <c r="C2" s="167"/>
      <c r="D2" s="167"/>
      <c r="E2" s="167"/>
      <c r="F2" s="167"/>
      <c r="G2" s="167"/>
      <c r="H2" s="167"/>
      <c r="I2" s="168" t="s">
        <v>100</v>
      </c>
    </row>
    <row r="3" spans="3:10" x14ac:dyDescent="0.3">
      <c r="C3" s="167"/>
      <c r="D3" s="167"/>
      <c r="E3" s="167"/>
      <c r="F3" s="167"/>
      <c r="G3" s="167"/>
      <c r="H3" s="167"/>
      <c r="I3" s="168" t="s">
        <v>56</v>
      </c>
    </row>
    <row r="5" spans="3:10" ht="54" customHeight="1" x14ac:dyDescent="0.25">
      <c r="C5" s="217" t="s">
        <v>107</v>
      </c>
      <c r="D5" s="217"/>
      <c r="E5" s="217"/>
      <c r="F5" s="217"/>
      <c r="G5" s="217"/>
      <c r="H5" s="217"/>
      <c r="I5" s="217"/>
    </row>
    <row r="6" spans="3:10" x14ac:dyDescent="0.25">
      <c r="C6" s="170"/>
      <c r="D6" s="170"/>
      <c r="E6" s="170"/>
      <c r="F6" s="170"/>
      <c r="G6" s="170"/>
      <c r="H6" s="170"/>
      <c r="I6" s="170"/>
    </row>
    <row r="7" spans="3:10" ht="107.25" customHeight="1" x14ac:dyDescent="0.25">
      <c r="C7" s="218" t="s">
        <v>7</v>
      </c>
      <c r="D7" s="218" t="s">
        <v>8</v>
      </c>
      <c r="E7" s="218" t="s">
        <v>9</v>
      </c>
      <c r="F7" s="218" t="s">
        <v>77</v>
      </c>
      <c r="G7" s="219" t="s">
        <v>45</v>
      </c>
      <c r="H7" s="219" t="s">
        <v>31</v>
      </c>
      <c r="I7" s="219"/>
    </row>
    <row r="8" spans="3:10" ht="34.5" x14ac:dyDescent="0.25">
      <c r="C8" s="218"/>
      <c r="D8" s="218"/>
      <c r="E8" s="218"/>
      <c r="F8" s="218"/>
      <c r="G8" s="219"/>
      <c r="H8" s="33" t="s">
        <v>78</v>
      </c>
      <c r="I8" s="33" t="s">
        <v>79</v>
      </c>
    </row>
    <row r="9" spans="3:10" x14ac:dyDescent="0.25">
      <c r="C9" s="212" t="s">
        <v>6</v>
      </c>
      <c r="D9" s="212"/>
      <c r="E9" s="212"/>
      <c r="F9" s="212"/>
      <c r="G9" s="212"/>
      <c r="H9" s="212"/>
      <c r="I9" s="14">
        <f>+I10</f>
        <v>-501216.56200000021</v>
      </c>
    </row>
    <row r="10" spans="3:10" x14ac:dyDescent="0.25">
      <c r="C10" s="171" t="s">
        <v>80</v>
      </c>
      <c r="D10" s="8" t="s">
        <v>81</v>
      </c>
      <c r="E10" s="8" t="s">
        <v>82</v>
      </c>
      <c r="F10" s="212" t="s">
        <v>25</v>
      </c>
      <c r="G10" s="212"/>
      <c r="H10" s="212"/>
      <c r="I10" s="14">
        <f>+I11+I40</f>
        <v>-501216.56200000021</v>
      </c>
    </row>
    <row r="11" spans="3:10" x14ac:dyDescent="0.25">
      <c r="C11" s="171" t="s">
        <v>134</v>
      </c>
      <c r="D11" s="212" t="s">
        <v>47</v>
      </c>
      <c r="E11" s="212"/>
      <c r="F11" s="212"/>
      <c r="G11" s="212"/>
      <c r="H11" s="212"/>
      <c r="I11" s="172">
        <f>I12+I27</f>
        <v>-501216.56200000021</v>
      </c>
    </row>
    <row r="12" spans="3:10" x14ac:dyDescent="0.25">
      <c r="C12" s="5" t="s">
        <v>135</v>
      </c>
      <c r="D12" s="213" t="s">
        <v>136</v>
      </c>
      <c r="E12" s="213"/>
      <c r="F12" s="213"/>
      <c r="G12" s="213"/>
      <c r="H12" s="40" t="s">
        <v>135</v>
      </c>
      <c r="I12" s="173">
        <f>SUM(I13:I26)</f>
        <v>-508576.97200000018</v>
      </c>
      <c r="J12" s="174"/>
    </row>
    <row r="13" spans="3:10" x14ac:dyDescent="0.25">
      <c r="C13" s="175" t="s">
        <v>137</v>
      </c>
      <c r="D13" s="81" t="s">
        <v>138</v>
      </c>
      <c r="E13" s="24" t="s">
        <v>139</v>
      </c>
      <c r="F13" s="24" t="s">
        <v>140</v>
      </c>
      <c r="G13" s="124"/>
      <c r="H13" s="24"/>
      <c r="I13" s="125">
        <v>-14003.5</v>
      </c>
    </row>
    <row r="14" spans="3:10" x14ac:dyDescent="0.25">
      <c r="C14" s="175" t="s">
        <v>141</v>
      </c>
      <c r="D14" s="81" t="s">
        <v>138</v>
      </c>
      <c r="E14" s="24" t="s">
        <v>139</v>
      </c>
      <c r="F14" s="24" t="s">
        <v>140</v>
      </c>
      <c r="G14" s="126"/>
      <c r="H14" s="24"/>
      <c r="I14" s="125">
        <v>-19684.2</v>
      </c>
    </row>
    <row r="15" spans="3:10" x14ac:dyDescent="0.25">
      <c r="C15" s="175" t="s">
        <v>142</v>
      </c>
      <c r="D15" s="81" t="s">
        <v>138</v>
      </c>
      <c r="E15" s="24" t="s">
        <v>139</v>
      </c>
      <c r="F15" s="24" t="s">
        <v>140</v>
      </c>
      <c r="G15" s="124"/>
      <c r="H15" s="24"/>
      <c r="I15" s="125">
        <v>-12050.5</v>
      </c>
    </row>
    <row r="16" spans="3:10" x14ac:dyDescent="0.25">
      <c r="C16" s="175" t="s">
        <v>143</v>
      </c>
      <c r="D16" s="81" t="s">
        <v>138</v>
      </c>
      <c r="E16" s="24" t="s">
        <v>144</v>
      </c>
      <c r="F16" s="24" t="s">
        <v>140</v>
      </c>
      <c r="G16" s="124"/>
      <c r="H16" s="24"/>
      <c r="I16" s="125">
        <f>'3'!E25</f>
        <v>-178087.2</v>
      </c>
    </row>
    <row r="17" spans="3:9" x14ac:dyDescent="0.25">
      <c r="C17" s="175" t="s">
        <v>145</v>
      </c>
      <c r="D17" s="81" t="s">
        <v>138</v>
      </c>
      <c r="E17" s="24" t="s">
        <v>139</v>
      </c>
      <c r="F17" s="24" t="s">
        <v>140</v>
      </c>
      <c r="G17" s="124"/>
      <c r="H17" s="24"/>
      <c r="I17" s="125">
        <v>-452872.1</v>
      </c>
    </row>
    <row r="18" spans="3:9" x14ac:dyDescent="0.25">
      <c r="C18" s="175" t="s">
        <v>146</v>
      </c>
      <c r="D18" s="81" t="s">
        <v>138</v>
      </c>
      <c r="E18" s="24" t="s">
        <v>139</v>
      </c>
      <c r="F18" s="24" t="s">
        <v>140</v>
      </c>
      <c r="G18" s="124"/>
      <c r="H18" s="24"/>
      <c r="I18" s="125">
        <v>-23874.3</v>
      </c>
    </row>
    <row r="19" spans="3:9" x14ac:dyDescent="0.25">
      <c r="C19" s="176" t="s">
        <v>147</v>
      </c>
      <c r="D19" s="81" t="s">
        <v>138</v>
      </c>
      <c r="E19" s="24" t="s">
        <v>144</v>
      </c>
      <c r="F19" s="24" t="s">
        <v>140</v>
      </c>
      <c r="G19" s="126">
        <v>84777642</v>
      </c>
      <c r="H19" s="24">
        <v>1</v>
      </c>
      <c r="I19" s="127">
        <f t="shared" ref="I19" si="0">+H19*G19/1000</f>
        <v>84777.642000000007</v>
      </c>
    </row>
    <row r="20" spans="3:9" x14ac:dyDescent="0.25">
      <c r="C20" s="175" t="s">
        <v>148</v>
      </c>
      <c r="D20" s="81" t="s">
        <v>138</v>
      </c>
      <c r="E20" s="24" t="s">
        <v>139</v>
      </c>
      <c r="F20" s="24" t="s">
        <v>140</v>
      </c>
      <c r="G20" s="124"/>
      <c r="H20" s="24"/>
      <c r="I20" s="125">
        <v>-11156.8</v>
      </c>
    </row>
    <row r="21" spans="3:9" x14ac:dyDescent="0.25">
      <c r="C21" s="175" t="s">
        <v>149</v>
      </c>
      <c r="D21" s="81" t="s">
        <v>138</v>
      </c>
      <c r="E21" s="24" t="s">
        <v>144</v>
      </c>
      <c r="F21" s="24" t="s">
        <v>140</v>
      </c>
      <c r="G21" s="126">
        <v>65251386</v>
      </c>
      <c r="H21" s="24">
        <v>1</v>
      </c>
      <c r="I21" s="127">
        <f t="shared" ref="I21" si="1">+H21*G21/1000</f>
        <v>65251.385999999999</v>
      </c>
    </row>
    <row r="22" spans="3:9" x14ac:dyDescent="0.25">
      <c r="C22" s="175" t="s">
        <v>150</v>
      </c>
      <c r="D22" s="81" t="s">
        <v>138</v>
      </c>
      <c r="E22" s="24" t="s">
        <v>144</v>
      </c>
      <c r="F22" s="24" t="s">
        <v>140</v>
      </c>
      <c r="G22" s="126">
        <v>79350000</v>
      </c>
      <c r="H22" s="24">
        <v>1</v>
      </c>
      <c r="I22" s="127">
        <f t="shared" ref="I22:I23" si="2">+H22*G22/1000</f>
        <v>79350</v>
      </c>
    </row>
    <row r="23" spans="3:9" x14ac:dyDescent="0.25">
      <c r="C23" s="175" t="s">
        <v>151</v>
      </c>
      <c r="D23" s="81" t="s">
        <v>138</v>
      </c>
      <c r="E23" s="24" t="s">
        <v>144</v>
      </c>
      <c r="F23" s="24" t="s">
        <v>140</v>
      </c>
      <c r="G23" s="126">
        <v>9837100</v>
      </c>
      <c r="H23" s="24">
        <v>1</v>
      </c>
      <c r="I23" s="127">
        <f t="shared" si="2"/>
        <v>9837.1</v>
      </c>
    </row>
    <row r="24" spans="3:9" x14ac:dyDescent="0.25">
      <c r="C24" s="175" t="s">
        <v>152</v>
      </c>
      <c r="D24" s="81" t="s">
        <v>138</v>
      </c>
      <c r="E24" s="24" t="s">
        <v>139</v>
      </c>
      <c r="F24" s="24" t="s">
        <v>140</v>
      </c>
      <c r="G24" s="124"/>
      <c r="H24" s="24"/>
      <c r="I24" s="125">
        <v>-10433.200000000001</v>
      </c>
    </row>
    <row r="25" spans="3:9" x14ac:dyDescent="0.25">
      <c r="C25" s="175" t="s">
        <v>153</v>
      </c>
      <c r="D25" s="81" t="s">
        <v>138</v>
      </c>
      <c r="E25" s="24" t="s">
        <v>144</v>
      </c>
      <c r="F25" s="24" t="s">
        <v>140</v>
      </c>
      <c r="G25" s="126">
        <v>51345800</v>
      </c>
      <c r="H25" s="126">
        <v>1</v>
      </c>
      <c r="I25" s="127">
        <f t="shared" ref="I25" si="3">+H25*G25/1000</f>
        <v>51345.8</v>
      </c>
    </row>
    <row r="26" spans="3:9" x14ac:dyDescent="0.25">
      <c r="C26" s="175" t="s">
        <v>154</v>
      </c>
      <c r="D26" s="81" t="s">
        <v>138</v>
      </c>
      <c r="E26" s="24" t="s">
        <v>155</v>
      </c>
      <c r="F26" s="24" t="s">
        <v>140</v>
      </c>
      <c r="G26" s="124"/>
      <c r="H26" s="24"/>
      <c r="I26" s="125">
        <v>-76977.100000000006</v>
      </c>
    </row>
    <row r="27" spans="3:9" x14ac:dyDescent="0.25">
      <c r="C27" s="190" t="s">
        <v>156</v>
      </c>
      <c r="D27" s="191"/>
      <c r="E27" s="191"/>
      <c r="F27" s="191"/>
      <c r="G27" s="191"/>
      <c r="H27" s="192"/>
      <c r="I27" s="14">
        <f>SUM(I28:I39)</f>
        <v>7360.4100000000008</v>
      </c>
    </row>
    <row r="28" spans="3:9" x14ac:dyDescent="0.25">
      <c r="C28" s="128" t="s">
        <v>157</v>
      </c>
      <c r="D28" s="16" t="s">
        <v>158</v>
      </c>
      <c r="E28" s="24" t="s">
        <v>139</v>
      </c>
      <c r="F28" s="24" t="s">
        <v>140</v>
      </c>
      <c r="G28" s="126">
        <v>923500</v>
      </c>
      <c r="H28" s="24">
        <v>1</v>
      </c>
      <c r="I28" s="127">
        <f t="shared" ref="I28:I29" si="4">+H28*G28/1000</f>
        <v>923.5</v>
      </c>
    </row>
    <row r="29" spans="3:9" x14ac:dyDescent="0.25">
      <c r="C29" s="128" t="s">
        <v>159</v>
      </c>
      <c r="D29" s="16" t="s">
        <v>158</v>
      </c>
      <c r="E29" s="24" t="s">
        <v>160</v>
      </c>
      <c r="F29" s="24" t="s">
        <v>140</v>
      </c>
      <c r="G29" s="126">
        <v>794200</v>
      </c>
      <c r="H29" s="24">
        <v>1</v>
      </c>
      <c r="I29" s="127">
        <f t="shared" si="4"/>
        <v>794.2</v>
      </c>
    </row>
    <row r="30" spans="3:9" x14ac:dyDescent="0.25">
      <c r="C30" s="128" t="s">
        <v>161</v>
      </c>
      <c r="D30" s="16" t="s">
        <v>158</v>
      </c>
      <c r="E30" s="24" t="s">
        <v>139</v>
      </c>
      <c r="F30" s="24" t="s">
        <v>140</v>
      </c>
      <c r="G30" s="126"/>
      <c r="H30" s="24"/>
      <c r="I30" s="127">
        <v>-1988.2</v>
      </c>
    </row>
    <row r="31" spans="3:9" x14ac:dyDescent="0.25">
      <c r="C31" s="128" t="s">
        <v>162</v>
      </c>
      <c r="D31" s="16" t="s">
        <v>158</v>
      </c>
      <c r="E31" s="24" t="s">
        <v>144</v>
      </c>
      <c r="F31" s="24" t="s">
        <v>140</v>
      </c>
      <c r="G31" s="126">
        <v>470000</v>
      </c>
      <c r="H31" s="24">
        <v>1</v>
      </c>
      <c r="I31" s="127">
        <f t="shared" ref="I31:I34" si="5">+H31*G31/1000</f>
        <v>470</v>
      </c>
    </row>
    <row r="32" spans="3:9" x14ac:dyDescent="0.25">
      <c r="C32" s="128" t="s">
        <v>163</v>
      </c>
      <c r="D32" s="16" t="s">
        <v>158</v>
      </c>
      <c r="E32" s="24" t="s">
        <v>144</v>
      </c>
      <c r="F32" s="24" t="s">
        <v>140</v>
      </c>
      <c r="G32" s="126">
        <v>208693</v>
      </c>
      <c r="H32" s="24">
        <v>1</v>
      </c>
      <c r="I32" s="127">
        <f t="shared" si="5"/>
        <v>208.69300000000001</v>
      </c>
    </row>
    <row r="33" spans="3:9" x14ac:dyDescent="0.25">
      <c r="C33" s="128" t="s">
        <v>164</v>
      </c>
      <c r="D33" s="16" t="s">
        <v>158</v>
      </c>
      <c r="E33" s="24" t="s">
        <v>144</v>
      </c>
      <c r="F33" s="24" t="s">
        <v>140</v>
      </c>
      <c r="G33" s="126">
        <v>960000</v>
      </c>
      <c r="H33" s="24">
        <v>1</v>
      </c>
      <c r="I33" s="127">
        <f t="shared" si="5"/>
        <v>960</v>
      </c>
    </row>
    <row r="34" spans="3:9" x14ac:dyDescent="0.25">
      <c r="C34" s="128" t="s">
        <v>170</v>
      </c>
      <c r="D34" s="16" t="s">
        <v>171</v>
      </c>
      <c r="E34" s="24" t="s">
        <v>172</v>
      </c>
      <c r="F34" s="24" t="s">
        <v>140</v>
      </c>
      <c r="G34" s="126">
        <v>6522600</v>
      </c>
      <c r="H34" s="24">
        <v>1</v>
      </c>
      <c r="I34" s="127">
        <f t="shared" si="5"/>
        <v>6522.6</v>
      </c>
    </row>
    <row r="35" spans="3:9" x14ac:dyDescent="0.25">
      <c r="C35" s="128" t="s">
        <v>181</v>
      </c>
      <c r="D35" s="16" t="s">
        <v>171</v>
      </c>
      <c r="E35" s="24" t="s">
        <v>172</v>
      </c>
      <c r="F35" s="24" t="s">
        <v>140</v>
      </c>
      <c r="G35" s="126"/>
      <c r="H35" s="24"/>
      <c r="I35" s="127">
        <v>-3604.9</v>
      </c>
    </row>
    <row r="36" spans="3:9" x14ac:dyDescent="0.25">
      <c r="C36" s="128" t="s">
        <v>170</v>
      </c>
      <c r="D36" s="16" t="s">
        <v>171</v>
      </c>
      <c r="E36" s="24" t="s">
        <v>172</v>
      </c>
      <c r="F36" s="24" t="s">
        <v>140</v>
      </c>
      <c r="G36" s="126">
        <v>665154</v>
      </c>
      <c r="H36" s="24">
        <v>1</v>
      </c>
      <c r="I36" s="127">
        <f t="shared" ref="I36:I39" si="6">+H36*G36/1000</f>
        <v>665.154</v>
      </c>
    </row>
    <row r="37" spans="3:9" x14ac:dyDescent="0.25">
      <c r="C37" s="128" t="s">
        <v>170</v>
      </c>
      <c r="D37" s="16" t="s">
        <v>171</v>
      </c>
      <c r="E37" s="24" t="s">
        <v>172</v>
      </c>
      <c r="F37" s="24" t="s">
        <v>140</v>
      </c>
      <c r="G37" s="126">
        <v>398139</v>
      </c>
      <c r="H37" s="24">
        <v>1</v>
      </c>
      <c r="I37" s="127">
        <f t="shared" si="6"/>
        <v>398.13900000000001</v>
      </c>
    </row>
    <row r="38" spans="3:9" x14ac:dyDescent="0.25">
      <c r="C38" s="128" t="s">
        <v>170</v>
      </c>
      <c r="D38" s="16" t="s">
        <v>171</v>
      </c>
      <c r="E38" s="24" t="s">
        <v>172</v>
      </c>
      <c r="F38" s="24" t="s">
        <v>140</v>
      </c>
      <c r="G38" s="126">
        <v>671224</v>
      </c>
      <c r="H38" s="24">
        <v>1</v>
      </c>
      <c r="I38" s="127">
        <f t="shared" si="6"/>
        <v>671.22400000000005</v>
      </c>
    </row>
    <row r="39" spans="3:9" x14ac:dyDescent="0.25">
      <c r="C39" s="128" t="s">
        <v>170</v>
      </c>
      <c r="D39" s="16" t="s">
        <v>171</v>
      </c>
      <c r="E39" s="24" t="s">
        <v>172</v>
      </c>
      <c r="F39" s="24" t="s">
        <v>140</v>
      </c>
      <c r="G39" s="126">
        <v>1340000</v>
      </c>
      <c r="H39" s="24">
        <v>1</v>
      </c>
      <c r="I39" s="127">
        <f t="shared" si="6"/>
        <v>1340</v>
      </c>
    </row>
    <row r="40" spans="3:9" ht="18" customHeight="1" x14ac:dyDescent="0.25">
      <c r="C40" s="171" t="s">
        <v>165</v>
      </c>
      <c r="D40" s="214" t="s">
        <v>54</v>
      </c>
      <c r="E40" s="215"/>
      <c r="F40" s="215"/>
      <c r="G40" s="215"/>
      <c r="H40" s="216"/>
      <c r="I40" s="184">
        <f>I41+I45</f>
        <v>0</v>
      </c>
    </row>
    <row r="41" spans="3:9" x14ac:dyDescent="0.25">
      <c r="C41" s="209" t="s">
        <v>166</v>
      </c>
      <c r="D41" s="210"/>
      <c r="E41" s="210"/>
      <c r="F41" s="210"/>
      <c r="G41" s="210"/>
      <c r="H41" s="211"/>
      <c r="I41" s="186">
        <f>+I42+I44+I43</f>
        <v>-7433.6080000000002</v>
      </c>
    </row>
    <row r="42" spans="3:9" ht="34.5" x14ac:dyDescent="0.25">
      <c r="C42" s="176" t="s">
        <v>167</v>
      </c>
      <c r="D42" s="81" t="s">
        <v>168</v>
      </c>
      <c r="E42" s="24" t="s">
        <v>155</v>
      </c>
      <c r="F42" s="24" t="s">
        <v>140</v>
      </c>
      <c r="G42" s="129">
        <v>32847811</v>
      </c>
      <c r="H42" s="129">
        <v>1</v>
      </c>
      <c r="I42" s="130">
        <f>+H42*G42/1000</f>
        <v>32847.811000000002</v>
      </c>
    </row>
    <row r="43" spans="3:9" ht="34.5" x14ac:dyDescent="0.25">
      <c r="C43" s="185" t="s">
        <v>180</v>
      </c>
      <c r="D43" s="81" t="s">
        <v>168</v>
      </c>
      <c r="E43" s="24" t="s">
        <v>139</v>
      </c>
      <c r="F43" s="24" t="s">
        <v>140</v>
      </c>
      <c r="G43" s="129"/>
      <c r="H43" s="177"/>
      <c r="I43" s="178">
        <v>-36306.919000000002</v>
      </c>
    </row>
    <row r="44" spans="3:9" ht="34.5" x14ac:dyDescent="0.25">
      <c r="C44" s="185" t="s">
        <v>178</v>
      </c>
      <c r="D44" s="81" t="s">
        <v>168</v>
      </c>
      <c r="E44" s="24" t="s">
        <v>155</v>
      </c>
      <c r="F44" s="24" t="s">
        <v>140</v>
      </c>
      <c r="G44" s="129"/>
      <c r="H44" s="177"/>
      <c r="I44" s="178">
        <f>'2'!E39</f>
        <v>-3974.5</v>
      </c>
    </row>
    <row r="45" spans="3:9" x14ac:dyDescent="0.25">
      <c r="C45" s="209" t="s">
        <v>169</v>
      </c>
      <c r="D45" s="210"/>
      <c r="E45" s="210"/>
      <c r="F45" s="210"/>
      <c r="G45" s="210"/>
      <c r="H45" s="211"/>
      <c r="I45" s="187">
        <f>SUM(I46:I49)</f>
        <v>7433.6080000000002</v>
      </c>
    </row>
    <row r="46" spans="3:9" x14ac:dyDescent="0.25">
      <c r="C46" s="131" t="s">
        <v>159</v>
      </c>
      <c r="D46" s="179" t="s">
        <v>158</v>
      </c>
      <c r="E46" s="24" t="s">
        <v>155</v>
      </c>
      <c r="F46" s="180" t="s">
        <v>140</v>
      </c>
      <c r="G46" s="132">
        <v>641237</v>
      </c>
      <c r="H46" s="180">
        <v>1</v>
      </c>
      <c r="I46" s="133">
        <f t="shared" ref="I46:I47" si="7">+H46*G46/1000</f>
        <v>641.23699999999997</v>
      </c>
    </row>
    <row r="47" spans="3:9" x14ac:dyDescent="0.25">
      <c r="C47" s="128" t="s">
        <v>170</v>
      </c>
      <c r="D47" s="16" t="s">
        <v>171</v>
      </c>
      <c r="E47" s="24" t="s">
        <v>172</v>
      </c>
      <c r="F47" s="24" t="s">
        <v>140</v>
      </c>
      <c r="G47" s="126">
        <v>192371</v>
      </c>
      <c r="H47" s="24">
        <v>1</v>
      </c>
      <c r="I47" s="127">
        <f t="shared" si="7"/>
        <v>192.37100000000001</v>
      </c>
    </row>
    <row r="48" spans="3:9" x14ac:dyDescent="0.25">
      <c r="C48" s="128" t="s">
        <v>173</v>
      </c>
      <c r="D48" s="16" t="s">
        <v>174</v>
      </c>
      <c r="E48" s="24" t="s">
        <v>155</v>
      </c>
      <c r="F48" s="24" t="s">
        <v>140</v>
      </c>
      <c r="G48" s="126">
        <v>6000000</v>
      </c>
      <c r="H48" s="24">
        <v>1</v>
      </c>
      <c r="I48" s="127">
        <f>+H48*G48/1000</f>
        <v>6000</v>
      </c>
    </row>
    <row r="49" spans="3:9" x14ac:dyDescent="0.25">
      <c r="C49" s="128" t="s">
        <v>175</v>
      </c>
      <c r="D49" s="16" t="s">
        <v>176</v>
      </c>
      <c r="E49" s="24" t="s">
        <v>155</v>
      </c>
      <c r="F49" s="24" t="s">
        <v>140</v>
      </c>
      <c r="G49" s="126">
        <v>600000</v>
      </c>
      <c r="H49" s="24">
        <v>1</v>
      </c>
      <c r="I49" s="127">
        <f t="shared" ref="I49" si="8">+H49*G49/1000</f>
        <v>600</v>
      </c>
    </row>
    <row r="51" spans="3:9" x14ac:dyDescent="0.3">
      <c r="C51" s="9" t="s">
        <v>28</v>
      </c>
      <c r="D51" s="6"/>
      <c r="E51" s="10"/>
      <c r="F51" s="1"/>
      <c r="G51" s="1"/>
      <c r="H51" s="1"/>
      <c r="I51" s="1"/>
    </row>
    <row r="52" spans="3:9" x14ac:dyDescent="0.3">
      <c r="C52" s="9" t="s">
        <v>29</v>
      </c>
      <c r="D52" s="6"/>
      <c r="E52" s="10"/>
      <c r="F52" s="1"/>
      <c r="G52" s="1"/>
      <c r="H52" s="1"/>
      <c r="I52" s="1"/>
    </row>
    <row r="53" spans="3:9" x14ac:dyDescent="0.3">
      <c r="C53" s="4"/>
      <c r="D53" s="11" t="s">
        <v>30</v>
      </c>
      <c r="E53" s="10"/>
      <c r="F53" s="1"/>
      <c r="G53" s="1"/>
      <c r="H53" s="1"/>
      <c r="I53" s="1"/>
    </row>
  </sheetData>
  <mergeCells count="15">
    <mergeCell ref="C9:H9"/>
    <mergeCell ref="F10:H10"/>
    <mergeCell ref="C5:I5"/>
    <mergeCell ref="C7:C8"/>
    <mergeCell ref="D7:D8"/>
    <mergeCell ref="E7:E8"/>
    <mergeCell ref="F7:F8"/>
    <mergeCell ref="G7:G8"/>
    <mergeCell ref="H7:I7"/>
    <mergeCell ref="C45:H45"/>
    <mergeCell ref="D11:H11"/>
    <mergeCell ref="D12:G12"/>
    <mergeCell ref="C27:H27"/>
    <mergeCell ref="D40:H40"/>
    <mergeCell ref="C41:H41"/>
  </mergeCells>
  <pageMargins left="0.7" right="0.7" top="0.75" bottom="0.75" header="0.3" footer="0.3"/>
  <pageSetup paperSize="9" scale="48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4.</vt:lpstr>
      <vt:lpstr>5.</vt:lpstr>
      <vt:lpstr>6</vt:lpstr>
      <vt:lpstr>'1'!Print_Area</vt:lpstr>
      <vt:lpstr>'2'!Print_Area</vt:lpstr>
      <vt:lpstr>'3'!Print_Area</vt:lpstr>
      <vt:lpstr>'4.'!Print_Area</vt:lpstr>
      <vt:lpstr>'5.'!Print_Area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Arpine Martirosyan</cp:lastModifiedBy>
  <cp:lastPrinted>2025-12-04T12:39:10Z</cp:lastPrinted>
  <dcterms:created xsi:type="dcterms:W3CDTF">2020-09-30T12:11:39Z</dcterms:created>
  <dcterms:modified xsi:type="dcterms:W3CDTF">2025-12-11T05:54:07Z</dcterms:modified>
</cp:coreProperties>
</file>