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LianaCh\Downloads\71876 գմբեթ նոր\"/>
    </mc:Choice>
  </mc:AlternateContent>
  <bookViews>
    <workbookView xWindow="-105" yWindow="-105" windowWidth="23250" windowHeight="12570" tabRatio="878" firstSheet="1" activeTab="6"/>
  </bookViews>
  <sheets>
    <sheet name="Հավելված N 1" sheetId="67" r:id="rId1"/>
    <sheet name="Հավելված N 2" sheetId="32" r:id="rId2"/>
    <sheet name="Հավելված N 3" sheetId="55" r:id="rId3"/>
    <sheet name="Հավելված N 4" sheetId="56" r:id="rId4"/>
    <sheet name="Հավելված N 5" sheetId="74" r:id="rId5"/>
    <sheet name="Հավելված N 6" sheetId="69" r:id="rId6"/>
    <sheet name="Հավելված N 7" sheetId="77" r:id="rId7"/>
    <sheet name="Հավելված N 8" sheetId="54" r:id="rId8"/>
  </sheets>
  <definedNames>
    <definedName name="a" localSheetId="0">#REF!</definedName>
    <definedName name="a" localSheetId="4">#REF!</definedName>
    <definedName name="a" localSheetId="5">#REF!</definedName>
    <definedName name="a" localSheetId="6">#REF!</definedName>
    <definedName name="a">#REF!</definedName>
    <definedName name="AgencyCode" localSheetId="0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5">#REF!</definedName>
    <definedName name="AgencyCode" localSheetId="6">#REF!</definedName>
    <definedName name="AgencyCode" localSheetId="7">#REF!</definedName>
    <definedName name="AgencyCode">#REF!</definedName>
    <definedName name="AgencyName" localSheetId="0">#REF!</definedName>
    <definedName name="AgencyName" localSheetId="1">#REF!</definedName>
    <definedName name="AgencyName" localSheetId="4">#REF!</definedName>
    <definedName name="AgencyName" localSheetId="5">#REF!</definedName>
    <definedName name="AgencyName" localSheetId="6">#REF!</definedName>
    <definedName name="AgencyName">#REF!</definedName>
    <definedName name="åû" localSheetId="4">#REF!</definedName>
    <definedName name="åû" localSheetId="6">#REF!</definedName>
    <definedName name="åû">#REF!</definedName>
    <definedName name="davit" localSheetId="0">#REF!</definedName>
    <definedName name="davit" localSheetId="4">#REF!</definedName>
    <definedName name="davit" localSheetId="5">#REF!</definedName>
    <definedName name="davit" localSheetId="6">#REF!</definedName>
    <definedName name="davit">#REF!</definedName>
    <definedName name="Functional1" localSheetId="0">#REF!</definedName>
    <definedName name="Functional1" localSheetId="1">#REF!</definedName>
    <definedName name="Functional1" localSheetId="4">#REF!</definedName>
    <definedName name="Functional1" localSheetId="5">#REF!</definedName>
    <definedName name="Functional1" localSheetId="6">#REF!</definedName>
    <definedName name="Functional1">#REF!</definedName>
    <definedName name="ggg" localSheetId="0">#REF!</definedName>
    <definedName name="ggg" localSheetId="4">#REF!</definedName>
    <definedName name="ggg" localSheetId="5">#REF!</definedName>
    <definedName name="ggg" localSheetId="6">#REF!</definedName>
    <definedName name="ggg">#REF!</definedName>
    <definedName name="hav" localSheetId="4">#REF!</definedName>
    <definedName name="hav" localSheetId="6">#REF!</definedName>
    <definedName name="hav">#REF!</definedName>
    <definedName name="mas" localSheetId="4">#REF!</definedName>
    <definedName name="mas" localSheetId="6">#REF!</definedName>
    <definedName name="mas">#REF!</definedName>
    <definedName name="mass" localSheetId="4">#REF!</definedName>
    <definedName name="mass" localSheetId="6">#REF!</definedName>
    <definedName name="mass">#REF!</definedName>
    <definedName name="PANature" localSheetId="0">#REF!</definedName>
    <definedName name="PANature" localSheetId="1">#REF!</definedName>
    <definedName name="PANature" localSheetId="4">#REF!</definedName>
    <definedName name="PANature" localSheetId="5">#REF!</definedName>
    <definedName name="PANature" localSheetId="6">#REF!</definedName>
    <definedName name="PANature">#REF!</definedName>
    <definedName name="PAType" localSheetId="0">#REF!</definedName>
    <definedName name="PAType" localSheetId="1">#REF!</definedName>
    <definedName name="PAType" localSheetId="4">#REF!</definedName>
    <definedName name="PAType" localSheetId="5">#REF!</definedName>
    <definedName name="PAType" localSheetId="6">#REF!</definedName>
    <definedName name="PAType">#REF!</definedName>
    <definedName name="Performance2" localSheetId="0">#REF!</definedName>
    <definedName name="Performance2" localSheetId="1">#REF!</definedName>
    <definedName name="Performance2" localSheetId="4">#REF!</definedName>
    <definedName name="Performance2" localSheetId="5">#REF!</definedName>
    <definedName name="Performance2" localSheetId="6">#REF!</definedName>
    <definedName name="Performance2">#REF!</definedName>
    <definedName name="PerformanceType" localSheetId="0">#REF!</definedName>
    <definedName name="PerformanceType" localSheetId="1">#REF!</definedName>
    <definedName name="PerformanceType" localSheetId="4">#REF!</definedName>
    <definedName name="PerformanceType" localSheetId="5">#REF!</definedName>
    <definedName name="PerformanceType" localSheetId="6">#REF!</definedName>
    <definedName name="PerformanceType">#REF!</definedName>
    <definedName name="x" localSheetId="4">#REF!</definedName>
    <definedName name="x" localSheetId="6">#REF!</definedName>
    <definedName name="x">#REF!</definedName>
    <definedName name="Հավելված" localSheetId="0">#REF!</definedName>
    <definedName name="Հավելված" localSheetId="4">#REF!</definedName>
    <definedName name="Հավելված" localSheetId="5">#REF!</definedName>
    <definedName name="Հավելված" localSheetId="6">#REF!</definedName>
    <definedName name="Հավելված">#REF!</definedName>
    <definedName name="Հավելված10" localSheetId="4">#REF!</definedName>
    <definedName name="Հավելված10" localSheetId="6">#REF!</definedName>
    <definedName name="Հավելված10">#REF!</definedName>
    <definedName name="Հավելված11" localSheetId="4">#REF!</definedName>
    <definedName name="Հավելված11" localSheetId="6">#REF!</definedName>
    <definedName name="Հավելված11">#REF!</definedName>
    <definedName name="Հավելված20" localSheetId="4">#REF!</definedName>
    <definedName name="Հավելված20" localSheetId="6">#REF!</definedName>
    <definedName name="Հավելված20">#REF!</definedName>
    <definedName name="Հավելված9" localSheetId="4">#REF!</definedName>
    <definedName name="Հավելված9" localSheetId="6">#REF!</definedName>
    <definedName name="Հավելված9">#REF!</definedName>
    <definedName name="Մաս" localSheetId="0">#REF!</definedName>
    <definedName name="Մաս" localSheetId="4">#REF!</definedName>
    <definedName name="Մաս" localSheetId="5">#REF!</definedName>
    <definedName name="Մաս" localSheetId="6">#REF!</definedName>
    <definedName name="Մաս">#REF!</definedName>
    <definedName name="շախմատիստ" localSheetId="0">#REF!</definedName>
    <definedName name="շախմատիստ" localSheetId="4">#REF!</definedName>
    <definedName name="շախմատիստ" localSheetId="5">#REF!</definedName>
    <definedName name="շախմատիստ" localSheetId="6">#REF!</definedName>
    <definedName name="շախմատիստ">#REF!</definedName>
    <definedName name="վֆյգյգ" localSheetId="4">#REF!</definedName>
    <definedName name="վֆյգյգ" localSheetId="6">#REF!</definedName>
    <definedName name="վֆյգյգ">#REF!</definedName>
  </definedNames>
  <calcPr calcId="162913"/>
</workbook>
</file>

<file path=xl/calcChain.xml><?xml version="1.0" encoding="utf-8"?>
<calcChain xmlns="http://schemas.openxmlformats.org/spreadsheetml/2006/main">
  <c r="J22" i="77" l="1"/>
  <c r="J21" i="77" s="1"/>
  <c r="J15" i="77"/>
  <c r="J14" i="77"/>
  <c r="J11" i="69"/>
  <c r="J13" i="69"/>
  <c r="J21" i="69"/>
  <c r="G13" i="67"/>
  <c r="G15" i="67"/>
  <c r="G17" i="67"/>
  <c r="G19" i="67"/>
  <c r="G13" i="32"/>
  <c r="G15" i="32"/>
  <c r="G16" i="32"/>
  <c r="G18" i="32"/>
  <c r="G45" i="32"/>
  <c r="G53" i="32"/>
  <c r="G49" i="32"/>
  <c r="G48" i="32" s="1"/>
  <c r="G34" i="32"/>
  <c r="G33" i="32" s="1"/>
  <c r="G32" i="32" s="1"/>
  <c r="E11" i="56"/>
  <c r="F13" i="55"/>
  <c r="G13" i="55"/>
  <c r="H13" i="55"/>
  <c r="E13" i="55"/>
  <c r="D28" i="56"/>
  <c r="G25" i="55"/>
  <c r="G23" i="55" s="1"/>
  <c r="H25" i="55"/>
  <c r="H23" i="55" s="1"/>
  <c r="E25" i="55"/>
  <c r="E23" i="55" s="1"/>
  <c r="I13" i="54"/>
  <c r="I17" i="54"/>
  <c r="F26" i="55"/>
  <c r="F25" i="55" s="1"/>
  <c r="F23" i="55" s="1"/>
  <c r="G10" i="74"/>
  <c r="G11" i="74"/>
  <c r="G12" i="74"/>
  <c r="G14" i="74"/>
  <c r="I27" i="54"/>
  <c r="I24" i="54"/>
  <c r="I16" i="54"/>
  <c r="I15" i="54" s="1"/>
  <c r="I14" i="54" s="1"/>
  <c r="J13" i="77" l="1"/>
  <c r="J11" i="77" s="1"/>
  <c r="F20" i="55" l="1"/>
  <c r="I23" i="54"/>
  <c r="I19" i="54" s="1"/>
  <c r="F22" i="55"/>
  <c r="I20" i="54"/>
  <c r="D20" i="56" l="1"/>
  <c r="D22" i="56"/>
  <c r="G21" i="55"/>
  <c r="G19" i="55"/>
  <c r="G17" i="55" s="1"/>
  <c r="G15" i="55" s="1"/>
  <c r="F21" i="55" l="1"/>
  <c r="D22" i="55" l="1"/>
  <c r="E22" i="56" s="1"/>
  <c r="E21" i="56" s="1"/>
  <c r="H21" i="55"/>
  <c r="E21" i="55"/>
  <c r="H19" i="55"/>
  <c r="H17" i="55" s="1"/>
  <c r="H15" i="55" s="1"/>
  <c r="E19" i="55"/>
  <c r="E17" i="55" s="1"/>
  <c r="E15" i="55" s="1"/>
  <c r="D21" i="55" l="1"/>
  <c r="F19" i="55" l="1"/>
  <c r="F17" i="55" s="1"/>
  <c r="F15" i="55" s="1"/>
  <c r="D20" i="55"/>
  <c r="E20" i="56" s="1"/>
  <c r="E19" i="56" s="1"/>
  <c r="E17" i="56" l="1"/>
  <c r="E15" i="56" s="1"/>
  <c r="E13" i="56" s="1"/>
  <c r="D23" i="55"/>
  <c r="D19" i="55"/>
  <c r="G52" i="32" l="1"/>
  <c r="G51" i="32" s="1"/>
  <c r="I18" i="54" l="1"/>
  <c r="D26" i="55" l="1"/>
  <c r="E28" i="56" s="1"/>
  <c r="E27" i="56" s="1"/>
  <c r="E25" i="56" s="1"/>
  <c r="E23" i="56" s="1"/>
  <c r="D25" i="55"/>
  <c r="G50" i="32" l="1"/>
  <c r="D17" i="55"/>
  <c r="D15" i="55" l="1"/>
  <c r="G47" i="32" l="1"/>
  <c r="G46" i="32" s="1"/>
  <c r="G43" i="32" l="1"/>
  <c r="G41" i="32" l="1"/>
  <c r="G39" i="32" s="1"/>
  <c r="G37" i="32" s="1"/>
  <c r="G35" i="32" s="1"/>
  <c r="G31" i="32" l="1"/>
  <c r="G30" i="32" s="1"/>
  <c r="G28" i="32" s="1"/>
  <c r="G26" i="32" s="1"/>
  <c r="G24" i="32" s="1"/>
  <c r="G22" i="32" s="1"/>
  <c r="G20" i="32" s="1"/>
  <c r="J15" i="69"/>
  <c r="J14" i="69" s="1"/>
  <c r="G16" i="67" l="1"/>
  <c r="J22" i="69" l="1"/>
  <c r="G11" i="55" l="1"/>
  <c r="H11" i="55"/>
  <c r="F11" i="55" l="1"/>
  <c r="E11" i="55" l="1"/>
  <c r="D11" i="55" s="1"/>
  <c r="D13" i="55"/>
  <c r="G18" i="67" l="1"/>
</calcChain>
</file>

<file path=xl/sharedStrings.xml><?xml version="1.0" encoding="utf-8"?>
<sst xmlns="http://schemas.openxmlformats.org/spreadsheetml/2006/main" count="299" uniqueCount="168">
  <si>
    <t>______________ ի    ___Ն որոշման</t>
  </si>
  <si>
    <t xml:space="preserve"> Ծրագրային դասիչը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</si>
  <si>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</si>
  <si>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</si>
  <si>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</si>
  <si>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</si>
  <si>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</si>
  <si>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</si>
  <si>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</si>
  <si>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</si>
  <si>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</si>
  <si>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</si>
  <si>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</si>
  <si>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</si>
  <si>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</si>
  <si>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</si>
  <si>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</si>
  <si>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</si>
  <si>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</si>
  <si>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</si>
  <si>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</si>
  <si>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>08</t>
  </si>
  <si>
    <t xml:space="preserve"> ՀԱՆԳԻՍՏ, ՄՇԱԿՈՒՅԹ ԵՎ ԿՐՈՆ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</si>
  <si>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</si>
  <si>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</si>
  <si>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</si>
  <si>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</si>
  <si>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</si>
  <si>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</si>
  <si>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</si>
  <si>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</si>
  <si>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</si>
  <si>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</si>
  <si>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Բաժին N 08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</si>
  <si>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</si>
  <si>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</si>
  <si>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</si>
  <si>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</si>
  <si>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</si>
  <si>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</si>
  <si>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</si>
  <si>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</si>
  <si>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</si>
  <si>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</si>
  <si>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 թվում՝</t>
  </si>
  <si>
    <t>ՀՀ Արմավիրի մարզ</t>
  </si>
  <si>
    <t>Երևան քաղաք</t>
  </si>
  <si>
    <t xml:space="preserve"> ՄԱՍ II. ԱՇԽԱՏԱՆՔՆԵՐ</t>
  </si>
  <si>
    <t>դրամ</t>
  </si>
  <si>
    <t xml:space="preserve"> ՄԱՍ III. ԾԱՌԱՅՈՒԹՅՈՒՆՆԵՐ</t>
  </si>
  <si>
    <t>ԳՀ</t>
  </si>
  <si>
    <t>ՄԱ</t>
  </si>
  <si>
    <t xml:space="preserve">Ցուցանիշների փոփոխությունը (ավելացումները նշված են դրական նշանով, իսկ նվազեցումները՝ փակագծերում)  </t>
  </si>
  <si>
    <t>Խումբ N 02</t>
  </si>
  <si>
    <t xml:space="preserve"> տեխնիկական հսկողության ծառայություններ</t>
  </si>
  <si>
    <t xml:space="preserve"> հեղինակային հսկողության ծառայություններ</t>
  </si>
  <si>
    <t>02</t>
  </si>
  <si>
    <t xml:space="preserve"> Մշակութային ծառայություններ</t>
  </si>
  <si>
    <t xml:space="preserve"> ԸՆԹԱՑԻԿ ԾԱԽՍԵՐ</t>
  </si>
  <si>
    <t xml:space="preserve"> այդ թվում՝</t>
  </si>
  <si>
    <t xml:space="preserve"> դրամ</t>
  </si>
  <si>
    <t xml:space="preserve"> </t>
  </si>
  <si>
    <t xml:space="preserve"> Այլ պետական կազմակերպությունների կողմից օգտագործվող ոչ ֆինանսական ակտիվների հետ գործառնություններ </t>
  </si>
  <si>
    <t>Հավելված N 7</t>
  </si>
  <si>
    <t>Հավելված N 4</t>
  </si>
  <si>
    <t xml:space="preserve"> - Շենքերի և շինությունների կապիտալ վերանորոգում</t>
  </si>
  <si>
    <t xml:space="preserve">ՀՀ կառավարության  2025 թվականի </t>
  </si>
  <si>
    <t>ԲՄ</t>
  </si>
  <si>
    <t>ՀՀ կառավարության  2025 թվականի</t>
  </si>
  <si>
    <t>ՀԱՅԱՍՏԱՆԻ ՀԱՆՐԱՊԵՏՈՒԹՅԱՆ ԿԱՌԱՎԱՐՈՒԹՅԱՆ 2024 ԹՎԱԿԱՆԻ ԴԵԿՏԵՄԲԵՐԻ 27-Ի N 2060-Ն ՈՐՈՇՄԱՆ N 3 ԵՎ N 4 ՀԱՎԵԼՎԱԾՆԵՐՈՒՄ ԿԱՏԱՐՎՈՂ  ՓՈՓՈԽՈՒԹՅՈՒՆՆԵՐԸ ԵՎ ԼՐԱՑՈՒՄՆԵՐԸ</t>
  </si>
  <si>
    <t xml:space="preserve"> ՈՉ ՖԻՆԱՆՍԱԿԱՆ ԱԿՏԻՎՆԵՐԻ ԳԾՈՎ ԾԱԽՍԵՐ</t>
  </si>
  <si>
    <t xml:space="preserve"> ՀԻՄՆԱԿԱՆ ՄԻՋՈՑՆԵՐ</t>
  </si>
  <si>
    <t>այդ թվում՝</t>
  </si>
  <si>
    <t>«ՀԱՅԱUՏԱՆԻ ՀԱՆՐԱՊԵՏՈՒԹՅԱՆ 2025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ՓՈՓՈԽՈՒԹՅՈՒՆՆԵՐԸ ԵՎ ԼՐԱՑՈՒՄՆԵՐԸ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</si>
  <si>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</si>
  <si>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</si>
  <si>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</si>
  <si>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</si>
  <si>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</si>
  <si>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Այլ պետական կազմակերպությունների կողմից օգտագործվող ոչ ֆինանսական ակտիվների հետ գործառնություններ</t>
  </si>
  <si>
    <t>ՀԱՅԱՍՏԱՆԻ ՀԱՆՐԱՊԵՏՈՒԹՅԱՆ ԿԱՌԱՎԱՐՈՒԹՅԱՆ 2024 ԹՎԱԿԱՆԻ ԴԵԿՏԵՄԲԵՐԻ 27-Ի N 2060-Ն ՈՐՈՇՄԱՆ N 9 ՀԱՎԵԼՎԱԾՈՒՄ ԿԱՏԱՐՎՈՂ ՓՈՓՈԽՈՒԹՅՈՒՆՆԵՐԸ ԵՎ ԼՐԱՑՈՒՄՆԵՐԸ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</si>
  <si>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</si>
  <si>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</si>
  <si>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</si>
  <si>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</si>
  <si>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</si>
  <si>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</si>
  <si>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</si>
  <si>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</si>
  <si>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</si>
  <si>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</si>
  <si>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Տարի </t>
  </si>
  <si>
    <t xml:space="preserve"> ԸՆԴԱՄԵՆԸ </t>
  </si>
  <si>
    <t>ՀՀ ԿՐԹՈՒԹՅԱՆ, ԳԻՏՈՒԹՅԱՆ, ՄՇԱԿՈԻՅԹԻ ԵՎ ՍՊՈՐՏԻ ՆԱԽԱՐԱՐՈՒԹՅՈՒՆ</t>
  </si>
  <si>
    <t>Դաս N 05</t>
  </si>
  <si>
    <t xml:space="preserve"> Արվեստ</t>
  </si>
  <si>
    <t>Ներդրումներ թատրոնների և համերգային կազմակերպությունների շենքերի կապիտալ վերանորոգման համար</t>
  </si>
  <si>
    <t xml:space="preserve"> Ներդրումներ թատրոնների և համերգային կազմակերպությունների շենքերի կապիտալ վերանորոգման համար</t>
  </si>
  <si>
    <t>Արվեստների ծրագիր</t>
  </si>
  <si>
    <t xml:space="preserve"> ՇԵՆՔԵՐ ԵՎ ՇԻՆՈՒԹՅՈՒՆՆԵՐ</t>
  </si>
  <si>
    <t>05</t>
  </si>
  <si>
    <t>Նպաստել ազգային հենքի վրա ժամանակակից թատերարվեստի, երաժշտարվեստի, կերպարվեստի և պարարվեստի զարգացմանը և հանրահռչակմանը</t>
  </si>
  <si>
    <t>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</si>
  <si>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>1168 - 32001</t>
  </si>
  <si>
    <t>Թատրոնների և համերգային կազմակերպությունների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</t>
  </si>
  <si>
    <t xml:space="preserve"> Արվեստների ծրագիր</t>
  </si>
  <si>
    <t xml:space="preserve"> Թատրոնների և համերգային կազմակերպությունների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 </t>
  </si>
  <si>
    <t xml:space="preserve">Ակտիվն օգտագործող կազմակերպության անվանումը` Թատրոններ և համերգային կազմակերպություններ </t>
  </si>
  <si>
    <t>ՀԲՄ</t>
  </si>
  <si>
    <t>ՀՀ Տավուշի մարզ</t>
  </si>
  <si>
    <t xml:space="preserve"> ԲՄ</t>
  </si>
  <si>
    <t xml:space="preserve"> մշակութային օբյեկտների հիմնանորոգում</t>
  </si>
  <si>
    <t>հազար դրամ</t>
  </si>
  <si>
    <t xml:space="preserve"> 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</si>
  <si>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</si>
  <si>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Ցուցանիշների փոփոխությունը (ավելացումները նշված են դրական նշանով)  </t>
  </si>
  <si>
    <t>Մշակութային ժառանգության ծրագիր</t>
  </si>
  <si>
    <t xml:space="preserve"> Հուշարձանների ամրակայում, նորոգում և վերականգնում</t>
  </si>
  <si>
    <t>այդ թվում՝ ըստ ուղղությունների և միջոցառումների անվանումների</t>
  </si>
  <si>
    <t>Վերականգնողական աշխատանքներ</t>
  </si>
  <si>
    <t>«Պատմամշակութային արգելոց թանգարանների և պատմական միջավայրի պահպանության ծառայություն» ՊՈԱԿ</t>
  </si>
  <si>
    <t>որից`</t>
  </si>
  <si>
    <t>Դաս N 07</t>
  </si>
  <si>
    <t xml:space="preserve"> Հուշարձանների և մշակութային արժեքների վերականգնում և պահպանում</t>
  </si>
  <si>
    <t>1075-21001</t>
  </si>
  <si>
    <t xml:space="preserve"> այդ թվում՝ ըստ ուղղությունների</t>
  </si>
  <si>
    <t>98111140-5</t>
  </si>
  <si>
    <t>«Հայաստանի պետական սիմֆոնիկ նվագախումբ» ՊՈԱԿ</t>
  </si>
  <si>
    <t>1168-32001</t>
  </si>
  <si>
    <t>45611200-1</t>
  </si>
  <si>
    <t>71351540-43</t>
  </si>
  <si>
    <t>1. Վերականգնողական աշխատանքներ</t>
  </si>
  <si>
    <t xml:space="preserve"> վերականգնողական աշխատանքներ</t>
  </si>
  <si>
    <t xml:space="preserve"> Մշակութային ժառանգության ծրագիր</t>
  </si>
  <si>
    <t xml:space="preserve"> ԴՐԱՄԱՇՆՈՐՀՆԵՐ</t>
  </si>
  <si>
    <t>ԿԱՊԻՏԱԼ ԴՐԱՄԱՇՆՈՐՀՆԵՐ ՊԵՏԱԿԱՆ ՀԱՏՎԱԾԻ ԱՅԼ ՄԱԿԱՐԴԱԿՆԵՐԻՆ</t>
  </si>
  <si>
    <t xml:space="preserve"> - Կապիտալ դրամաշնորհներ պետական և համայնքային ոչ առևտրային կազմակերպություններին</t>
  </si>
  <si>
    <t>07</t>
  </si>
  <si>
    <t>1075</t>
  </si>
  <si>
    <t>Մշակութային ժառանգության պահպանում, օգտագործում, համալրում և հանրահռչակում</t>
  </si>
  <si>
    <t>Մշակութային ժառանգության շարունակական պահպանում, մշակութային զբոսաշրջության զարգացում և խթանում</t>
  </si>
  <si>
    <t>1075 - 21001</t>
  </si>
  <si>
    <t>Հուշարձանների ամրակայում, նորոգում և վերականգնում</t>
  </si>
  <si>
    <t>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</t>
  </si>
  <si>
    <t>Հանրության կողմից անմիջականորեն օգտագործվող ակտիվների հետ կապված միջոցառումներ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</si>
  <si>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 </t>
  </si>
  <si>
    <t xml:space="preserve"> Հանրության կողմից անմիջականորեն օգտագործվող ակտիվների հետ կապված միջոցառումներ </t>
  </si>
  <si>
    <t xml:space="preserve"> Ծառայությունը մատուցող կազմակերպության անվանումը` Մասնագիտացված կազմակերպություններ </t>
  </si>
  <si>
    <t>Հուշարձանների ամրակայման, նորոգման և վերականգնման աշխատանքներ, քանակ</t>
  </si>
  <si>
    <t>Հավելված 5</t>
  </si>
  <si>
    <t>Հավելված N 6</t>
  </si>
  <si>
    <t xml:space="preserve">Հավելված N 8 </t>
  </si>
  <si>
    <t xml:space="preserve">ՀԱՅԱՍՏԱՆԻ ՀԱՆՐԱՊԵՏՈՒԹՅԱՆ ԿԱՌԱՎԱՐՈՒԹՅԱՆ 2024 ԹՎԱԿԱՆԻ ԴԵԿՏԵՄԲԵՐԻ 27-Ի N 2060-Ն N 10 ՀԱՎԵԼՎԱԾՈՒՄ ԿԱՏԱՐՎՈՂ ՓՈՓՈԽՈՒԹՅՈՒՆՆԵՐԸ
</t>
  </si>
  <si>
    <t>Ցուցանիշների փոփոխությունը (նվազեցումները  փակագծերում)</t>
  </si>
  <si>
    <t xml:space="preserve"> Այգեշատ համայնքի Թարգմանչաց եկեղեցու վերականգնում </t>
  </si>
  <si>
    <t>Տավուշի մարզի «Սրվեղ» վանական համալիրի ամրակայում, վերականգնում և տարածքի բարեկարգում</t>
  </si>
  <si>
    <t>45451600-5</t>
  </si>
  <si>
    <t>45451600-16</t>
  </si>
  <si>
    <t>71351540-16</t>
  </si>
  <si>
    <t>98111140-16</t>
  </si>
  <si>
    <t>ՀԱՅԱՍՏԱՆԻ ՀԱՆՐԱՊԵՏՈՒԹՅԱՆ ԿԱՌԱՎԱՐՈՒԹՅԱՆ 2024 ԹՎԱԿԱՆԻ ԴԵԿՏԵՄԲԵՐԻ 27-Ի N 2060-Ն ՈՐՈՇՄԱՆ N 5 ՀԱՎԵԼՎԱԾԻ N 7 ԱՂՅՈՒՍԱԿՈՒՄ  ԿԱՏԱՐՎՈՂ  ԼՐԱՑՈՒՄԸ</t>
  </si>
  <si>
    <t>«ՀԱՅԱUՏԱՆԻ ՀԱՆՐԱՊԵՏՈՒԹՅԱՆ 2025 ԹՎԱԿԱՆԻ ՊԵՏԱԿԱՆ ԲՅՈՒՋԵԻ ՄԱUԻՆ» ՀԱՅԱUՏԱՆԻ ՀԱՆՐԱՊԵՏՈՒԹՅԱՆ OՐԵՆՔԻ N 1 ՀԱՎԵԼՎԱԾԻ N 3 ԱՂՅՈՒՍԱԿՈՒՄ ԿԱՏԱՐՎՈՂ ՓՈՓՈԽՈՒԹՅՈՒՆՆԵՐԸ</t>
  </si>
  <si>
    <t xml:space="preserve">Ցուցանիշների փոփոխությունը (նվազեցումները նշված են փակագծերում)  </t>
  </si>
  <si>
    <t xml:space="preserve">ՀԱՅԱՍՏԱՆԻ ՀԱՆՐԱՊԵՏՈՒԹՅԱՆ ԿԱՌԱՎԱՐՈՒԹՅԱՆ 2024 ԹՎԱԿԱՆԻ ԴԵԿՏԵՄԲԵՐԻ 27-Ի N 2060-Ն ՈՐՈՇՄԱՆ N 5 ՀԱՎԵԼՎԱԾԻ N 2 ԱՂՅՈՒՍԱԿՈՒՄ ԿԱՏԱՐՎՈՂ ՓՈՓՈԽՈՒԹՅՈՒՆՆԵՐԸ </t>
  </si>
  <si>
    <t xml:space="preserve"> ԲՍԿ </t>
  </si>
  <si>
    <t>հազար դրամներով</t>
  </si>
  <si>
    <t>ՀՀ Արագածոտնի մարզի Արուճի Սբ. Գրիգոր եկեղեցու թմբուկի ժամանակավոր պաշտպանիչ ծածկի իրականացում</t>
  </si>
  <si>
    <t>ՀԱՅԱՍՏԱՆԻ ՀԱՆՐԱՊԵՏՈՒԹՅԱՆ ԿԱՌԱՎԱՐՈՒԹՅԱՆ 2024 ԹՎԱԿԱՆԻ ԴԵԿՏԵՄԲԵՐԻ 27-Ի N 2060-Ն ՈՐՈՇՄԱՆ N 9.1 ՀԱՎԵԼՎԱԾՈՒՄ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</si>
</sst>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#,##0.0"/>
    <numFmt numFmtId="168" formatCode="#,##0.0_);\(#,##0.0\)"/>
    <numFmt numFmtId="169" formatCode="_-* #,##0.00_р_._-;\-* #,##0.00_р_._-;_-* &quot;-&quot;??_р_._-;_-@_-"/>
    <numFmt numFmtId="170" formatCode="##,##0;\(##,##0\);\-"/>
    <numFmt numFmtId="171" formatCode="General_)"/>
    <numFmt numFmtId="172" formatCode="_-* #,##0.0\ _р_._-;\-* #,##0.0\ _р_._-;_-* &quot;-&quot;?\ _р_._-;_-@_-"/>
    <numFmt numFmtId="173" formatCode="_-* #,##0.00\ _р_._-;\-* #,##0.00\ _р_._-;_-* &quot;-&quot;??\ _р_._-;_-@_-"/>
    <numFmt numFmtId="174" formatCode="0.000%"/>
    <numFmt numFmtId="175" formatCode="0_);\(0\)"/>
    <numFmt numFmtId="176" formatCode="_(* #,##0.0_);_(* \(#,##0.0\);_(* &quot;-&quot;?_);_(@_)"/>
    <numFmt numFmtId="177" formatCode="_(* #,##0_);_(* \(#,##0\);_(* &quot;-&quot;??_);_(@_)"/>
  </numFmts>
  <fonts count="98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sz val="10"/>
      <color theme="1"/>
      <name val="Arial Narrow"/>
      <family val="2"/>
    </font>
    <font>
      <b/>
      <i/>
      <sz val="12"/>
      <name val="GHEA Grapalat"/>
      <family val="3"/>
    </font>
    <font>
      <sz val="12"/>
      <name val="Calibri"/>
      <family val="2"/>
      <charset val="1"/>
      <scheme val="minor"/>
    </font>
    <font>
      <sz val="11"/>
      <name val="GHEA Grapalat"/>
      <family val="3"/>
    </font>
    <font>
      <sz val="12"/>
      <color rgb="FFFF0000"/>
      <name val="GHEA Grapalat"/>
      <family val="3"/>
    </font>
    <font>
      <b/>
      <sz val="12"/>
      <color rgb="FFFF0000"/>
      <name val="GHEA Grapalat"/>
      <family val="3"/>
    </font>
    <font>
      <sz val="8"/>
      <name val="Calibri"/>
      <family val="2"/>
      <charset val="1"/>
      <scheme val="minor"/>
    </font>
    <font>
      <i/>
      <sz val="12"/>
      <name val="Calibri"/>
      <family val="2"/>
      <charset val="1"/>
      <scheme val="minor"/>
    </font>
    <font>
      <b/>
      <u/>
      <sz val="12"/>
      <name val="GHEA Grapalat"/>
      <family val="3"/>
    </font>
    <font>
      <b/>
      <sz val="12"/>
      <color rgb="FFFF0000"/>
      <name val="Calibri"/>
      <family val="2"/>
      <charset val="1"/>
      <scheme val="minor"/>
    </font>
    <font>
      <b/>
      <i/>
      <sz val="12"/>
      <color rgb="FFFF0000"/>
      <name val="Calibri"/>
      <family val="2"/>
      <charset val="1"/>
      <scheme val="minor"/>
    </font>
    <font>
      <b/>
      <sz val="12"/>
      <color rgb="FFED0000"/>
      <name val="GHEA Grapalat"/>
      <family val="3"/>
    </font>
    <font>
      <sz val="12"/>
      <color theme="9" tint="-0.249977111117893"/>
      <name val="GHEA Grapalat"/>
      <family val="3"/>
    </font>
  </fonts>
  <fills count="6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2031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7" fillId="0" borderId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6" applyNumberFormat="0" applyAlignment="0" applyProtection="0"/>
    <xf numFmtId="0" fontId="25" fillId="7" borderId="7" applyNumberFormat="0" applyAlignment="0" applyProtection="0"/>
    <xf numFmtId="0" fontId="26" fillId="7" borderId="6" applyNumberFormat="0" applyAlignment="0" applyProtection="0"/>
    <xf numFmtId="0" fontId="27" fillId="0" borderId="8" applyNumberFormat="0" applyFill="0" applyAlignment="0" applyProtection="0"/>
    <xf numFmtId="0" fontId="28" fillId="8" borderId="9" applyNumberFormat="0" applyAlignment="0" applyProtection="0"/>
    <xf numFmtId="0" fontId="29" fillId="0" borderId="0" applyNumberFormat="0" applyFill="0" applyBorder="0" applyAlignment="0" applyProtection="0"/>
    <xf numFmtId="0" fontId="12" fillId="9" borderId="10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1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0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3" applyNumberFormat="0" applyFill="0" applyAlignment="0" applyProtection="0"/>
    <xf numFmtId="0" fontId="34" fillId="25" borderId="0" applyNumberFormat="0" applyBorder="0" applyAlignment="0" applyProtection="0"/>
    <xf numFmtId="0" fontId="42" fillId="0" borderId="5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8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6" applyNumberFormat="0" applyAlignment="0" applyProtection="0"/>
    <xf numFmtId="0" fontId="39" fillId="3" borderId="0" applyNumberFormat="0" applyBorder="0" applyAlignment="0" applyProtection="0"/>
    <xf numFmtId="0" fontId="46" fillId="7" borderId="7" applyNumberFormat="0" applyAlignment="0" applyProtection="0"/>
    <xf numFmtId="0" fontId="43" fillId="6" borderId="6" applyNumberFormat="0" applyAlignment="0" applyProtection="0"/>
    <xf numFmtId="0" fontId="41" fillId="0" borderId="4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9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1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12" applyNumberFormat="0" applyAlignment="0" applyProtection="0"/>
    <xf numFmtId="0" fontId="56" fillId="53" borderId="13" applyNumberFormat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14" applyNumberFormat="0" applyFill="0" applyAlignment="0" applyProtection="0"/>
    <xf numFmtId="0" fontId="60" fillId="0" borderId="15" applyNumberFormat="0" applyFill="0" applyAlignment="0" applyProtection="0"/>
    <xf numFmtId="0" fontId="61" fillId="0" borderId="16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12" applyNumberFormat="0" applyAlignment="0" applyProtection="0"/>
    <xf numFmtId="0" fontId="63" fillId="0" borderId="17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18" applyNumberFormat="0" applyFont="0" applyAlignment="0" applyProtection="0"/>
    <xf numFmtId="0" fontId="65" fillId="52" borderId="19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0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0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0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0" borderId="0"/>
    <xf numFmtId="164" fontId="17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5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38" fontId="74" fillId="0" borderId="0"/>
    <xf numFmtId="38" fontId="75" fillId="0" borderId="0"/>
    <xf numFmtId="38" fontId="76" fillId="0" borderId="0"/>
    <xf numFmtId="38" fontId="77" fillId="0" borderId="0"/>
    <xf numFmtId="0" fontId="78" fillId="0" borderId="0"/>
    <xf numFmtId="0" fontId="78" fillId="0" borderId="0"/>
    <xf numFmtId="0" fontId="79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0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0" fillId="0" borderId="0"/>
    <xf numFmtId="0" fontId="50" fillId="55" borderId="24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1" fontId="81" fillId="0" borderId="25">
      <protection locked="0"/>
    </xf>
    <xf numFmtId="171" fontId="82" fillId="56" borderId="25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3" fillId="0" borderId="0"/>
    <xf numFmtId="43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43" fontId="14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4" fillId="0" borderId="0">
      <alignment horizontal="left" vertical="top" wrapText="1"/>
    </xf>
    <xf numFmtId="0" fontId="85" fillId="0" borderId="0"/>
    <xf numFmtId="43" fontId="85" fillId="0" borderId="0" applyFont="0" applyFill="0" applyBorder="0" applyAlignment="0" applyProtection="0"/>
    <xf numFmtId="173" fontId="83" fillId="0" borderId="0" applyFont="0" applyFill="0" applyBorder="0" applyAlignment="0" applyProtection="0"/>
    <xf numFmtId="0" fontId="12" fillId="0" borderId="0"/>
    <xf numFmtId="9" fontId="83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315">
    <xf numFmtId="0" fontId="0" fillId="0" borderId="0" xfId="0"/>
    <xf numFmtId="0" fontId="73" fillId="2" borderId="0" xfId="0" applyFont="1" applyFill="1"/>
    <xf numFmtId="168" fontId="16" fillId="2" borderId="21" xfId="7" applyNumberFormat="1" applyFont="1" applyFill="1" applyBorder="1" applyAlignment="1">
      <alignment horizontal="center" vertical="center" wrapText="1"/>
    </xf>
    <xf numFmtId="0" fontId="72" fillId="2" borderId="0" xfId="0" applyFont="1" applyFill="1"/>
    <xf numFmtId="0" fontId="16" fillId="2" borderId="21" xfId="0" applyFont="1" applyFill="1" applyBorder="1" applyAlignment="1">
      <alignment horizontal="left" vertical="top" wrapText="1"/>
    </xf>
    <xf numFmtId="166" fontId="72" fillId="2" borderId="21" xfId="7" applyNumberFormat="1" applyFont="1" applyFill="1" applyBorder="1" applyAlignment="1">
      <alignment horizontal="center" vertical="center" wrapText="1"/>
    </xf>
    <xf numFmtId="168" fontId="72" fillId="2" borderId="21" xfId="7" applyNumberFormat="1" applyFont="1" applyFill="1" applyBorder="1" applyAlignment="1">
      <alignment horizontal="center" vertical="center" wrapText="1"/>
    </xf>
    <xf numFmtId="166" fontId="72" fillId="2" borderId="21" xfId="7" applyNumberFormat="1" applyFont="1" applyFill="1" applyBorder="1" applyAlignment="1">
      <alignment horizontal="right" vertical="center" wrapText="1"/>
    </xf>
    <xf numFmtId="168" fontId="16" fillId="2" borderId="21" xfId="7" applyNumberFormat="1" applyFont="1" applyFill="1" applyBorder="1" applyAlignment="1">
      <alignment horizontal="center" vertical="top" wrapText="1"/>
    </xf>
    <xf numFmtId="0" fontId="72" fillId="2" borderId="21" xfId="0" applyFont="1" applyFill="1" applyBorder="1" applyAlignment="1">
      <alignment horizontal="left" vertical="top" wrapText="1"/>
    </xf>
    <xf numFmtId="0" fontId="72" fillId="2" borderId="0" xfId="0" applyFont="1" applyFill="1" applyAlignment="1">
      <alignment horizontal="left" vertical="top" wrapText="1"/>
    </xf>
    <xf numFmtId="43" fontId="72" fillId="2" borderId="21" xfId="7" applyFont="1" applyFill="1" applyBorder="1" applyAlignment="1">
      <alignment horizontal="center" vertical="center" wrapText="1"/>
    </xf>
    <xf numFmtId="168" fontId="16" fillId="2" borderId="21" xfId="7" applyNumberFormat="1" applyFont="1" applyFill="1" applyBorder="1" applyAlignment="1">
      <alignment horizontal="right" vertical="center" wrapText="1"/>
    </xf>
    <xf numFmtId="0" fontId="84" fillId="2" borderId="0" xfId="0" applyFont="1" applyFill="1" applyAlignment="1">
      <alignment horizontal="left" vertical="top" wrapText="1"/>
    </xf>
    <xf numFmtId="0" fontId="16" fillId="2" borderId="21" xfId="0" applyFont="1" applyFill="1" applyBorder="1" applyAlignment="1">
      <alignment horizontal="center" vertical="top" wrapText="1"/>
    </xf>
    <xf numFmtId="0" fontId="72" fillId="2" borderId="0" xfId="0" applyFont="1" applyFill="1" applyAlignment="1">
      <alignment vertical="center"/>
    </xf>
    <xf numFmtId="0" fontId="72" fillId="2" borderId="0" xfId="0" applyFont="1" applyFill="1" applyAlignment="1">
      <alignment horizontal="right"/>
    </xf>
    <xf numFmtId="0" fontId="72" fillId="2" borderId="0" xfId="299" applyFont="1" applyFill="1"/>
    <xf numFmtId="0" fontId="72" fillId="2" borderId="0" xfId="299" applyFont="1" applyFill="1" applyAlignment="1">
      <alignment horizontal="left" vertical="center" wrapText="1"/>
    </xf>
    <xf numFmtId="0" fontId="87" fillId="2" borderId="0" xfId="0" applyFont="1" applyFill="1"/>
    <xf numFmtId="168" fontId="84" fillId="2" borderId="21" xfId="7" applyNumberFormat="1" applyFont="1" applyFill="1" applyBorder="1" applyAlignment="1">
      <alignment horizontal="right" vertical="center" wrapText="1"/>
    </xf>
    <xf numFmtId="0" fontId="72" fillId="2" borderId="0" xfId="299" applyFont="1" applyFill="1" applyAlignment="1">
      <alignment vertical="center"/>
    </xf>
    <xf numFmtId="0" fontId="72" fillId="2" borderId="0" xfId="0" applyFont="1" applyFill="1" applyAlignment="1">
      <alignment horizontal="left" vertical="center" wrapText="1"/>
    </xf>
    <xf numFmtId="0" fontId="72" fillId="2" borderId="32" xfId="0" applyFont="1" applyFill="1" applyBorder="1" applyAlignment="1">
      <alignment horizontal="center" vertical="center" wrapText="1"/>
    </xf>
    <xf numFmtId="168" fontId="16" fillId="2" borderId="32" xfId="7" applyNumberFormat="1" applyFont="1" applyFill="1" applyBorder="1" applyAlignment="1">
      <alignment horizontal="center" vertical="center" wrapText="1"/>
    </xf>
    <xf numFmtId="0" fontId="72" fillId="2" borderId="32" xfId="0" applyFont="1" applyFill="1" applyBorder="1" applyAlignment="1">
      <alignment horizontal="left" vertical="center" wrapText="1"/>
    </xf>
    <xf numFmtId="0" fontId="84" fillId="2" borderId="32" xfId="165" applyFont="1" applyFill="1" applyBorder="1">
      <alignment horizontal="left" vertical="top" wrapText="1"/>
    </xf>
    <xf numFmtId="0" fontId="16" fillId="2" borderId="32" xfId="0" applyFont="1" applyFill="1" applyBorder="1" applyAlignment="1">
      <alignment horizontal="center" vertical="center" wrapText="1"/>
    </xf>
    <xf numFmtId="0" fontId="72" fillId="0" borderId="32" xfId="0" applyFont="1" applyBorder="1" applyAlignment="1">
      <alignment horizontal="left" vertical="top" wrapText="1"/>
    </xf>
    <xf numFmtId="0" fontId="72" fillId="2" borderId="32" xfId="0" applyFont="1" applyFill="1" applyBorder="1" applyAlignment="1">
      <alignment vertical="center" wrapText="1"/>
    </xf>
    <xf numFmtId="0" fontId="89" fillId="2" borderId="0" xfId="253" applyFont="1" applyFill="1"/>
    <xf numFmtId="166" fontId="84" fillId="2" borderId="32" xfId="223" applyNumberFormat="1" applyFont="1" applyFill="1" applyBorder="1" applyAlignment="1">
      <alignment vertical="center"/>
    </xf>
    <xf numFmtId="0" fontId="72" fillId="2" borderId="32" xfId="96" applyFont="1" applyFill="1" applyBorder="1" applyAlignment="1">
      <alignment horizontal="center" vertical="center" wrapText="1"/>
    </xf>
    <xf numFmtId="165" fontId="72" fillId="2" borderId="32" xfId="6" applyFont="1" applyFill="1" applyBorder="1" applyAlignment="1">
      <alignment horizontal="center" vertical="center"/>
    </xf>
    <xf numFmtId="0" fontId="72" fillId="2" borderId="0" xfId="253" applyFont="1" applyFill="1"/>
    <xf numFmtId="0" fontId="72" fillId="2" borderId="32" xfId="253" applyFont="1" applyFill="1" applyBorder="1"/>
    <xf numFmtId="0" fontId="16" fillId="2" borderId="32" xfId="96" applyFont="1" applyFill="1" applyBorder="1" applyAlignment="1">
      <alignment horizontal="center" vertical="center" wrapText="1"/>
    </xf>
    <xf numFmtId="0" fontId="16" fillId="2" borderId="32" xfId="0" applyFont="1" applyFill="1" applyBorder="1" applyAlignment="1">
      <alignment vertical="center" wrapText="1"/>
    </xf>
    <xf numFmtId="43" fontId="87" fillId="2" borderId="0" xfId="7" applyFont="1" applyFill="1"/>
    <xf numFmtId="0" fontId="72" fillId="2" borderId="34" xfId="0" applyFont="1" applyFill="1" applyBorder="1" applyAlignment="1">
      <alignment vertical="center"/>
    </xf>
    <xf numFmtId="168" fontId="72" fillId="2" borderId="32" xfId="0" applyNumberFormat="1" applyFont="1" applyFill="1" applyBorder="1" applyAlignment="1">
      <alignment horizontal="right" vertical="center" wrapText="1"/>
    </xf>
    <xf numFmtId="168" fontId="72" fillId="0" borderId="32" xfId="0" applyNumberFormat="1" applyFont="1" applyBorder="1" applyAlignment="1">
      <alignment horizontal="right" vertical="center" wrapText="1"/>
    </xf>
    <xf numFmtId="0" fontId="72" fillId="0" borderId="0" xfId="0" applyFont="1" applyAlignment="1">
      <alignment horizontal="left" vertical="center" wrapText="1"/>
    </xf>
    <xf numFmtId="170" fontId="72" fillId="2" borderId="32" xfId="6" applyNumberFormat="1" applyFont="1" applyFill="1" applyBorder="1" applyAlignment="1">
      <alignment horizontal="center" vertical="center"/>
    </xf>
    <xf numFmtId="0" fontId="72" fillId="2" borderId="32" xfId="299" applyFont="1" applyFill="1" applyBorder="1" applyAlignment="1">
      <alignment horizontal="center"/>
    </xf>
    <xf numFmtId="0" fontId="16" fillId="2" borderId="32" xfId="96" applyFont="1" applyFill="1" applyBorder="1" applyAlignment="1">
      <alignment horizontal="left" vertical="center" wrapText="1"/>
    </xf>
    <xf numFmtId="0" fontId="73" fillId="2" borderId="34" xfId="0" applyFont="1" applyFill="1" applyBorder="1" applyAlignment="1">
      <alignment vertical="center" wrapText="1"/>
    </xf>
    <xf numFmtId="0" fontId="72" fillId="2" borderId="32" xfId="0" applyFont="1" applyFill="1" applyBorder="1" applyAlignment="1">
      <alignment horizontal="center"/>
    </xf>
    <xf numFmtId="0" fontId="16" fillId="0" borderId="32" xfId="96" applyFont="1" applyBorder="1" applyAlignment="1">
      <alignment horizontal="left" vertical="center" wrapText="1"/>
    </xf>
    <xf numFmtId="0" fontId="72" fillId="2" borderId="0" xfId="0" applyFont="1" applyFill="1" applyAlignment="1">
      <alignment horizontal="center" vertical="center"/>
    </xf>
    <xf numFmtId="0" fontId="72" fillId="2" borderId="0" xfId="0" applyFont="1" applyFill="1" applyAlignment="1">
      <alignment horizontal="right" vertical="center"/>
    </xf>
    <xf numFmtId="0" fontId="16" fillId="2" borderId="0" xfId="0" applyFont="1" applyFill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43" fontId="16" fillId="2" borderId="32" xfId="7" applyFont="1" applyFill="1" applyBorder="1" applyAlignment="1">
      <alignment vertical="center" wrapText="1"/>
    </xf>
    <xf numFmtId="0" fontId="73" fillId="2" borderId="0" xfId="0" applyFont="1" applyFill="1" applyAlignment="1">
      <alignment vertical="center" wrapText="1"/>
    </xf>
    <xf numFmtId="0" fontId="73" fillId="2" borderId="0" xfId="253" applyFont="1" applyFill="1" applyAlignment="1">
      <alignment vertical="top"/>
    </xf>
    <xf numFmtId="0" fontId="73" fillId="2" borderId="0" xfId="253" applyFont="1" applyFill="1"/>
    <xf numFmtId="0" fontId="73" fillId="2" borderId="0" xfId="253" applyFont="1" applyFill="1" applyAlignment="1">
      <alignment wrapText="1"/>
    </xf>
    <xf numFmtId="166" fontId="73" fillId="2" borderId="0" xfId="253" applyNumberFormat="1" applyFont="1" applyFill="1" applyAlignment="1">
      <alignment wrapText="1"/>
    </xf>
    <xf numFmtId="168" fontId="16" fillId="59" borderId="32" xfId="96" applyNumberFormat="1" applyFont="1" applyFill="1" applyBorder="1" applyAlignment="1">
      <alignment horizontal="center" vertical="top" wrapText="1"/>
    </xf>
    <xf numFmtId="0" fontId="72" fillId="0" borderId="0" xfId="0" applyFont="1" applyAlignment="1">
      <alignment horizontal="center" vertical="top" wrapText="1"/>
    </xf>
    <xf numFmtId="168" fontId="16" fillId="2" borderId="32" xfId="96" applyNumberFormat="1" applyFont="1" applyFill="1" applyBorder="1" applyAlignment="1">
      <alignment horizontal="center" vertical="center" wrapText="1"/>
    </xf>
    <xf numFmtId="0" fontId="88" fillId="0" borderId="0" xfId="0" applyFont="1" applyAlignment="1">
      <alignment horizontal="left" vertical="top" wrapText="1"/>
    </xf>
    <xf numFmtId="0" fontId="72" fillId="0" borderId="0" xfId="0" applyFont="1" applyAlignment="1">
      <alignment horizontal="left" vertical="top" wrapText="1"/>
    </xf>
    <xf numFmtId="0" fontId="73" fillId="2" borderId="23" xfId="0" applyFont="1" applyFill="1" applyBorder="1" applyAlignment="1">
      <alignment vertical="center" wrapText="1"/>
    </xf>
    <xf numFmtId="0" fontId="72" fillId="2" borderId="0" xfId="0" applyFont="1" applyFill="1" applyAlignment="1">
      <alignment vertical="center" wrapText="1"/>
    </xf>
    <xf numFmtId="0" fontId="16" fillId="2" borderId="0" xfId="0" applyFont="1" applyFill="1" applyAlignment="1">
      <alignment vertical="center" wrapText="1"/>
    </xf>
    <xf numFmtId="0" fontId="73" fillId="2" borderId="0" xfId="0" applyFont="1" applyFill="1" applyAlignment="1">
      <alignment horizontal="center" vertical="center" wrapText="1"/>
    </xf>
    <xf numFmtId="0" fontId="73" fillId="2" borderId="35" xfId="0" applyFont="1" applyFill="1" applyBorder="1" applyAlignment="1">
      <alignment horizontal="center" vertical="center" wrapText="1"/>
    </xf>
    <xf numFmtId="168" fontId="72" fillId="57" borderId="29" xfId="0" applyNumberFormat="1" applyFont="1" applyFill="1" applyBorder="1" applyAlignment="1">
      <alignment horizontal="right" vertical="center" wrapText="1"/>
    </xf>
    <xf numFmtId="0" fontId="72" fillId="2" borderId="0" xfId="0" applyFont="1" applyFill="1" applyAlignment="1">
      <alignment horizontal="right" vertical="top"/>
    </xf>
    <xf numFmtId="0" fontId="16" fillId="2" borderId="0" xfId="0" applyFont="1" applyFill="1" applyAlignment="1">
      <alignment horizontal="center" wrapText="1"/>
    </xf>
    <xf numFmtId="0" fontId="72" fillId="2" borderId="21" xfId="0" applyFont="1" applyFill="1" applyBorder="1" applyAlignment="1">
      <alignment horizontal="center" vertical="center" wrapText="1"/>
    </xf>
    <xf numFmtId="0" fontId="16" fillId="2" borderId="29" xfId="0" applyFont="1" applyFill="1" applyBorder="1" applyAlignment="1">
      <alignment horizontal="center" vertical="center" wrapText="1"/>
    </xf>
    <xf numFmtId="0" fontId="89" fillId="2" borderId="0" xfId="0" applyFont="1" applyFill="1"/>
    <xf numFmtId="0" fontId="72" fillId="2" borderId="0" xfId="0" applyFont="1" applyFill="1" applyAlignment="1">
      <alignment horizontal="center" vertical="top" wrapText="1"/>
    </xf>
    <xf numFmtId="0" fontId="88" fillId="2" borderId="0" xfId="0" applyFont="1" applyFill="1" applyAlignment="1">
      <alignment horizontal="left" vertical="top" wrapText="1"/>
    </xf>
    <xf numFmtId="0" fontId="72" fillId="2" borderId="32" xfId="0" applyFont="1" applyFill="1" applyBorder="1"/>
    <xf numFmtId="166" fontId="86" fillId="2" borderId="32" xfId="223" applyNumberFormat="1" applyFont="1" applyFill="1" applyBorder="1"/>
    <xf numFmtId="43" fontId="92" fillId="2" borderId="0" xfId="7" applyFont="1" applyFill="1"/>
    <xf numFmtId="0" fontId="92" fillId="2" borderId="0" xfId="0" applyFont="1" applyFill="1"/>
    <xf numFmtId="165" fontId="72" fillId="0" borderId="32" xfId="6" applyFont="1" applyBorder="1" applyAlignment="1">
      <alignment horizontal="center" vertical="center"/>
    </xf>
    <xf numFmtId="165" fontId="16" fillId="2" borderId="32" xfId="6" applyFont="1" applyFill="1" applyBorder="1" applyAlignment="1">
      <alignment horizontal="center" vertical="center"/>
    </xf>
    <xf numFmtId="43" fontId="72" fillId="2" borderId="0" xfId="7" applyFont="1" applyFill="1"/>
    <xf numFmtId="174" fontId="72" fillId="2" borderId="32" xfId="2029" applyNumberFormat="1" applyFont="1" applyFill="1" applyBorder="1"/>
    <xf numFmtId="0" fontId="72" fillId="2" borderId="22" xfId="0" applyFont="1" applyFill="1" applyBorder="1"/>
    <xf numFmtId="176" fontId="16" fillId="2" borderId="32" xfId="7" applyNumberFormat="1" applyFont="1" applyFill="1" applyBorder="1" applyAlignment="1">
      <alignment vertical="center" wrapText="1"/>
    </xf>
    <xf numFmtId="176" fontId="72" fillId="2" borderId="32" xfId="7" applyNumberFormat="1" applyFont="1" applyFill="1" applyBorder="1" applyAlignment="1">
      <alignment vertical="center" wrapText="1"/>
    </xf>
    <xf numFmtId="0" fontId="72" fillId="57" borderId="32" xfId="0" applyFont="1" applyFill="1" applyBorder="1" applyAlignment="1">
      <alignment vertical="center" wrapText="1"/>
    </xf>
    <xf numFmtId="177" fontId="73" fillId="2" borderId="2" xfId="7" applyNumberFormat="1" applyFont="1" applyFill="1" applyBorder="1" applyAlignment="1">
      <alignment vertical="center" wrapText="1"/>
    </xf>
    <xf numFmtId="168" fontId="16" fillId="57" borderId="32" xfId="96" applyNumberFormat="1" applyFont="1" applyFill="1" applyBorder="1" applyAlignment="1">
      <alignment horizontal="center" vertical="top" wrapText="1"/>
    </xf>
    <xf numFmtId="43" fontId="72" fillId="2" borderId="0" xfId="299" applyNumberFormat="1" applyFont="1" applyFill="1"/>
    <xf numFmtId="0" fontId="72" fillId="0" borderId="32" xfId="0" applyFont="1" applyBorder="1" applyAlignment="1">
      <alignment horizontal="center" vertical="center" wrapText="1"/>
    </xf>
    <xf numFmtId="0" fontId="72" fillId="2" borderId="32" xfId="299" applyFont="1" applyFill="1" applyBorder="1" applyAlignment="1">
      <alignment vertical="top"/>
    </xf>
    <xf numFmtId="0" fontId="72" fillId="2" borderId="29" xfId="0" applyFont="1" applyFill="1" applyBorder="1" applyAlignment="1">
      <alignment horizontal="center" vertical="center"/>
    </xf>
    <xf numFmtId="0" fontId="89" fillId="2" borderId="0" xfId="299" applyFont="1" applyFill="1" applyAlignment="1">
      <alignment vertical="center"/>
    </xf>
    <xf numFmtId="0" fontId="89" fillId="2" borderId="0" xfId="299" applyFont="1" applyFill="1"/>
    <xf numFmtId="0" fontId="89" fillId="2" borderId="0" xfId="299" applyFont="1" applyFill="1" applyAlignment="1">
      <alignment horizontal="center" vertical="center"/>
    </xf>
    <xf numFmtId="167" fontId="90" fillId="0" borderId="26" xfId="96" applyNumberFormat="1" applyFont="1" applyBorder="1" applyAlignment="1">
      <alignment horizontal="center" vertical="center" wrapText="1"/>
    </xf>
    <xf numFmtId="0" fontId="72" fillId="2" borderId="23" xfId="0" applyFont="1" applyFill="1" applyBorder="1" applyAlignment="1">
      <alignment horizontal="center" vertical="center"/>
    </xf>
    <xf numFmtId="170" fontId="72" fillId="0" borderId="32" xfId="6" applyNumberFormat="1" applyFont="1" applyFill="1" applyBorder="1" applyAlignment="1">
      <alignment horizontal="center" vertical="center"/>
    </xf>
    <xf numFmtId="168" fontId="72" fillId="0" borderId="26" xfId="0" applyNumberFormat="1" applyFont="1" applyBorder="1" applyAlignment="1">
      <alignment horizontal="right" vertical="center" wrapText="1"/>
    </xf>
    <xf numFmtId="175" fontId="72" fillId="2" borderId="26" xfId="0" applyNumberFormat="1" applyFont="1" applyFill="1" applyBorder="1" applyAlignment="1">
      <alignment horizontal="center" vertical="center"/>
    </xf>
    <xf numFmtId="0" fontId="72" fillId="2" borderId="22" xfId="0" applyFont="1" applyFill="1" applyBorder="1" applyAlignment="1">
      <alignment horizontal="center"/>
    </xf>
    <xf numFmtId="0" fontId="73" fillId="2" borderId="0" xfId="0" applyFont="1" applyFill="1" applyAlignment="1">
      <alignment vertical="top"/>
    </xf>
    <xf numFmtId="0" fontId="73" fillId="2" borderId="0" xfId="0" applyFont="1" applyFill="1" applyAlignment="1">
      <alignment horizontal="right"/>
    </xf>
    <xf numFmtId="0" fontId="13" fillId="2" borderId="0" xfId="0" applyFont="1" applyFill="1" applyAlignment="1">
      <alignment horizontal="center" wrapText="1"/>
    </xf>
    <xf numFmtId="0" fontId="72" fillId="2" borderId="32" xfId="8" applyFont="1" applyFill="1" applyBorder="1" applyAlignment="1">
      <alignment horizontal="center" vertical="center" wrapText="1"/>
    </xf>
    <xf numFmtId="0" fontId="72" fillId="2" borderId="0" xfId="8" applyFont="1" applyFill="1">
      <alignment horizontal="left" vertical="top" wrapText="1"/>
    </xf>
    <xf numFmtId="0" fontId="72" fillId="2" borderId="0" xfId="8" applyFont="1" applyFill="1" applyAlignment="1">
      <alignment horizontal="left" vertical="center" wrapText="1"/>
    </xf>
    <xf numFmtId="165" fontId="72" fillId="2" borderId="0" xfId="8" applyNumberFormat="1" applyFont="1" applyFill="1" applyAlignment="1">
      <alignment horizontal="left" vertical="center" wrapText="1"/>
    </xf>
    <xf numFmtId="0" fontId="16" fillId="2" borderId="32" xfId="0" applyFont="1" applyFill="1" applyBorder="1" applyAlignment="1">
      <alignment horizontal="center" vertical="center"/>
    </xf>
    <xf numFmtId="168" fontId="16" fillId="2" borderId="29" xfId="8" applyNumberFormat="1" applyFont="1" applyFill="1" applyBorder="1" applyAlignment="1">
      <alignment horizontal="right" vertical="center" wrapText="1"/>
    </xf>
    <xf numFmtId="43" fontId="72" fillId="2" borderId="0" xfId="8" applyNumberFormat="1" applyFont="1" applyFill="1">
      <alignment horizontal="left" vertical="top" wrapText="1"/>
    </xf>
    <xf numFmtId="0" fontId="72" fillId="2" borderId="32" xfId="8" applyFont="1" applyFill="1" applyBorder="1">
      <alignment horizontal="left" vertical="top" wrapText="1"/>
    </xf>
    <xf numFmtId="4" fontId="16" fillId="2" borderId="29" xfId="8" applyNumberFormat="1" applyFont="1" applyFill="1" applyBorder="1" applyAlignment="1">
      <alignment horizontal="center" vertical="top" wrapText="1"/>
    </xf>
    <xf numFmtId="4" fontId="72" fillId="2" borderId="0" xfId="8" applyNumberFormat="1" applyFont="1" applyFill="1">
      <alignment horizontal="left" vertical="top" wrapText="1"/>
    </xf>
    <xf numFmtId="0" fontId="84" fillId="2" borderId="2" xfId="0" applyFont="1" applyFill="1" applyBorder="1" applyAlignment="1">
      <alignment horizontal="left" vertical="center" wrapText="1"/>
    </xf>
    <xf numFmtId="168" fontId="84" fillId="2" borderId="32" xfId="0" applyNumberFormat="1" applyFont="1" applyFill="1" applyBorder="1" applyAlignment="1">
      <alignment horizontal="right" vertical="center" wrapText="1"/>
    </xf>
    <xf numFmtId="0" fontId="84" fillId="2" borderId="32" xfId="0" applyFont="1" applyFill="1" applyBorder="1" applyAlignment="1">
      <alignment vertical="center" wrapText="1"/>
    </xf>
    <xf numFmtId="0" fontId="84" fillId="0" borderId="32" xfId="0" applyFont="1" applyBorder="1" applyAlignment="1">
      <alignment vertical="center" wrapText="1"/>
    </xf>
    <xf numFmtId="168" fontId="72" fillId="2" borderId="0" xfId="8" applyNumberFormat="1" applyFont="1" applyFill="1">
      <alignment horizontal="left" vertical="top" wrapText="1"/>
    </xf>
    <xf numFmtId="168" fontId="16" fillId="2" borderId="32" xfId="0" applyNumberFormat="1" applyFont="1" applyFill="1" applyBorder="1" applyAlignment="1">
      <alignment horizontal="right" vertical="center" wrapText="1"/>
    </xf>
    <xf numFmtId="0" fontId="16" fillId="0" borderId="32" xfId="96" applyFont="1" applyBorder="1" applyAlignment="1">
      <alignment horizontal="center" vertical="center" wrapText="1"/>
    </xf>
    <xf numFmtId="0" fontId="16" fillId="2" borderId="32" xfId="96" applyFont="1" applyFill="1" applyBorder="1" applyAlignment="1">
      <alignment vertical="center" wrapText="1"/>
    </xf>
    <xf numFmtId="165" fontId="72" fillId="2" borderId="32" xfId="0" applyNumberFormat="1" applyFont="1" applyFill="1" applyBorder="1"/>
    <xf numFmtId="166" fontId="72" fillId="2" borderId="32" xfId="0" applyNumberFormat="1" applyFont="1" applyFill="1" applyBorder="1"/>
    <xf numFmtId="166" fontId="86" fillId="2" borderId="32" xfId="223" applyNumberFormat="1" applyFont="1" applyFill="1" applyBorder="1" applyAlignment="1">
      <alignment vertical="center"/>
    </xf>
    <xf numFmtId="166" fontId="92" fillId="2" borderId="0" xfId="0" applyNumberFormat="1" applyFont="1" applyFill="1"/>
    <xf numFmtId="0" fontId="86" fillId="0" borderId="32" xfId="96" applyFont="1" applyBorder="1" applyAlignment="1">
      <alignment horizontal="left" vertical="center" wrapText="1"/>
    </xf>
    <xf numFmtId="0" fontId="16" fillId="2" borderId="22" xfId="96" applyFont="1" applyFill="1" applyBorder="1" applyAlignment="1">
      <alignment horizontal="center" vertical="center" wrapText="1"/>
    </xf>
    <xf numFmtId="167" fontId="72" fillId="2" borderId="32" xfId="96" applyNumberFormat="1" applyFont="1" applyFill="1" applyBorder="1" applyAlignment="1">
      <alignment vertical="center" wrapText="1"/>
    </xf>
    <xf numFmtId="49" fontId="16" fillId="2" borderId="32" xfId="96" applyNumberFormat="1" applyFont="1" applyFill="1" applyBorder="1" applyAlignment="1">
      <alignment vertical="center" textRotation="90" wrapText="1"/>
    </xf>
    <xf numFmtId="0" fontId="86" fillId="2" borderId="29" xfId="96" applyFont="1" applyFill="1" applyBorder="1" applyAlignment="1">
      <alignment horizontal="center" vertical="center" wrapText="1"/>
    </xf>
    <xf numFmtId="165" fontId="86" fillId="2" borderId="32" xfId="6" applyFont="1" applyFill="1" applyBorder="1" applyAlignment="1">
      <alignment horizontal="center" vertical="center"/>
    </xf>
    <xf numFmtId="43" fontId="86" fillId="2" borderId="32" xfId="253" applyNumberFormat="1" applyFont="1" applyFill="1" applyBorder="1" applyAlignment="1">
      <alignment vertical="center"/>
    </xf>
    <xf numFmtId="0" fontId="86" fillId="2" borderId="32" xfId="96" applyFont="1" applyFill="1" applyBorder="1" applyAlignment="1">
      <alignment horizontal="left" vertical="center" wrapText="1"/>
    </xf>
    <xf numFmtId="43" fontId="16" fillId="2" borderId="32" xfId="253" applyNumberFormat="1" applyFont="1" applyFill="1" applyBorder="1" applyAlignment="1">
      <alignment vertical="center"/>
    </xf>
    <xf numFmtId="0" fontId="72" fillId="2" borderId="22" xfId="253" applyFont="1" applyFill="1" applyBorder="1" applyAlignment="1">
      <alignment horizontal="center"/>
    </xf>
    <xf numFmtId="43" fontId="72" fillId="2" borderId="32" xfId="7" applyFont="1" applyFill="1" applyBorder="1" applyAlignment="1">
      <alignment vertical="center"/>
    </xf>
    <xf numFmtId="168" fontId="16" fillId="2" borderId="26" xfId="96" applyNumberFormat="1" applyFont="1" applyFill="1" applyBorder="1" applyAlignment="1">
      <alignment horizontal="center" vertical="center" wrapText="1"/>
    </xf>
    <xf numFmtId="165" fontId="16" fillId="2" borderId="26" xfId="6" applyFont="1" applyFill="1" applyBorder="1" applyAlignment="1">
      <alignment horizontal="center" vertical="center"/>
    </xf>
    <xf numFmtId="0" fontId="16" fillId="2" borderId="29" xfId="0" applyFont="1" applyFill="1" applyBorder="1" applyAlignment="1">
      <alignment horizontal="center" vertical="center"/>
    </xf>
    <xf numFmtId="43" fontId="72" fillId="2" borderId="0" xfId="253" applyNumberFormat="1" applyFont="1" applyFill="1"/>
    <xf numFmtId="168" fontId="16" fillId="58" borderId="26" xfId="7" applyNumberFormat="1" applyFont="1" applyFill="1" applyBorder="1" applyAlignment="1">
      <alignment vertical="top" wrapText="1"/>
    </xf>
    <xf numFmtId="168" fontId="72" fillId="2" borderId="32" xfId="7" applyNumberFormat="1" applyFont="1" applyFill="1" applyBorder="1" applyAlignment="1">
      <alignment horizontal="right" vertical="top" wrapText="1"/>
    </xf>
    <xf numFmtId="168" fontId="89" fillId="2" borderId="0" xfId="299" applyNumberFormat="1" applyFont="1" applyFill="1" applyAlignment="1">
      <alignment vertical="center"/>
    </xf>
    <xf numFmtId="168" fontId="16" fillId="2" borderId="29" xfId="8" applyNumberFormat="1" applyFont="1" applyFill="1" applyBorder="1" applyAlignment="1">
      <alignment horizontal="center" vertical="center" wrapText="1"/>
    </xf>
    <xf numFmtId="0" fontId="72" fillId="2" borderId="0" xfId="253" applyFont="1" applyFill="1" applyAlignment="1">
      <alignment vertical="top"/>
    </xf>
    <xf numFmtId="0" fontId="72" fillId="2" borderId="0" xfId="253" applyFont="1" applyFill="1" applyAlignment="1">
      <alignment wrapText="1"/>
    </xf>
    <xf numFmtId="0" fontId="72" fillId="2" borderId="0" xfId="253" applyFont="1" applyFill="1" applyAlignment="1">
      <alignment horizontal="center"/>
    </xf>
    <xf numFmtId="49" fontId="16" fillId="2" borderId="26" xfId="96" applyNumberFormat="1" applyFont="1" applyFill="1" applyBorder="1" applyAlignment="1">
      <alignment horizontal="center" vertical="center" textRotation="90" wrapText="1"/>
    </xf>
    <xf numFmtId="0" fontId="16" fillId="2" borderId="26" xfId="165" applyFont="1" applyFill="1" applyBorder="1" applyAlignment="1">
      <alignment horizontal="center" vertical="center" wrapText="1"/>
    </xf>
    <xf numFmtId="0" fontId="93" fillId="2" borderId="26" xfId="253" applyFont="1" applyFill="1" applyBorder="1" applyAlignment="1">
      <alignment horizontal="center" vertical="center" wrapText="1"/>
    </xf>
    <xf numFmtId="0" fontId="84" fillId="2" borderId="26" xfId="253" applyFont="1" applyFill="1" applyBorder="1" applyAlignment="1">
      <alignment horizontal="center" vertical="center" wrapText="1"/>
    </xf>
    <xf numFmtId="0" fontId="72" fillId="2" borderId="0" xfId="1660" applyFont="1" applyFill="1" applyAlignment="1">
      <alignment vertical="top"/>
    </xf>
    <xf numFmtId="168" fontId="72" fillId="2" borderId="0" xfId="96" applyNumberFormat="1" applyFont="1" applyFill="1" applyAlignment="1">
      <alignment vertical="top" wrapText="1"/>
    </xf>
    <xf numFmtId="0" fontId="72" fillId="2" borderId="0" xfId="299" applyFont="1" applyFill="1" applyAlignment="1">
      <alignment vertical="top"/>
    </xf>
    <xf numFmtId="168" fontId="72" fillId="2" borderId="0" xfId="96" applyNumberFormat="1" applyFont="1" applyFill="1" applyAlignment="1">
      <alignment vertical="center" wrapText="1"/>
    </xf>
    <xf numFmtId="0" fontId="72" fillId="2" borderId="0" xfId="1660" applyFont="1" applyFill="1"/>
    <xf numFmtId="49" fontId="16" fillId="2" borderId="0" xfId="96" applyNumberFormat="1" applyFont="1" applyFill="1" applyAlignment="1">
      <alignment horizontal="center" vertical="center" wrapText="1"/>
    </xf>
    <xf numFmtId="0" fontId="16" fillId="2" borderId="0" xfId="96" applyFont="1" applyFill="1" applyAlignment="1">
      <alignment horizontal="center" vertical="center" wrapText="1"/>
    </xf>
    <xf numFmtId="0" fontId="72" fillId="2" borderId="0" xfId="2028" applyFont="1" applyFill="1"/>
    <xf numFmtId="173" fontId="72" fillId="2" borderId="0" xfId="2027" applyFont="1" applyFill="1"/>
    <xf numFmtId="167" fontId="16" fillId="2" borderId="26" xfId="96" applyNumberFormat="1" applyFont="1" applyFill="1" applyBorder="1" applyAlignment="1">
      <alignment horizontal="center" vertical="center" wrapText="1"/>
    </xf>
    <xf numFmtId="0" fontId="16" fillId="2" borderId="26" xfId="96" applyFont="1" applyFill="1" applyBorder="1" applyAlignment="1">
      <alignment horizontal="center" vertical="center" wrapText="1"/>
    </xf>
    <xf numFmtId="172" fontId="72" fillId="2" borderId="0" xfId="299" applyNumberFormat="1" applyFont="1" applyFill="1"/>
    <xf numFmtId="0" fontId="72" fillId="2" borderId="26" xfId="96" applyFont="1" applyFill="1" applyBorder="1" applyAlignment="1">
      <alignment horizontal="center" vertical="center" wrapText="1"/>
    </xf>
    <xf numFmtId="0" fontId="93" fillId="2" borderId="26" xfId="96" applyFont="1" applyFill="1" applyBorder="1" applyAlignment="1">
      <alignment horizontal="center" vertical="center" wrapText="1"/>
    </xf>
    <xf numFmtId="167" fontId="72" fillId="2" borderId="26" xfId="96" applyNumberFormat="1" applyFont="1" applyFill="1" applyBorder="1" applyAlignment="1">
      <alignment horizontal="center" vertical="center" wrapText="1"/>
    </xf>
    <xf numFmtId="0" fontId="72" fillId="2" borderId="0" xfId="1734" applyFont="1" applyFill="1"/>
    <xf numFmtId="0" fontId="72" fillId="2" borderId="0" xfId="1734" applyFont="1" applyFill="1" applyAlignment="1">
      <alignment vertical="center"/>
    </xf>
    <xf numFmtId="0" fontId="72" fillId="2" borderId="0" xfId="1734" applyFont="1" applyFill="1" applyAlignment="1">
      <alignment horizontal="center" vertical="center"/>
    </xf>
    <xf numFmtId="168" fontId="72" fillId="2" borderId="0" xfId="1734" applyNumberFormat="1" applyFont="1" applyFill="1" applyAlignment="1">
      <alignment horizontal="right" vertical="center"/>
    </xf>
    <xf numFmtId="0" fontId="16" fillId="2" borderId="0" xfId="1734" applyFont="1" applyFill="1" applyAlignment="1">
      <alignment horizontal="center" vertical="center" wrapText="1"/>
    </xf>
    <xf numFmtId="168" fontId="16" fillId="2" borderId="0" xfId="1734" applyNumberFormat="1" applyFont="1" applyFill="1" applyAlignment="1">
      <alignment horizontal="center" vertical="center" wrapText="1"/>
    </xf>
    <xf numFmtId="0" fontId="72" fillId="2" borderId="26" xfId="1735" applyFont="1" applyFill="1" applyBorder="1" applyAlignment="1">
      <alignment horizontal="center" vertical="center" wrapText="1"/>
    </xf>
    <xf numFmtId="168" fontId="72" fillId="2" borderId="26" xfId="1736" applyNumberFormat="1" applyFont="1" applyFill="1" applyBorder="1" applyAlignment="1">
      <alignment horizontal="center" vertical="center"/>
    </xf>
    <xf numFmtId="0" fontId="72" fillId="2" borderId="26" xfId="1735" applyFont="1" applyFill="1" applyBorder="1" applyAlignment="1">
      <alignment horizontal="center"/>
    </xf>
    <xf numFmtId="49" fontId="72" fillId="2" borderId="32" xfId="0" applyNumberFormat="1" applyFont="1" applyFill="1" applyBorder="1" applyAlignment="1">
      <alignment horizontal="left" vertical="top" wrapText="1"/>
    </xf>
    <xf numFmtId="166" fontId="72" fillId="2" borderId="32" xfId="7" applyNumberFormat="1" applyFont="1" applyFill="1" applyBorder="1" applyAlignment="1">
      <alignment horizontal="right" vertical="center" wrapText="1"/>
    </xf>
    <xf numFmtId="168" fontId="72" fillId="2" borderId="32" xfId="7" applyNumberFormat="1" applyFont="1" applyFill="1" applyBorder="1" applyAlignment="1">
      <alignment horizontal="right" vertical="center" wrapText="1"/>
    </xf>
    <xf numFmtId="0" fontId="73" fillId="2" borderId="32" xfId="0" applyFont="1" applyFill="1" applyBorder="1" applyAlignment="1">
      <alignment vertical="center" wrapText="1"/>
    </xf>
    <xf numFmtId="167" fontId="72" fillId="2" borderId="0" xfId="253" applyNumberFormat="1" applyFont="1" applyFill="1"/>
    <xf numFmtId="43" fontId="72" fillId="0" borderId="0" xfId="253" applyNumberFormat="1" applyFont="1"/>
    <xf numFmtId="43" fontId="89" fillId="2" borderId="0" xfId="299" applyNumberFormat="1" applyFont="1" applyFill="1"/>
    <xf numFmtId="49" fontId="72" fillId="2" borderId="26" xfId="96" applyNumberFormat="1" applyFont="1" applyFill="1" applyBorder="1" applyAlignment="1">
      <alignment horizontal="center" vertical="center" textRotation="90" wrapText="1"/>
    </xf>
    <xf numFmtId="168" fontId="89" fillId="2" borderId="26" xfId="96" applyNumberFormat="1" applyFont="1" applyFill="1" applyBorder="1" applyAlignment="1">
      <alignment horizontal="center" vertical="center" wrapText="1"/>
    </xf>
    <xf numFmtId="172" fontId="89" fillId="2" borderId="0" xfId="299" applyNumberFormat="1" applyFont="1" applyFill="1"/>
    <xf numFmtId="43" fontId="72" fillId="2" borderId="0" xfId="7" applyFont="1" applyFill="1" applyAlignment="1">
      <alignment vertical="top"/>
    </xf>
    <xf numFmtId="43" fontId="89" fillId="2" borderId="0" xfId="7" applyFont="1" applyFill="1"/>
    <xf numFmtId="43" fontId="90" fillId="2" borderId="0" xfId="7" applyFont="1" applyFill="1" applyAlignment="1">
      <alignment vertical="top"/>
    </xf>
    <xf numFmtId="43" fontId="90" fillId="2" borderId="0" xfId="7" applyFont="1" applyFill="1"/>
    <xf numFmtId="43" fontId="94" fillId="2" borderId="0" xfId="7" applyFont="1" applyFill="1"/>
    <xf numFmtId="43" fontId="95" fillId="2" borderId="0" xfId="7" applyFont="1" applyFill="1"/>
    <xf numFmtId="37" fontId="72" fillId="2" borderId="26" xfId="1735" applyNumberFormat="1" applyFont="1" applyFill="1" applyBorder="1" applyAlignment="1">
      <alignment horizontal="center" vertical="center" wrapText="1"/>
    </xf>
    <xf numFmtId="167" fontId="96" fillId="2" borderId="2" xfId="96" applyNumberFormat="1" applyFont="1" applyFill="1" applyBorder="1" applyAlignment="1">
      <alignment horizontal="center" vertical="center" wrapText="1"/>
    </xf>
    <xf numFmtId="168" fontId="72" fillId="2" borderId="0" xfId="0" applyNumberFormat="1" applyFont="1" applyFill="1" applyAlignment="1">
      <alignment horizontal="left" vertical="center" wrapText="1"/>
    </xf>
    <xf numFmtId="0" fontId="16" fillId="0" borderId="32" xfId="0" applyFont="1" applyBorder="1" applyAlignment="1">
      <alignment horizontal="center" vertical="center" wrapText="1"/>
    </xf>
    <xf numFmtId="0" fontId="16" fillId="2" borderId="32" xfId="0" applyFont="1" applyFill="1" applyBorder="1" applyAlignment="1">
      <alignment horizontal="center" vertical="center" wrapText="1"/>
    </xf>
    <xf numFmtId="0" fontId="16" fillId="2" borderId="32" xfId="0" applyFont="1" applyFill="1" applyBorder="1" applyAlignment="1">
      <alignment horizontal="center"/>
    </xf>
    <xf numFmtId="0" fontId="72" fillId="2" borderId="32" xfId="0" applyFont="1" applyFill="1" applyBorder="1" applyAlignment="1">
      <alignment horizontal="center" vertical="top" wrapText="1"/>
    </xf>
    <xf numFmtId="0" fontId="16" fillId="2" borderId="32" xfId="0" applyFont="1" applyFill="1" applyBorder="1" applyAlignment="1">
      <alignment horizontal="left" vertical="top" wrapText="1"/>
    </xf>
    <xf numFmtId="0" fontId="16" fillId="2" borderId="22" xfId="96" applyFont="1" applyFill="1" applyBorder="1" applyAlignment="1">
      <alignment horizontal="center" vertical="center" wrapText="1"/>
    </xf>
    <xf numFmtId="0" fontId="16" fillId="2" borderId="29" xfId="0" applyFont="1" applyFill="1" applyBorder="1" applyAlignment="1">
      <alignment horizontal="center" vertical="center" wrapText="1"/>
    </xf>
    <xf numFmtId="0" fontId="72" fillId="2" borderId="32" xfId="0" applyFont="1" applyFill="1" applyBorder="1" applyAlignment="1">
      <alignment horizontal="center" vertical="center" wrapText="1"/>
    </xf>
    <xf numFmtId="0" fontId="16" fillId="2" borderId="32" xfId="0" applyFont="1" applyFill="1" applyBorder="1" applyAlignment="1">
      <alignment horizontal="left" vertical="center" wrapText="1"/>
    </xf>
    <xf numFmtId="0" fontId="73" fillId="2" borderId="35" xfId="0" applyFont="1" applyFill="1" applyBorder="1" applyAlignment="1">
      <alignment horizontal="center" vertical="center" wrapText="1"/>
    </xf>
    <xf numFmtId="0" fontId="72" fillId="2" borderId="32" xfId="0" applyFont="1" applyFill="1" applyBorder="1" applyAlignment="1">
      <alignment horizontal="left" vertical="center" wrapText="1"/>
    </xf>
    <xf numFmtId="0" fontId="72" fillId="2" borderId="32" xfId="0" applyFont="1" applyFill="1" applyBorder="1" applyAlignment="1">
      <alignment horizontal="left" vertical="top" wrapText="1"/>
    </xf>
    <xf numFmtId="0" fontId="97" fillId="2" borderId="0" xfId="299" applyFont="1" applyFill="1"/>
    <xf numFmtId="168" fontId="97" fillId="2" borderId="0" xfId="299" applyNumberFormat="1" applyFont="1" applyFill="1"/>
    <xf numFmtId="0" fontId="97" fillId="2" borderId="0" xfId="299" applyFont="1" applyFill="1" applyAlignment="1">
      <alignment vertical="center"/>
    </xf>
    <xf numFmtId="0" fontId="97" fillId="2" borderId="0" xfId="0" applyFont="1" applyFill="1" applyAlignment="1">
      <alignment horizontal="left" vertical="center" wrapText="1"/>
    </xf>
    <xf numFmtId="0" fontId="97" fillId="2" borderId="0" xfId="299" applyFont="1" applyFill="1" applyAlignment="1">
      <alignment horizontal="left" vertical="center" wrapText="1"/>
    </xf>
    <xf numFmtId="167" fontId="72" fillId="2" borderId="32" xfId="96" applyNumberFormat="1" applyFont="1" applyFill="1" applyBorder="1" applyAlignment="1">
      <alignment horizontal="center" vertical="center" wrapText="1"/>
    </xf>
    <xf numFmtId="0" fontId="72" fillId="0" borderId="32" xfId="0" applyFont="1" applyFill="1" applyBorder="1" applyAlignment="1">
      <alignment horizontal="left" vertical="center" wrapText="1"/>
    </xf>
    <xf numFmtId="0" fontId="72" fillId="2" borderId="32" xfId="253" applyFont="1" applyFill="1" applyBorder="1" applyAlignment="1">
      <alignment horizontal="center"/>
    </xf>
    <xf numFmtId="0" fontId="16" fillId="0" borderId="32" xfId="0" applyFont="1" applyBorder="1" applyAlignment="1">
      <alignment horizontal="left" vertical="center" wrapText="1"/>
    </xf>
    <xf numFmtId="0" fontId="16" fillId="0" borderId="32" xfId="0" applyFont="1" applyBorder="1" applyAlignment="1">
      <alignment horizontal="center" vertical="center" wrapText="1"/>
    </xf>
    <xf numFmtId="0" fontId="72" fillId="0" borderId="32" xfId="0" applyFont="1" applyBorder="1" applyAlignment="1">
      <alignment horizontal="left" vertical="center" wrapText="1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 vertical="center"/>
    </xf>
    <xf numFmtId="0" fontId="16" fillId="2" borderId="0" xfId="0" applyFont="1" applyFill="1" applyAlignment="1">
      <alignment horizontal="center" vertical="center" wrapText="1"/>
    </xf>
    <xf numFmtId="49" fontId="16" fillId="2" borderId="32" xfId="0" applyNumberFormat="1" applyFont="1" applyFill="1" applyBorder="1" applyAlignment="1">
      <alignment horizontal="center" vertical="top" wrapText="1"/>
    </xf>
    <xf numFmtId="0" fontId="72" fillId="2" borderId="32" xfId="0" applyFont="1" applyFill="1" applyBorder="1" applyAlignment="1">
      <alignment horizontal="center" vertical="top" wrapText="1"/>
    </xf>
    <xf numFmtId="0" fontId="72" fillId="2" borderId="21" xfId="0" applyFont="1" applyFill="1" applyBorder="1" applyAlignment="1">
      <alignment horizontal="center" vertical="center" wrapText="1"/>
    </xf>
    <xf numFmtId="0" fontId="16" fillId="2" borderId="33" xfId="0" applyFont="1" applyFill="1" applyBorder="1" applyAlignment="1">
      <alignment horizontal="left" vertical="top" wrapText="1"/>
    </xf>
    <xf numFmtId="0" fontId="16" fillId="2" borderId="29" xfId="0" applyFont="1" applyFill="1" applyBorder="1" applyAlignment="1">
      <alignment horizontal="left" vertical="top" wrapText="1"/>
    </xf>
    <xf numFmtId="0" fontId="72" fillId="2" borderId="0" xfId="0" applyFont="1" applyFill="1" applyAlignment="1">
      <alignment horizontal="right"/>
    </xf>
    <xf numFmtId="0" fontId="16" fillId="2" borderId="0" xfId="0" applyFont="1" applyFill="1" applyAlignment="1">
      <alignment horizontal="center" wrapText="1"/>
    </xf>
    <xf numFmtId="49" fontId="16" fillId="2" borderId="22" xfId="0" applyNumberFormat="1" applyFont="1" applyFill="1" applyBorder="1" applyAlignment="1">
      <alignment horizontal="center" vertical="top" wrapText="1"/>
    </xf>
    <xf numFmtId="49" fontId="16" fillId="2" borderId="1" xfId="0" applyNumberFormat="1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0" fontId="72" fillId="2" borderId="22" xfId="0" applyFont="1" applyFill="1" applyBorder="1" applyAlignment="1">
      <alignment horizontal="center" vertical="top" wrapText="1"/>
    </xf>
    <xf numFmtId="0" fontId="72" fillId="2" borderId="1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16" fillId="2" borderId="22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90" fillId="2" borderId="32" xfId="0" applyFont="1" applyFill="1" applyBorder="1" applyAlignment="1">
      <alignment horizontal="center" vertical="top" wrapText="1"/>
    </xf>
    <xf numFmtId="0" fontId="16" fillId="2" borderId="32" xfId="0" applyFont="1" applyFill="1" applyBorder="1" applyAlignment="1">
      <alignment horizontal="center" wrapText="1"/>
    </xf>
    <xf numFmtId="0" fontId="16" fillId="2" borderId="32" xfId="0" applyFont="1" applyFill="1" applyBorder="1" applyAlignment="1">
      <alignment horizontal="left" vertical="top" wrapText="1"/>
    </xf>
    <xf numFmtId="49" fontId="16" fillId="2" borderId="27" xfId="96" applyNumberFormat="1" applyFont="1" applyFill="1" applyBorder="1" applyAlignment="1">
      <alignment horizontal="center" vertical="center" wrapText="1"/>
    </xf>
    <xf numFmtId="49" fontId="16" fillId="2" borderId="29" xfId="96" applyNumberFormat="1" applyFont="1" applyFill="1" applyBorder="1" applyAlignment="1">
      <alignment horizontal="center" vertical="center" wrapText="1"/>
    </xf>
    <xf numFmtId="0" fontId="16" fillId="2" borderId="22" xfId="96" applyFont="1" applyFill="1" applyBorder="1" applyAlignment="1">
      <alignment horizontal="center" vertical="center" wrapText="1"/>
    </xf>
    <xf numFmtId="0" fontId="16" fillId="2" borderId="2" xfId="96" applyFont="1" applyFill="1" applyBorder="1" applyAlignment="1">
      <alignment horizontal="center" vertical="center" wrapText="1"/>
    </xf>
    <xf numFmtId="167" fontId="16" fillId="2" borderId="22" xfId="96" applyNumberFormat="1" applyFont="1" applyFill="1" applyBorder="1" applyAlignment="1">
      <alignment horizontal="center" vertical="center" wrapText="1"/>
    </xf>
    <xf numFmtId="167" fontId="16" fillId="2" borderId="2" xfId="96" applyNumberFormat="1" applyFont="1" applyFill="1" applyBorder="1" applyAlignment="1">
      <alignment horizontal="center" vertical="center" wrapText="1"/>
    </xf>
    <xf numFmtId="167" fontId="72" fillId="2" borderId="27" xfId="96" applyNumberFormat="1" applyFont="1" applyFill="1" applyBorder="1" applyAlignment="1">
      <alignment horizontal="center" vertical="center" wrapText="1"/>
    </xf>
    <xf numFmtId="167" fontId="72" fillId="2" borderId="28" xfId="96" applyNumberFormat="1" applyFont="1" applyFill="1" applyBorder="1" applyAlignment="1">
      <alignment horizontal="center" vertical="center" wrapText="1"/>
    </xf>
    <xf numFmtId="167" fontId="72" fillId="2" borderId="29" xfId="96" applyNumberFormat="1" applyFont="1" applyFill="1" applyBorder="1" applyAlignment="1">
      <alignment horizontal="center" vertical="center" wrapText="1"/>
    </xf>
    <xf numFmtId="168" fontId="72" fillId="2" borderId="0" xfId="96" applyNumberFormat="1" applyFont="1" applyFill="1" applyAlignment="1">
      <alignment horizontal="right" vertical="top" wrapText="1"/>
    </xf>
    <xf numFmtId="168" fontId="72" fillId="2" borderId="0" xfId="96" applyNumberFormat="1" applyFont="1" applyFill="1" applyAlignment="1">
      <alignment horizontal="right" vertical="center" wrapText="1"/>
    </xf>
    <xf numFmtId="49" fontId="16" fillId="2" borderId="0" xfId="96" applyNumberFormat="1" applyFont="1" applyFill="1" applyAlignment="1">
      <alignment horizontal="center" vertical="center" wrapText="1"/>
    </xf>
    <xf numFmtId="0" fontId="72" fillId="2" borderId="0" xfId="1660" applyFont="1" applyFill="1" applyAlignment="1">
      <alignment vertical="center" wrapText="1"/>
    </xf>
    <xf numFmtId="0" fontId="72" fillId="2" borderId="30" xfId="2028" applyFont="1" applyFill="1" applyBorder="1" applyAlignment="1">
      <alignment horizontal="right"/>
    </xf>
    <xf numFmtId="0" fontId="16" fillId="2" borderId="0" xfId="299" applyFont="1" applyFill="1" applyAlignment="1">
      <alignment horizontal="center" vertical="center" wrapText="1"/>
    </xf>
    <xf numFmtId="0" fontId="16" fillId="2" borderId="33" xfId="0" applyFont="1" applyFill="1" applyBorder="1" applyAlignment="1">
      <alignment horizontal="center" vertical="center"/>
    </xf>
    <xf numFmtId="0" fontId="16" fillId="2" borderId="34" xfId="0" applyFont="1" applyFill="1" applyBorder="1" applyAlignment="1">
      <alignment horizontal="center" vertical="center"/>
    </xf>
    <xf numFmtId="0" fontId="16" fillId="2" borderId="29" xfId="0" applyFont="1" applyFill="1" applyBorder="1" applyAlignment="1">
      <alignment horizontal="center" vertical="center"/>
    </xf>
    <xf numFmtId="0" fontId="16" fillId="2" borderId="33" xfId="0" applyFont="1" applyFill="1" applyBorder="1" applyAlignment="1">
      <alignment horizontal="left" vertical="center" wrapText="1"/>
    </xf>
    <xf numFmtId="0" fontId="16" fillId="2" borderId="34" xfId="0" applyFont="1" applyFill="1" applyBorder="1" applyAlignment="1">
      <alignment horizontal="left" vertical="center" wrapText="1"/>
    </xf>
    <xf numFmtId="0" fontId="16" fillId="2" borderId="29" xfId="0" applyFont="1" applyFill="1" applyBorder="1" applyAlignment="1">
      <alignment horizontal="left" vertical="center" wrapText="1"/>
    </xf>
    <xf numFmtId="176" fontId="84" fillId="2" borderId="33" xfId="98" applyNumberFormat="1" applyFont="1" applyFill="1" applyBorder="1" applyAlignment="1">
      <alignment horizontal="left" vertical="center" wrapText="1"/>
    </xf>
    <xf numFmtId="176" fontId="84" fillId="2" borderId="29" xfId="98" applyNumberFormat="1" applyFont="1" applyFill="1" applyBorder="1" applyAlignment="1">
      <alignment horizontal="left" vertical="center" wrapText="1"/>
    </xf>
    <xf numFmtId="0" fontId="16" fillId="2" borderId="33" xfId="0" applyFont="1" applyFill="1" applyBorder="1" applyAlignment="1">
      <alignment horizontal="center" vertical="center" wrapText="1"/>
    </xf>
    <xf numFmtId="0" fontId="16" fillId="2" borderId="34" xfId="0" applyFont="1" applyFill="1" applyBorder="1" applyAlignment="1">
      <alignment horizontal="center" vertical="center" wrapText="1"/>
    </xf>
    <xf numFmtId="0" fontId="16" fillId="2" borderId="29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3" fillId="2" borderId="0" xfId="0" applyFont="1" applyFill="1" applyAlignment="1">
      <alignment horizontal="center" vertical="center" wrapText="1"/>
    </xf>
    <xf numFmtId="0" fontId="13" fillId="2" borderId="30" xfId="0" applyFont="1" applyFill="1" applyBorder="1" applyAlignment="1">
      <alignment horizontal="right" wrapText="1"/>
    </xf>
    <xf numFmtId="0" fontId="72" fillId="2" borderId="32" xfId="8" applyFont="1" applyFill="1" applyBorder="1" applyAlignment="1">
      <alignment horizontal="center" vertical="center" wrapText="1"/>
    </xf>
    <xf numFmtId="0" fontId="72" fillId="2" borderId="36" xfId="8" applyFont="1" applyFill="1" applyBorder="1" applyAlignment="1">
      <alignment horizontal="center" vertical="center" wrapText="1"/>
    </xf>
    <xf numFmtId="0" fontId="72" fillId="2" borderId="37" xfId="8" applyFont="1" applyFill="1" applyBorder="1" applyAlignment="1">
      <alignment horizontal="center" vertical="center" wrapText="1"/>
    </xf>
    <xf numFmtId="0" fontId="72" fillId="2" borderId="31" xfId="8" applyFont="1" applyFill="1" applyBorder="1" applyAlignment="1">
      <alignment horizontal="center" vertical="center" wrapText="1"/>
    </xf>
    <xf numFmtId="0" fontId="72" fillId="2" borderId="38" xfId="8" applyFont="1" applyFill="1" applyBorder="1" applyAlignment="1">
      <alignment horizontal="center" vertical="center" wrapText="1"/>
    </xf>
    <xf numFmtId="0" fontId="72" fillId="2" borderId="30" xfId="8" applyFont="1" applyFill="1" applyBorder="1" applyAlignment="1">
      <alignment horizontal="center" vertical="center" wrapText="1"/>
    </xf>
    <xf numFmtId="0" fontId="72" fillId="2" borderId="39" xfId="8" applyFont="1" applyFill="1" applyBorder="1" applyAlignment="1">
      <alignment horizontal="center" vertical="center" wrapText="1"/>
    </xf>
    <xf numFmtId="0" fontId="72" fillId="2" borderId="22" xfId="8" applyFont="1" applyFill="1" applyBorder="1" applyAlignment="1">
      <alignment horizontal="center" vertical="center" wrapText="1"/>
    </xf>
    <xf numFmtId="0" fontId="72" fillId="2" borderId="2" xfId="8" applyFont="1" applyFill="1" applyBorder="1" applyAlignment="1">
      <alignment horizontal="center" vertical="center" wrapText="1"/>
    </xf>
    <xf numFmtId="0" fontId="16" fillId="2" borderId="32" xfId="0" applyFont="1" applyFill="1" applyBorder="1" applyAlignment="1">
      <alignment horizontal="left" vertical="center" wrapText="1"/>
    </xf>
    <xf numFmtId="166" fontId="73" fillId="2" borderId="0" xfId="253" applyNumberFormat="1" applyFont="1" applyFill="1" applyAlignment="1">
      <alignment horizontal="right" vertical="top" wrapText="1"/>
    </xf>
    <xf numFmtId="166" fontId="73" fillId="2" borderId="0" xfId="253" applyNumberFormat="1" applyFont="1" applyFill="1" applyAlignment="1">
      <alignment horizontal="right" wrapText="1"/>
    </xf>
    <xf numFmtId="0" fontId="16" fillId="2" borderId="32" xfId="0" applyFont="1" applyFill="1" applyBorder="1" applyAlignment="1">
      <alignment horizontal="center" vertical="top" wrapText="1"/>
    </xf>
    <xf numFmtId="0" fontId="16" fillId="59" borderId="32" xfId="0" applyFont="1" applyFill="1" applyBorder="1" applyAlignment="1">
      <alignment horizontal="center" vertical="top" wrapText="1"/>
    </xf>
    <xf numFmtId="0" fontId="88" fillId="0" borderId="32" xfId="0" applyFont="1" applyBorder="1" applyAlignment="1">
      <alignment horizontal="left" vertical="top" wrapText="1"/>
    </xf>
    <xf numFmtId="0" fontId="16" fillId="57" borderId="32" xfId="0" applyFont="1" applyFill="1" applyBorder="1" applyAlignment="1">
      <alignment horizontal="left" vertical="top" wrapText="1"/>
    </xf>
    <xf numFmtId="0" fontId="73" fillId="2" borderId="32" xfId="0" applyFont="1" applyFill="1" applyBorder="1" applyAlignment="1">
      <alignment horizontal="center" vertical="center" wrapText="1"/>
    </xf>
    <xf numFmtId="0" fontId="73" fillId="2" borderId="29" xfId="0" applyFont="1" applyFill="1" applyBorder="1" applyAlignment="1">
      <alignment horizontal="center" vertical="center" wrapText="1"/>
    </xf>
    <xf numFmtId="0" fontId="16" fillId="2" borderId="32" xfId="0" applyFont="1" applyFill="1" applyBorder="1" applyAlignment="1">
      <alignment horizontal="center" vertical="center" wrapText="1"/>
    </xf>
    <xf numFmtId="0" fontId="16" fillId="2" borderId="31" xfId="0" applyFont="1" applyFill="1" applyBorder="1" applyAlignment="1">
      <alignment horizontal="center" vertical="center" wrapText="1"/>
    </xf>
    <xf numFmtId="0" fontId="16" fillId="2" borderId="35" xfId="0" applyFont="1" applyFill="1" applyBorder="1" applyAlignment="1">
      <alignment horizontal="center" vertical="center" wrapText="1"/>
    </xf>
    <xf numFmtId="0" fontId="72" fillId="2" borderId="0" xfId="1734" applyFont="1" applyFill="1" applyAlignment="1">
      <alignment horizontal="right" vertical="top"/>
    </xf>
    <xf numFmtId="0" fontId="72" fillId="2" borderId="0" xfId="1734" applyFont="1" applyFill="1" applyAlignment="1">
      <alignment horizontal="right" vertical="center"/>
    </xf>
    <xf numFmtId="0" fontId="16" fillId="2" borderId="26" xfId="1734" applyFont="1" applyFill="1" applyBorder="1" applyAlignment="1">
      <alignment horizontal="center" vertical="center" wrapText="1"/>
    </xf>
    <xf numFmtId="0" fontId="72" fillId="2" borderId="26" xfId="1735" applyFont="1" applyFill="1" applyBorder="1" applyAlignment="1">
      <alignment horizontal="center" vertical="center" wrapText="1"/>
    </xf>
    <xf numFmtId="0" fontId="72" fillId="2" borderId="26" xfId="8" applyFont="1" applyFill="1" applyBorder="1" applyAlignment="1">
      <alignment horizontal="center" vertical="center" wrapText="1"/>
    </xf>
    <xf numFmtId="0" fontId="72" fillId="57" borderId="33" xfId="0" applyFont="1" applyFill="1" applyBorder="1" applyAlignment="1">
      <alignment horizontal="left" vertical="center" wrapText="1"/>
    </xf>
    <xf numFmtId="0" fontId="72" fillId="57" borderId="34" xfId="0" applyFont="1" applyFill="1" applyBorder="1" applyAlignment="1">
      <alignment horizontal="left" vertical="center" wrapText="1"/>
    </xf>
    <xf numFmtId="0" fontId="72" fillId="57" borderId="29" xfId="0" applyFont="1" applyFill="1" applyBorder="1" applyAlignment="1">
      <alignment horizontal="left" vertical="center" wrapText="1"/>
    </xf>
    <xf numFmtId="0" fontId="72" fillId="2" borderId="33" xfId="299" applyFont="1" applyFill="1" applyBorder="1" applyAlignment="1">
      <alignment horizontal="left" vertical="top" wrapText="1"/>
    </xf>
    <xf numFmtId="0" fontId="72" fillId="2" borderId="34" xfId="299" applyFont="1" applyFill="1" applyBorder="1" applyAlignment="1">
      <alignment horizontal="left" vertical="top" wrapText="1"/>
    </xf>
    <xf numFmtId="0" fontId="72" fillId="2" borderId="29" xfId="299" applyFont="1" applyFill="1" applyBorder="1" applyAlignment="1">
      <alignment horizontal="left" vertical="top" wrapText="1"/>
    </xf>
    <xf numFmtId="0" fontId="72" fillId="2" borderId="33" xfId="0" applyFont="1" applyFill="1" applyBorder="1" applyAlignment="1">
      <alignment horizontal="center" vertical="center" wrapText="1"/>
    </xf>
    <xf numFmtId="0" fontId="72" fillId="2" borderId="34" xfId="0" applyFont="1" applyFill="1" applyBorder="1" applyAlignment="1">
      <alignment horizontal="center" vertical="center" wrapText="1"/>
    </xf>
    <xf numFmtId="0" fontId="72" fillId="2" borderId="23" xfId="0" applyFont="1" applyFill="1" applyBorder="1" applyAlignment="1">
      <alignment horizontal="center" vertical="center" wrapText="1"/>
    </xf>
    <xf numFmtId="0" fontId="72" fillId="2" borderId="32" xfId="0" applyFont="1" applyFill="1" applyBorder="1" applyAlignment="1">
      <alignment horizontal="left" vertical="center" wrapText="1"/>
    </xf>
    <xf numFmtId="0" fontId="72" fillId="0" borderId="32" xfId="0" applyFont="1" applyBorder="1" applyAlignment="1">
      <alignment horizontal="left" vertical="top" wrapText="1"/>
    </xf>
    <xf numFmtId="0" fontId="72" fillId="2" borderId="29" xfId="0" applyFont="1" applyFill="1" applyBorder="1" applyAlignment="1">
      <alignment horizontal="center" vertical="center" wrapText="1"/>
    </xf>
    <xf numFmtId="0" fontId="72" fillId="2" borderId="27" xfId="1735" applyFont="1" applyFill="1" applyBorder="1" applyAlignment="1">
      <alignment horizontal="center" wrapText="1"/>
    </xf>
    <xf numFmtId="0" fontId="72" fillId="2" borderId="28" xfId="1735" applyFont="1" applyFill="1" applyBorder="1" applyAlignment="1">
      <alignment horizontal="center" wrapText="1"/>
    </xf>
    <xf numFmtId="0" fontId="72" fillId="2" borderId="29" xfId="1735" applyFont="1" applyFill="1" applyBorder="1" applyAlignment="1">
      <alignment horizontal="center" wrapText="1"/>
    </xf>
    <xf numFmtId="0" fontId="16" fillId="58" borderId="26" xfId="0" applyFont="1" applyFill="1" applyBorder="1" applyAlignment="1">
      <alignment vertical="top" wrapText="1"/>
    </xf>
  </cellXfs>
  <cellStyles count="2031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19" xfId="2030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I19"/>
  <sheetViews>
    <sheetView topLeftCell="A9" zoomScale="74" zoomScaleNormal="55" zoomScaleSheetLayoutView="100" workbookViewId="0">
      <selection activeCell="G14" sqref="G14"/>
    </sheetView>
  </sheetViews>
  <sheetFormatPr defaultColWidth="9.140625" defaultRowHeight="17.25" x14ac:dyDescent="0.25"/>
  <cols>
    <col min="1" max="1" width="6.7109375" style="15" customWidth="1"/>
    <col min="2" max="2" width="10.42578125" style="49" customWidth="1"/>
    <col min="3" max="3" width="15.28515625" style="15" customWidth="1"/>
    <col min="4" max="6" width="46.28515625" style="15" customWidth="1"/>
    <col min="7" max="7" width="30.28515625" style="15" customWidth="1"/>
    <col min="8" max="8" width="12.28515625" style="15" customWidth="1"/>
    <col min="9" max="16384" width="9.140625" style="15"/>
  </cols>
  <sheetData>
    <row r="1" spans="1:35" ht="37.35" customHeight="1" x14ac:dyDescent="0.25">
      <c r="F1" s="221" t="s">
        <v>17</v>
      </c>
      <c r="G1" s="221"/>
    </row>
    <row r="2" spans="1:35" ht="17.649999999999999" customHeight="1" x14ac:dyDescent="0.25">
      <c r="F2" s="222" t="s">
        <v>66</v>
      </c>
      <c r="G2" s="222"/>
    </row>
    <row r="3" spans="1:35" ht="17.649999999999999" customHeight="1" x14ac:dyDescent="0.25">
      <c r="F3" s="222" t="s">
        <v>0</v>
      </c>
      <c r="G3" s="222"/>
    </row>
    <row r="6" spans="1:35" ht="75.95" customHeight="1" x14ac:dyDescent="0.25">
      <c r="A6" s="223" t="s">
        <v>73</v>
      </c>
      <c r="B6" s="223"/>
      <c r="C6" s="223"/>
      <c r="D6" s="223"/>
      <c r="E6" s="223"/>
      <c r="F6" s="223"/>
      <c r="G6" s="223"/>
    </row>
    <row r="7" spans="1:35" x14ac:dyDescent="0.25">
      <c r="A7" s="51"/>
      <c r="B7" s="51"/>
      <c r="C7" s="51"/>
      <c r="D7" s="51"/>
      <c r="E7" s="51"/>
      <c r="F7" s="51"/>
    </row>
    <row r="9" spans="1:35" x14ac:dyDescent="0.25">
      <c r="D9" s="50"/>
      <c r="E9" s="50"/>
      <c r="F9" s="50"/>
      <c r="G9" s="50" t="s">
        <v>8</v>
      </c>
    </row>
    <row r="10" spans="1:35" ht="109.9" customHeight="1" x14ac:dyDescent="0.25">
      <c r="A10" s="219" t="s">
        <v>74</v>
      </c>
      <c r="B10" s="219" t="s">
        <v>1</v>
      </c>
      <c r="C10" s="219"/>
      <c r="D10" s="219" t="s">
        <v>75</v>
      </c>
      <c r="E10" s="219" t="s">
        <v>76</v>
      </c>
      <c r="F10" s="219" t="s">
        <v>77</v>
      </c>
      <c r="G10" s="205" t="s">
        <v>25</v>
      </c>
    </row>
    <row r="11" spans="1:35" ht="17.649999999999999" customHeight="1" x14ac:dyDescent="0.25">
      <c r="A11" s="219"/>
      <c r="B11" s="219"/>
      <c r="C11" s="219"/>
      <c r="D11" s="219"/>
      <c r="E11" s="219"/>
      <c r="F11" s="219"/>
      <c r="G11" s="219" t="s">
        <v>2</v>
      </c>
    </row>
    <row r="12" spans="1:35" x14ac:dyDescent="0.25">
      <c r="A12" s="219"/>
      <c r="B12" s="52" t="s">
        <v>13</v>
      </c>
      <c r="C12" s="52" t="s">
        <v>14</v>
      </c>
      <c r="D12" s="219"/>
      <c r="E12" s="219"/>
      <c r="F12" s="219"/>
      <c r="G12" s="219"/>
    </row>
    <row r="13" spans="1:35" s="42" customFormat="1" ht="25.15" customHeight="1" x14ac:dyDescent="0.25">
      <c r="A13" s="218" t="s">
        <v>78</v>
      </c>
      <c r="B13" s="218"/>
      <c r="C13" s="218"/>
      <c r="D13" s="218"/>
      <c r="E13" s="218"/>
      <c r="F13" s="218"/>
      <c r="G13" s="8">
        <f>+G15</f>
        <v>0</v>
      </c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</row>
    <row r="14" spans="1:35" s="42" customFormat="1" x14ac:dyDescent="0.25">
      <c r="A14" s="220" t="s">
        <v>72</v>
      </c>
      <c r="B14" s="220"/>
      <c r="C14" s="220"/>
      <c r="D14" s="220"/>
      <c r="E14" s="220"/>
      <c r="F14" s="220"/>
      <c r="G14" s="24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</row>
    <row r="15" spans="1:35" s="42" customFormat="1" x14ac:dyDescent="0.25">
      <c r="A15" s="218" t="s">
        <v>16</v>
      </c>
      <c r="B15" s="218"/>
      <c r="C15" s="218"/>
      <c r="D15" s="218"/>
      <c r="E15" s="218"/>
      <c r="F15" s="218"/>
      <c r="G15" s="8">
        <f>+G16+G18</f>
        <v>0</v>
      </c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</row>
    <row r="16" spans="1:35" ht="69" x14ac:dyDescent="0.25">
      <c r="A16" s="29"/>
      <c r="B16" s="27" t="s">
        <v>138</v>
      </c>
      <c r="C16" s="37"/>
      <c r="D16" s="37" t="s">
        <v>116</v>
      </c>
      <c r="E16" s="37" t="s">
        <v>139</v>
      </c>
      <c r="F16" s="37" t="s">
        <v>140</v>
      </c>
      <c r="G16" s="86">
        <f>SUM(G17:G17)</f>
        <v>6789.5000000000073</v>
      </c>
    </row>
    <row r="17" spans="1:7" ht="103.5" x14ac:dyDescent="0.25">
      <c r="A17" s="29"/>
      <c r="B17" s="23"/>
      <c r="C17" s="29" t="s">
        <v>141</v>
      </c>
      <c r="D17" s="29" t="s">
        <v>142</v>
      </c>
      <c r="E17" s="29" t="s">
        <v>143</v>
      </c>
      <c r="F17" s="29" t="s">
        <v>144</v>
      </c>
      <c r="G17" s="87">
        <f>+'Հավելված N 2'!G41</f>
        <v>6789.5000000000073</v>
      </c>
    </row>
    <row r="18" spans="1:7" ht="103.5" x14ac:dyDescent="0.25">
      <c r="A18" s="29"/>
      <c r="B18" s="27">
        <v>1168</v>
      </c>
      <c r="C18" s="37"/>
      <c r="D18" s="37" t="s">
        <v>98</v>
      </c>
      <c r="E18" s="37" t="s">
        <v>101</v>
      </c>
      <c r="F18" s="37" t="s">
        <v>102</v>
      </c>
      <c r="G18" s="86">
        <f>SUM(G19:G19)</f>
        <v>-6789.5000000000073</v>
      </c>
    </row>
    <row r="19" spans="1:7" ht="120.75" x14ac:dyDescent="0.25">
      <c r="A19" s="29"/>
      <c r="B19" s="23"/>
      <c r="C19" s="23" t="s">
        <v>103</v>
      </c>
      <c r="D19" s="29" t="s">
        <v>96</v>
      </c>
      <c r="E19" s="29" t="s">
        <v>104</v>
      </c>
      <c r="F19" s="29" t="s">
        <v>79</v>
      </c>
      <c r="G19" s="87">
        <f>+'Հավելված N 2'!G26</f>
        <v>-6789.5000000000073</v>
      </c>
    </row>
  </sheetData>
  <mergeCells count="13">
    <mergeCell ref="A15:F15"/>
    <mergeCell ref="G11:G12"/>
    <mergeCell ref="A13:F13"/>
    <mergeCell ref="A14:F14"/>
    <mergeCell ref="F1:G1"/>
    <mergeCell ref="F2:G2"/>
    <mergeCell ref="F3:G3"/>
    <mergeCell ref="A6:G6"/>
    <mergeCell ref="A10:A12"/>
    <mergeCell ref="B10:C11"/>
    <mergeCell ref="D10:D12"/>
    <mergeCell ref="E10:E12"/>
    <mergeCell ref="F10:F12"/>
  </mergeCells>
  <phoneticPr fontId="91" type="noConversion"/>
  <pageMargins left="0" right="0" top="0" bottom="0" header="0.3" footer="0.3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G53"/>
  <sheetViews>
    <sheetView topLeftCell="A14" zoomScale="81" zoomScaleNormal="74" zoomScaleSheetLayoutView="100" workbookViewId="0">
      <selection activeCell="F45" sqref="F45"/>
    </sheetView>
  </sheetViews>
  <sheetFormatPr defaultColWidth="9.140625" defaultRowHeight="17.25" x14ac:dyDescent="0.3"/>
  <cols>
    <col min="1" max="3" width="8.140625" style="74" customWidth="1"/>
    <col min="4" max="4" width="11.5703125" style="74" customWidth="1"/>
    <col min="5" max="5" width="13.85546875" style="74" customWidth="1"/>
    <col min="6" max="6" width="62.140625" style="74" customWidth="1"/>
    <col min="7" max="7" width="32.85546875" style="74" customWidth="1"/>
    <col min="8" max="8" width="16.28515625" style="74" customWidth="1"/>
    <col min="9" max="9" width="15" style="74" customWidth="1"/>
    <col min="10" max="16384" width="9.140625" style="74"/>
  </cols>
  <sheetData>
    <row r="1" spans="1:7" s="70" customFormat="1" ht="37.5" customHeight="1" x14ac:dyDescent="0.25">
      <c r="F1" s="221" t="s">
        <v>18</v>
      </c>
      <c r="G1" s="221"/>
    </row>
    <row r="2" spans="1:7" s="16" customFormat="1" ht="17.649999999999999" customHeight="1" x14ac:dyDescent="0.3">
      <c r="F2" s="229" t="s">
        <v>66</v>
      </c>
      <c r="G2" s="229"/>
    </row>
    <row r="3" spans="1:7" s="16" customFormat="1" ht="17.649999999999999" customHeight="1" x14ac:dyDescent="0.3">
      <c r="F3" s="229" t="s">
        <v>0</v>
      </c>
      <c r="G3" s="229"/>
    </row>
    <row r="4" spans="1:7" ht="13.7" customHeight="1" x14ac:dyDescent="0.3"/>
    <row r="5" spans="1:7" ht="13.7" customHeight="1" x14ac:dyDescent="0.3"/>
    <row r="6" spans="1:7" ht="13.7" customHeight="1" x14ac:dyDescent="0.3"/>
    <row r="7" spans="1:7" s="3" customFormat="1" ht="52.5" customHeight="1" x14ac:dyDescent="0.3">
      <c r="A7" s="230" t="s">
        <v>69</v>
      </c>
      <c r="B7" s="230"/>
      <c r="C7" s="230"/>
      <c r="D7" s="230"/>
      <c r="E7" s="230"/>
      <c r="F7" s="230"/>
      <c r="G7" s="230"/>
    </row>
    <row r="8" spans="1:7" s="3" customFormat="1" x14ac:dyDescent="0.3">
      <c r="A8" s="71"/>
      <c r="B8" s="71"/>
      <c r="C8" s="71"/>
      <c r="D8" s="71"/>
      <c r="E8" s="71"/>
      <c r="F8" s="71"/>
      <c r="G8" s="71"/>
    </row>
    <row r="9" spans="1:7" s="3" customFormat="1" x14ac:dyDescent="0.3"/>
    <row r="10" spans="1:7" s="3" customFormat="1" x14ac:dyDescent="0.3">
      <c r="G10" s="16" t="s">
        <v>8</v>
      </c>
    </row>
    <row r="11" spans="1:7" s="10" customFormat="1" ht="100.9" customHeight="1" x14ac:dyDescent="0.25">
      <c r="A11" s="226" t="s">
        <v>9</v>
      </c>
      <c r="B11" s="226"/>
      <c r="C11" s="226"/>
      <c r="D11" s="226" t="s">
        <v>1</v>
      </c>
      <c r="E11" s="226"/>
      <c r="F11" s="226" t="s">
        <v>4</v>
      </c>
      <c r="G11" s="205" t="s">
        <v>25</v>
      </c>
    </row>
    <row r="12" spans="1:7" s="10" customFormat="1" ht="34.5" x14ac:dyDescent="0.25">
      <c r="A12" s="72" t="s">
        <v>23</v>
      </c>
      <c r="B12" s="72" t="s">
        <v>24</v>
      </c>
      <c r="C12" s="72" t="s">
        <v>10</v>
      </c>
      <c r="D12" s="72" t="s">
        <v>3</v>
      </c>
      <c r="E12" s="72" t="s">
        <v>14</v>
      </c>
      <c r="F12" s="226"/>
      <c r="G12" s="72" t="s">
        <v>2</v>
      </c>
    </row>
    <row r="13" spans="1:7" s="10" customFormat="1" ht="34.9" customHeight="1" x14ac:dyDescent="0.25">
      <c r="A13" s="9"/>
      <c r="B13" s="9"/>
      <c r="C13" s="9"/>
      <c r="D13" s="72"/>
      <c r="E13" s="72"/>
      <c r="F13" s="14" t="s">
        <v>7</v>
      </c>
      <c r="G13" s="8">
        <f>+G15</f>
        <v>0</v>
      </c>
    </row>
    <row r="14" spans="1:7" s="10" customFormat="1" x14ac:dyDescent="0.25">
      <c r="A14" s="9"/>
      <c r="B14" s="9"/>
      <c r="C14" s="9"/>
      <c r="D14" s="72"/>
      <c r="E14" s="72"/>
      <c r="F14" s="9" t="s">
        <v>59</v>
      </c>
      <c r="G14" s="2"/>
    </row>
    <row r="15" spans="1:7" s="10" customFormat="1" ht="34.5" x14ac:dyDescent="0.25">
      <c r="A15" s="9"/>
      <c r="B15" s="9"/>
      <c r="C15" s="9"/>
      <c r="D15" s="72"/>
      <c r="E15" s="72"/>
      <c r="F15" s="4" t="s">
        <v>16</v>
      </c>
      <c r="G15" s="2">
        <f>+G16</f>
        <v>0</v>
      </c>
    </row>
    <row r="16" spans="1:7" s="10" customFormat="1" ht="17.649999999999999" customHeight="1" x14ac:dyDescent="0.25">
      <c r="A16" s="224" t="s">
        <v>21</v>
      </c>
      <c r="B16" s="225"/>
      <c r="C16" s="234"/>
      <c r="D16" s="237"/>
      <c r="E16" s="234"/>
      <c r="F16" s="202" t="s">
        <v>22</v>
      </c>
      <c r="G16" s="2">
        <f>+G18</f>
        <v>0</v>
      </c>
    </row>
    <row r="17" spans="1:7" s="10" customFormat="1" ht="16.899999999999999" customHeight="1" x14ac:dyDescent="0.25">
      <c r="A17" s="224"/>
      <c r="B17" s="225"/>
      <c r="C17" s="235"/>
      <c r="D17" s="238"/>
      <c r="E17" s="235"/>
      <c r="F17" s="209" t="s">
        <v>5</v>
      </c>
      <c r="G17" s="6"/>
    </row>
    <row r="18" spans="1:7" s="10" customFormat="1" x14ac:dyDescent="0.25">
      <c r="A18" s="224"/>
      <c r="B18" s="231" t="s">
        <v>56</v>
      </c>
      <c r="C18" s="235"/>
      <c r="D18" s="238"/>
      <c r="E18" s="235"/>
      <c r="F18" s="202" t="s">
        <v>57</v>
      </c>
      <c r="G18" s="6">
        <f>+G20+'Հավելված N 2'!G35</f>
        <v>0</v>
      </c>
    </row>
    <row r="19" spans="1:7" s="10" customFormat="1" ht="16.899999999999999" customHeight="1" x14ac:dyDescent="0.25">
      <c r="A19" s="224"/>
      <c r="B19" s="232"/>
      <c r="C19" s="236"/>
      <c r="D19" s="238"/>
      <c r="E19" s="235"/>
      <c r="F19" s="209" t="s">
        <v>5</v>
      </c>
      <c r="G19" s="5"/>
    </row>
    <row r="20" spans="1:7" s="10" customFormat="1" x14ac:dyDescent="0.25">
      <c r="A20" s="224"/>
      <c r="B20" s="232"/>
      <c r="C20" s="231" t="s">
        <v>100</v>
      </c>
      <c r="D20" s="238"/>
      <c r="E20" s="235"/>
      <c r="F20" s="202" t="s">
        <v>95</v>
      </c>
      <c r="G20" s="6">
        <f>+G22</f>
        <v>-6789.5000000000073</v>
      </c>
    </row>
    <row r="21" spans="1:7" s="10" customFormat="1" ht="16.899999999999999" customHeight="1" x14ac:dyDescent="0.25">
      <c r="A21" s="224"/>
      <c r="B21" s="232"/>
      <c r="C21" s="232"/>
      <c r="D21" s="238"/>
      <c r="E21" s="235"/>
      <c r="F21" s="209" t="s">
        <v>5</v>
      </c>
      <c r="G21" s="11"/>
    </row>
    <row r="22" spans="1:7" s="10" customFormat="1" ht="34.5" x14ac:dyDescent="0.25">
      <c r="A22" s="224"/>
      <c r="B22" s="232"/>
      <c r="C22" s="232"/>
      <c r="D22" s="238"/>
      <c r="E22" s="235"/>
      <c r="F22" s="208" t="s">
        <v>11</v>
      </c>
      <c r="G22" s="5">
        <f>+G24</f>
        <v>-6789.5000000000073</v>
      </c>
    </row>
    <row r="23" spans="1:7" s="10" customFormat="1" ht="16.899999999999999" customHeight="1" x14ac:dyDescent="0.25">
      <c r="A23" s="224"/>
      <c r="B23" s="232"/>
      <c r="C23" s="232"/>
      <c r="D23" s="239"/>
      <c r="E23" s="236"/>
      <c r="F23" s="209" t="s">
        <v>5</v>
      </c>
      <c r="G23" s="11"/>
    </row>
    <row r="24" spans="1:7" s="10" customFormat="1" ht="18" customHeight="1" x14ac:dyDescent="0.25">
      <c r="A24" s="224"/>
      <c r="B24" s="232"/>
      <c r="C24" s="232"/>
      <c r="D24" s="199">
        <v>1168</v>
      </c>
      <c r="E24" s="227" t="s">
        <v>98</v>
      </c>
      <c r="F24" s="228"/>
      <c r="G24" s="2">
        <f t="shared" ref="G24" si="0">+G26</f>
        <v>-6789.5000000000073</v>
      </c>
    </row>
    <row r="25" spans="1:7" s="10" customFormat="1" ht="16.899999999999999" customHeight="1" x14ac:dyDescent="0.3">
      <c r="A25" s="224"/>
      <c r="B25" s="232"/>
      <c r="C25" s="232"/>
      <c r="D25" s="37"/>
      <c r="E25" s="200"/>
      <c r="F25" s="209" t="s">
        <v>5</v>
      </c>
      <c r="G25" s="2"/>
    </row>
    <row r="26" spans="1:7" s="10" customFormat="1" ht="51.75" x14ac:dyDescent="0.25">
      <c r="A26" s="224"/>
      <c r="B26" s="232"/>
      <c r="C26" s="232"/>
      <c r="D26" s="237"/>
      <c r="E26" s="199">
        <v>32001</v>
      </c>
      <c r="F26" s="206" t="s">
        <v>97</v>
      </c>
      <c r="G26" s="12">
        <f>+G28</f>
        <v>-6789.5000000000073</v>
      </c>
    </row>
    <row r="27" spans="1:7" s="10" customFormat="1" ht="18" customHeight="1" x14ac:dyDescent="0.25">
      <c r="A27" s="224"/>
      <c r="B27" s="232"/>
      <c r="C27" s="232"/>
      <c r="D27" s="238"/>
      <c r="E27" s="234"/>
      <c r="F27" s="209" t="s">
        <v>15</v>
      </c>
      <c r="G27" s="5"/>
    </row>
    <row r="28" spans="1:7" s="13" customFormat="1" ht="36.6" customHeight="1" x14ac:dyDescent="0.25">
      <c r="A28" s="224"/>
      <c r="B28" s="232"/>
      <c r="C28" s="232"/>
      <c r="D28" s="238"/>
      <c r="E28" s="235"/>
      <c r="F28" s="26" t="s">
        <v>11</v>
      </c>
      <c r="G28" s="20">
        <f>+G30</f>
        <v>-6789.5000000000073</v>
      </c>
    </row>
    <row r="29" spans="1:7" s="10" customFormat="1" ht="51.75" x14ac:dyDescent="0.25">
      <c r="A29" s="224"/>
      <c r="B29" s="232"/>
      <c r="C29" s="232"/>
      <c r="D29" s="238"/>
      <c r="E29" s="235"/>
      <c r="F29" s="209" t="s">
        <v>12</v>
      </c>
      <c r="G29" s="5"/>
    </row>
    <row r="30" spans="1:7" s="10" customFormat="1" ht="16.899999999999999" customHeight="1" x14ac:dyDescent="0.25">
      <c r="A30" s="224"/>
      <c r="B30" s="232"/>
      <c r="C30" s="232"/>
      <c r="D30" s="238"/>
      <c r="E30" s="235"/>
      <c r="F30" s="201" t="s">
        <v>6</v>
      </c>
      <c r="G30" s="6">
        <f>+G31</f>
        <v>-6789.5000000000073</v>
      </c>
    </row>
    <row r="31" spans="1:7" s="10" customFormat="1" ht="16.899999999999999" customHeight="1" x14ac:dyDescent="0.25">
      <c r="A31" s="224"/>
      <c r="B31" s="232"/>
      <c r="C31" s="232"/>
      <c r="D31" s="238"/>
      <c r="E31" s="235"/>
      <c r="F31" s="209" t="s">
        <v>70</v>
      </c>
      <c r="G31" s="7">
        <f t="shared" ref="G31:G33" si="1">+G32</f>
        <v>-6789.5000000000073</v>
      </c>
    </row>
    <row r="32" spans="1:7" s="10" customFormat="1" ht="18" customHeight="1" x14ac:dyDescent="0.25">
      <c r="A32" s="224"/>
      <c r="B32" s="232"/>
      <c r="C32" s="232"/>
      <c r="D32" s="238"/>
      <c r="E32" s="235"/>
      <c r="F32" s="209" t="s">
        <v>71</v>
      </c>
      <c r="G32" s="7">
        <f>+G33</f>
        <v>-6789.5000000000073</v>
      </c>
    </row>
    <row r="33" spans="1:7" s="10" customFormat="1" ht="18" customHeight="1" x14ac:dyDescent="0.25">
      <c r="A33" s="224"/>
      <c r="B33" s="232"/>
      <c r="C33" s="232"/>
      <c r="D33" s="238"/>
      <c r="E33" s="235"/>
      <c r="F33" s="209" t="s">
        <v>99</v>
      </c>
      <c r="G33" s="7">
        <f t="shared" si="1"/>
        <v>-6789.5000000000073</v>
      </c>
    </row>
    <row r="34" spans="1:7" s="10" customFormat="1" ht="18" customHeight="1" x14ac:dyDescent="0.25">
      <c r="A34" s="224"/>
      <c r="B34" s="232"/>
      <c r="C34" s="233"/>
      <c r="D34" s="239"/>
      <c r="E34" s="236"/>
      <c r="F34" s="179" t="s">
        <v>65</v>
      </c>
      <c r="G34" s="7">
        <f>+'Հավելված N 4'!E25</f>
        <v>-6789.5000000000073</v>
      </c>
    </row>
    <row r="35" spans="1:7" s="10" customFormat="1" ht="34.5" x14ac:dyDescent="0.25">
      <c r="A35" s="224"/>
      <c r="B35" s="232"/>
      <c r="C35" s="231" t="s">
        <v>137</v>
      </c>
      <c r="D35" s="237"/>
      <c r="E35" s="234"/>
      <c r="F35" s="202" t="s">
        <v>123</v>
      </c>
      <c r="G35" s="6">
        <f>+G37</f>
        <v>6789.5000000000073</v>
      </c>
    </row>
    <row r="36" spans="1:7" s="10" customFormat="1" ht="16.899999999999999" customHeight="1" x14ac:dyDescent="0.25">
      <c r="A36" s="224"/>
      <c r="B36" s="232"/>
      <c r="C36" s="232"/>
      <c r="D36" s="238"/>
      <c r="E36" s="235"/>
      <c r="F36" s="209" t="s">
        <v>5</v>
      </c>
      <c r="G36" s="11"/>
    </row>
    <row r="37" spans="1:7" s="10" customFormat="1" ht="34.5" x14ac:dyDescent="0.25">
      <c r="A37" s="224"/>
      <c r="B37" s="232"/>
      <c r="C37" s="232"/>
      <c r="D37" s="238"/>
      <c r="E37" s="235"/>
      <c r="F37" s="208" t="s">
        <v>11</v>
      </c>
      <c r="G37" s="5">
        <f>+G39</f>
        <v>6789.5000000000073</v>
      </c>
    </row>
    <row r="38" spans="1:7" s="10" customFormat="1" ht="16.899999999999999" customHeight="1" x14ac:dyDescent="0.25">
      <c r="A38" s="224"/>
      <c r="B38" s="232"/>
      <c r="C38" s="232"/>
      <c r="D38" s="239"/>
      <c r="E38" s="236"/>
      <c r="F38" s="209" t="s">
        <v>5</v>
      </c>
      <c r="G38" s="11"/>
    </row>
    <row r="39" spans="1:7" s="10" customFormat="1" ht="18" customHeight="1" x14ac:dyDescent="0.25">
      <c r="A39" s="224"/>
      <c r="B39" s="232"/>
      <c r="C39" s="232"/>
      <c r="D39" s="199">
        <v>1075</v>
      </c>
      <c r="E39" s="242" t="s">
        <v>133</v>
      </c>
      <c r="F39" s="242"/>
      <c r="G39" s="2">
        <f t="shared" ref="G39" si="2">+G41</f>
        <v>6789.5000000000073</v>
      </c>
    </row>
    <row r="40" spans="1:7" s="10" customFormat="1" ht="16.899999999999999" customHeight="1" x14ac:dyDescent="0.3">
      <c r="A40" s="224"/>
      <c r="B40" s="232"/>
      <c r="C40" s="232"/>
      <c r="D40" s="240"/>
      <c r="E40" s="200"/>
      <c r="F40" s="209" t="s">
        <v>5</v>
      </c>
      <c r="G40" s="2"/>
    </row>
    <row r="41" spans="1:7" s="10" customFormat="1" ht="34.5" x14ac:dyDescent="0.25">
      <c r="A41" s="224"/>
      <c r="B41" s="232"/>
      <c r="C41" s="232"/>
      <c r="D41" s="240"/>
      <c r="E41" s="199">
        <v>21001</v>
      </c>
      <c r="F41" s="45" t="s">
        <v>117</v>
      </c>
      <c r="G41" s="12">
        <f>+G43</f>
        <v>6789.5000000000073</v>
      </c>
    </row>
    <row r="42" spans="1:7" s="10" customFormat="1" ht="18" customHeight="1" x14ac:dyDescent="0.25">
      <c r="A42" s="224"/>
      <c r="B42" s="232"/>
      <c r="C42" s="232"/>
      <c r="D42" s="240"/>
      <c r="E42" s="241"/>
      <c r="F42" s="209" t="s">
        <v>15</v>
      </c>
      <c r="G42" s="5"/>
    </row>
    <row r="43" spans="1:7" s="13" customFormat="1" ht="36.6" customHeight="1" x14ac:dyDescent="0.25">
      <c r="A43" s="224"/>
      <c r="B43" s="232"/>
      <c r="C43" s="232"/>
      <c r="D43" s="240"/>
      <c r="E43" s="241"/>
      <c r="F43" s="26" t="s">
        <v>11</v>
      </c>
      <c r="G43" s="20">
        <f>+G45</f>
        <v>6789.5000000000073</v>
      </c>
    </row>
    <row r="44" spans="1:7" s="10" customFormat="1" ht="51.75" x14ac:dyDescent="0.25">
      <c r="A44" s="224"/>
      <c r="B44" s="232"/>
      <c r="C44" s="232"/>
      <c r="D44" s="240"/>
      <c r="E44" s="241"/>
      <c r="F44" s="209" t="s">
        <v>12</v>
      </c>
      <c r="G44" s="5"/>
    </row>
    <row r="45" spans="1:7" s="10" customFormat="1" ht="16.899999999999999" customHeight="1" x14ac:dyDescent="0.25">
      <c r="A45" s="224"/>
      <c r="B45" s="232"/>
      <c r="C45" s="232"/>
      <c r="D45" s="240"/>
      <c r="E45" s="241"/>
      <c r="F45" s="201" t="s">
        <v>6</v>
      </c>
      <c r="G45" s="6">
        <f>+G46+G50</f>
        <v>6789.5000000000073</v>
      </c>
    </row>
    <row r="46" spans="1:7" s="10" customFormat="1" ht="16.899999999999999" customHeight="1" x14ac:dyDescent="0.25">
      <c r="A46" s="224"/>
      <c r="B46" s="232"/>
      <c r="C46" s="232"/>
      <c r="D46" s="240"/>
      <c r="E46" s="241"/>
      <c r="F46" s="209" t="s">
        <v>58</v>
      </c>
      <c r="G46" s="180">
        <f t="shared" ref="G46" si="3">+G47</f>
        <v>53185.9</v>
      </c>
    </row>
    <row r="47" spans="1:7" s="10" customFormat="1" ht="18" customHeight="1" x14ac:dyDescent="0.25">
      <c r="A47" s="224"/>
      <c r="B47" s="232"/>
      <c r="C47" s="232"/>
      <c r="D47" s="240"/>
      <c r="E47" s="241"/>
      <c r="F47" s="209" t="s">
        <v>134</v>
      </c>
      <c r="G47" s="180">
        <f>+G48</f>
        <v>53185.9</v>
      </c>
    </row>
    <row r="48" spans="1:7" s="10" customFormat="1" ht="34.5" x14ac:dyDescent="0.25">
      <c r="A48" s="224"/>
      <c r="B48" s="232"/>
      <c r="C48" s="232"/>
      <c r="D48" s="240"/>
      <c r="E48" s="241"/>
      <c r="F48" s="209" t="s">
        <v>135</v>
      </c>
      <c r="G48" s="181">
        <f>+G49</f>
        <v>53185.9</v>
      </c>
    </row>
    <row r="49" spans="1:7" s="10" customFormat="1" ht="34.5" x14ac:dyDescent="0.25">
      <c r="A49" s="224"/>
      <c r="B49" s="232"/>
      <c r="C49" s="232"/>
      <c r="D49" s="240"/>
      <c r="E49" s="241"/>
      <c r="F49" s="179" t="s">
        <v>136</v>
      </c>
      <c r="G49" s="180">
        <f>+'Հավելված N 5'!G12</f>
        <v>53185.9</v>
      </c>
    </row>
    <row r="50" spans="1:7" s="10" customFormat="1" ht="16.899999999999999" customHeight="1" x14ac:dyDescent="0.25">
      <c r="A50" s="224"/>
      <c r="B50" s="232"/>
      <c r="C50" s="232"/>
      <c r="D50" s="240"/>
      <c r="E50" s="241"/>
      <c r="F50" s="209" t="s">
        <v>70</v>
      </c>
      <c r="G50" s="7">
        <f t="shared" ref="G50:G52" si="4">+G51</f>
        <v>-46396.399999999994</v>
      </c>
    </row>
    <row r="51" spans="1:7" s="10" customFormat="1" ht="18" customHeight="1" x14ac:dyDescent="0.25">
      <c r="A51" s="224"/>
      <c r="B51" s="232"/>
      <c r="C51" s="232"/>
      <c r="D51" s="240"/>
      <c r="E51" s="241"/>
      <c r="F51" s="209" t="s">
        <v>71</v>
      </c>
      <c r="G51" s="7">
        <f>+G52</f>
        <v>-46396.399999999994</v>
      </c>
    </row>
    <row r="52" spans="1:7" s="10" customFormat="1" ht="18" customHeight="1" x14ac:dyDescent="0.25">
      <c r="A52" s="224"/>
      <c r="B52" s="232"/>
      <c r="C52" s="232"/>
      <c r="D52" s="240"/>
      <c r="E52" s="241"/>
      <c r="F52" s="209" t="s">
        <v>99</v>
      </c>
      <c r="G52" s="7">
        <f t="shared" si="4"/>
        <v>-46396.399999999994</v>
      </c>
    </row>
    <row r="53" spans="1:7" s="10" customFormat="1" ht="18" customHeight="1" x14ac:dyDescent="0.25">
      <c r="A53" s="224"/>
      <c r="B53" s="233"/>
      <c r="C53" s="233"/>
      <c r="D53" s="240"/>
      <c r="E53" s="241"/>
      <c r="F53" s="179" t="s">
        <v>65</v>
      </c>
      <c r="G53" s="7">
        <f>+'Հավելված N 4'!E15</f>
        <v>-46396.399999999994</v>
      </c>
    </row>
  </sheetData>
  <mergeCells count="23">
    <mergeCell ref="E27:E34"/>
    <mergeCell ref="D26:D34"/>
    <mergeCell ref="F1:G1"/>
    <mergeCell ref="F2:G2"/>
    <mergeCell ref="F3:G3"/>
    <mergeCell ref="A7:G7"/>
    <mergeCell ref="A11:C11"/>
    <mergeCell ref="A16:A53"/>
    <mergeCell ref="B16:B17"/>
    <mergeCell ref="D11:E11"/>
    <mergeCell ref="F11:F12"/>
    <mergeCell ref="E24:F24"/>
    <mergeCell ref="C35:C53"/>
    <mergeCell ref="B18:B53"/>
    <mergeCell ref="C20:C34"/>
    <mergeCell ref="E35:E38"/>
    <mergeCell ref="D35:D38"/>
    <mergeCell ref="D40:D53"/>
    <mergeCell ref="E42:E53"/>
    <mergeCell ref="E39:F39"/>
    <mergeCell ref="E16:E23"/>
    <mergeCell ref="D16:D23"/>
    <mergeCell ref="C16:C19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26"/>
  <sheetViews>
    <sheetView topLeftCell="A13" zoomScale="85" zoomScaleNormal="85" workbookViewId="0">
      <selection activeCell="F26" sqref="F26"/>
    </sheetView>
  </sheetViews>
  <sheetFormatPr defaultColWidth="9.140625" defaultRowHeight="17.25" x14ac:dyDescent="0.3"/>
  <cols>
    <col min="1" max="1" width="9.140625" style="96"/>
    <col min="2" max="2" width="9.140625" style="96" customWidth="1"/>
    <col min="3" max="3" width="54.28515625" style="96" customWidth="1"/>
    <col min="4" max="4" width="16.42578125" style="96" customWidth="1"/>
    <col min="5" max="8" width="20.42578125" style="96" customWidth="1"/>
    <col min="9" max="9" width="18.42578125" style="96" bestFit="1" customWidth="1"/>
    <col min="10" max="10" width="14.140625" style="96" bestFit="1" customWidth="1"/>
    <col min="11" max="11" width="15.7109375" style="190" customWidth="1"/>
    <col min="12" max="12" width="24.42578125" style="192" customWidth="1"/>
    <col min="13" max="16384" width="9.140625" style="96"/>
  </cols>
  <sheetData>
    <row r="1" spans="1:12" s="157" customFormat="1" ht="26.65" customHeight="1" x14ac:dyDescent="0.25">
      <c r="A1" s="155"/>
      <c r="B1" s="156"/>
      <c r="C1" s="156"/>
      <c r="D1" s="156"/>
      <c r="E1" s="155"/>
      <c r="F1" s="252" t="s">
        <v>20</v>
      </c>
      <c r="G1" s="252"/>
      <c r="H1" s="252"/>
      <c r="K1" s="189"/>
      <c r="L1" s="191"/>
    </row>
    <row r="2" spans="1:12" s="17" customFormat="1" x14ac:dyDescent="0.3">
      <c r="A2" s="158"/>
      <c r="B2" s="158"/>
      <c r="C2" s="158"/>
      <c r="D2" s="158"/>
      <c r="E2" s="159"/>
      <c r="F2" s="253" t="s">
        <v>68</v>
      </c>
      <c r="G2" s="253"/>
      <c r="H2" s="253"/>
      <c r="K2" s="83"/>
      <c r="L2" s="192"/>
    </row>
    <row r="3" spans="1:12" s="17" customFormat="1" x14ac:dyDescent="0.3">
      <c r="A3" s="158"/>
      <c r="B3" s="158"/>
      <c r="C3" s="158"/>
      <c r="D3" s="158"/>
      <c r="E3" s="159"/>
      <c r="F3" s="253" t="s">
        <v>19</v>
      </c>
      <c r="G3" s="253"/>
      <c r="H3" s="253"/>
      <c r="K3" s="83"/>
      <c r="L3" s="192"/>
    </row>
    <row r="4" spans="1:12" s="17" customFormat="1" x14ac:dyDescent="0.3">
      <c r="A4" s="160"/>
      <c r="B4" s="160"/>
      <c r="C4" s="161"/>
      <c r="D4" s="159"/>
      <c r="E4" s="159"/>
      <c r="F4" s="159"/>
      <c r="G4" s="159"/>
      <c r="H4" s="159"/>
      <c r="K4" s="83"/>
      <c r="L4" s="192"/>
    </row>
    <row r="5" spans="1:12" s="17" customFormat="1" ht="37.5" customHeight="1" x14ac:dyDescent="0.3">
      <c r="A5" s="254" t="s">
        <v>161</v>
      </c>
      <c r="B5" s="255"/>
      <c r="C5" s="255"/>
      <c r="D5" s="255"/>
      <c r="E5" s="255"/>
      <c r="F5" s="255"/>
      <c r="G5" s="255"/>
      <c r="H5" s="255"/>
      <c r="K5" s="83"/>
      <c r="L5" s="192"/>
    </row>
    <row r="6" spans="1:12" s="17" customFormat="1" ht="37.5" customHeight="1" x14ac:dyDescent="0.3">
      <c r="A6" s="255"/>
      <c r="B6" s="255"/>
      <c r="C6" s="255"/>
      <c r="D6" s="255"/>
      <c r="E6" s="255"/>
      <c r="F6" s="255"/>
      <c r="G6" s="255"/>
      <c r="H6" s="255"/>
      <c r="K6" s="83"/>
      <c r="L6" s="192"/>
    </row>
    <row r="7" spans="1:12" s="17" customFormat="1" x14ac:dyDescent="0.3">
      <c r="E7" s="159"/>
      <c r="F7" s="159"/>
      <c r="G7" s="159"/>
      <c r="K7" s="83"/>
      <c r="L7" s="192"/>
    </row>
    <row r="8" spans="1:12" s="17" customFormat="1" x14ac:dyDescent="0.3">
      <c r="A8" s="162"/>
      <c r="B8" s="162"/>
      <c r="C8" s="162"/>
      <c r="D8" s="163"/>
      <c r="E8" s="159"/>
      <c r="F8" s="159"/>
      <c r="G8" s="256" t="s">
        <v>8</v>
      </c>
      <c r="H8" s="256"/>
      <c r="K8" s="83"/>
      <c r="L8" s="192"/>
    </row>
    <row r="9" spans="1:12" s="17" customFormat="1" ht="45" customHeight="1" x14ac:dyDescent="0.3">
      <c r="A9" s="243" t="s">
        <v>34</v>
      </c>
      <c r="B9" s="244"/>
      <c r="C9" s="245" t="s">
        <v>35</v>
      </c>
      <c r="D9" s="247" t="s">
        <v>36</v>
      </c>
      <c r="E9" s="249" t="s">
        <v>162</v>
      </c>
      <c r="F9" s="250"/>
      <c r="G9" s="250"/>
      <c r="H9" s="251"/>
      <c r="K9" s="83"/>
      <c r="L9" s="192"/>
    </row>
    <row r="10" spans="1:12" s="17" customFormat="1" ht="103.5" x14ac:dyDescent="0.3">
      <c r="A10" s="151" t="s">
        <v>13</v>
      </c>
      <c r="B10" s="151" t="s">
        <v>14</v>
      </c>
      <c r="C10" s="246"/>
      <c r="D10" s="248"/>
      <c r="E10" s="164" t="s">
        <v>37</v>
      </c>
      <c r="F10" s="164" t="s">
        <v>38</v>
      </c>
      <c r="G10" s="164" t="s">
        <v>39</v>
      </c>
      <c r="H10" s="164" t="s">
        <v>40</v>
      </c>
      <c r="K10" s="83"/>
      <c r="L10" s="192"/>
    </row>
    <row r="11" spans="1:12" s="17" customFormat="1" x14ac:dyDescent="0.3">
      <c r="A11" s="151"/>
      <c r="B11" s="151"/>
      <c r="C11" s="165" t="s">
        <v>41</v>
      </c>
      <c r="D11" s="141">
        <f>SUM(E11:H11)</f>
        <v>-53185.9</v>
      </c>
      <c r="E11" s="140">
        <f>+E13</f>
        <v>0</v>
      </c>
      <c r="F11" s="140">
        <f>+F13</f>
        <v>-53185.9</v>
      </c>
      <c r="G11" s="140">
        <f>+G13</f>
        <v>0</v>
      </c>
      <c r="H11" s="140">
        <f>+H13</f>
        <v>0</v>
      </c>
      <c r="I11" s="166"/>
      <c r="J11" s="166"/>
      <c r="K11" s="83"/>
      <c r="L11" s="192"/>
    </row>
    <row r="12" spans="1:12" s="17" customFormat="1" x14ac:dyDescent="0.3">
      <c r="A12" s="186"/>
      <c r="B12" s="186"/>
      <c r="C12" s="165" t="s">
        <v>42</v>
      </c>
      <c r="D12" s="196"/>
      <c r="E12" s="187"/>
      <c r="F12" s="187"/>
      <c r="G12" s="187"/>
      <c r="H12" s="187"/>
      <c r="I12" s="188"/>
      <c r="J12" s="185"/>
      <c r="K12" s="190"/>
      <c r="L12" s="192"/>
    </row>
    <row r="13" spans="1:12" s="17" customFormat="1" ht="51.75" x14ac:dyDescent="0.3">
      <c r="A13" s="167"/>
      <c r="B13" s="168"/>
      <c r="C13" s="168" t="s">
        <v>16</v>
      </c>
      <c r="D13" s="141">
        <f>SUM(E13:H13)</f>
        <v>-53185.9</v>
      </c>
      <c r="E13" s="140">
        <f>+E15+E23</f>
        <v>0</v>
      </c>
      <c r="F13" s="140">
        <f t="shared" ref="F13:H13" si="0">+F15+F23</f>
        <v>-53185.9</v>
      </c>
      <c r="G13" s="140">
        <f t="shared" si="0"/>
        <v>0</v>
      </c>
      <c r="H13" s="140">
        <f t="shared" si="0"/>
        <v>0</v>
      </c>
      <c r="I13" s="166"/>
      <c r="K13" s="83"/>
      <c r="L13" s="192"/>
    </row>
    <row r="14" spans="1:12" s="17" customFormat="1" x14ac:dyDescent="0.3">
      <c r="A14" s="167"/>
      <c r="B14" s="167"/>
      <c r="C14" s="167" t="s">
        <v>43</v>
      </c>
      <c r="D14" s="169"/>
      <c r="E14" s="169"/>
      <c r="F14" s="169"/>
      <c r="G14" s="169"/>
      <c r="H14" s="169"/>
      <c r="K14" s="83"/>
      <c r="L14" s="192"/>
    </row>
    <row r="15" spans="1:12" s="17" customFormat="1" ht="34.5" x14ac:dyDescent="0.3">
      <c r="A15" s="36">
        <v>1075</v>
      </c>
      <c r="B15" s="27">
        <v>21001</v>
      </c>
      <c r="C15" s="48" t="s">
        <v>117</v>
      </c>
      <c r="D15" s="82">
        <f>SUM(E15:H15)</f>
        <v>-46396.399999999994</v>
      </c>
      <c r="E15" s="82">
        <f>+E17</f>
        <v>0</v>
      </c>
      <c r="F15" s="82">
        <f t="shared" ref="F15:H15" si="1">+F17</f>
        <v>-46396.399999999994</v>
      </c>
      <c r="G15" s="82">
        <f t="shared" si="1"/>
        <v>0</v>
      </c>
      <c r="H15" s="82">
        <f t="shared" si="1"/>
        <v>0</v>
      </c>
      <c r="I15" s="91"/>
      <c r="K15" s="83"/>
      <c r="L15" s="192"/>
    </row>
    <row r="16" spans="1:12" s="3" customFormat="1" x14ac:dyDescent="0.3">
      <c r="A16" s="124"/>
      <c r="B16" s="124"/>
      <c r="C16" s="47" t="s">
        <v>5</v>
      </c>
      <c r="D16" s="125"/>
      <c r="E16" s="84"/>
      <c r="F16" s="126"/>
      <c r="G16" s="77"/>
      <c r="H16" s="77"/>
      <c r="K16" s="83"/>
      <c r="L16" s="192"/>
    </row>
    <row r="17" spans="1:12" s="80" customFormat="1" x14ac:dyDescent="0.3">
      <c r="A17" s="85"/>
      <c r="B17" s="85"/>
      <c r="C17" s="123" t="s">
        <v>131</v>
      </c>
      <c r="D17" s="127">
        <f>SUM(E17:H17)</f>
        <v>-46396.399999999994</v>
      </c>
      <c r="E17" s="127">
        <f>+E19+E21</f>
        <v>0</v>
      </c>
      <c r="F17" s="127">
        <f t="shared" ref="F17:H17" si="2">+F19+F21</f>
        <v>-46396.399999999994</v>
      </c>
      <c r="G17" s="127">
        <f t="shared" si="2"/>
        <v>0</v>
      </c>
      <c r="H17" s="127">
        <f t="shared" si="2"/>
        <v>0</v>
      </c>
      <c r="I17" s="128"/>
      <c r="K17" s="79"/>
      <c r="L17" s="194"/>
    </row>
    <row r="18" spans="1:12" s="3" customFormat="1" x14ac:dyDescent="0.3">
      <c r="A18" s="124"/>
      <c r="B18" s="124"/>
      <c r="C18" s="32" t="s">
        <v>121</v>
      </c>
      <c r="D18" s="77"/>
      <c r="E18" s="84"/>
      <c r="F18" s="126"/>
      <c r="G18" s="77"/>
      <c r="H18" s="77"/>
      <c r="K18" s="83"/>
      <c r="L18" s="192"/>
    </row>
    <row r="19" spans="1:12" s="80" customFormat="1" ht="16.899999999999999" customHeight="1" x14ac:dyDescent="0.3">
      <c r="A19" s="85"/>
      <c r="B19" s="85"/>
      <c r="C19" s="129" t="s">
        <v>45</v>
      </c>
      <c r="D19" s="78">
        <f>SUM(E19:H19)</f>
        <v>-12196.1</v>
      </c>
      <c r="E19" s="78">
        <f>+E20</f>
        <v>0</v>
      </c>
      <c r="F19" s="78">
        <f>+F20</f>
        <v>-12196.1</v>
      </c>
      <c r="G19" s="78">
        <f>+G20</f>
        <v>0</v>
      </c>
      <c r="H19" s="78">
        <f>+H20</f>
        <v>0</v>
      </c>
      <c r="I19" s="128"/>
      <c r="K19" s="79"/>
      <c r="L19" s="194"/>
    </row>
    <row r="20" spans="1:12" s="19" customFormat="1" ht="34.5" x14ac:dyDescent="0.3">
      <c r="A20" s="103"/>
      <c r="B20" s="103"/>
      <c r="C20" s="120" t="s">
        <v>154</v>
      </c>
      <c r="D20" s="31">
        <f>+E20+F20+G20+H20</f>
        <v>-12196.1</v>
      </c>
      <c r="E20" s="31"/>
      <c r="F20" s="31">
        <f>+'Հավելված N 8'!I21+'Հավելված N 8'!I24+'Հավելված N 8'!I26</f>
        <v>-12196.1</v>
      </c>
      <c r="G20" s="31"/>
      <c r="H20" s="31"/>
      <c r="K20" s="38"/>
      <c r="L20" s="193"/>
    </row>
    <row r="21" spans="1:12" s="80" customFormat="1" ht="16.899999999999999" customHeight="1" x14ac:dyDescent="0.3">
      <c r="A21" s="85"/>
      <c r="B21" s="85"/>
      <c r="C21" s="129" t="s">
        <v>109</v>
      </c>
      <c r="D21" s="78">
        <f>SUM(E21:H21)</f>
        <v>-34200.299999999996</v>
      </c>
      <c r="E21" s="78">
        <f>+E22</f>
        <v>0</v>
      </c>
      <c r="F21" s="78">
        <f>+F22</f>
        <v>-34200.299999999996</v>
      </c>
      <c r="G21" s="78">
        <f>+G22</f>
        <v>0</v>
      </c>
      <c r="H21" s="78">
        <f>+H22</f>
        <v>0</v>
      </c>
      <c r="I21" s="128"/>
      <c r="K21" s="79"/>
      <c r="L21" s="194"/>
    </row>
    <row r="22" spans="1:12" s="19" customFormat="1" ht="51.75" x14ac:dyDescent="0.3">
      <c r="A22" s="47"/>
      <c r="B22" s="47"/>
      <c r="C22" s="120" t="s">
        <v>155</v>
      </c>
      <c r="D22" s="31">
        <f>+E22+F22+G22+H22</f>
        <v>-34200.299999999996</v>
      </c>
      <c r="E22" s="31"/>
      <c r="F22" s="31">
        <f>+'Հավելված N 8'!I22+'Հավելված N 8'!I25+'Հավելված N 8'!I27</f>
        <v>-34200.299999999996</v>
      </c>
      <c r="G22" s="31"/>
      <c r="H22" s="31"/>
      <c r="K22" s="38"/>
      <c r="L22" s="193"/>
    </row>
    <row r="23" spans="1:12" s="17" customFormat="1" ht="51.75" x14ac:dyDescent="0.3">
      <c r="A23" s="123">
        <v>1168</v>
      </c>
      <c r="B23" s="123">
        <v>32001</v>
      </c>
      <c r="C23" s="48" t="s">
        <v>96</v>
      </c>
      <c r="D23" s="82">
        <f>SUM(E23:H23)</f>
        <v>-6789.5000000000073</v>
      </c>
      <c r="E23" s="82">
        <f>+E25</f>
        <v>0</v>
      </c>
      <c r="F23" s="82">
        <f t="shared" ref="F23:H23" si="3">+F25</f>
        <v>-6789.5000000000073</v>
      </c>
      <c r="G23" s="82">
        <f t="shared" si="3"/>
        <v>0</v>
      </c>
      <c r="H23" s="82">
        <f t="shared" si="3"/>
        <v>0</v>
      </c>
      <c r="I23" s="91"/>
      <c r="K23" s="83"/>
      <c r="L23" s="192"/>
    </row>
    <row r="24" spans="1:12" s="3" customFormat="1" x14ac:dyDescent="0.3">
      <c r="A24" s="124"/>
      <c r="B24" s="124"/>
      <c r="C24" s="47" t="s">
        <v>5</v>
      </c>
      <c r="D24" s="125"/>
      <c r="E24" s="84"/>
      <c r="F24" s="84"/>
      <c r="G24" s="84"/>
      <c r="H24" s="84"/>
      <c r="K24" s="83"/>
      <c r="L24" s="192"/>
    </row>
    <row r="25" spans="1:12" s="80" customFormat="1" ht="16.899999999999999" customHeight="1" x14ac:dyDescent="0.3">
      <c r="A25" s="85"/>
      <c r="B25" s="85"/>
      <c r="C25" s="129" t="s">
        <v>46</v>
      </c>
      <c r="D25" s="78">
        <f>SUM(E25:H25)</f>
        <v>-6789.5000000000073</v>
      </c>
      <c r="E25" s="78">
        <f>+E26</f>
        <v>0</v>
      </c>
      <c r="F25" s="78">
        <f t="shared" ref="F25:H25" si="4">+F26</f>
        <v>-6789.5000000000073</v>
      </c>
      <c r="G25" s="78">
        <f t="shared" si="4"/>
        <v>0</v>
      </c>
      <c r="H25" s="78">
        <f t="shared" si="4"/>
        <v>0</v>
      </c>
      <c r="I25" s="128"/>
      <c r="K25" s="79"/>
      <c r="L25" s="194"/>
    </row>
    <row r="26" spans="1:12" s="19" customFormat="1" ht="34.5" x14ac:dyDescent="0.3">
      <c r="A26" s="47"/>
      <c r="B26" s="47"/>
      <c r="C26" s="120" t="s">
        <v>127</v>
      </c>
      <c r="D26" s="31">
        <f>+E26+F26+G26+H26</f>
        <v>-6789.5000000000073</v>
      </c>
      <c r="E26" s="31"/>
      <c r="F26" s="31">
        <f>+'Հավելված N 8'!I17</f>
        <v>-6789.5000000000073</v>
      </c>
      <c r="G26" s="31"/>
      <c r="H26" s="31"/>
      <c r="K26" s="38"/>
      <c r="L26" s="193"/>
    </row>
  </sheetData>
  <mergeCells count="9">
    <mergeCell ref="A9:B9"/>
    <mergeCell ref="C9:C10"/>
    <mergeCell ref="D9:D10"/>
    <mergeCell ref="E9:H9"/>
    <mergeCell ref="F1:H1"/>
    <mergeCell ref="F2:H2"/>
    <mergeCell ref="F3:H3"/>
    <mergeCell ref="A5:H6"/>
    <mergeCell ref="G8:H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F28"/>
  <sheetViews>
    <sheetView topLeftCell="A10" zoomScale="85" zoomScaleNormal="85" workbookViewId="0">
      <selection activeCell="D27" sqref="D27"/>
    </sheetView>
  </sheetViews>
  <sheetFormatPr defaultColWidth="9.140625" defaultRowHeight="17.25" x14ac:dyDescent="0.3"/>
  <cols>
    <col min="1" max="3" width="9.140625" style="30"/>
    <col min="4" max="4" width="54.28515625" style="30" customWidth="1"/>
    <col min="5" max="5" width="29.5703125" style="30" customWidth="1"/>
    <col min="6" max="6" width="30.42578125" style="30" customWidth="1"/>
    <col min="7" max="16384" width="9.140625" style="30"/>
  </cols>
  <sheetData>
    <row r="1" spans="2:6" s="148" customFormat="1" ht="25.5" customHeight="1" x14ac:dyDescent="0.25">
      <c r="C1" s="252" t="s">
        <v>64</v>
      </c>
      <c r="D1" s="252"/>
      <c r="E1" s="252"/>
    </row>
    <row r="2" spans="2:6" s="34" customFormat="1" ht="17.850000000000001" customHeight="1" x14ac:dyDescent="0.3">
      <c r="D2" s="229" t="s">
        <v>66</v>
      </c>
      <c r="E2" s="229"/>
    </row>
    <row r="3" spans="2:6" s="34" customFormat="1" ht="17.45" customHeight="1" x14ac:dyDescent="0.3">
      <c r="C3" s="253" t="s">
        <v>19</v>
      </c>
      <c r="D3" s="253"/>
      <c r="E3" s="253"/>
    </row>
    <row r="4" spans="2:6" s="34" customFormat="1" ht="13.7" customHeight="1" x14ac:dyDescent="0.3">
      <c r="D4" s="149"/>
      <c r="E4" s="149"/>
    </row>
    <row r="5" spans="2:6" s="34" customFormat="1" ht="13.7" customHeight="1" x14ac:dyDescent="0.3">
      <c r="D5" s="149"/>
      <c r="E5" s="149"/>
    </row>
    <row r="6" spans="2:6" s="34" customFormat="1" ht="85.7" customHeight="1" x14ac:dyDescent="0.3">
      <c r="B6" s="257" t="s">
        <v>163</v>
      </c>
      <c r="C6" s="257"/>
      <c r="D6" s="257"/>
      <c r="E6" s="257"/>
    </row>
    <row r="7" spans="2:6" s="34" customFormat="1" x14ac:dyDescent="0.3">
      <c r="E7" s="184"/>
    </row>
    <row r="8" spans="2:6" s="34" customFormat="1" x14ac:dyDescent="0.3">
      <c r="E8" s="150" t="s">
        <v>8</v>
      </c>
    </row>
    <row r="9" spans="2:6" s="34" customFormat="1" ht="85.9" customHeight="1" x14ac:dyDescent="0.3">
      <c r="B9" s="243" t="s">
        <v>34</v>
      </c>
      <c r="C9" s="244"/>
      <c r="D9" s="245" t="s">
        <v>35</v>
      </c>
      <c r="E9" s="215" t="s">
        <v>162</v>
      </c>
    </row>
    <row r="10" spans="2:6" s="34" customFormat="1" ht="81" customHeight="1" x14ac:dyDescent="0.3">
      <c r="B10" s="151" t="s">
        <v>13</v>
      </c>
      <c r="C10" s="151" t="s">
        <v>14</v>
      </c>
      <c r="D10" s="246"/>
      <c r="E10" s="152" t="s">
        <v>2</v>
      </c>
      <c r="F10" s="143"/>
    </row>
    <row r="11" spans="2:6" s="34" customFormat="1" ht="51.75" x14ac:dyDescent="0.3">
      <c r="B11" s="151"/>
      <c r="C11" s="151"/>
      <c r="D11" s="153" t="s">
        <v>16</v>
      </c>
      <c r="E11" s="141">
        <f>+E13+E23</f>
        <v>-53185.9</v>
      </c>
    </row>
    <row r="12" spans="2:6" s="34" customFormat="1" x14ac:dyDescent="0.3">
      <c r="B12" s="151"/>
      <c r="C12" s="151"/>
      <c r="D12" s="154" t="s">
        <v>44</v>
      </c>
      <c r="E12" s="98"/>
      <c r="F12" s="183"/>
    </row>
    <row r="13" spans="2:6" s="34" customFormat="1" ht="34.5" x14ac:dyDescent="0.3">
      <c r="B13" s="36">
        <v>1075</v>
      </c>
      <c r="C13" s="27">
        <v>21001</v>
      </c>
      <c r="D13" s="48" t="s">
        <v>117</v>
      </c>
      <c r="E13" s="82">
        <f>+E15</f>
        <v>-46396.399999999994</v>
      </c>
    </row>
    <row r="14" spans="2:6" s="34" customFormat="1" x14ac:dyDescent="0.3">
      <c r="B14" s="130"/>
      <c r="C14" s="130"/>
      <c r="D14" s="44" t="s">
        <v>15</v>
      </c>
      <c r="E14" s="131"/>
    </row>
    <row r="15" spans="2:6" s="34" customFormat="1" ht="34.5" x14ac:dyDescent="0.3">
      <c r="B15" s="132"/>
      <c r="C15" s="132"/>
      <c r="D15" s="133" t="s">
        <v>11</v>
      </c>
      <c r="E15" s="134">
        <f>+E17</f>
        <v>-46396.399999999994</v>
      </c>
    </row>
    <row r="16" spans="2:6" s="34" customFormat="1" x14ac:dyDescent="0.3">
      <c r="B16" s="132"/>
      <c r="C16" s="132"/>
      <c r="D16" s="47" t="s">
        <v>125</v>
      </c>
      <c r="E16" s="35"/>
    </row>
    <row r="17" spans="2:5" s="34" customFormat="1" x14ac:dyDescent="0.3">
      <c r="B17" s="132"/>
      <c r="C17" s="132"/>
      <c r="D17" s="123" t="s">
        <v>131</v>
      </c>
      <c r="E17" s="135">
        <f>+E19+E21</f>
        <v>-46396.399999999994</v>
      </c>
    </row>
    <row r="18" spans="2:5" s="34" customFormat="1" x14ac:dyDescent="0.3">
      <c r="B18" s="132"/>
      <c r="C18" s="132"/>
      <c r="D18" s="47" t="s">
        <v>121</v>
      </c>
      <c r="E18" s="35"/>
    </row>
    <row r="19" spans="2:5" s="34" customFormat="1" x14ac:dyDescent="0.3">
      <c r="B19" s="35"/>
      <c r="C19" s="35"/>
      <c r="D19" s="136" t="s">
        <v>45</v>
      </c>
      <c r="E19" s="137">
        <f>+E20</f>
        <v>-12196.1</v>
      </c>
    </row>
    <row r="20" spans="2:5" s="34" customFormat="1" ht="34.5" x14ac:dyDescent="0.3">
      <c r="B20" s="138"/>
      <c r="C20" s="138"/>
      <c r="D20" s="119" t="str">
        <f>+'Հավելված N 3'!C20</f>
        <v xml:space="preserve"> Այգեշատ համայնքի Թարգմանչաց եկեղեցու վերականգնում </v>
      </c>
      <c r="E20" s="139">
        <f>+'Հավելված N 3'!D20</f>
        <v>-12196.1</v>
      </c>
    </row>
    <row r="21" spans="2:5" s="34" customFormat="1" x14ac:dyDescent="0.3">
      <c r="B21" s="35"/>
      <c r="C21" s="35"/>
      <c r="D21" s="136" t="s">
        <v>109</v>
      </c>
      <c r="E21" s="137">
        <f>+E22</f>
        <v>-34200.299999999996</v>
      </c>
    </row>
    <row r="22" spans="2:5" s="34" customFormat="1" ht="51.75" x14ac:dyDescent="0.3">
      <c r="B22" s="217"/>
      <c r="C22" s="217"/>
      <c r="D22" s="119" t="str">
        <f>+'Հավելված N 3'!C22</f>
        <v>Տավուշի մարզի «Սրվեղ» վանական համալիրի ամրակայում, վերականգնում և տարածքի բարեկարգում</v>
      </c>
      <c r="E22" s="139">
        <f>+'Հավելված N 3'!D22</f>
        <v>-34200.299999999996</v>
      </c>
    </row>
    <row r="23" spans="2:5" s="34" customFormat="1" ht="51.75" x14ac:dyDescent="0.3">
      <c r="B23" s="123">
        <v>1168</v>
      </c>
      <c r="C23" s="123">
        <v>32001</v>
      </c>
      <c r="D23" s="48" t="s">
        <v>96</v>
      </c>
      <c r="E23" s="82">
        <f>+E25</f>
        <v>-6789.5000000000073</v>
      </c>
    </row>
    <row r="24" spans="2:5" s="34" customFormat="1" x14ac:dyDescent="0.3">
      <c r="B24" s="203"/>
      <c r="C24" s="203"/>
      <c r="D24" s="44" t="s">
        <v>15</v>
      </c>
      <c r="E24" s="131"/>
    </row>
    <row r="25" spans="2:5" s="34" customFormat="1" ht="34.5" x14ac:dyDescent="0.3">
      <c r="B25" s="132"/>
      <c r="C25" s="132"/>
      <c r="D25" s="133" t="s">
        <v>11</v>
      </c>
      <c r="E25" s="134">
        <f>+E27</f>
        <v>-6789.5000000000073</v>
      </c>
    </row>
    <row r="26" spans="2:5" s="34" customFormat="1" x14ac:dyDescent="0.3">
      <c r="B26" s="132"/>
      <c r="C26" s="132"/>
      <c r="D26" s="47" t="s">
        <v>125</v>
      </c>
      <c r="E26" s="35"/>
    </row>
    <row r="27" spans="2:5" s="34" customFormat="1" x14ac:dyDescent="0.3">
      <c r="B27" s="35"/>
      <c r="C27" s="35"/>
      <c r="D27" s="136" t="s">
        <v>46</v>
      </c>
      <c r="E27" s="137">
        <f>+E28</f>
        <v>-6789.5000000000073</v>
      </c>
    </row>
    <row r="28" spans="2:5" s="34" customFormat="1" ht="34.5" x14ac:dyDescent="0.3">
      <c r="B28" s="217"/>
      <c r="C28" s="217"/>
      <c r="D28" s="119" t="str">
        <f>+'Հավելված N 3'!C26</f>
        <v>«Հայաստանի պետական սիմֆոնիկ նվագախումբ» ՊՈԱԿ</v>
      </c>
      <c r="E28" s="139">
        <f>+'Հավելված N 3'!D26</f>
        <v>-6789.5000000000073</v>
      </c>
    </row>
  </sheetData>
  <mergeCells count="6">
    <mergeCell ref="B6:E6"/>
    <mergeCell ref="B9:C9"/>
    <mergeCell ref="D9:D10"/>
    <mergeCell ref="D2:E2"/>
    <mergeCell ref="C1:E1"/>
    <mergeCell ref="C3:E3"/>
  </mergeCells>
  <pageMargins left="0.25" right="0.25" top="0.75" bottom="0.75" header="0.3" footer="0.3"/>
  <pageSetup paperSize="9" scale="47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D15"/>
  <sheetViews>
    <sheetView topLeftCell="A10" zoomScale="86" zoomScaleNormal="70" workbookViewId="0">
      <selection activeCell="E15" sqref="E15"/>
    </sheetView>
  </sheetViews>
  <sheetFormatPr defaultColWidth="9.140625" defaultRowHeight="17.25" x14ac:dyDescent="0.25"/>
  <cols>
    <col min="1" max="1" width="9.85546875" style="108" customWidth="1"/>
    <col min="2" max="2" width="14.7109375" style="108" bestFit="1" customWidth="1"/>
    <col min="3" max="3" width="8" style="108" customWidth="1"/>
    <col min="4" max="4" width="7.7109375" style="108" customWidth="1"/>
    <col min="5" max="5" width="39.140625" style="108" customWidth="1"/>
    <col min="6" max="6" width="50.140625" style="108" customWidth="1"/>
    <col min="7" max="7" width="35" style="108" customWidth="1"/>
    <col min="8" max="8" width="13.7109375" style="108" bestFit="1" customWidth="1"/>
    <col min="9" max="10" width="9.140625" style="108"/>
    <col min="11" max="11" width="12.140625" style="108" customWidth="1"/>
    <col min="12" max="16384" width="9.140625" style="108"/>
  </cols>
  <sheetData>
    <row r="1" spans="1:30" s="104" customFormat="1" ht="25.35" customHeight="1" x14ac:dyDescent="0.25">
      <c r="F1" s="269" t="s">
        <v>149</v>
      </c>
      <c r="G1" s="269"/>
      <c r="AB1" s="269"/>
      <c r="AC1" s="269"/>
      <c r="AD1" s="269"/>
    </row>
    <row r="2" spans="1:30" s="1" customFormat="1" x14ac:dyDescent="0.3">
      <c r="F2" s="270" t="s">
        <v>66</v>
      </c>
      <c r="G2" s="270"/>
      <c r="AA2" s="270"/>
      <c r="AB2" s="270"/>
      <c r="AC2" s="270"/>
      <c r="AD2" s="270"/>
    </row>
    <row r="3" spans="1:30" s="1" customFormat="1" ht="16.149999999999999" customHeight="1" x14ac:dyDescent="0.3">
      <c r="F3" s="270" t="s">
        <v>0</v>
      </c>
      <c r="G3" s="270"/>
      <c r="Y3" s="270"/>
      <c r="Z3" s="270"/>
      <c r="AA3" s="270"/>
      <c r="AB3" s="270"/>
      <c r="AC3" s="270"/>
      <c r="AD3" s="270"/>
    </row>
    <row r="4" spans="1:30" s="1" customFormat="1" x14ac:dyDescent="0.3">
      <c r="F4" s="105"/>
      <c r="G4" s="105"/>
      <c r="H4" s="105"/>
    </row>
    <row r="5" spans="1:30" s="1" customFormat="1" ht="16.149999999999999" customHeight="1" x14ac:dyDescent="0.3">
      <c r="F5" s="105"/>
      <c r="G5" s="105"/>
      <c r="H5" s="105"/>
    </row>
    <row r="6" spans="1:30" s="1" customFormat="1" ht="67.7" customHeight="1" x14ac:dyDescent="0.3">
      <c r="A6" s="271" t="s">
        <v>160</v>
      </c>
      <c r="B6" s="271"/>
      <c r="C6" s="271"/>
      <c r="D6" s="271"/>
      <c r="E6" s="271"/>
      <c r="F6" s="271"/>
      <c r="G6" s="271"/>
      <c r="H6" s="106"/>
    </row>
    <row r="7" spans="1:30" s="1" customFormat="1" ht="21" customHeight="1" x14ac:dyDescent="0.3">
      <c r="A7" s="272" t="s">
        <v>112</v>
      </c>
      <c r="B7" s="272"/>
      <c r="C7" s="272"/>
      <c r="D7" s="272"/>
      <c r="E7" s="272"/>
      <c r="F7" s="272"/>
      <c r="G7" s="272"/>
      <c r="H7" s="106"/>
    </row>
    <row r="8" spans="1:30" ht="53.25" customHeight="1" x14ac:dyDescent="0.25">
      <c r="A8" s="273" t="s">
        <v>1</v>
      </c>
      <c r="B8" s="273"/>
      <c r="C8" s="274" t="s">
        <v>113</v>
      </c>
      <c r="D8" s="275"/>
      <c r="E8" s="276"/>
      <c r="F8" s="280" t="s">
        <v>114</v>
      </c>
      <c r="G8" s="107" t="s">
        <v>115</v>
      </c>
    </row>
    <row r="9" spans="1:30" s="109" customFormat="1" ht="34.5" x14ac:dyDescent="0.25">
      <c r="A9" s="107" t="s">
        <v>13</v>
      </c>
      <c r="B9" s="107" t="s">
        <v>14</v>
      </c>
      <c r="C9" s="277"/>
      <c r="D9" s="278"/>
      <c r="E9" s="279"/>
      <c r="F9" s="281"/>
      <c r="G9" s="107" t="s">
        <v>2</v>
      </c>
    </row>
    <row r="10" spans="1:30" s="109" customFormat="1" ht="31.7" customHeight="1" x14ac:dyDescent="0.25">
      <c r="A10" s="266" t="s">
        <v>11</v>
      </c>
      <c r="B10" s="267"/>
      <c r="C10" s="267"/>
      <c r="D10" s="267"/>
      <c r="E10" s="267"/>
      <c r="F10" s="268"/>
      <c r="G10" s="82">
        <f>+G11</f>
        <v>53185.9</v>
      </c>
      <c r="H10" s="110"/>
    </row>
    <row r="11" spans="1:30" ht="24" customHeight="1" x14ac:dyDescent="0.25">
      <c r="A11" s="111">
        <v>1075</v>
      </c>
      <c r="B11" s="258" t="s">
        <v>116</v>
      </c>
      <c r="C11" s="259"/>
      <c r="D11" s="259"/>
      <c r="E11" s="259"/>
      <c r="F11" s="260"/>
      <c r="G11" s="112">
        <f>+G12</f>
        <v>53185.9</v>
      </c>
      <c r="H11" s="113"/>
    </row>
    <row r="12" spans="1:30" ht="54.6" customHeight="1" x14ac:dyDescent="0.25">
      <c r="A12" s="114"/>
      <c r="B12" s="111">
        <v>21001</v>
      </c>
      <c r="C12" s="261" t="s">
        <v>117</v>
      </c>
      <c r="D12" s="262"/>
      <c r="E12" s="263"/>
      <c r="F12" s="115" t="s">
        <v>11</v>
      </c>
      <c r="G12" s="147">
        <f>+G14</f>
        <v>53185.9</v>
      </c>
      <c r="H12" s="116"/>
    </row>
    <row r="13" spans="1:30" ht="36" customHeight="1" x14ac:dyDescent="0.25">
      <c r="A13" s="114"/>
      <c r="B13" s="111"/>
      <c r="C13" s="142"/>
      <c r="D13" s="264" t="s">
        <v>118</v>
      </c>
      <c r="E13" s="265"/>
      <c r="F13" s="115"/>
      <c r="G13" s="147"/>
      <c r="H13" s="121"/>
    </row>
    <row r="14" spans="1:30" ht="106.15" customHeight="1" x14ac:dyDescent="0.25">
      <c r="A14" s="114"/>
      <c r="B14" s="114"/>
      <c r="C14" s="114"/>
      <c r="D14" s="29"/>
      <c r="E14" s="27" t="s">
        <v>119</v>
      </c>
      <c r="F14" s="117"/>
      <c r="G14" s="122">
        <f>+G15</f>
        <v>53185.9</v>
      </c>
    </row>
    <row r="15" spans="1:30" ht="72.599999999999994" customHeight="1" x14ac:dyDescent="0.25">
      <c r="A15" s="114"/>
      <c r="B15" s="114"/>
      <c r="C15" s="114"/>
      <c r="D15" s="29"/>
      <c r="E15" s="25" t="s">
        <v>166</v>
      </c>
      <c r="F15" s="117" t="s">
        <v>120</v>
      </c>
      <c r="G15" s="118">
        <v>53185.9</v>
      </c>
    </row>
  </sheetData>
  <mergeCells count="15">
    <mergeCell ref="AB1:AD1"/>
    <mergeCell ref="F2:G2"/>
    <mergeCell ref="AA2:AD2"/>
    <mergeCell ref="F3:G3"/>
    <mergeCell ref="Y3:AD3"/>
    <mergeCell ref="B11:F11"/>
    <mergeCell ref="C12:E12"/>
    <mergeCell ref="D13:E13"/>
    <mergeCell ref="A10:F10"/>
    <mergeCell ref="F1:G1"/>
    <mergeCell ref="A6:G6"/>
    <mergeCell ref="A7:G7"/>
    <mergeCell ref="A8:B8"/>
    <mergeCell ref="C8:E9"/>
    <mergeCell ref="F8:F9"/>
  </mergeCells>
  <pageMargins left="0.25" right="0.25" top="0.75" bottom="0.75" header="0.3" footer="0.3"/>
  <pageSetup paperSize="9" scale="37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Z25"/>
  <sheetViews>
    <sheetView zoomScale="70" zoomScaleNormal="70" workbookViewId="0">
      <selection activeCell="M10" sqref="M10"/>
    </sheetView>
  </sheetViews>
  <sheetFormatPr defaultColWidth="8.7109375" defaultRowHeight="17.25" x14ac:dyDescent="0.25"/>
  <cols>
    <col min="1" max="1" width="6.42578125" style="54" bestFit="1" customWidth="1"/>
    <col min="2" max="2" width="9.7109375" style="54" customWidth="1"/>
    <col min="3" max="3" width="13.140625" style="54" customWidth="1"/>
    <col min="4" max="4" width="16.7109375" style="67" customWidth="1"/>
    <col min="5" max="5" width="13.140625" style="54" customWidth="1"/>
    <col min="6" max="6" width="15.42578125" style="54" customWidth="1"/>
    <col min="7" max="7" width="10.42578125" style="54" customWidth="1"/>
    <col min="8" max="8" width="22.5703125" style="54" customWidth="1"/>
    <col min="9" max="9" width="46.28515625" style="54" customWidth="1"/>
    <col min="10" max="10" width="27" style="54" customWidth="1"/>
    <col min="11" max="16384" width="8.7109375" style="54"/>
  </cols>
  <sheetData>
    <row r="1" spans="1:52" ht="28.5" customHeight="1" x14ac:dyDescent="0.25">
      <c r="D1" s="55"/>
      <c r="E1" s="55"/>
      <c r="F1" s="55"/>
      <c r="G1" s="283"/>
      <c r="H1" s="283"/>
      <c r="I1" s="283" t="s">
        <v>150</v>
      </c>
      <c r="J1" s="283"/>
    </row>
    <row r="2" spans="1:52" ht="17.649999999999999" customHeight="1" x14ac:dyDescent="0.3">
      <c r="D2" s="56"/>
      <c r="E2" s="56"/>
      <c r="F2" s="57"/>
      <c r="H2" s="58"/>
      <c r="I2" s="284" t="s">
        <v>68</v>
      </c>
      <c r="J2" s="284"/>
    </row>
    <row r="3" spans="1:52" x14ac:dyDescent="0.3">
      <c r="D3" s="56"/>
      <c r="E3" s="56"/>
      <c r="F3" s="57"/>
      <c r="G3" s="284"/>
      <c r="H3" s="284"/>
      <c r="I3" s="284" t="s">
        <v>19</v>
      </c>
      <c r="J3" s="284"/>
    </row>
    <row r="4" spans="1:52" x14ac:dyDescent="0.3">
      <c r="D4" s="56"/>
      <c r="E4" s="56"/>
      <c r="F4" s="57"/>
      <c r="G4" s="58"/>
      <c r="H4" s="58"/>
      <c r="I4" s="58"/>
    </row>
    <row r="5" spans="1:52" x14ac:dyDescent="0.3">
      <c r="D5" s="56"/>
      <c r="E5" s="56"/>
      <c r="F5" s="57"/>
      <c r="G5" s="58"/>
      <c r="H5" s="58"/>
      <c r="I5" s="58"/>
    </row>
    <row r="6" spans="1:52" ht="40.9" customHeight="1" x14ac:dyDescent="0.25">
      <c r="A6" s="257" t="s">
        <v>80</v>
      </c>
      <c r="B6" s="257"/>
      <c r="C6" s="257"/>
      <c r="D6" s="257"/>
      <c r="E6" s="257"/>
      <c r="F6" s="257"/>
      <c r="G6" s="257"/>
      <c r="H6" s="257"/>
      <c r="I6" s="257"/>
      <c r="J6" s="257"/>
    </row>
    <row r="8" spans="1:52" x14ac:dyDescent="0.25">
      <c r="J8" s="54" t="s">
        <v>165</v>
      </c>
    </row>
    <row r="9" spans="1:52" ht="109.15" customHeight="1" x14ac:dyDescent="0.25">
      <c r="A9" s="219" t="s">
        <v>81</v>
      </c>
      <c r="B9" s="219" t="s">
        <v>82</v>
      </c>
      <c r="C9" s="219"/>
      <c r="D9" s="219" t="s">
        <v>83</v>
      </c>
      <c r="E9" s="219"/>
      <c r="F9" s="219"/>
      <c r="G9" s="219"/>
      <c r="H9" s="219" t="s">
        <v>84</v>
      </c>
      <c r="I9" s="219" t="s">
        <v>85</v>
      </c>
      <c r="J9" s="92" t="s">
        <v>52</v>
      </c>
    </row>
    <row r="10" spans="1:52" ht="51" customHeight="1" x14ac:dyDescent="0.25">
      <c r="A10" s="219"/>
      <c r="B10" s="52" t="s">
        <v>86</v>
      </c>
      <c r="C10" s="52" t="s">
        <v>87</v>
      </c>
      <c r="D10" s="52" t="s">
        <v>88</v>
      </c>
      <c r="E10" s="52" t="s">
        <v>87</v>
      </c>
      <c r="F10" s="52" t="s">
        <v>89</v>
      </c>
      <c r="G10" s="52" t="s">
        <v>90</v>
      </c>
      <c r="H10" s="219"/>
      <c r="I10" s="219"/>
      <c r="J10" s="52" t="s">
        <v>91</v>
      </c>
    </row>
    <row r="11" spans="1:52" s="60" customFormat="1" ht="48.4" customHeight="1" x14ac:dyDescent="0.25">
      <c r="A11" s="286" t="s">
        <v>92</v>
      </c>
      <c r="B11" s="286"/>
      <c r="C11" s="286"/>
      <c r="D11" s="286"/>
      <c r="E11" s="286"/>
      <c r="F11" s="286"/>
      <c r="G11" s="286"/>
      <c r="H11" s="286"/>
      <c r="I11" s="286"/>
      <c r="J11" s="59">
        <f>+J13</f>
        <v>0</v>
      </c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  <c r="AA11" s="75"/>
      <c r="AB11" s="75"/>
      <c r="AC11" s="75"/>
      <c r="AD11" s="75"/>
      <c r="AE11" s="75"/>
      <c r="AF11" s="75"/>
      <c r="AG11" s="75"/>
      <c r="AH11" s="75"/>
      <c r="AI11" s="75"/>
      <c r="AJ11" s="75"/>
      <c r="AK11" s="75"/>
      <c r="AL11" s="75"/>
      <c r="AM11" s="75"/>
      <c r="AN11" s="75"/>
      <c r="AO11" s="75"/>
      <c r="AP11" s="75"/>
      <c r="AQ11" s="75"/>
      <c r="AR11" s="75"/>
      <c r="AS11" s="75"/>
      <c r="AT11" s="75"/>
      <c r="AU11" s="75"/>
      <c r="AV11" s="75"/>
      <c r="AW11" s="75"/>
      <c r="AX11" s="75"/>
      <c r="AY11" s="75"/>
      <c r="AZ11" s="75"/>
    </row>
    <row r="12" spans="1:52" s="62" customFormat="1" x14ac:dyDescent="0.25">
      <c r="A12" s="287" t="s">
        <v>72</v>
      </c>
      <c r="B12" s="287"/>
      <c r="C12" s="287"/>
      <c r="D12" s="287"/>
      <c r="E12" s="287"/>
      <c r="F12" s="287"/>
      <c r="G12" s="287"/>
      <c r="H12" s="287"/>
      <c r="I12" s="287"/>
      <c r="J12" s="61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</row>
    <row r="13" spans="1:52" s="63" customFormat="1" ht="30" customHeight="1" x14ac:dyDescent="0.25">
      <c r="A13" s="288" t="s">
        <v>93</v>
      </c>
      <c r="B13" s="288"/>
      <c r="C13" s="288"/>
      <c r="D13" s="288"/>
      <c r="E13" s="288"/>
      <c r="F13" s="288"/>
      <c r="G13" s="288"/>
      <c r="H13" s="288"/>
      <c r="I13" s="288"/>
      <c r="J13" s="90">
        <f>+J14+J21</f>
        <v>0</v>
      </c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</row>
    <row r="14" spans="1:52" s="65" customFormat="1" x14ac:dyDescent="0.25">
      <c r="A14" s="285"/>
      <c r="B14" s="73">
        <v>1075</v>
      </c>
      <c r="C14" s="282" t="s">
        <v>133</v>
      </c>
      <c r="D14" s="282"/>
      <c r="E14" s="282"/>
      <c r="F14" s="282"/>
      <c r="G14" s="282"/>
      <c r="H14" s="282"/>
      <c r="I14" s="282"/>
      <c r="J14" s="61">
        <f>+J15</f>
        <v>6789.5000000000073</v>
      </c>
    </row>
    <row r="15" spans="1:52" s="66" customFormat="1" ht="33" customHeight="1" x14ac:dyDescent="0.25">
      <c r="A15" s="285"/>
      <c r="B15" s="292"/>
      <c r="C15" s="237"/>
      <c r="D15" s="27" t="s">
        <v>141</v>
      </c>
      <c r="E15" s="282" t="s">
        <v>142</v>
      </c>
      <c r="F15" s="282"/>
      <c r="G15" s="282"/>
      <c r="H15" s="282"/>
      <c r="I15" s="282"/>
      <c r="J15" s="53">
        <f>+'Հավելված N 1'!G17</f>
        <v>6789.5000000000073</v>
      </c>
    </row>
    <row r="16" spans="1:52" s="65" customFormat="1" x14ac:dyDescent="0.25">
      <c r="A16" s="285"/>
      <c r="B16" s="293"/>
      <c r="C16" s="238"/>
      <c r="D16" s="237"/>
      <c r="E16" s="237"/>
      <c r="F16" s="262" t="s">
        <v>145</v>
      </c>
      <c r="G16" s="262"/>
      <c r="H16" s="262"/>
      <c r="I16" s="262"/>
      <c r="J16" s="263"/>
    </row>
    <row r="17" spans="1:10" s="65" customFormat="1" ht="17.649999999999999" customHeight="1" x14ac:dyDescent="0.25">
      <c r="A17" s="285"/>
      <c r="B17" s="293"/>
      <c r="C17" s="238"/>
      <c r="D17" s="238"/>
      <c r="E17" s="238"/>
      <c r="F17" s="237"/>
      <c r="G17" s="262" t="s">
        <v>146</v>
      </c>
      <c r="H17" s="262"/>
      <c r="I17" s="262"/>
      <c r="J17" s="263"/>
    </row>
    <row r="18" spans="1:10" s="65" customFormat="1" x14ac:dyDescent="0.25">
      <c r="A18" s="285"/>
      <c r="B18" s="293"/>
      <c r="C18" s="238"/>
      <c r="D18" s="238"/>
      <c r="E18" s="238"/>
      <c r="F18" s="238"/>
      <c r="G18" s="237"/>
      <c r="H18" s="262" t="s">
        <v>147</v>
      </c>
      <c r="I18" s="262"/>
      <c r="J18" s="263"/>
    </row>
    <row r="19" spans="1:10" ht="51.75" x14ac:dyDescent="0.25">
      <c r="A19" s="285"/>
      <c r="B19" s="293"/>
      <c r="C19" s="238"/>
      <c r="D19" s="238"/>
      <c r="E19" s="238"/>
      <c r="F19" s="238"/>
      <c r="G19" s="238"/>
      <c r="H19" s="68"/>
      <c r="I19" s="182" t="s">
        <v>148</v>
      </c>
      <c r="J19" s="89">
        <v>1</v>
      </c>
    </row>
    <row r="20" spans="1:10" ht="8.65" customHeight="1" x14ac:dyDescent="0.25">
      <c r="A20" s="285"/>
      <c r="B20" s="46"/>
      <c r="C20" s="46"/>
      <c r="D20" s="46"/>
      <c r="E20" s="46"/>
      <c r="F20" s="46"/>
      <c r="G20" s="46"/>
      <c r="H20" s="46"/>
      <c r="I20" s="46"/>
      <c r="J20" s="64"/>
    </row>
    <row r="21" spans="1:10" s="65" customFormat="1" x14ac:dyDescent="0.25">
      <c r="A21" s="285"/>
      <c r="B21" s="73">
        <v>1168</v>
      </c>
      <c r="C21" s="282" t="s">
        <v>105</v>
      </c>
      <c r="D21" s="282"/>
      <c r="E21" s="282"/>
      <c r="F21" s="282"/>
      <c r="G21" s="282"/>
      <c r="H21" s="282"/>
      <c r="I21" s="282"/>
      <c r="J21" s="61">
        <f>+J22</f>
        <v>-6789.5000000000073</v>
      </c>
    </row>
    <row r="22" spans="1:10" s="66" customFormat="1" ht="34.9" customHeight="1" x14ac:dyDescent="0.25">
      <c r="A22" s="285"/>
      <c r="B22" s="290"/>
      <c r="C22" s="289"/>
      <c r="D22" s="73" t="s">
        <v>103</v>
      </c>
      <c r="E22" s="282" t="s">
        <v>96</v>
      </c>
      <c r="F22" s="282"/>
      <c r="G22" s="282"/>
      <c r="H22" s="282"/>
      <c r="I22" s="282"/>
      <c r="J22" s="53">
        <f>+'Հավելված N 1'!G19</f>
        <v>-6789.5000000000073</v>
      </c>
    </row>
    <row r="23" spans="1:10" s="65" customFormat="1" ht="33.950000000000003" customHeight="1" x14ac:dyDescent="0.25">
      <c r="A23" s="285"/>
      <c r="B23" s="290"/>
      <c r="C23" s="289"/>
      <c r="D23" s="291"/>
      <c r="E23" s="291"/>
      <c r="F23" s="282" t="s">
        <v>106</v>
      </c>
      <c r="G23" s="282"/>
      <c r="H23" s="282"/>
      <c r="I23" s="282"/>
      <c r="J23" s="282"/>
    </row>
    <row r="24" spans="1:10" s="65" customFormat="1" ht="17.649999999999999" customHeight="1" x14ac:dyDescent="0.25">
      <c r="A24" s="285"/>
      <c r="B24" s="290"/>
      <c r="C24" s="289"/>
      <c r="D24" s="291"/>
      <c r="E24" s="291"/>
      <c r="F24" s="291"/>
      <c r="G24" s="282" t="s">
        <v>62</v>
      </c>
      <c r="H24" s="282"/>
      <c r="I24" s="282"/>
      <c r="J24" s="282"/>
    </row>
    <row r="25" spans="1:10" s="65" customFormat="1" x14ac:dyDescent="0.25">
      <c r="A25" s="285"/>
      <c r="B25" s="290"/>
      <c r="C25" s="289"/>
      <c r="D25" s="291"/>
      <c r="E25" s="291"/>
      <c r="F25" s="291"/>
      <c r="G25" s="199"/>
      <c r="H25" s="282" t="s">
        <v>107</v>
      </c>
      <c r="I25" s="282"/>
      <c r="J25" s="282"/>
    </row>
  </sheetData>
  <mergeCells count="36">
    <mergeCell ref="F17:F19"/>
    <mergeCell ref="E16:E19"/>
    <mergeCell ref="D16:D19"/>
    <mergeCell ref="D23:D25"/>
    <mergeCell ref="A12:I12"/>
    <mergeCell ref="A13:I13"/>
    <mergeCell ref="C21:I21"/>
    <mergeCell ref="E22:I22"/>
    <mergeCell ref="C22:C25"/>
    <mergeCell ref="B22:B25"/>
    <mergeCell ref="F24:F25"/>
    <mergeCell ref="E23:E25"/>
    <mergeCell ref="C14:I14"/>
    <mergeCell ref="B15:B19"/>
    <mergeCell ref="C15:C19"/>
    <mergeCell ref="E15:I15"/>
    <mergeCell ref="F16:J16"/>
    <mergeCell ref="G17:J17"/>
    <mergeCell ref="H18:J18"/>
    <mergeCell ref="G18:G19"/>
    <mergeCell ref="F23:J23"/>
    <mergeCell ref="G24:J24"/>
    <mergeCell ref="H25:J25"/>
    <mergeCell ref="G1:H1"/>
    <mergeCell ref="G3:H3"/>
    <mergeCell ref="A6:J6"/>
    <mergeCell ref="I1:J1"/>
    <mergeCell ref="I2:J2"/>
    <mergeCell ref="I3:J3"/>
    <mergeCell ref="A9:A10"/>
    <mergeCell ref="B9:C9"/>
    <mergeCell ref="D9:G9"/>
    <mergeCell ref="H9:H10"/>
    <mergeCell ref="I9:I10"/>
    <mergeCell ref="A14:A25"/>
    <mergeCell ref="A11:I11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Z25"/>
  <sheetViews>
    <sheetView tabSelected="1" zoomScale="70" zoomScaleNormal="70" workbookViewId="0">
      <selection activeCell="A6" sqref="A6:J6"/>
    </sheetView>
  </sheetViews>
  <sheetFormatPr defaultColWidth="8.7109375" defaultRowHeight="17.25" x14ac:dyDescent="0.25"/>
  <cols>
    <col min="1" max="1" width="6.42578125" style="54" bestFit="1" customWidth="1"/>
    <col min="2" max="2" width="9.7109375" style="54" customWidth="1"/>
    <col min="3" max="3" width="13.140625" style="54" customWidth="1"/>
    <col min="4" max="4" width="16.7109375" style="67" customWidth="1"/>
    <col min="5" max="5" width="13.140625" style="54" customWidth="1"/>
    <col min="6" max="6" width="15.42578125" style="54" customWidth="1"/>
    <col min="7" max="7" width="10.42578125" style="54" customWidth="1"/>
    <col min="8" max="8" width="22.5703125" style="54" customWidth="1"/>
    <col min="9" max="9" width="46.28515625" style="54" customWidth="1"/>
    <col min="10" max="10" width="27" style="54" customWidth="1"/>
    <col min="11" max="16384" width="8.7109375" style="54"/>
  </cols>
  <sheetData>
    <row r="1" spans="1:52" ht="28.5" customHeight="1" x14ac:dyDescent="0.25">
      <c r="D1" s="55"/>
      <c r="E1" s="55"/>
      <c r="F1" s="55"/>
      <c r="G1" s="283"/>
      <c r="H1" s="283"/>
      <c r="I1" s="283" t="s">
        <v>63</v>
      </c>
      <c r="J1" s="283"/>
    </row>
    <row r="2" spans="1:52" ht="17.649999999999999" customHeight="1" x14ac:dyDescent="0.3">
      <c r="D2" s="56"/>
      <c r="E2" s="56"/>
      <c r="F2" s="57"/>
      <c r="H2" s="58"/>
      <c r="I2" s="284" t="s">
        <v>68</v>
      </c>
      <c r="J2" s="284"/>
    </row>
    <row r="3" spans="1:52" x14ac:dyDescent="0.3">
      <c r="D3" s="56"/>
      <c r="E3" s="56"/>
      <c r="F3" s="57"/>
      <c r="G3" s="284"/>
      <c r="H3" s="284"/>
      <c r="I3" s="284" t="s">
        <v>19</v>
      </c>
      <c r="J3" s="284"/>
    </row>
    <row r="4" spans="1:52" x14ac:dyDescent="0.3">
      <c r="D4" s="56"/>
      <c r="E4" s="56"/>
      <c r="F4" s="57"/>
      <c r="G4" s="58"/>
      <c r="H4" s="58"/>
      <c r="I4" s="58"/>
    </row>
    <row r="5" spans="1:52" x14ac:dyDescent="0.3">
      <c r="D5" s="56"/>
      <c r="E5" s="56"/>
      <c r="F5" s="57"/>
      <c r="G5" s="58"/>
      <c r="H5" s="58"/>
      <c r="I5" s="58"/>
    </row>
    <row r="6" spans="1:52" ht="40.9" customHeight="1" x14ac:dyDescent="0.25">
      <c r="A6" s="257" t="s">
        <v>167</v>
      </c>
      <c r="B6" s="257"/>
      <c r="C6" s="257"/>
      <c r="D6" s="257"/>
      <c r="E6" s="257"/>
      <c r="F6" s="257"/>
      <c r="G6" s="257"/>
      <c r="H6" s="257"/>
      <c r="I6" s="257"/>
      <c r="J6" s="257"/>
    </row>
    <row r="8" spans="1:52" x14ac:dyDescent="0.25">
      <c r="J8" s="54" t="s">
        <v>165</v>
      </c>
    </row>
    <row r="9" spans="1:52" ht="109.15" customHeight="1" x14ac:dyDescent="0.25">
      <c r="A9" s="219" t="s">
        <v>164</v>
      </c>
      <c r="B9" s="219" t="s">
        <v>82</v>
      </c>
      <c r="C9" s="219"/>
      <c r="D9" s="219" t="s">
        <v>83</v>
      </c>
      <c r="E9" s="219"/>
      <c r="F9" s="219"/>
      <c r="G9" s="219"/>
      <c r="H9" s="219" t="s">
        <v>84</v>
      </c>
      <c r="I9" s="219" t="s">
        <v>85</v>
      </c>
      <c r="J9" s="92" t="s">
        <v>52</v>
      </c>
    </row>
    <row r="10" spans="1:52" ht="51" customHeight="1" x14ac:dyDescent="0.25">
      <c r="A10" s="219"/>
      <c r="B10" s="198" t="s">
        <v>86</v>
      </c>
      <c r="C10" s="198" t="s">
        <v>87</v>
      </c>
      <c r="D10" s="198" t="s">
        <v>88</v>
      </c>
      <c r="E10" s="198" t="s">
        <v>87</v>
      </c>
      <c r="F10" s="198" t="s">
        <v>89</v>
      </c>
      <c r="G10" s="198" t="s">
        <v>90</v>
      </c>
      <c r="H10" s="219"/>
      <c r="I10" s="219"/>
      <c r="J10" s="198" t="s">
        <v>91</v>
      </c>
    </row>
    <row r="11" spans="1:52" s="60" customFormat="1" ht="48.4" customHeight="1" x14ac:dyDescent="0.25">
      <c r="A11" s="286" t="s">
        <v>92</v>
      </c>
      <c r="B11" s="286"/>
      <c r="C11" s="286"/>
      <c r="D11" s="286"/>
      <c r="E11" s="286"/>
      <c r="F11" s="286"/>
      <c r="G11" s="286"/>
      <c r="H11" s="286"/>
      <c r="I11" s="286"/>
      <c r="J11" s="59">
        <f>+J13</f>
        <v>0</v>
      </c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  <c r="AA11" s="75"/>
      <c r="AB11" s="75"/>
      <c r="AC11" s="75"/>
      <c r="AD11" s="75"/>
      <c r="AE11" s="75"/>
      <c r="AF11" s="75"/>
      <c r="AG11" s="75"/>
      <c r="AH11" s="75"/>
      <c r="AI11" s="75"/>
      <c r="AJ11" s="75"/>
      <c r="AK11" s="75"/>
      <c r="AL11" s="75"/>
      <c r="AM11" s="75"/>
      <c r="AN11" s="75"/>
      <c r="AO11" s="75"/>
      <c r="AP11" s="75"/>
      <c r="AQ11" s="75"/>
      <c r="AR11" s="75"/>
      <c r="AS11" s="75"/>
      <c r="AT11" s="75"/>
      <c r="AU11" s="75"/>
      <c r="AV11" s="75"/>
      <c r="AW11" s="75"/>
      <c r="AX11" s="75"/>
      <c r="AY11" s="75"/>
      <c r="AZ11" s="75"/>
    </row>
    <row r="12" spans="1:52" s="62" customFormat="1" x14ac:dyDescent="0.25">
      <c r="A12" s="287" t="s">
        <v>72</v>
      </c>
      <c r="B12" s="287"/>
      <c r="C12" s="287"/>
      <c r="D12" s="287"/>
      <c r="E12" s="287"/>
      <c r="F12" s="287"/>
      <c r="G12" s="287"/>
      <c r="H12" s="287"/>
      <c r="I12" s="287"/>
      <c r="J12" s="61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</row>
    <row r="13" spans="1:52" s="63" customFormat="1" ht="30" customHeight="1" x14ac:dyDescent="0.25">
      <c r="A13" s="288" t="s">
        <v>93</v>
      </c>
      <c r="B13" s="288"/>
      <c r="C13" s="288"/>
      <c r="D13" s="288"/>
      <c r="E13" s="288"/>
      <c r="F13" s="288"/>
      <c r="G13" s="288"/>
      <c r="H13" s="288"/>
      <c r="I13" s="288"/>
      <c r="J13" s="90">
        <f>+J14+J21</f>
        <v>0</v>
      </c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</row>
    <row r="14" spans="1:52" s="65" customFormat="1" x14ac:dyDescent="0.25">
      <c r="A14" s="285"/>
      <c r="B14" s="204">
        <v>1075</v>
      </c>
      <c r="C14" s="282" t="s">
        <v>133</v>
      </c>
      <c r="D14" s="282"/>
      <c r="E14" s="282"/>
      <c r="F14" s="282"/>
      <c r="G14" s="282"/>
      <c r="H14" s="282"/>
      <c r="I14" s="282"/>
      <c r="J14" s="61">
        <f>+J15</f>
        <v>6789.5000000000073</v>
      </c>
    </row>
    <row r="15" spans="1:52" s="66" customFormat="1" ht="33" customHeight="1" x14ac:dyDescent="0.25">
      <c r="A15" s="285"/>
      <c r="B15" s="292"/>
      <c r="C15" s="237"/>
      <c r="D15" s="199" t="s">
        <v>141</v>
      </c>
      <c r="E15" s="282" t="s">
        <v>142</v>
      </c>
      <c r="F15" s="282"/>
      <c r="G15" s="282"/>
      <c r="H15" s="282"/>
      <c r="I15" s="282"/>
      <c r="J15" s="53">
        <f>+'Հավելված N 2'!G43</f>
        <v>6789.5000000000073</v>
      </c>
    </row>
    <row r="16" spans="1:52" s="65" customFormat="1" x14ac:dyDescent="0.25">
      <c r="A16" s="285"/>
      <c r="B16" s="293"/>
      <c r="C16" s="238"/>
      <c r="D16" s="237"/>
      <c r="E16" s="237"/>
      <c r="F16" s="262" t="s">
        <v>145</v>
      </c>
      <c r="G16" s="262"/>
      <c r="H16" s="262"/>
      <c r="I16" s="262"/>
      <c r="J16" s="263"/>
    </row>
    <row r="17" spans="1:10" s="65" customFormat="1" ht="17.649999999999999" customHeight="1" x14ac:dyDescent="0.25">
      <c r="A17" s="285"/>
      <c r="B17" s="293"/>
      <c r="C17" s="238"/>
      <c r="D17" s="238"/>
      <c r="E17" s="238"/>
      <c r="F17" s="237"/>
      <c r="G17" s="262" t="s">
        <v>146</v>
      </c>
      <c r="H17" s="262"/>
      <c r="I17" s="262"/>
      <c r="J17" s="263"/>
    </row>
    <row r="18" spans="1:10" s="65" customFormat="1" x14ac:dyDescent="0.25">
      <c r="A18" s="285"/>
      <c r="B18" s="293"/>
      <c r="C18" s="238"/>
      <c r="D18" s="238"/>
      <c r="E18" s="238"/>
      <c r="F18" s="238"/>
      <c r="G18" s="237"/>
      <c r="H18" s="262" t="s">
        <v>147</v>
      </c>
      <c r="I18" s="262"/>
      <c r="J18" s="263"/>
    </row>
    <row r="19" spans="1:10" ht="51.75" x14ac:dyDescent="0.25">
      <c r="A19" s="285"/>
      <c r="B19" s="293"/>
      <c r="C19" s="238"/>
      <c r="D19" s="238"/>
      <c r="E19" s="238"/>
      <c r="F19" s="238"/>
      <c r="G19" s="238"/>
      <c r="H19" s="207"/>
      <c r="I19" s="182" t="s">
        <v>148</v>
      </c>
      <c r="J19" s="89">
        <v>1</v>
      </c>
    </row>
    <row r="20" spans="1:10" ht="8.65" customHeight="1" x14ac:dyDescent="0.25">
      <c r="A20" s="285"/>
      <c r="B20" s="46"/>
      <c r="C20" s="46"/>
      <c r="D20" s="46"/>
      <c r="E20" s="46"/>
      <c r="F20" s="46"/>
      <c r="G20" s="46"/>
      <c r="H20" s="46"/>
      <c r="I20" s="46"/>
      <c r="J20" s="64"/>
    </row>
    <row r="21" spans="1:10" s="65" customFormat="1" x14ac:dyDescent="0.25">
      <c r="A21" s="285"/>
      <c r="B21" s="204">
        <v>1168</v>
      </c>
      <c r="C21" s="282" t="s">
        <v>105</v>
      </c>
      <c r="D21" s="282"/>
      <c r="E21" s="282"/>
      <c r="F21" s="282"/>
      <c r="G21" s="282"/>
      <c r="H21" s="282"/>
      <c r="I21" s="282"/>
      <c r="J21" s="61">
        <f>+J22</f>
        <v>-6789.5000000000073</v>
      </c>
    </row>
    <row r="22" spans="1:10" s="66" customFormat="1" ht="34.9" customHeight="1" x14ac:dyDescent="0.25">
      <c r="A22" s="285"/>
      <c r="B22" s="290"/>
      <c r="C22" s="289"/>
      <c r="D22" s="204" t="s">
        <v>103</v>
      </c>
      <c r="E22" s="282" t="s">
        <v>96</v>
      </c>
      <c r="F22" s="282"/>
      <c r="G22" s="282"/>
      <c r="H22" s="282"/>
      <c r="I22" s="282"/>
      <c r="J22" s="53">
        <f>+'Հավելված N 2'!G28</f>
        <v>-6789.5000000000073</v>
      </c>
    </row>
    <row r="23" spans="1:10" s="65" customFormat="1" ht="33.950000000000003" customHeight="1" x14ac:dyDescent="0.25">
      <c r="A23" s="285"/>
      <c r="B23" s="290"/>
      <c r="C23" s="289"/>
      <c r="D23" s="291"/>
      <c r="E23" s="291"/>
      <c r="F23" s="282" t="s">
        <v>106</v>
      </c>
      <c r="G23" s="282"/>
      <c r="H23" s="282"/>
      <c r="I23" s="282"/>
      <c r="J23" s="282"/>
    </row>
    <row r="24" spans="1:10" s="65" customFormat="1" ht="17.649999999999999" customHeight="1" x14ac:dyDescent="0.25">
      <c r="A24" s="285"/>
      <c r="B24" s="290"/>
      <c r="C24" s="289"/>
      <c r="D24" s="291"/>
      <c r="E24" s="291"/>
      <c r="F24" s="291"/>
      <c r="G24" s="282" t="s">
        <v>62</v>
      </c>
      <c r="H24" s="282"/>
      <c r="I24" s="282"/>
      <c r="J24" s="282"/>
    </row>
    <row r="25" spans="1:10" s="65" customFormat="1" x14ac:dyDescent="0.25">
      <c r="A25" s="285"/>
      <c r="B25" s="290"/>
      <c r="C25" s="289"/>
      <c r="D25" s="291"/>
      <c r="E25" s="291"/>
      <c r="F25" s="291"/>
      <c r="G25" s="199"/>
      <c r="H25" s="282" t="s">
        <v>107</v>
      </c>
      <c r="I25" s="282"/>
      <c r="J25" s="282"/>
    </row>
  </sheetData>
  <mergeCells count="36">
    <mergeCell ref="F24:F25"/>
    <mergeCell ref="G24:J24"/>
    <mergeCell ref="H25:J25"/>
    <mergeCell ref="F17:F19"/>
    <mergeCell ref="G17:J17"/>
    <mergeCell ref="G18:G19"/>
    <mergeCell ref="H18:J18"/>
    <mergeCell ref="C21:I21"/>
    <mergeCell ref="A12:I12"/>
    <mergeCell ref="A13:I13"/>
    <mergeCell ref="A14:A25"/>
    <mergeCell ref="C14:I14"/>
    <mergeCell ref="B15:B19"/>
    <mergeCell ref="C15:C19"/>
    <mergeCell ref="E15:I15"/>
    <mergeCell ref="D16:D19"/>
    <mergeCell ref="E16:E19"/>
    <mergeCell ref="F16:J16"/>
    <mergeCell ref="B22:B25"/>
    <mergeCell ref="C22:C25"/>
    <mergeCell ref="E22:I22"/>
    <mergeCell ref="D23:D25"/>
    <mergeCell ref="E23:E25"/>
    <mergeCell ref="F23:J23"/>
    <mergeCell ref="A11:I11"/>
    <mergeCell ref="G1:H1"/>
    <mergeCell ref="I1:J1"/>
    <mergeCell ref="I2:J2"/>
    <mergeCell ref="G3:H3"/>
    <mergeCell ref="I3:J3"/>
    <mergeCell ref="A6:J6"/>
    <mergeCell ref="A9:A10"/>
    <mergeCell ref="B9:C9"/>
    <mergeCell ref="D9:G9"/>
    <mergeCell ref="H9:H10"/>
    <mergeCell ref="I9:I10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27"/>
  <sheetViews>
    <sheetView topLeftCell="A4" zoomScale="85" zoomScaleNormal="85" workbookViewId="0">
      <selection activeCell="D18" sqref="D18:H18"/>
    </sheetView>
  </sheetViews>
  <sheetFormatPr defaultColWidth="9.140625" defaultRowHeight="17.25" x14ac:dyDescent="0.3"/>
  <cols>
    <col min="1" max="4" width="18.28515625" style="96" customWidth="1"/>
    <col min="5" max="6" width="14.42578125" style="95" customWidth="1"/>
    <col min="7" max="7" width="17.7109375" style="97" customWidth="1"/>
    <col min="8" max="8" width="14.42578125" style="97" customWidth="1"/>
    <col min="9" max="9" width="30.28515625" style="146" customWidth="1"/>
    <col min="10" max="10" width="20.28515625" style="210" customWidth="1"/>
    <col min="11" max="11" width="14" style="96" bestFit="1" customWidth="1"/>
    <col min="12" max="16384" width="9.140625" style="96"/>
  </cols>
  <sheetData>
    <row r="1" spans="1:10" s="17" customFormat="1" ht="33.4" customHeight="1" x14ac:dyDescent="0.3">
      <c r="A1" s="170"/>
      <c r="B1" s="170"/>
      <c r="C1" s="170"/>
      <c r="D1" s="170"/>
      <c r="E1" s="171"/>
      <c r="F1" s="171"/>
      <c r="G1" s="172"/>
      <c r="H1" s="294" t="s">
        <v>151</v>
      </c>
      <c r="I1" s="294"/>
      <c r="J1" s="210"/>
    </row>
    <row r="2" spans="1:10" s="17" customFormat="1" x14ac:dyDescent="0.3">
      <c r="A2" s="170"/>
      <c r="B2" s="170"/>
      <c r="C2" s="170"/>
      <c r="D2" s="170"/>
      <c r="E2" s="171"/>
      <c r="F2" s="171"/>
      <c r="G2" s="172"/>
      <c r="H2" s="295" t="s">
        <v>66</v>
      </c>
      <c r="I2" s="295"/>
      <c r="J2" s="210"/>
    </row>
    <row r="3" spans="1:10" s="17" customFormat="1" x14ac:dyDescent="0.3">
      <c r="A3" s="170"/>
      <c r="B3" s="170"/>
      <c r="C3" s="170"/>
      <c r="D3" s="170"/>
      <c r="E3" s="171"/>
      <c r="F3" s="171"/>
      <c r="G3" s="172"/>
      <c r="H3" s="295" t="s">
        <v>0</v>
      </c>
      <c r="I3" s="295"/>
      <c r="J3" s="210"/>
    </row>
    <row r="4" spans="1:10" s="17" customFormat="1" x14ac:dyDescent="0.3">
      <c r="A4" s="170"/>
      <c r="B4" s="170"/>
      <c r="C4" s="170"/>
      <c r="D4" s="170"/>
      <c r="E4" s="171"/>
      <c r="F4" s="171"/>
      <c r="G4" s="172"/>
      <c r="H4" s="172"/>
      <c r="I4" s="173"/>
      <c r="J4" s="210"/>
    </row>
    <row r="5" spans="1:10" s="17" customFormat="1" x14ac:dyDescent="0.3">
      <c r="A5" s="170"/>
      <c r="B5" s="170"/>
      <c r="C5" s="170"/>
      <c r="D5" s="170"/>
      <c r="E5" s="171"/>
      <c r="F5" s="171"/>
      <c r="G5" s="172"/>
      <c r="H5" s="172"/>
      <c r="I5" s="173"/>
      <c r="J5" s="210"/>
    </row>
    <row r="6" spans="1:10" s="17" customFormat="1" ht="32.25" customHeight="1" x14ac:dyDescent="0.3">
      <c r="A6" s="296" t="s">
        <v>152</v>
      </c>
      <c r="B6" s="296"/>
      <c r="C6" s="296"/>
      <c r="D6" s="296"/>
      <c r="E6" s="296"/>
      <c r="F6" s="296"/>
      <c r="G6" s="296"/>
      <c r="H6" s="296"/>
      <c r="I6" s="296"/>
      <c r="J6" s="210"/>
    </row>
    <row r="7" spans="1:10" s="17" customFormat="1" ht="21" customHeight="1" x14ac:dyDescent="0.3">
      <c r="A7" s="296"/>
      <c r="B7" s="296"/>
      <c r="C7" s="296"/>
      <c r="D7" s="296"/>
      <c r="E7" s="296"/>
      <c r="F7" s="296"/>
      <c r="G7" s="296"/>
      <c r="H7" s="296"/>
      <c r="I7" s="296"/>
      <c r="J7" s="210"/>
    </row>
    <row r="8" spans="1:10" s="17" customFormat="1" ht="21" customHeight="1" x14ac:dyDescent="0.3">
      <c r="A8" s="174"/>
      <c r="B8" s="174"/>
      <c r="C8" s="174"/>
      <c r="D8" s="174"/>
      <c r="E8" s="174"/>
      <c r="F8" s="174"/>
      <c r="G8" s="174"/>
      <c r="H8" s="174"/>
      <c r="I8" s="175"/>
      <c r="J8" s="210"/>
    </row>
    <row r="9" spans="1:10" s="17" customFormat="1" ht="21" customHeight="1" x14ac:dyDescent="0.3">
      <c r="A9" s="174"/>
      <c r="B9" s="174"/>
      <c r="C9" s="174"/>
      <c r="D9" s="174"/>
      <c r="E9" s="174"/>
      <c r="F9" s="174"/>
      <c r="G9" s="174"/>
      <c r="H9" s="174"/>
      <c r="I9" s="175"/>
      <c r="J9" s="210"/>
    </row>
    <row r="10" spans="1:10" s="17" customFormat="1" ht="73.900000000000006" customHeight="1" x14ac:dyDescent="0.3">
      <c r="A10" s="297" t="s">
        <v>26</v>
      </c>
      <c r="B10" s="297" t="s">
        <v>27</v>
      </c>
      <c r="C10" s="297"/>
      <c r="D10" s="297"/>
      <c r="E10" s="297" t="s">
        <v>28</v>
      </c>
      <c r="F10" s="297" t="s">
        <v>29</v>
      </c>
      <c r="G10" s="297" t="s">
        <v>30</v>
      </c>
      <c r="H10" s="298" t="s">
        <v>153</v>
      </c>
      <c r="I10" s="298"/>
      <c r="J10" s="210"/>
    </row>
    <row r="11" spans="1:10" s="17" customFormat="1" ht="21" customHeight="1" x14ac:dyDescent="0.3">
      <c r="A11" s="297"/>
      <c r="B11" s="297"/>
      <c r="C11" s="297"/>
      <c r="D11" s="297"/>
      <c r="E11" s="297"/>
      <c r="F11" s="297"/>
      <c r="G11" s="297"/>
      <c r="H11" s="176" t="s">
        <v>31</v>
      </c>
      <c r="I11" s="177" t="s">
        <v>32</v>
      </c>
      <c r="J11" s="210"/>
    </row>
    <row r="12" spans="1:10" s="17" customFormat="1" x14ac:dyDescent="0.3">
      <c r="A12" s="178">
        <v>1</v>
      </c>
      <c r="B12" s="311">
        <v>2</v>
      </c>
      <c r="C12" s="312"/>
      <c r="D12" s="313"/>
      <c r="E12" s="176">
        <v>3</v>
      </c>
      <c r="F12" s="176">
        <v>4</v>
      </c>
      <c r="G12" s="176">
        <v>5</v>
      </c>
      <c r="H12" s="176">
        <v>6</v>
      </c>
      <c r="I12" s="195">
        <v>7</v>
      </c>
      <c r="J12" s="210"/>
    </row>
    <row r="13" spans="1:10" s="17" customFormat="1" ht="44.85" customHeight="1" x14ac:dyDescent="0.3">
      <c r="A13" s="314" t="s">
        <v>11</v>
      </c>
      <c r="B13" s="314"/>
      <c r="C13" s="314"/>
      <c r="D13" s="314"/>
      <c r="E13" s="314"/>
      <c r="F13" s="314"/>
      <c r="G13" s="314"/>
      <c r="H13" s="314"/>
      <c r="I13" s="144">
        <f>+I14+I18</f>
        <v>-53185.9</v>
      </c>
      <c r="J13" s="211"/>
    </row>
    <row r="14" spans="1:10" s="21" customFormat="1" x14ac:dyDescent="0.25">
      <c r="A14" s="88" t="s">
        <v>33</v>
      </c>
      <c r="B14" s="88" t="s">
        <v>53</v>
      </c>
      <c r="C14" s="88" t="s">
        <v>94</v>
      </c>
      <c r="D14" s="299" t="s">
        <v>95</v>
      </c>
      <c r="E14" s="300"/>
      <c r="F14" s="300"/>
      <c r="G14" s="300"/>
      <c r="H14" s="301"/>
      <c r="I14" s="69">
        <f>+I15</f>
        <v>-6789.5000000000073</v>
      </c>
    </row>
    <row r="15" spans="1:10" s="17" customFormat="1" ht="54.75" customHeight="1" x14ac:dyDescent="0.3">
      <c r="A15" s="93" t="s">
        <v>128</v>
      </c>
      <c r="B15" s="302" t="s">
        <v>97</v>
      </c>
      <c r="C15" s="303"/>
      <c r="D15" s="303"/>
      <c r="E15" s="303"/>
      <c r="F15" s="303"/>
      <c r="G15" s="303"/>
      <c r="H15" s="304"/>
      <c r="I15" s="145">
        <f>+I16</f>
        <v>-6789.5000000000073</v>
      </c>
    </row>
    <row r="16" spans="1:10" s="22" customFormat="1" ht="21" customHeight="1" x14ac:dyDescent="0.25">
      <c r="A16" s="208"/>
      <c r="B16" s="305" t="s">
        <v>47</v>
      </c>
      <c r="C16" s="306"/>
      <c r="D16" s="310"/>
      <c r="E16" s="39"/>
      <c r="F16" s="39"/>
      <c r="G16" s="39"/>
      <c r="H16" s="94"/>
      <c r="I16" s="41">
        <f>+I17</f>
        <v>-6789.5000000000073</v>
      </c>
    </row>
    <row r="17" spans="1:10" s="22" customFormat="1" ht="18" customHeight="1" x14ac:dyDescent="0.25">
      <c r="A17" s="208" t="s">
        <v>129</v>
      </c>
      <c r="B17" s="308" t="s">
        <v>111</v>
      </c>
      <c r="C17" s="308"/>
      <c r="D17" s="308"/>
      <c r="E17" s="205" t="s">
        <v>110</v>
      </c>
      <c r="F17" s="205" t="s">
        <v>60</v>
      </c>
      <c r="G17" s="33"/>
      <c r="H17" s="43"/>
      <c r="I17" s="41">
        <f>-'Հավելված N 5'!G12-'Հավելված N 8'!I19</f>
        <v>-6789.5000000000073</v>
      </c>
      <c r="J17" s="197"/>
    </row>
    <row r="18" spans="1:10" s="21" customFormat="1" ht="37.5" customHeight="1" x14ac:dyDescent="0.25">
      <c r="A18" s="88" t="s">
        <v>33</v>
      </c>
      <c r="B18" s="88" t="s">
        <v>53</v>
      </c>
      <c r="C18" s="88" t="s">
        <v>122</v>
      </c>
      <c r="D18" s="299" t="s">
        <v>123</v>
      </c>
      <c r="E18" s="300"/>
      <c r="F18" s="300"/>
      <c r="G18" s="300"/>
      <c r="H18" s="301"/>
      <c r="I18" s="69">
        <f>+I19</f>
        <v>-46396.399999999994</v>
      </c>
      <c r="J18" s="212"/>
    </row>
    <row r="19" spans="1:10" s="17" customFormat="1" x14ac:dyDescent="0.3">
      <c r="A19" s="93" t="s">
        <v>124</v>
      </c>
      <c r="B19" s="302" t="s">
        <v>117</v>
      </c>
      <c r="C19" s="303"/>
      <c r="D19" s="303"/>
      <c r="E19" s="303"/>
      <c r="F19" s="303"/>
      <c r="G19" s="303"/>
      <c r="H19" s="304"/>
      <c r="I19" s="145">
        <f>+I20+I23</f>
        <v>-46396.399999999994</v>
      </c>
      <c r="J19" s="210"/>
    </row>
    <row r="20" spans="1:10" s="22" customFormat="1" x14ac:dyDescent="0.25">
      <c r="A20" s="25"/>
      <c r="B20" s="305" t="s">
        <v>47</v>
      </c>
      <c r="C20" s="306"/>
      <c r="D20" s="307"/>
      <c r="E20" s="39" t="s">
        <v>61</v>
      </c>
      <c r="F20" s="39" t="s">
        <v>61</v>
      </c>
      <c r="G20" s="39" t="s">
        <v>61</v>
      </c>
      <c r="H20" s="99"/>
      <c r="I20" s="40">
        <f>SUM(I21:I22)</f>
        <v>-45842.299999999996</v>
      </c>
      <c r="J20" s="213"/>
    </row>
    <row r="21" spans="1:10" s="18" customFormat="1" x14ac:dyDescent="0.25">
      <c r="A21" s="28" t="s">
        <v>156</v>
      </c>
      <c r="B21" s="309" t="s">
        <v>132</v>
      </c>
      <c r="C21" s="309"/>
      <c r="D21" s="309"/>
      <c r="E21" s="92" t="s">
        <v>108</v>
      </c>
      <c r="F21" s="92" t="s">
        <v>60</v>
      </c>
      <c r="G21" s="81"/>
      <c r="H21" s="100"/>
      <c r="I21" s="101">
        <v>-11865.6</v>
      </c>
      <c r="J21" s="214"/>
    </row>
    <row r="22" spans="1:10" s="18" customFormat="1" x14ac:dyDescent="0.25">
      <c r="A22" s="28" t="s">
        <v>157</v>
      </c>
      <c r="B22" s="309" t="s">
        <v>132</v>
      </c>
      <c r="C22" s="309"/>
      <c r="D22" s="309"/>
      <c r="E22" s="92" t="s">
        <v>67</v>
      </c>
      <c r="F22" s="92" t="s">
        <v>60</v>
      </c>
      <c r="G22" s="81"/>
      <c r="H22" s="100"/>
      <c r="I22" s="101">
        <v>-33976.699999999997</v>
      </c>
      <c r="J22" s="214"/>
    </row>
    <row r="23" spans="1:10" s="22" customFormat="1" x14ac:dyDescent="0.25">
      <c r="A23" s="25"/>
      <c r="B23" s="305" t="s">
        <v>49</v>
      </c>
      <c r="C23" s="306"/>
      <c r="D23" s="307"/>
      <c r="E23" s="39" t="s">
        <v>61</v>
      </c>
      <c r="F23" s="39" t="s">
        <v>61</v>
      </c>
      <c r="G23" s="39" t="s">
        <v>61</v>
      </c>
      <c r="H23" s="99"/>
      <c r="I23" s="40">
        <f>SUM(I24:I27)</f>
        <v>-554.1</v>
      </c>
      <c r="J23" s="213"/>
    </row>
    <row r="24" spans="1:10" s="22" customFormat="1" x14ac:dyDescent="0.25">
      <c r="A24" s="216" t="s">
        <v>130</v>
      </c>
      <c r="B24" s="308" t="s">
        <v>54</v>
      </c>
      <c r="C24" s="308"/>
      <c r="D24" s="308"/>
      <c r="E24" s="23" t="s">
        <v>50</v>
      </c>
      <c r="F24" s="23" t="s">
        <v>48</v>
      </c>
      <c r="G24" s="33"/>
      <c r="H24" s="102"/>
      <c r="I24" s="101">
        <f>-54-152.9</f>
        <v>-206.9</v>
      </c>
      <c r="J24" s="213"/>
    </row>
    <row r="25" spans="1:10" s="22" customFormat="1" x14ac:dyDescent="0.25">
      <c r="A25" s="216" t="s">
        <v>158</v>
      </c>
      <c r="B25" s="308" t="s">
        <v>54</v>
      </c>
      <c r="C25" s="308"/>
      <c r="D25" s="308"/>
      <c r="E25" s="23" t="s">
        <v>50</v>
      </c>
      <c r="F25" s="23" t="s">
        <v>48</v>
      </c>
      <c r="G25" s="33"/>
      <c r="H25" s="102"/>
      <c r="I25" s="101">
        <v>-49.1</v>
      </c>
      <c r="J25" s="213"/>
    </row>
    <row r="26" spans="1:10" s="22" customFormat="1" x14ac:dyDescent="0.25">
      <c r="A26" s="216" t="s">
        <v>126</v>
      </c>
      <c r="B26" s="308" t="s">
        <v>55</v>
      </c>
      <c r="C26" s="308"/>
      <c r="D26" s="308"/>
      <c r="E26" s="23" t="s">
        <v>51</v>
      </c>
      <c r="F26" s="23" t="s">
        <v>48</v>
      </c>
      <c r="G26" s="33"/>
      <c r="H26" s="102"/>
      <c r="I26" s="101">
        <v>-123.6</v>
      </c>
      <c r="J26" s="213"/>
    </row>
    <row r="27" spans="1:10" s="22" customFormat="1" x14ac:dyDescent="0.25">
      <c r="A27" s="216" t="s">
        <v>159</v>
      </c>
      <c r="B27" s="308" t="s">
        <v>55</v>
      </c>
      <c r="C27" s="308"/>
      <c r="D27" s="308"/>
      <c r="E27" s="23" t="s">
        <v>51</v>
      </c>
      <c r="F27" s="23" t="s">
        <v>48</v>
      </c>
      <c r="G27" s="33"/>
      <c r="H27" s="102"/>
      <c r="I27" s="101">
        <f>-171.6-2.9</f>
        <v>-174.5</v>
      </c>
      <c r="J27" s="213"/>
    </row>
  </sheetData>
  <mergeCells count="26">
    <mergeCell ref="D14:H14"/>
    <mergeCell ref="B15:H15"/>
    <mergeCell ref="B16:D16"/>
    <mergeCell ref="B17:D17"/>
    <mergeCell ref="B12:D12"/>
    <mergeCell ref="A13:H13"/>
    <mergeCell ref="D18:H18"/>
    <mergeCell ref="B19:H19"/>
    <mergeCell ref="B23:D23"/>
    <mergeCell ref="B27:D27"/>
    <mergeCell ref="B24:D24"/>
    <mergeCell ref="B25:D25"/>
    <mergeCell ref="B20:D20"/>
    <mergeCell ref="B21:D21"/>
    <mergeCell ref="B22:D22"/>
    <mergeCell ref="B26:D26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</mergeCells>
  <phoneticPr fontId="9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https://mul2.gov.am/tasks/1241396/oneclick?token=5bcc185445382913b22dbf7c8dcdd3f7</cp:keywords>
  <cp:lastModifiedBy>Liana Chanakhchyan</cp:lastModifiedBy>
  <cp:lastPrinted>2025-05-23T06:45:41Z</cp:lastPrinted>
  <dcterms:created xsi:type="dcterms:W3CDTF">2022-01-04T07:12:58Z</dcterms:created>
  <dcterms:modified xsi:type="dcterms:W3CDTF">2025-11-19T08:31:35Z</dcterms:modified>
</cp:coreProperties>
</file>