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Տարածքային - Ճանապարհ նորոգում և նախագծեր - 2.5 մլրդ հարկային եկամուտից 110 մլն վերաբաշխում- 66003\լրամշակված-68058\"/>
    </mc:Choice>
  </mc:AlternateContent>
  <bookViews>
    <workbookView xWindow="0" yWindow="0" windowWidth="28740" windowHeight="11985" tabRatio="423" activeTab="8"/>
  </bookViews>
  <sheets>
    <sheet name="1" sheetId="49" r:id="rId1"/>
    <sheet name="2" sheetId="48" r:id="rId2"/>
    <sheet name="3" sheetId="37" r:id="rId3"/>
    <sheet name="4" sheetId="47" r:id="rId4"/>
    <sheet name="5" sheetId="36" r:id="rId5"/>
    <sheet name="6" sheetId="42" r:id="rId6"/>
    <sheet name="7" sheetId="44" r:id="rId7"/>
    <sheet name="8" sheetId="43" r:id="rId8"/>
    <sheet name="9" sheetId="41" r:id="rId9"/>
  </sheets>
  <definedNames>
    <definedName name="AgencyCode" localSheetId="3">#REF!</definedName>
    <definedName name="AgencyCode" localSheetId="5">#REF!</definedName>
    <definedName name="AgencyCode">#REF!</definedName>
    <definedName name="AgencyName" localSheetId="3">#REF!</definedName>
    <definedName name="AgencyName" localSheetId="5">#REF!</definedName>
    <definedName name="AgencyName">#REF!</definedName>
    <definedName name="Functional1" localSheetId="3">#REF!</definedName>
    <definedName name="Functional1" localSheetId="5">#REF!</definedName>
    <definedName name="Functional1">#REF!</definedName>
    <definedName name="PANature" localSheetId="3">#REF!</definedName>
    <definedName name="PANature" localSheetId="5">#REF!</definedName>
    <definedName name="PANature">#REF!</definedName>
    <definedName name="PAType" localSheetId="3">#REF!</definedName>
    <definedName name="PAType" localSheetId="5">#REF!</definedName>
    <definedName name="PAType">#REF!</definedName>
    <definedName name="Performance2" localSheetId="3">#REF!</definedName>
    <definedName name="Performance2" localSheetId="5">#REF!</definedName>
    <definedName name="Performance2">#REF!</definedName>
    <definedName name="PerformanceType" localSheetId="3">#REF!</definedName>
    <definedName name="PerformanceType" localSheetId="5">#REF!</definedName>
    <definedName name="PerformanceType">#REF!</definedName>
    <definedName name="_xlnm.Print_Area" localSheetId="3">'4'!$A$1:$H$37</definedName>
    <definedName name="_xlnm.Print_Titles" localSheetId="3">'4'!$6:$8</definedName>
    <definedName name="_xlnm.Print_Titles" localSheetId="4">'5'!$8:$9</definedName>
    <definedName name="_xlnm.Print_Titles" localSheetId="5">'6'!$7:$8</definedName>
  </definedNames>
  <calcPr calcId="162913"/>
</workbook>
</file>

<file path=xl/calcChain.xml><?xml version="1.0" encoding="utf-8"?>
<calcChain xmlns="http://schemas.openxmlformats.org/spreadsheetml/2006/main">
  <c r="E15" i="42" l="1"/>
  <c r="E22" i="42"/>
  <c r="E13" i="42" s="1"/>
  <c r="E11" i="42" s="1"/>
  <c r="E30" i="42"/>
  <c r="E15" i="47"/>
  <c r="E13" i="47" s="1"/>
  <c r="F15" i="47"/>
  <c r="F13" i="47" s="1"/>
  <c r="G15" i="47"/>
  <c r="G13" i="47" s="1"/>
  <c r="H15" i="47"/>
  <c r="H13" i="47" s="1"/>
  <c r="E22" i="47"/>
  <c r="F22" i="47"/>
  <c r="G22" i="47"/>
  <c r="H22" i="47"/>
  <c r="E30" i="47"/>
  <c r="F30" i="47"/>
  <c r="G30" i="47"/>
  <c r="H30" i="47"/>
  <c r="G47" i="41" l="1"/>
  <c r="G46" i="41"/>
  <c r="G45" i="41"/>
  <c r="G44" i="41"/>
  <c r="G43" i="41" s="1"/>
  <c r="G41" i="41"/>
  <c r="G40" i="41"/>
  <c r="G39" i="41"/>
  <c r="G38" i="41"/>
  <c r="G37" i="41"/>
  <c r="G36" i="41"/>
  <c r="G35" i="41"/>
  <c r="G34" i="41"/>
  <c r="G33" i="41"/>
  <c r="G32" i="41"/>
  <c r="G31" i="41"/>
  <c r="G30" i="41"/>
  <c r="G29" i="41"/>
  <c r="G28" i="41"/>
  <c r="G14" i="41"/>
  <c r="G15" i="41"/>
  <c r="G16" i="41"/>
  <c r="G17" i="41"/>
  <c r="G18" i="41"/>
  <c r="G19" i="41"/>
  <c r="G20" i="41"/>
  <c r="G21" i="41"/>
  <c r="G22" i="41"/>
  <c r="G23" i="41"/>
  <c r="G24" i="41"/>
  <c r="G25" i="41"/>
  <c r="G26" i="41"/>
  <c r="E13" i="41"/>
  <c r="G13" i="41" s="1"/>
  <c r="E12" i="41"/>
  <c r="G12" i="41" s="1"/>
  <c r="G11" i="41" l="1"/>
  <c r="D61" i="44"/>
  <c r="D57" i="43"/>
  <c r="D47" i="44"/>
  <c r="G33" i="47"/>
  <c r="E33" i="47"/>
  <c r="F33" i="47"/>
  <c r="D26" i="43" l="1"/>
  <c r="D17" i="43"/>
  <c r="D10" i="37"/>
  <c r="D21" i="47"/>
  <c r="D20" i="47"/>
  <c r="D19" i="47"/>
  <c r="D18" i="47"/>
  <c r="D17" i="47"/>
  <c r="D16" i="47"/>
  <c r="D29" i="47"/>
  <c r="D28" i="47"/>
  <c r="D27" i="47"/>
  <c r="D26" i="47"/>
  <c r="D25" i="47"/>
  <c r="D24" i="47"/>
  <c r="D32" i="47"/>
  <c r="D31" i="47"/>
  <c r="D37" i="47"/>
  <c r="D36" i="47"/>
  <c r="D35" i="47"/>
  <c r="D34" i="47"/>
  <c r="H33" i="47"/>
  <c r="D33" i="47" l="1"/>
  <c r="H11" i="47"/>
  <c r="D30" i="47"/>
  <c r="D22" i="47"/>
  <c r="D15" i="47"/>
  <c r="D13" i="47"/>
  <c r="E11" i="47"/>
  <c r="F11" i="47"/>
  <c r="G11" i="47"/>
  <c r="D11" i="47" l="1"/>
  <c r="D8" i="48" l="1"/>
  <c r="C8" i="49" s="1"/>
  <c r="C7" i="49" s="1"/>
  <c r="H56" i="36" l="1"/>
  <c r="H54" i="36" s="1"/>
  <c r="G56" i="36"/>
  <c r="G54" i="36" s="1"/>
  <c r="G47" i="36" s="1"/>
  <c r="G45" i="36" s="1"/>
  <c r="G43" i="36" s="1"/>
  <c r="G41" i="36" s="1"/>
  <c r="H51" i="36"/>
  <c r="H49" i="36" s="1"/>
  <c r="G51" i="36"/>
  <c r="G49" i="36" s="1"/>
  <c r="D50" i="37"/>
  <c r="D43" i="37" s="1"/>
  <c r="D9" i="37" s="1"/>
  <c r="D41" i="37" l="1"/>
  <c r="D8" i="37"/>
  <c r="H47" i="36"/>
  <c r="H45" i="36" s="1"/>
  <c r="H43" i="36" s="1"/>
  <c r="H41" i="36" s="1"/>
  <c r="H9" i="47" l="1"/>
  <c r="F9" i="47" l="1"/>
  <c r="G9" i="47" l="1"/>
  <c r="E9" i="47" l="1"/>
  <c r="D9" i="47" s="1"/>
  <c r="D16" i="42"/>
  <c r="D15" i="42" l="1"/>
  <c r="H39" i="36" l="1"/>
  <c r="H38" i="36" s="1"/>
  <c r="H37" i="36" s="1"/>
  <c r="H36" i="36" s="1"/>
  <c r="H34" i="36" s="1"/>
  <c r="H32" i="36" s="1"/>
  <c r="G39" i="36"/>
  <c r="G38" i="36" s="1"/>
  <c r="G37" i="36" s="1"/>
  <c r="G36" i="36" s="1"/>
  <c r="G34" i="36" s="1"/>
  <c r="G32" i="36" s="1"/>
  <c r="G29" i="36"/>
  <c r="H29" i="36" l="1"/>
  <c r="G27" i="41"/>
  <c r="G9" i="41" s="1"/>
  <c r="H28" i="36" l="1"/>
  <c r="H27" i="36" s="1"/>
  <c r="H26" i="36" s="1"/>
  <c r="H24" i="36" s="1"/>
  <c r="H22" i="36" s="1"/>
  <c r="H20" i="36" s="1"/>
  <c r="G28" i="36"/>
  <c r="G27" i="36" s="1"/>
  <c r="G26" i="36" s="1"/>
  <c r="G24" i="36" s="1"/>
  <c r="G22" i="36" s="1"/>
  <c r="G20" i="36" s="1"/>
  <c r="D13" i="42"/>
  <c r="D11" i="42" l="1"/>
  <c r="D9" i="42" s="1"/>
  <c r="E9" i="42" l="1"/>
  <c r="H18" i="36" l="1"/>
  <c r="H16" i="36" s="1"/>
  <c r="H14" i="36" s="1"/>
  <c r="H12" i="36" s="1"/>
  <c r="H10" i="36" s="1"/>
  <c r="G18" i="36"/>
  <c r="G16" i="36" s="1"/>
  <c r="G14" i="36" s="1"/>
  <c r="G12" i="36" s="1"/>
  <c r="G10" i="36" s="1"/>
</calcChain>
</file>

<file path=xl/sharedStrings.xml><?xml version="1.0" encoding="utf-8"?>
<sst xmlns="http://schemas.openxmlformats.org/spreadsheetml/2006/main" count="566" uniqueCount="214">
  <si>
    <t xml:space="preserve">ՀՀ կառավարության  2019 թվականի </t>
  </si>
  <si>
    <t>______________ ի    ___Ն որոշման</t>
  </si>
  <si>
    <t xml:space="preserve"> Ինն ամիս </t>
  </si>
  <si>
    <t xml:space="preserve"> Տարի </t>
  </si>
  <si>
    <t>Հավելված 1</t>
  </si>
  <si>
    <t>Հավելված 2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</si>
  <si>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</si>
  <si>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</si>
  <si>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</si>
  <si>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</si>
  <si>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>Հավելված 3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</si>
  <si>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</si>
  <si>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</si>
  <si>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</si>
  <si>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</si>
  <si>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</si>
  <si>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</si>
  <si>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ՀԱՅԱՍՏԱՆԻ ՀԱՆՐԱՊԵՏՈՒԹՅԱՆ ԿԱՌԱՎԱՐՈՒԹՅԱՆ 2018 ԹՎԱԿԱՆԻ ԴԵԿՏԵՄԲԵՐԻ 27-Ի N 1515-Ն ՈՐՈՇՄԱՆ N 3 ԵՎ N 4 ՀԱՎԵԼՎԱԾՆԵՐՈՒՄ ԿԱՏԱՐՎՈՂ ՓՈՓՈԽՈՒԹՅՈՒՆՆԵՐԸ ԵՎ  ԼՐԱՑՈՒՄՆԵՐԸ</t>
  </si>
  <si>
    <t>այդ թվում՝</t>
  </si>
  <si>
    <t>Ինն ամիս</t>
  </si>
  <si>
    <t>Տարի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</si>
  <si>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</si>
  <si>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</si>
  <si>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</si>
  <si>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</si>
  <si>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</si>
  <si>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</si>
  <si>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</si>
  <si>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</si>
  <si>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</si>
  <si>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</si>
  <si>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հազար դրամներով</t>
  </si>
  <si>
    <t xml:space="preserve"> Միջոցա ռում</t>
  </si>
  <si>
    <t xml:space="preserve"> 01</t>
  </si>
  <si>
    <t>այդ թվում` ըստ կատարողների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</si>
  <si>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</si>
  <si>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</si>
  <si>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</si>
  <si>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</si>
  <si>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</si>
  <si>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</si>
  <si>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</si>
  <si>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</si>
  <si>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</si>
  <si>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</si>
  <si>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</si>
  <si>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</si>
  <si>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</si>
  <si>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</si>
  <si>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ՄԱՍ 2. ՊԵՏԱԿԱՆ ՄԱՐՄՆԻ ԳԾՈՎ ԱՐԴՅՈՒՆՔԱՅԻՆ (ԿԱՏԱՐՈՂԱԿԱՆ) ՑՈՒՑԱՆԻՇՆԵՐԸ </t>
  </si>
  <si>
    <t>ՀՀ կառավարության  2019 թվականի</t>
  </si>
  <si>
    <t>«ՀԱՅԱՍՏԱՆԻ ՀԱՆՐԱՊԵՏՈՒԹՅԱՆ 2019 ԹՎԱԿԱՆԻ ՊԵՏԱԿԱՆ ԲՅՈՒՋԵԻ ՄԱՍԻՆ» ՀԱՅԱՍՏԱՆԻ ՀԱՆՐԱՊԵՏՈՒԹՅԱՆ
ՕՐԵՆՔԻ N 1 ՀԱՎԵԼՎԱԾԻ N 3 ԱՂՅՈՒՍԱԿՈՒՄ ԿԱՏԱՐՎՈՂ ՓՈՓՈԽՈՒԹՅՈՒՆԸ</t>
  </si>
  <si>
    <t xml:space="preserve"> - Նախագծահետազոտական ծախսեր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</si>
  <si>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</si>
  <si>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</si>
  <si>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</si>
  <si>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</si>
  <si>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</si>
  <si>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</si>
  <si>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</si>
  <si>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ՀԱՅԱՍՏԱՆԻ ՀԱՆՐԱՊԵՏՈՒԹՅԱՆ ԿԱՌԱՎԱՐՈՒԹՅԱՆ 2018 ԹՎԱԿԱՆԻ ԴԵԿՏԵՄԲԵՐԻ 27-Ի  N 1515-Ն ՈՐՈՇՄԱՆ N 5 ՀԱՎԵԼՎԱԾԻ N 2 ԱՂՅՈՒՍԱԿՈՒՄ ԿԱՏԱՐՎՈՂ ԼՐԱՑՈՒՄՆԵՐԸ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</si>
  <si>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</si>
  <si>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</si>
  <si>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</si>
  <si>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</si>
  <si>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</si>
  <si>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</si>
  <si>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</si>
  <si>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</si>
  <si>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</si>
  <si>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</si>
  <si>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</si>
  <si>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</si>
  <si>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</si>
  <si>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</si>
  <si>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 xml:space="preserve">ՀՀ կառավարության 2019 թվականի
-ի  N       -Ն որոշման 
</t>
  </si>
  <si>
    <t xml:space="preserve"> 1049 </t>
  </si>
  <si>
    <t xml:space="preserve"> Ճանապարհային ցանցի բարելավում </t>
  </si>
  <si>
    <t>Ցուցանիշների փոփոխությունը (ավելացումները նշված են դրական նշանով, իսկ նվազեցումները` փակագծերում)</t>
  </si>
  <si>
    <t xml:space="preserve"> 21001 </t>
  </si>
  <si>
    <t xml:space="preserve"> Պետական նշանակության ավտոճանապարհների հիմնանորոգում </t>
  </si>
  <si>
    <t xml:space="preserve"> Միջպետական՝ հանրապետական և մարզային նշանակության ավտոճոնապարհների քայքայված ծածկի վերանորոգում՝ մաշված ծածկի փոխարինում_x000D_
 </t>
  </si>
  <si>
    <t xml:space="preserve"> Հանրության կողմից անմիջականորեն օգտագործվող ակտիվների հետ կապված միջոցառումներ </t>
  </si>
  <si>
    <t xml:space="preserve"> Հիմնանորոգվող ավտոճանապարհների երկարությունը/կիլոմետր/ այդ թվում՛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</si>
  <si>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</si>
  <si>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</si>
  <si>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</si>
  <si>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 xml:space="preserve"> Բավարար վիճակում ճանապարհների և հատվածների երկարության հարաբերությունը այդ կարգի ճանապարհների ողջ երկարությանը, % </t>
  </si>
  <si>
    <t xml:space="preserve"> Աշխատանքների ավարտվածության աստիճան, % </t>
  </si>
  <si>
    <t xml:space="preserve"> ՄԱՍ 1. ՊԵՏԱԿԱՆ ՄԱՐՄՆԻ ԳԾՈՎ ԱՐԴՅՈՒՆՔԱՅԻՆ (ԿԱՏԱՐՈՂԱԿԱՆ) ՑՈՒՑԱՆԻՇՆԵՐԸ </t>
  </si>
  <si>
    <t xml:space="preserve">  </t>
  </si>
  <si>
    <t>Բաժին N 04</t>
  </si>
  <si>
    <t>Խումբ N 05</t>
  </si>
  <si>
    <t>Դաս N 01</t>
  </si>
  <si>
    <t xml:space="preserve"> ՄԱՍ I. ԱՇԽԱՏԱՆՔՆԵՐ</t>
  </si>
  <si>
    <t xml:space="preserve">ՀՀ կառավարության 2019 թվականի
-ի  N       -Ն որոշման </t>
  </si>
  <si>
    <t>ՀԱՅԱՍՏԱՆԻ ՀԱՆՐԱՊԵՏՈՒԹՅԱՆ ԿԱՌԱՎԱՐՈՒԹՅԱՆ 2018 ԹՎԱԿԱՆԻ ԴԵԿՏԵՄԲԵՐԻ 27-Ի N 1515-Ն ՈՐՈՇՄԱՆ N 12 ՀԱՎԵԼՎԱԾՈՒՄ ԿԱՏԱՐՎՈՂ ՓՈՓՈԽՈՒԹՅՈՒՆՆԵՐԸ ԵՎ ԼՐԱՑՈՒՄՆԵՐԸ</t>
  </si>
  <si>
    <t xml:space="preserve"> ՄԱՍ II. ԾԱՌԱՅՈՒԹՅՈՒՆՆԵՐ</t>
  </si>
  <si>
    <t>1049   21001</t>
  </si>
  <si>
    <t xml:space="preserve"> Կամուրջներ 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</si>
  <si>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</si>
  <si>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</si>
  <si>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</si>
  <si>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</si>
  <si>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Հ-26, Մոտեցում Մակարավանքի հուշարձան հանրապետական նշանակության ավտոճանապարհի կմ7+800-կմ10+800 հատվածի հիմնանորոգում</t>
  </si>
  <si>
    <t xml:space="preserve"> 11001 </t>
  </si>
  <si>
    <t xml:space="preserve"> Ծառայությունների մատուցում </t>
  </si>
  <si>
    <t xml:space="preserve"> Միջոցառումն իրականացնողի անվանումը </t>
  </si>
  <si>
    <t xml:space="preserve"> </t>
  </si>
  <si>
    <t>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</si>
  <si>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</si>
  <si>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</si>
  <si>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</si>
  <si>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</si>
  <si>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</si>
  <si>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Ծառայությունների մատուցում</t>
  </si>
  <si>
    <t xml:space="preserve"> Բյուջետային գլխավոր կարգադրիչների, ծրագրերի և միջոցառումների անվանումները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</si>
  <si>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</si>
  <si>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բարելավում՝ ճանապարհների վիճակով պայմանավորված պատահարների նվազում</t>
  </si>
  <si>
    <t xml:space="preserve"> Ծրագրի միջոցառումներ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</si>
  <si>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</si>
  <si>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</si>
  <si>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>Հավելված 4</t>
  </si>
  <si>
    <t>Հավելված 5</t>
  </si>
  <si>
    <t>«ՀԱՅԱՍՏԱՆԻ ՀԱՆՐԱՊԵՏՈՒԹՅԱՆ 2019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2018 ԹՎԱԿԱՆԻ ԴԵԿՏԵՄԲԵՐԻ 27-Ի N 1515-Ն ՈՐՈՇՄԱՆ N 5 ՀԱՎԵԼՎԱԾԻ N 1 ԱՂՅՈՒՍԱԿՈՒՄ ԿԱՏԱՐՎՈՂ ՓՈՓՈԽՈՒԹՅՈՒՆՆԵՐԸ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</si>
  <si>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</si>
  <si>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</si>
  <si>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Հավելված 10</t>
  </si>
  <si>
    <t>Հավելված N8</t>
  </si>
  <si>
    <t>«ՀԱՅԱՍՏԱՆԻ ՀԱՆՐԱՊԵՏՈՒԹՅԱՆ 2019 ԹՎԱԿԱՆԻ ՊԵՏԱԿԱՆ ԲՅՈՒՋԵԻ ՄԱՍԻՆ»  ՀԱՅԱՍՏԱՆԻ  ՀԱՆՐԱՊԵՏՈՒԹՅԱՆ  ՕՐԵՆՔԻ  6-ՐԴ  ՀՈԴՎԱԾԻ ԱՂՅՈՒՍԱԿՈՒՄ ԵՎ ՀԱՅԱՍՏԱՆԻ ՀԱՆՐԱՊԵՏՈՒԹՅԱՆ ԿԱՌԱՎԱՐՈՒԹՅԱՆ 2018 ԹՎԱԿԱՆԻ ԴԵԿՏԵՄԲԵՐԻ 27-Ի  N 1515-Ն ՈՐՈՇՄԱՆ N 2 ՀԱՎԵԼՎԱԾՈՒՄ ԿԱՏԱՐՎՈՂ ՓՈՓՈԽՈՒԹՅՈՒՆՆԵՐԸ</t>
  </si>
  <si>
    <t>Եկամտատեսակ</t>
  </si>
  <si>
    <t>տարի</t>
  </si>
  <si>
    <t>Ընդամենը</t>
  </si>
  <si>
    <t xml:space="preserve">այդ թվում </t>
  </si>
  <si>
    <t>Հարկային եկամուտներ և պետական տուրքեր</t>
  </si>
  <si>
    <t>«ՀԱՅԱՍՏԱՆԻ ՀԱՆՐԱՊԵՏՈՒԹՅԱՆ 2019 ԹՎԱԿԱՆԻ ՊԵՏԱԿԱՆ ԲՅՈՒՋԵԻ ՄԱՍԻՆ»  ՀԱՅԱՍՏԱՆԻ ՀԱՆՐԱՊԵՏՈՒԹՅԱՆ ՕՐԵՆՔԻ 2-ՐԴ ՀՈԴՎԱԾԻ ԱՂՅՈՒՍԱԿՈՒՄ ԿԱՏԱՐՎՈՂ ՓՈՓՈԽՈՒԹՅՈՒՆՆԵՐԸ</t>
  </si>
  <si>
    <t xml:space="preserve"> Ցուցանիշների փոփոխություն                                                         (գումարների  ավելացումը նշված է դրական նշանով)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</si>
  <si>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</si>
  <si>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</si>
  <si>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</si>
  <si>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>-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</si>
  <si>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</si>
  <si>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</si>
  <si>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</si>
  <si>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</si>
  <si>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</si>
  <si>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</si>
  <si>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</si>
  <si>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</si>
  <si>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</si>
  <si>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11001</t>
  </si>
  <si>
    <t>այդ թվում` բյուջետային ծախսերի տնտեսագիտական դասակարգման հոդվածների</t>
  </si>
  <si>
    <t xml:space="preserve"> - Պահուստային միջոցներ</t>
  </si>
  <si>
    <t>Ինն</t>
  </si>
  <si>
    <t>Ընդհամենը</t>
  </si>
  <si>
    <t xml:space="preserve"> 21002</t>
  </si>
  <si>
    <t xml:space="preserve"> Տրանսպորտային օբյեկտների հիմնանորոգում</t>
  </si>
  <si>
    <t xml:space="preserve"> Ավտոմոբիլային ճանապարհների վրա գտնվող կամուրջների հիմնանորոգում</t>
  </si>
  <si>
    <t>Տրանսպորտային օբյեկտների հիմնանորոգում</t>
  </si>
  <si>
    <t>Հ-75, Իսահակյան-Գյումրի ավտոճանապարհի առանձին հատվածների անցանելիության ապահովում (Անիի տարածաշրջան)</t>
  </si>
  <si>
    <t>ՀՀ Սյունիքի մարզի Մեղրիի տարածաշրջանի միջպետական ճանապարհներին (Մ-2 և Մ-17) թվով 5 հսկիչ կետերի ճանապարհային կահավորանքի տեղադրման աշխատանքներ</t>
  </si>
  <si>
    <t>Մ-2, Երևան-Երասխ-Գորիս-Մեղրի-Իրանի սահման կմ 27+349 հատվածում վերգետնյա ուղեանցի կառուցում</t>
  </si>
  <si>
    <t>Դիլիջանի թունելի հիմնանորոգում</t>
  </si>
  <si>
    <t>Մարզային նշանակության ավտոճանապարհների հիմնանորոգում, այդ թվում</t>
  </si>
  <si>
    <t>Տ-3-11,/Հ-15/ (Արմավիր գ.) - Նալբանդյան - Գետաշեն - Նոր Կեսարիա - /Մ-5/ կմ 0+000- կմ 3+000 հատվածի հիմնանորոգում</t>
  </si>
  <si>
    <t>1. Միջպետական նշանակության ավտոճանապարհներ, այդ թվում</t>
  </si>
  <si>
    <t>2. Հանրապետական նշանակության ավտոճանապարհներ, այդ թվում</t>
  </si>
  <si>
    <t>Հ-21, Հոռոմ-Արթիկ-Ալագյազ ավտոճանապարհի կմ 4+000-կմ8+500 հատվածի հիմնանորոգում</t>
  </si>
  <si>
    <t xml:space="preserve">Հ-54, /Մ-16/ - Բաղանիս - /Մ-16/ կմ 4+000-կմ 6+300 առանձին դիտարկվող հատվածների վերակառուցում </t>
  </si>
  <si>
    <t>Հ-75, Իսահակյան-Գյումրի ավտոճանապարհի կմ 37+500-կմ 45+300 հատվածի հիմնանորոգում</t>
  </si>
  <si>
    <t>Մ-4, Երևան-Սևան-Իջևան-Ադրբեջանի սահման, կմ84+000-կմ 90+000 առանձին հատվածներում օձապարերի (Серпантина) հիմնանորոգում</t>
  </si>
  <si>
    <t xml:space="preserve">ՀՀ Տավուշի մարզի Մ16-Բերքաբեր ճանապարհի 4,0 կմ երկարությամբ հատվածի հիմնանորոգում </t>
  </si>
  <si>
    <t>Հ-25, Մ6-Հաղպատի հուշարձան կմ0+000-կմ5+000 հատվածի հիմնանորոգում</t>
  </si>
  <si>
    <t>Հ-32, Մ-1-Գյումրի-Կապս-Ամասիա հանրապետական նշանակության ավտոճանապարհի կմ12+000+կմ17+700 հատվածի հիմնանորոգում</t>
  </si>
  <si>
    <t xml:space="preserve"> Մ-1, Երևան-Գյումրի-Վրաստանի սահման կմ148+300-կմ152+600 հատվածի հիմնանորոգում</t>
  </si>
  <si>
    <t>Մ-1, Երևան-Գյումրի-Վրաստանի սահման կմ156+700-կմ160+200 հատվածի հիմնանորոգում</t>
  </si>
  <si>
    <t xml:space="preserve"> Մ-14, Մ-4-Շորժա-Վարդենիս կմ60+300-կմ72+800 հատվածի հիմնանորոգում </t>
  </si>
  <si>
    <t xml:space="preserve">  Տրանսպորտային օբյեկտների հիմնանորոգում</t>
  </si>
  <si>
    <t>Մ- 4, Երևան-Սևան-Իջևան-Ադրբեջանի սահման կմ 14+796 հատվածում գտնվող կամրջի վերանորոգում</t>
  </si>
  <si>
    <t>Մ10, Սևան-Մարտունի-Գետափ կմ 123+500 (Գետափ բնակավայրի դպրոցի մոտ) վերգետնյա հետիոտնային անցման կառուցում</t>
  </si>
  <si>
    <t>Մ-16, Մ-4-Ոսկեպար-Նոյեմբերյան-Մ-6 կմ7+000-կմ8+400 հատվածի հիմնանորոգում</t>
  </si>
  <si>
    <t>-Նախագծահետազոտական ծախսեր</t>
  </si>
  <si>
    <t xml:space="preserve"> 21002 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</si>
  <si>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</si>
  <si>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</si>
  <si>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>Հավելված N7</t>
  </si>
  <si>
    <t>Հավելված 6</t>
  </si>
  <si>
    <t xml:space="preserve"> Հիմնանորոգվող տրանսպորտային օբյեկտների թիվը, այդ թվում՛ </t>
  </si>
  <si>
    <t xml:space="preserve"> Կամուրջներ (մ)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</si>
  <si>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</si>
  <si>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</si>
  <si>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</si>
  <si>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ՀՀ կառավարություն </t>
  </si>
  <si>
    <t>ՀՀ ԿԱՌԱՎԱՐՈՒԹՅՈՒՆ</t>
  </si>
  <si>
    <t>Ճանապարհների վերանորոգման աշխատանքներ</t>
  </si>
  <si>
    <t>ՀԲՄ</t>
  </si>
  <si>
    <t>դրամ</t>
  </si>
  <si>
    <t>ՀՄԱ</t>
  </si>
  <si>
    <t>Նախագծերի պատրաստման, ծախսերի գնահատման աշխատանքներ</t>
  </si>
  <si>
    <t>ԳՀ</t>
  </si>
  <si>
    <t>Տեխնիկական հսկողության ծառայություններ</t>
  </si>
  <si>
    <t>Հեղինակային հսկողության ծառայություններ</t>
  </si>
  <si>
    <t>ՄԱ</t>
  </si>
  <si>
    <t>45231177/33</t>
  </si>
  <si>
    <t>71241200/46</t>
  </si>
  <si>
    <t>71241200/39</t>
  </si>
  <si>
    <t>71241200/23</t>
  </si>
  <si>
    <t>1049   21002</t>
  </si>
  <si>
    <t>Ցուցանիշների փոփոխությունը 
(ավելացումները նշված են դրական նշանով, իսկ նվազեցումները` փակագծերում)         Գումարը</t>
  </si>
  <si>
    <t>Ցուցանիշների փոփոխությունը 
(ավելացումները նշված են դրական նշանով)</t>
  </si>
  <si>
    <t xml:space="preserve">ՀԱՅԱՍՏԱՆԻ ՀԱՆՐԱՊԵՏՈՒԹՅԱՆ ԿԱՌԱՎԱՐՈՒԹՅԱՆ 2018 ԹՎԱԿԱՆԻ ԴԵԿՏԵՄԲԵՐԻ 27-Ի N 1515-Ն ՈՐՈՇՄԱՆ N 11 ՀԱՎԵԼՎԱԾԻ 11.52 ԵՎ 11.8 ԱՂՅՈՒՍԱԿՆԵՐՈՒՄ ԿԱՏԱՐՎՈՂ ՓՈՓՈԽՈՒԹՅՈՒՆՆԵՐԸ </t>
  </si>
  <si>
    <t>Ցուցանիշների փոփոխությունը (ավելացումները նշված են դրական նշանով)</t>
  </si>
  <si>
    <t>Ցուցանիշների փոփոխությունը (նվազեցումները նշված են փակագծերում)</t>
  </si>
  <si>
    <t xml:space="preserve">ՀԱՅԱՍՏԱՆԻ ՀԱՆՐԱՊԵՏՈՒԹՅԱՆ ԿԱՌԱՎԱՐՈՒԹՅԱՆ 2018 ԹՎԱԿԱՆԻ ԴԵԿՏԵՄԲԵՐԻ 27-Ի N 1515-Ն ՈՐՈՇՄԱՆ N 11.1 ՀԱՎԵԼՎԱԾԻ N 11.1.66 ԵՎ 11.1.8 ԱՂՅՈՒՍԱԿՆԵՐՈՒՄ 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</si>
</sst>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 * #,##0.00_)_€_ ;_ * \(#,##0.00\)_€_ ;_ * &quot;-&quot;??_)_€_ ;_ @_ "/>
    <numFmt numFmtId="165" formatCode="_(* #,##0.00_);_(* \(#,##0.00\);_(* &quot;-&quot;??_);_(@_)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0\ _₽_-;\-* #,##0.00\ _₽_-;_-* &quot;-&quot;??\ _₽_-;_-@_-"/>
    <numFmt numFmtId="170" formatCode="_(* #,##0_);_(* \(#,##0\);_(* &quot;-&quot;??_);_(@_)"/>
  </numFmts>
  <fonts count="43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name val="GHEA Grapalat"/>
      <family val="3"/>
    </font>
    <font>
      <b/>
      <sz val="10"/>
      <color indexed="8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Arial Armenian"/>
      <family val="2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11"/>
      <name val="GHEA Grapalat"/>
      <family val="3"/>
    </font>
    <font>
      <b/>
      <sz val="10"/>
      <name val="GHEA Grapalat"/>
      <family val="2"/>
    </font>
    <font>
      <i/>
      <sz val="10"/>
      <name val="GHEA Grapalat"/>
      <family val="3"/>
    </font>
    <font>
      <sz val="10"/>
      <color rgb="FFFF0000"/>
      <name val="GHEA Grapalat"/>
      <family val="3"/>
    </font>
    <font>
      <i/>
      <sz val="10"/>
      <color rgb="FFFF0000"/>
      <name val="GHEA Grapalat"/>
      <family val="3"/>
    </font>
    <font>
      <b/>
      <i/>
      <sz val="11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i/>
      <sz val="8"/>
      <name val="GHEA Grapalat"/>
      <family val="3"/>
    </font>
    <font>
      <b/>
      <sz val="11"/>
      <color indexed="8"/>
      <name val="GHEA Grapalat"/>
      <family val="3"/>
    </font>
    <font>
      <b/>
      <u/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0"/>
      <color indexed="8"/>
      <name val="GHEA Grapalat"/>
      <family val="3"/>
    </font>
    <font>
      <b/>
      <sz val="11"/>
      <name val="GHEA Grapalat"/>
      <family val="2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b/>
      <sz val="11"/>
      <color rgb="FF00000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sz val="11"/>
      <color theme="1"/>
      <name val="GHEA Grapalat"/>
      <family val="2"/>
    </font>
    <font>
      <sz val="12"/>
      <color rgb="FF000000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</borders>
  <cellStyleXfs count="1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6" fontId="9" fillId="0" borderId="0" applyFill="0" applyBorder="0" applyProtection="0">
      <alignment horizontal="right" vertical="top"/>
    </xf>
    <xf numFmtId="165" fontId="5" fillId="0" borderId="0" applyFont="0" applyFill="0" applyBorder="0" applyAlignment="0" applyProtection="0"/>
    <xf numFmtId="0" fontId="9" fillId="0" borderId="0">
      <alignment horizontal="left" vertical="top" wrapText="1"/>
    </xf>
    <xf numFmtId="166" fontId="16" fillId="0" borderId="0" applyFill="0" applyBorder="0" applyProtection="0">
      <alignment horizontal="right" vertical="top"/>
    </xf>
    <xf numFmtId="0" fontId="19" fillId="0" borderId="0"/>
    <xf numFmtId="165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169" fontId="19" fillId="0" borderId="0" applyFont="0" applyFill="0" applyBorder="0" applyAlignment="0" applyProtection="0"/>
  </cellStyleXfs>
  <cellXfs count="287">
    <xf numFmtId="0" fontId="0" fillId="0" borderId="0" xfId="0"/>
    <xf numFmtId="0" fontId="17" fillId="0" borderId="0" xfId="8" applyFont="1" applyAlignment="1">
      <alignment horizontal="left" vertical="center" wrapText="1"/>
    </xf>
    <xf numFmtId="0" fontId="6" fillId="0" borderId="0" xfId="0" applyFont="1" applyAlignment="1">
      <alignment vertical="center"/>
    </xf>
    <xf numFmtId="0" fontId="18" fillId="0" borderId="0" xfId="8" applyFont="1" applyAlignment="1">
      <alignment vertical="center" wrapText="1"/>
    </xf>
    <xf numFmtId="0" fontId="11" fillId="0" borderId="0" xfId="8" applyFont="1" applyAlignment="1">
      <alignment horizontal="left" vertical="center" wrapText="1"/>
    </xf>
    <xf numFmtId="0" fontId="17" fillId="0" borderId="0" xfId="8" applyFont="1" applyAlignment="1">
      <alignment horizontal="center" vertical="center" wrapText="1"/>
    </xf>
    <xf numFmtId="0" fontId="13" fillId="0" borderId="0" xfId="10" applyFont="1" applyAlignment="1">
      <alignment vertical="center" wrapText="1"/>
    </xf>
    <xf numFmtId="49" fontId="8" fillId="0" borderId="0" xfId="10" applyNumberFormat="1" applyFont="1" applyFill="1" applyAlignment="1">
      <alignment horizontal="center" vertical="center" wrapText="1"/>
    </xf>
    <xf numFmtId="167" fontId="8" fillId="0" borderId="0" xfId="10" applyNumberFormat="1" applyFont="1" applyFill="1" applyAlignment="1">
      <alignment horizontal="center" vertical="center" wrapText="1"/>
    </xf>
    <xf numFmtId="0" fontId="10" fillId="0" borderId="0" xfId="10" applyFont="1" applyAlignment="1">
      <alignment horizontal="center" vertical="center" wrapText="1"/>
    </xf>
    <xf numFmtId="0" fontId="13" fillId="0" borderId="0" xfId="10" applyFont="1" applyAlignment="1">
      <alignment horizontal="center" vertical="center" wrapText="1"/>
    </xf>
    <xf numFmtId="0" fontId="13" fillId="0" borderId="1" xfId="10" applyFont="1" applyBorder="1" applyAlignment="1">
      <alignment horizontal="center" vertical="center" wrapText="1"/>
    </xf>
    <xf numFmtId="0" fontId="11" fillId="0" borderId="0" xfId="10" applyFont="1" applyAlignment="1">
      <alignment vertical="center" wrapText="1"/>
    </xf>
    <xf numFmtId="0" fontId="12" fillId="0" borderId="0" xfId="10" applyFont="1" applyAlignment="1">
      <alignment vertical="center" wrapText="1"/>
    </xf>
    <xf numFmtId="0" fontId="20" fillId="0" borderId="0" xfId="10" applyFont="1" applyAlignment="1">
      <alignment vertical="center" wrapText="1"/>
    </xf>
    <xf numFmtId="167" fontId="13" fillId="0" borderId="0" xfId="10" applyNumberFormat="1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11" fillId="0" borderId="0" xfId="8" applyFont="1" applyAlignment="1">
      <alignment horizontal="left" vertical="top" wrapText="1"/>
    </xf>
    <xf numFmtId="0" fontId="7" fillId="0" borderId="0" xfId="0" applyFont="1" applyAlignment="1">
      <alignment vertical="center" wrapText="1"/>
    </xf>
    <xf numFmtId="0" fontId="15" fillId="0" borderId="0" xfId="10" applyNumberFormat="1" applyFont="1" applyFill="1" applyAlignment="1">
      <alignment horizontal="center" vertical="center" wrapText="1"/>
    </xf>
    <xf numFmtId="167" fontId="20" fillId="0" borderId="0" xfId="10" applyNumberFormat="1" applyFont="1" applyAlignment="1">
      <alignment vertical="center" wrapText="1"/>
    </xf>
    <xf numFmtId="167" fontId="12" fillId="0" borderId="0" xfId="10" applyNumberFormat="1" applyFont="1" applyAlignment="1">
      <alignment vertical="center" wrapText="1"/>
    </xf>
    <xf numFmtId="0" fontId="13" fillId="0" borderId="13" xfId="10" applyFont="1" applyBorder="1" applyAlignment="1">
      <alignment horizontal="center" vertical="center" wrapText="1"/>
    </xf>
    <xf numFmtId="39" fontId="13" fillId="0" borderId="0" xfId="10" applyNumberFormat="1" applyFont="1" applyAlignment="1">
      <alignment vertical="center" wrapText="1"/>
    </xf>
    <xf numFmtId="0" fontId="20" fillId="0" borderId="0" xfId="8" applyFont="1" applyAlignment="1">
      <alignment horizontal="left" vertical="center" wrapText="1"/>
    </xf>
    <xf numFmtId="0" fontId="6" fillId="0" borderId="0" xfId="0" applyFont="1" applyAlignment="1">
      <alignment horizontal="left" vertical="center" indent="2"/>
    </xf>
    <xf numFmtId="0" fontId="10" fillId="0" borderId="0" xfId="10" applyFont="1" applyAlignment="1">
      <alignment horizontal="left" vertical="top" wrapText="1"/>
    </xf>
    <xf numFmtId="0" fontId="8" fillId="0" borderId="0" xfId="10" applyFont="1" applyAlignment="1">
      <alignment horizontal="right" vertical="top" wrapText="1"/>
    </xf>
    <xf numFmtId="0" fontId="19" fillId="0" borderId="0" xfId="10" applyAlignment="1">
      <alignment horizontal="left" vertical="top" wrapText="1"/>
    </xf>
    <xf numFmtId="0" fontId="8" fillId="0" borderId="0" xfId="10" applyFont="1" applyAlignment="1">
      <alignment horizontal="center" vertical="top" wrapText="1"/>
    </xf>
    <xf numFmtId="0" fontId="19" fillId="0" borderId="0" xfId="10" applyFont="1" applyAlignment="1">
      <alignment horizontal="left" vertical="top" wrapText="1"/>
    </xf>
    <xf numFmtId="168" fontId="21" fillId="0" borderId="0" xfId="7" applyNumberFormat="1" applyFont="1" applyAlignment="1">
      <alignment vertical="center" wrapText="1"/>
    </xf>
    <xf numFmtId="0" fontId="21" fillId="0" borderId="0" xfId="0" applyFont="1" applyAlignment="1">
      <alignment horizontal="right" vertical="center" wrapText="1"/>
    </xf>
    <xf numFmtId="164" fontId="13" fillId="0" borderId="0" xfId="10" applyNumberFormat="1" applyFont="1" applyAlignment="1">
      <alignment vertical="center" wrapText="1"/>
    </xf>
    <xf numFmtId="168" fontId="21" fillId="0" borderId="0" xfId="0" applyNumberFormat="1" applyFont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8" fillId="0" borderId="13" xfId="10" applyFont="1" applyBorder="1" applyAlignment="1">
      <alignment horizontal="left" vertical="top" wrapText="1"/>
    </xf>
    <xf numFmtId="0" fontId="24" fillId="0" borderId="13" xfId="10" applyFont="1" applyBorder="1" applyAlignment="1">
      <alignment horizontal="left" vertical="top" wrapText="1"/>
    </xf>
    <xf numFmtId="0" fontId="24" fillId="0" borderId="13" xfId="10" applyFont="1" applyBorder="1" applyAlignment="1">
      <alignment horizontal="left" vertical="top" wrapText="1"/>
    </xf>
    <xf numFmtId="0" fontId="24" fillId="0" borderId="13" xfId="10" applyFont="1" applyBorder="1" applyAlignment="1">
      <alignment horizontal="right" vertical="top" wrapText="1"/>
    </xf>
    <xf numFmtId="168" fontId="6" fillId="0" borderId="13" xfId="13" applyNumberFormat="1" applyFont="1" applyFill="1" applyBorder="1" applyAlignment="1">
      <alignment horizontal="center" vertical="center"/>
    </xf>
    <xf numFmtId="165" fontId="6" fillId="0" borderId="13" xfId="13" applyNumberFormat="1" applyFont="1" applyFill="1" applyBorder="1" applyAlignment="1">
      <alignment horizontal="center" vertical="center"/>
    </xf>
    <xf numFmtId="168" fontId="24" fillId="0" borderId="13" xfId="7" applyNumberFormat="1" applyFont="1" applyBorder="1" applyAlignment="1">
      <alignment horizontal="center" vertical="top" wrapText="1"/>
    </xf>
    <xf numFmtId="0" fontId="8" fillId="0" borderId="0" xfId="10" applyFont="1" applyBorder="1" applyAlignment="1">
      <alignment vertical="top" wrapText="1"/>
    </xf>
    <xf numFmtId="0" fontId="24" fillId="0" borderId="0" xfId="10" applyFont="1" applyBorder="1" applyAlignment="1">
      <alignment vertical="top" wrapText="1"/>
    </xf>
    <xf numFmtId="0" fontId="8" fillId="0" borderId="13" xfId="10" applyFont="1" applyBorder="1" applyAlignment="1">
      <alignment vertical="top" wrapText="1"/>
    </xf>
    <xf numFmtId="0" fontId="24" fillId="0" borderId="13" xfId="10" applyFont="1" applyBorder="1" applyAlignment="1">
      <alignment vertical="top" wrapText="1"/>
    </xf>
    <xf numFmtId="0" fontId="10" fillId="0" borderId="0" xfId="10" applyFont="1" applyBorder="1" applyAlignment="1">
      <alignment horizontal="left" vertical="top" wrapText="1"/>
    </xf>
    <xf numFmtId="168" fontId="6" fillId="0" borderId="0" xfId="13" applyNumberFormat="1" applyFont="1" applyFill="1" applyBorder="1" applyAlignment="1">
      <alignment horizontal="center" vertical="center"/>
    </xf>
    <xf numFmtId="0" fontId="19" fillId="0" borderId="0" xfId="10" applyBorder="1" applyAlignment="1">
      <alignment horizontal="left" vertical="top" wrapText="1"/>
    </xf>
    <xf numFmtId="168" fontId="8" fillId="0" borderId="0" xfId="7" applyNumberFormat="1" applyFont="1" applyAlignment="1">
      <alignment vertical="center" wrapText="1"/>
    </xf>
    <xf numFmtId="168" fontId="10" fillId="0" borderId="0" xfId="7" applyNumberFormat="1" applyFont="1" applyAlignment="1">
      <alignment vertical="center" wrapText="1"/>
    </xf>
    <xf numFmtId="168" fontId="10" fillId="0" borderId="0" xfId="7" applyNumberFormat="1" applyFont="1" applyAlignment="1">
      <alignment horizontal="center" vertical="center" wrapText="1"/>
    </xf>
    <xf numFmtId="167" fontId="22" fillId="0" borderId="0" xfId="10" applyNumberFormat="1" applyFont="1" applyAlignment="1">
      <alignment horizontal="center" vertical="center" wrapText="1"/>
    </xf>
    <xf numFmtId="0" fontId="10" fillId="0" borderId="14" xfId="10" applyFont="1" applyBorder="1" applyAlignment="1">
      <alignment horizontal="left" vertical="top" wrapText="1"/>
    </xf>
    <xf numFmtId="0" fontId="24" fillId="0" borderId="14" xfId="10" applyFont="1" applyBorder="1" applyAlignment="1">
      <alignment horizontal="left" vertical="top" wrapText="1"/>
    </xf>
    <xf numFmtId="0" fontId="25" fillId="0" borderId="13" xfId="10" applyFont="1" applyBorder="1" applyAlignment="1">
      <alignment horizontal="left" vertical="top" wrapText="1"/>
    </xf>
    <xf numFmtId="0" fontId="26" fillId="0" borderId="13" xfId="10" applyFont="1" applyBorder="1" applyAlignment="1">
      <alignment horizontal="right" vertical="top" wrapText="1"/>
    </xf>
    <xf numFmtId="167" fontId="10" fillId="0" borderId="13" xfId="10" applyNumberFormat="1" applyFont="1" applyBorder="1" applyAlignment="1">
      <alignment horizontal="right" vertical="top" wrapText="1"/>
    </xf>
    <xf numFmtId="0" fontId="24" fillId="0" borderId="0" xfId="0" applyFont="1" applyAlignment="1">
      <alignment horizontal="right" vertical="top" wrapText="1"/>
    </xf>
    <xf numFmtId="0" fontId="10" fillId="0" borderId="13" xfId="10" applyFont="1" applyFill="1" applyBorder="1" applyAlignment="1">
      <alignment horizontal="right" vertical="top" wrapText="1"/>
    </xf>
    <xf numFmtId="0" fontId="15" fillId="0" borderId="0" xfId="10" applyNumberFormat="1" applyFont="1" applyFill="1" applyAlignment="1">
      <alignment horizontal="center" vertical="center" wrapText="1"/>
    </xf>
    <xf numFmtId="0" fontId="10" fillId="0" borderId="13" xfId="8" applyFont="1" applyBorder="1" applyAlignment="1">
      <alignment horizontal="left" vertical="center" wrapText="1" indent="2"/>
    </xf>
    <xf numFmtId="0" fontId="15" fillId="0" borderId="0" xfId="8" applyFont="1" applyAlignment="1">
      <alignment horizontal="center" vertical="center" wrapText="1"/>
    </xf>
    <xf numFmtId="0" fontId="22" fillId="0" borderId="0" xfId="8" applyFont="1" applyAlignment="1">
      <alignment horizontal="center" vertical="center" wrapText="1"/>
    </xf>
    <xf numFmtId="0" fontId="22" fillId="0" borderId="0" xfId="8" applyFont="1" applyAlignment="1">
      <alignment horizontal="left" vertical="center" wrapText="1"/>
    </xf>
    <xf numFmtId="0" fontId="22" fillId="0" borderId="13" xfId="8" applyFont="1" applyBorder="1" applyAlignment="1">
      <alignment horizontal="center" vertical="center" wrapText="1"/>
    </xf>
    <xf numFmtId="0" fontId="15" fillId="0" borderId="13" xfId="8" applyFont="1" applyBorder="1" applyAlignment="1">
      <alignment horizontal="left" vertical="center" wrapText="1"/>
    </xf>
    <xf numFmtId="166" fontId="15" fillId="0" borderId="13" xfId="9" applyNumberFormat="1" applyFont="1" applyBorder="1" applyAlignment="1">
      <alignment horizontal="right" vertical="center"/>
    </xf>
    <xf numFmtId="0" fontId="22" fillId="0" borderId="13" xfId="8" applyFont="1" applyBorder="1" applyAlignment="1">
      <alignment horizontal="left" vertical="center" wrapText="1" indent="2"/>
    </xf>
    <xf numFmtId="0" fontId="22" fillId="0" borderId="13" xfId="8" applyFont="1" applyBorder="1" applyAlignment="1">
      <alignment horizontal="left" vertical="center" wrapText="1"/>
    </xf>
    <xf numFmtId="0" fontId="15" fillId="0" borderId="13" xfId="8" quotePrefix="1" applyFont="1" applyBorder="1" applyAlignment="1">
      <alignment horizontal="center" vertical="center" wrapText="1"/>
    </xf>
    <xf numFmtId="0" fontId="15" fillId="0" borderId="13" xfId="8" applyFont="1" applyBorder="1" applyAlignment="1">
      <alignment horizontal="center" vertical="center" wrapText="1"/>
    </xf>
    <xf numFmtId="166" fontId="15" fillId="0" borderId="13" xfId="6" applyNumberFormat="1" applyFont="1" applyBorder="1" applyAlignment="1">
      <alignment horizontal="right" vertical="center"/>
    </xf>
    <xf numFmtId="166" fontId="22" fillId="0" borderId="13" xfId="6" applyNumberFormat="1" applyFont="1" applyBorder="1" applyAlignment="1">
      <alignment horizontal="right" vertical="center"/>
    </xf>
    <xf numFmtId="0" fontId="27" fillId="0" borderId="13" xfId="8" applyFont="1" applyBorder="1" applyAlignment="1">
      <alignment horizontal="center" vertical="center" wrapText="1"/>
    </xf>
    <xf numFmtId="0" fontId="28" fillId="0" borderId="13" xfId="8" applyFont="1" applyBorder="1" applyAlignment="1">
      <alignment horizontal="left" vertical="center" wrapText="1"/>
    </xf>
    <xf numFmtId="166" fontId="28" fillId="0" borderId="13" xfId="6" applyNumberFormat="1" applyFont="1" applyBorder="1" applyAlignment="1">
      <alignment horizontal="right" vertical="center"/>
    </xf>
    <xf numFmtId="166" fontId="27" fillId="0" borderId="13" xfId="6" applyNumberFormat="1" applyFont="1" applyBorder="1" applyAlignment="1">
      <alignment horizontal="right" vertical="center"/>
    </xf>
    <xf numFmtId="0" fontId="15" fillId="2" borderId="1" xfId="0" applyFont="1" applyFill="1" applyBorder="1" applyAlignment="1">
      <alignment horizontal="left" vertical="center" indent="2"/>
    </xf>
    <xf numFmtId="0" fontId="15" fillId="2" borderId="1" xfId="0" applyFont="1" applyFill="1" applyBorder="1" applyAlignment="1">
      <alignment horizontal="left" vertical="center" wrapText="1" indent="2"/>
    </xf>
    <xf numFmtId="49" fontId="15" fillId="2" borderId="1" xfId="0" applyNumberFormat="1" applyFont="1" applyFill="1" applyBorder="1" applyAlignment="1">
      <alignment horizontal="left" vertical="center" wrapText="1" indent="2"/>
    </xf>
    <xf numFmtId="167" fontId="22" fillId="2" borderId="1" xfId="0" applyNumberFormat="1" applyFont="1" applyFill="1" applyBorder="1" applyAlignment="1">
      <alignment horizontal="left" vertical="center" indent="2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/>
    </xf>
    <xf numFmtId="167" fontId="22" fillId="2" borderId="1" xfId="0" applyNumberFormat="1" applyFont="1" applyFill="1" applyBorder="1" applyAlignment="1">
      <alignment horizontal="right" vertical="center"/>
    </xf>
    <xf numFmtId="167" fontId="10" fillId="0" borderId="0" xfId="10" applyNumberFormat="1" applyFont="1" applyFill="1" applyAlignment="1">
      <alignment horizontal="center" vertical="center"/>
    </xf>
    <xf numFmtId="167" fontId="10" fillId="0" borderId="0" xfId="10" applyNumberFormat="1" applyFont="1" applyFill="1" applyBorder="1" applyAlignment="1">
      <alignment vertical="center"/>
    </xf>
    <xf numFmtId="0" fontId="15" fillId="0" borderId="0" xfId="10" applyNumberFormat="1" applyFont="1" applyFill="1" applyAlignment="1">
      <alignment vertical="center"/>
    </xf>
    <xf numFmtId="0" fontId="8" fillId="0" borderId="0" xfId="8" applyFont="1" applyAlignment="1">
      <alignment vertical="center" wrapText="1"/>
    </xf>
    <xf numFmtId="0" fontId="11" fillId="0" borderId="0" xfId="8" applyFont="1" applyAlignment="1">
      <alignment vertical="center" wrapText="1"/>
    </xf>
    <xf numFmtId="0" fontId="29" fillId="0" borderId="20" xfId="0" applyFont="1" applyBorder="1" applyAlignment="1">
      <alignment horizontal="left" vertical="top" wrapText="1"/>
    </xf>
    <xf numFmtId="0" fontId="29" fillId="0" borderId="0" xfId="0" applyFont="1" applyAlignment="1">
      <alignment horizontal="left" vertical="top" wrapText="1"/>
    </xf>
    <xf numFmtId="0" fontId="30" fillId="0" borderId="20" xfId="0" applyFont="1" applyBorder="1" applyAlignment="1">
      <alignment horizontal="left" vertical="top" wrapText="1"/>
    </xf>
    <xf numFmtId="0" fontId="31" fillId="0" borderId="1" xfId="10" applyNumberFormat="1" applyFont="1" applyFill="1" applyBorder="1" applyAlignment="1">
      <alignment horizontal="center" vertical="center" wrapText="1"/>
    </xf>
    <xf numFmtId="168" fontId="31" fillId="0" borderId="3" xfId="7" applyNumberFormat="1" applyFont="1" applyFill="1" applyBorder="1" applyAlignment="1">
      <alignment horizontal="center" vertical="center" wrapText="1"/>
    </xf>
    <xf numFmtId="0" fontId="22" fillId="0" borderId="0" xfId="10" applyFont="1" applyAlignment="1">
      <alignment vertical="center" wrapText="1"/>
    </xf>
    <xf numFmtId="0" fontId="22" fillId="0" borderId="1" xfId="10" applyFont="1" applyBorder="1" applyAlignment="1">
      <alignment horizontal="center" vertical="center" wrapText="1"/>
    </xf>
    <xf numFmtId="0" fontId="32" fillId="0" borderId="1" xfId="10" applyFont="1" applyBorder="1" applyAlignment="1">
      <alignment horizontal="center" vertical="center" wrapText="1"/>
    </xf>
    <xf numFmtId="168" fontId="33" fillId="0" borderId="1" xfId="7" applyNumberFormat="1" applyFont="1" applyBorder="1" applyAlignment="1">
      <alignment horizontal="center" vertical="center" wrapText="1"/>
    </xf>
    <xf numFmtId="0" fontId="29" fillId="0" borderId="0" xfId="0" applyFont="1"/>
    <xf numFmtId="0" fontId="29" fillId="0" borderId="22" xfId="0" applyFont="1" applyBorder="1" applyAlignment="1">
      <alignment vertical="center" wrapText="1"/>
    </xf>
    <xf numFmtId="168" fontId="29" fillId="0" borderId="22" xfId="7" applyNumberFormat="1" applyFont="1" applyBorder="1" applyAlignment="1">
      <alignment horizontal="center" vertical="center"/>
    </xf>
    <xf numFmtId="0" fontId="29" fillId="0" borderId="22" xfId="0" applyFont="1" applyBorder="1" applyAlignment="1">
      <alignment vertical="center"/>
    </xf>
    <xf numFmtId="0" fontId="29" fillId="0" borderId="22" xfId="0" applyFont="1" applyBorder="1" applyAlignment="1">
      <alignment horizontal="center" vertical="center"/>
    </xf>
    <xf numFmtId="0" fontId="10" fillId="0" borderId="0" xfId="10" applyFont="1" applyAlignment="1">
      <alignment vertical="center" wrapText="1"/>
    </xf>
    <xf numFmtId="39" fontId="34" fillId="0" borderId="13" xfId="10" applyNumberFormat="1" applyFont="1" applyFill="1" applyBorder="1" applyAlignment="1">
      <alignment horizontal="center" vertical="center" wrapText="1"/>
    </xf>
    <xf numFmtId="167" fontId="34" fillId="0" borderId="13" xfId="10" applyNumberFormat="1" applyFont="1" applyFill="1" applyBorder="1" applyAlignment="1">
      <alignment horizontal="center" vertical="center" wrapText="1"/>
    </xf>
    <xf numFmtId="0" fontId="6" fillId="0" borderId="22" xfId="0" applyFont="1" applyBorder="1" applyAlignment="1">
      <alignment vertical="center"/>
    </xf>
    <xf numFmtId="0" fontId="6" fillId="0" borderId="22" xfId="0" applyFont="1" applyBorder="1" applyAlignment="1">
      <alignment horizontal="center" vertical="center" wrapText="1"/>
    </xf>
    <xf numFmtId="49" fontId="34" fillId="0" borderId="1" xfId="10" applyNumberFormat="1" applyFont="1" applyFill="1" applyBorder="1" applyAlignment="1">
      <alignment horizontal="center" vertical="center" textRotation="90" wrapText="1"/>
    </xf>
    <xf numFmtId="167" fontId="34" fillId="0" borderId="1" xfId="10" applyNumberFormat="1" applyFont="1" applyFill="1" applyBorder="1" applyAlignment="1">
      <alignment horizontal="center" vertical="center" wrapText="1"/>
    </xf>
    <xf numFmtId="49" fontId="31" fillId="0" borderId="1" xfId="10" applyNumberFormat="1" applyFont="1" applyFill="1" applyBorder="1" applyAlignment="1">
      <alignment horizontal="center" vertical="center" textRotation="90" wrapText="1"/>
    </xf>
    <xf numFmtId="0" fontId="15" fillId="0" borderId="13" xfId="10" applyFont="1" applyBorder="1" applyAlignment="1">
      <alignment horizontal="center" vertical="center" wrapText="1"/>
    </xf>
    <xf numFmtId="0" fontId="15" fillId="0" borderId="13" xfId="10" applyFont="1" applyBorder="1" applyAlignment="1">
      <alignment horizontal="left" vertical="center" wrapText="1"/>
    </xf>
    <xf numFmtId="0" fontId="10" fillId="0" borderId="1" xfId="10" applyFont="1" applyBorder="1" applyAlignment="1">
      <alignment horizontal="center" vertical="center" wrapText="1"/>
    </xf>
    <xf numFmtId="49" fontId="15" fillId="0" borderId="13" xfId="0" applyNumberFormat="1" applyFont="1" applyFill="1" applyBorder="1" applyAlignment="1">
      <alignment horizontal="center" vertical="center" wrapText="1"/>
    </xf>
    <xf numFmtId="168" fontId="27" fillId="0" borderId="13" xfId="7" applyNumberFormat="1" applyFont="1" applyFill="1" applyBorder="1" applyAlignment="1">
      <alignment horizontal="center" vertical="center" wrapText="1"/>
    </xf>
    <xf numFmtId="0" fontId="15" fillId="0" borderId="0" xfId="10" applyFont="1" applyAlignment="1">
      <alignment vertical="center" wrapText="1"/>
    </xf>
    <xf numFmtId="167" fontId="15" fillId="0" borderId="0" xfId="10" applyNumberFormat="1" applyFont="1" applyAlignment="1">
      <alignment vertical="center" wrapText="1"/>
    </xf>
    <xf numFmtId="0" fontId="22" fillId="4" borderId="13" xfId="0" applyFont="1" applyFill="1" applyBorder="1" applyAlignment="1">
      <alignment horizontal="left" vertical="center" wrapText="1"/>
    </xf>
    <xf numFmtId="168" fontId="22" fillId="4" borderId="13" xfId="7" applyNumberFormat="1" applyFont="1" applyFill="1" applyBorder="1" applyAlignment="1">
      <alignment horizontal="left" vertical="center" wrapText="1"/>
    </xf>
    <xf numFmtId="168" fontId="22" fillId="0" borderId="13" xfId="7" applyNumberFormat="1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49" fontId="22" fillId="0" borderId="13" xfId="0" applyNumberFormat="1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168" fontId="15" fillId="0" borderId="13" xfId="7" applyNumberFormat="1" applyFont="1" applyFill="1" applyBorder="1" applyAlignment="1">
      <alignment horizontal="center" vertical="center" wrapText="1"/>
    </xf>
    <xf numFmtId="0" fontId="10" fillId="0" borderId="13" xfId="8" applyFont="1" applyBorder="1" applyAlignment="1">
      <alignment horizontal="center" vertical="center" wrapText="1"/>
    </xf>
    <xf numFmtId="0" fontId="10" fillId="0" borderId="12" xfId="8" applyFont="1" applyBorder="1" applyAlignment="1">
      <alignment horizontal="center" vertical="center" wrapText="1"/>
    </xf>
    <xf numFmtId="168" fontId="22" fillId="0" borderId="1" xfId="7" applyNumberFormat="1" applyFont="1" applyBorder="1" applyAlignment="1">
      <alignment horizontal="center" vertical="center" wrapText="1"/>
    </xf>
    <xf numFmtId="168" fontId="15" fillId="0" borderId="13" xfId="7" applyNumberFormat="1" applyFont="1" applyBorder="1" applyAlignment="1">
      <alignment horizontal="center" vertical="center" wrapText="1"/>
    </xf>
    <xf numFmtId="168" fontId="22" fillId="0" borderId="13" xfId="7" applyNumberFormat="1" applyFont="1" applyBorder="1" applyAlignment="1">
      <alignment horizontal="center" vertical="center" wrapText="1"/>
    </xf>
    <xf numFmtId="168" fontId="15" fillId="0" borderId="13" xfId="7" applyNumberFormat="1" applyFont="1" applyBorder="1" applyAlignment="1">
      <alignment vertical="center" wrapText="1"/>
    </xf>
    <xf numFmtId="168" fontId="22" fillId="0" borderId="13" xfId="7" applyNumberFormat="1" applyFont="1" applyFill="1" applyBorder="1" applyAlignment="1">
      <alignment horizontal="center" vertical="center" wrapText="1"/>
    </xf>
    <xf numFmtId="0" fontId="14" fillId="0" borderId="1" xfId="10" applyNumberFormat="1" applyFont="1" applyFill="1" applyBorder="1" applyAlignment="1">
      <alignment horizontal="center" vertical="center" wrapText="1"/>
    </xf>
    <xf numFmtId="168" fontId="37" fillId="0" borderId="13" xfId="7" applyNumberFormat="1" applyFont="1" applyBorder="1" applyAlignment="1">
      <alignment horizontal="center" vertical="center" wrapText="1"/>
    </xf>
    <xf numFmtId="168" fontId="33" fillId="0" borderId="13" xfId="7" applyNumberFormat="1" applyFont="1" applyBorder="1" applyAlignment="1">
      <alignment horizontal="center" vertical="center" wrapText="1"/>
    </xf>
    <xf numFmtId="0" fontId="29" fillId="0" borderId="13" xfId="0" applyFont="1" applyBorder="1" applyAlignment="1">
      <alignment horizontal="right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4" borderId="13" xfId="0" applyFont="1" applyFill="1" applyBorder="1" applyAlignment="1">
      <alignment vertical="center" wrapText="1"/>
    </xf>
    <xf numFmtId="170" fontId="29" fillId="0" borderId="13" xfId="7" applyNumberFormat="1" applyFont="1" applyBorder="1" applyAlignment="1">
      <alignment horizontal="center" vertical="center" wrapText="1"/>
    </xf>
    <xf numFmtId="168" fontId="29" fillId="0" borderId="13" xfId="7" applyNumberFormat="1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29" fillId="0" borderId="20" xfId="0" applyFont="1" applyBorder="1" applyAlignment="1">
      <alignment horizontal="center" vertical="center" wrapText="1"/>
    </xf>
    <xf numFmtId="0" fontId="35" fillId="0" borderId="13" xfId="8" applyFont="1" applyBorder="1" applyAlignment="1">
      <alignment horizontal="center" vertical="center" wrapText="1"/>
    </xf>
    <xf numFmtId="0" fontId="39" fillId="0" borderId="13" xfId="8" applyFont="1" applyBorder="1" applyAlignment="1">
      <alignment horizontal="center" vertical="center" wrapText="1"/>
    </xf>
    <xf numFmtId="0" fontId="35" fillId="0" borderId="13" xfId="8" applyFont="1" applyBorder="1" applyAlignment="1">
      <alignment horizontal="left" vertical="center" wrapText="1"/>
    </xf>
    <xf numFmtId="166" fontId="35" fillId="0" borderId="13" xfId="9" applyNumberFormat="1" applyFont="1" applyBorder="1" applyAlignment="1">
      <alignment horizontal="right" vertical="center"/>
    </xf>
    <xf numFmtId="0" fontId="39" fillId="0" borderId="0" xfId="8" applyFont="1" applyAlignment="1">
      <alignment horizontal="left" vertical="center" wrapText="1"/>
    </xf>
    <xf numFmtId="0" fontId="39" fillId="0" borderId="13" xfId="8" applyFont="1" applyBorder="1" applyAlignment="1">
      <alignment horizontal="left" vertical="center" wrapText="1"/>
    </xf>
    <xf numFmtId="0" fontId="15" fillId="0" borderId="13" xfId="8" applyFont="1" applyBorder="1" applyAlignment="1">
      <alignment horizontal="center" vertical="center"/>
    </xf>
    <xf numFmtId="0" fontId="35" fillId="0" borderId="13" xfId="8" applyFont="1" applyFill="1" applyBorder="1" applyAlignment="1">
      <alignment horizontal="left" vertical="center" wrapText="1"/>
    </xf>
    <xf numFmtId="166" fontId="39" fillId="0" borderId="13" xfId="6" applyNumberFormat="1" applyFont="1" applyBorder="1" applyAlignment="1">
      <alignment horizontal="right" vertical="center"/>
    </xf>
    <xf numFmtId="0" fontId="39" fillId="0" borderId="12" xfId="8" applyFont="1" applyBorder="1" applyAlignment="1">
      <alignment horizontal="center" vertical="center" wrapText="1"/>
    </xf>
    <xf numFmtId="166" fontId="39" fillId="0" borderId="12" xfId="6" applyNumberFormat="1" applyFont="1" applyBorder="1" applyAlignment="1">
      <alignment horizontal="right" vertical="center"/>
    </xf>
    <xf numFmtId="0" fontId="40" fillId="0" borderId="13" xfId="8" applyFont="1" applyBorder="1" applyAlignment="1">
      <alignment horizontal="center" vertical="center" wrapText="1"/>
    </xf>
    <xf numFmtId="166" fontId="40" fillId="0" borderId="13" xfId="6" applyNumberFormat="1" applyFont="1" applyBorder="1" applyAlignment="1">
      <alignment horizontal="right" vertical="center"/>
    </xf>
    <xf numFmtId="0" fontId="40" fillId="0" borderId="0" xfId="8" applyFont="1" applyAlignment="1">
      <alignment horizontal="left" vertical="center" wrapText="1"/>
    </xf>
    <xf numFmtId="0" fontId="35" fillId="2" borderId="13" xfId="0" applyFont="1" applyFill="1" applyBorder="1" applyAlignment="1">
      <alignment horizontal="center" vertical="center"/>
    </xf>
    <xf numFmtId="0" fontId="35" fillId="2" borderId="13" xfId="0" applyFont="1" applyFill="1" applyBorder="1" applyAlignment="1">
      <alignment horizontal="center" vertical="center" wrapText="1"/>
    </xf>
    <xf numFmtId="49" fontId="35" fillId="2" borderId="13" xfId="0" applyNumberFormat="1" applyFont="1" applyFill="1" applyBorder="1" applyAlignment="1">
      <alignment horizontal="center" vertical="center" wrapText="1"/>
    </xf>
    <xf numFmtId="167" fontId="39" fillId="2" borderId="13" xfId="0" applyNumberFormat="1" applyFont="1" applyFill="1" applyBorder="1" applyAlignment="1">
      <alignment horizontal="right" vertical="center"/>
    </xf>
    <xf numFmtId="0" fontId="41" fillId="0" borderId="0" xfId="0" applyFont="1" applyAlignment="1">
      <alignment vertical="center"/>
    </xf>
    <xf numFmtId="0" fontId="39" fillId="0" borderId="13" xfId="0" applyFont="1" applyBorder="1" applyAlignment="1">
      <alignment horizontal="left" vertical="center" wrapText="1"/>
    </xf>
    <xf numFmtId="0" fontId="39" fillId="2" borderId="13" xfId="0" applyFont="1" applyFill="1" applyBorder="1" applyAlignment="1">
      <alignment horizontal="center" vertical="center"/>
    </xf>
    <xf numFmtId="0" fontId="39" fillId="2" borderId="13" xfId="0" applyFont="1" applyFill="1" applyBorder="1" applyAlignment="1">
      <alignment vertical="center" wrapText="1"/>
    </xf>
    <xf numFmtId="0" fontId="10" fillId="0" borderId="13" xfId="10" applyFont="1" applyBorder="1" applyAlignment="1">
      <alignment horizontal="center" vertical="top" wrapText="1"/>
    </xf>
    <xf numFmtId="0" fontId="24" fillId="0" borderId="13" xfId="10" applyFont="1" applyBorder="1" applyAlignment="1">
      <alignment horizontal="left" vertical="top" wrapText="1"/>
    </xf>
    <xf numFmtId="0" fontId="10" fillId="0" borderId="14" xfId="10" applyFont="1" applyBorder="1" applyAlignment="1">
      <alignment horizontal="center" vertical="top" wrapText="1"/>
    </xf>
    <xf numFmtId="0" fontId="10" fillId="0" borderId="13" xfId="10" applyFont="1" applyBorder="1" applyAlignment="1">
      <alignment horizontal="left" vertical="top" wrapText="1"/>
    </xf>
    <xf numFmtId="0" fontId="15" fillId="0" borderId="0" xfId="10" applyFont="1" applyBorder="1" applyAlignment="1">
      <alignment horizontal="center" vertical="top"/>
    </xf>
    <xf numFmtId="167" fontId="29" fillId="0" borderId="0" xfId="0" applyNumberFormat="1" applyFont="1" applyAlignment="1">
      <alignment horizontal="left" vertical="top" wrapText="1"/>
    </xf>
    <xf numFmtId="0" fontId="11" fillId="0" borderId="13" xfId="10" applyFont="1" applyBorder="1" applyAlignment="1">
      <alignment horizontal="center" vertical="center" wrapText="1"/>
    </xf>
    <xf numFmtId="0" fontId="11" fillId="0" borderId="13" xfId="10" applyFont="1" applyBorder="1" applyAlignment="1">
      <alignment vertical="center" wrapText="1"/>
    </xf>
    <xf numFmtId="168" fontId="11" fillId="0" borderId="13" xfId="7" applyNumberFormat="1" applyFont="1" applyBorder="1" applyAlignment="1">
      <alignment vertical="center" wrapText="1"/>
    </xf>
    <xf numFmtId="0" fontId="11" fillId="0" borderId="13" xfId="0" applyFont="1" applyFill="1" applyBorder="1" applyAlignment="1">
      <alignment horizontal="center" vertical="center" wrapText="1"/>
    </xf>
    <xf numFmtId="168" fontId="15" fillId="0" borderId="13" xfId="7" applyNumberFormat="1" applyFont="1" applyFill="1" applyBorder="1" applyAlignment="1">
      <alignment horizontal="left" vertical="center" wrapText="1"/>
    </xf>
    <xf numFmtId="166" fontId="22" fillId="0" borderId="20" xfId="6" applyNumberFormat="1" applyFont="1" applyBorder="1" applyAlignment="1">
      <alignment horizontal="center" vertical="top"/>
    </xf>
    <xf numFmtId="166" fontId="29" fillId="0" borderId="20" xfId="0" applyNumberFormat="1" applyFont="1" applyBorder="1" applyAlignment="1">
      <alignment horizontal="center" vertical="center" wrapText="1"/>
    </xf>
    <xf numFmtId="0" fontId="29" fillId="0" borderId="20" xfId="0" applyFont="1" applyBorder="1" applyAlignment="1">
      <alignment horizontal="center" vertical="top" wrapText="1"/>
    </xf>
    <xf numFmtId="166" fontId="15" fillId="0" borderId="20" xfId="9" applyNumberFormat="1" applyFont="1" applyBorder="1" applyAlignment="1">
      <alignment horizontal="center" vertical="top"/>
    </xf>
    <xf numFmtId="166" fontId="22" fillId="0" borderId="20" xfId="6" applyNumberFormat="1" applyFont="1" applyBorder="1" applyAlignment="1">
      <alignment horizontal="center" vertical="center"/>
    </xf>
    <xf numFmtId="167" fontId="29" fillId="0" borderId="20" xfId="0" applyNumberFormat="1" applyFont="1" applyBorder="1" applyAlignment="1">
      <alignment horizontal="center" vertical="center" wrapText="1"/>
    </xf>
    <xf numFmtId="168" fontId="35" fillId="0" borderId="13" xfId="7" applyNumberFormat="1" applyFont="1" applyBorder="1" applyAlignment="1">
      <alignment horizontal="left" vertical="center" wrapText="1"/>
    </xf>
    <xf numFmtId="168" fontId="30" fillId="0" borderId="20" xfId="7" applyNumberFormat="1" applyFont="1" applyBorder="1" applyAlignment="1">
      <alignment horizontal="left" vertical="top" wrapText="1"/>
    </xf>
    <xf numFmtId="168" fontId="35" fillId="0" borderId="13" xfId="7" applyNumberFormat="1" applyFont="1" applyFill="1" applyBorder="1" applyAlignment="1">
      <alignment horizontal="left" vertical="center" wrapText="1"/>
    </xf>
    <xf numFmtId="168" fontId="39" fillId="0" borderId="13" xfId="7" applyNumberFormat="1" applyFont="1" applyBorder="1" applyAlignment="1">
      <alignment horizontal="left" vertical="center" wrapText="1"/>
    </xf>
    <xf numFmtId="168" fontId="15" fillId="0" borderId="13" xfId="7" applyNumberFormat="1" applyFont="1" applyBorder="1" applyAlignment="1">
      <alignment horizontal="left" vertical="center" wrapText="1"/>
    </xf>
    <xf numFmtId="168" fontId="10" fillId="0" borderId="1" xfId="7" applyNumberFormat="1" applyFont="1" applyBorder="1" applyAlignment="1">
      <alignment horizontal="center" vertical="center" wrapText="1"/>
    </xf>
    <xf numFmtId="168" fontId="11" fillId="0" borderId="13" xfId="7" applyNumberFormat="1" applyFont="1" applyFill="1" applyBorder="1" applyAlignment="1">
      <alignment horizontal="center" vertical="center" wrapText="1"/>
    </xf>
    <xf numFmtId="0" fontId="10" fillId="0" borderId="22" xfId="10" applyFont="1" applyBorder="1" applyAlignment="1">
      <alignment horizontal="left" vertical="top" wrapText="1"/>
    </xf>
    <xf numFmtId="168" fontId="24" fillId="0" borderId="22" xfId="7" applyNumberFormat="1" applyFont="1" applyBorder="1" applyAlignment="1">
      <alignment horizontal="center" vertical="top" wrapText="1"/>
    </xf>
    <xf numFmtId="168" fontId="24" fillId="0" borderId="0" xfId="7" applyNumberFormat="1" applyFont="1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168" fontId="10" fillId="0" borderId="0" xfId="10" applyNumberFormat="1" applyFont="1" applyAlignment="1">
      <alignment horizontal="center" vertical="center" wrapText="1"/>
    </xf>
    <xf numFmtId="0" fontId="19" fillId="0" borderId="0" xfId="10" applyFill="1" applyAlignment="1">
      <alignment horizontal="left" vertical="top" wrapText="1"/>
    </xf>
    <xf numFmtId="0" fontId="36" fillId="3" borderId="13" xfId="0" applyFont="1" applyFill="1" applyBorder="1" applyAlignment="1">
      <alignment vertical="center" wrapText="1"/>
    </xf>
    <xf numFmtId="0" fontId="42" fillId="4" borderId="22" xfId="0" applyFont="1" applyFill="1" applyBorder="1" applyAlignment="1">
      <alignment vertical="center" wrapText="1"/>
    </xf>
    <xf numFmtId="168" fontId="36" fillId="0" borderId="13" xfId="7" applyNumberFormat="1" applyFont="1" applyBorder="1" applyAlignment="1">
      <alignment vertical="center" wrapText="1"/>
    </xf>
    <xf numFmtId="0" fontId="42" fillId="0" borderId="22" xfId="0" applyFont="1" applyFill="1" applyBorder="1" applyAlignment="1">
      <alignment horizontal="left" vertical="center" wrapText="1"/>
    </xf>
    <xf numFmtId="0" fontId="42" fillId="0" borderId="22" xfId="0" applyFont="1" applyFill="1" applyBorder="1" applyAlignment="1">
      <alignment vertical="center" wrapText="1"/>
    </xf>
    <xf numFmtId="170" fontId="6" fillId="0" borderId="13" xfId="7" applyNumberFormat="1" applyFont="1" applyBorder="1" applyAlignment="1">
      <alignment horizontal="center" vertical="center" wrapText="1"/>
    </xf>
    <xf numFmtId="0" fontId="36" fillId="3" borderId="22" xfId="0" applyFont="1" applyFill="1" applyBorder="1" applyAlignment="1">
      <alignment horizontal="left" vertical="center" wrapText="1"/>
    </xf>
    <xf numFmtId="0" fontId="36" fillId="4" borderId="22" xfId="0" applyFont="1" applyFill="1" applyBorder="1" applyAlignment="1">
      <alignment vertical="center" wrapText="1"/>
    </xf>
    <xf numFmtId="0" fontId="36" fillId="0" borderId="22" xfId="0" applyFont="1" applyFill="1" applyBorder="1" applyAlignment="1">
      <alignment horizontal="left" vertical="center" wrapText="1"/>
    </xf>
    <xf numFmtId="0" fontId="36" fillId="0" borderId="22" xfId="0" applyFont="1" applyFill="1" applyBorder="1" applyAlignment="1">
      <alignment vertical="center" wrapText="1"/>
    </xf>
    <xf numFmtId="170" fontId="29" fillId="0" borderId="22" xfId="7" applyNumberFormat="1" applyFont="1" applyBorder="1" applyAlignment="1">
      <alignment horizontal="center" vertical="center" wrapText="1"/>
    </xf>
    <xf numFmtId="168" fontId="29" fillId="0" borderId="22" xfId="7" applyNumberFormat="1" applyFont="1" applyBorder="1" applyAlignment="1">
      <alignment horizontal="center" vertical="center" wrapText="1"/>
    </xf>
    <xf numFmtId="170" fontId="6" fillId="0" borderId="22" xfId="7" applyNumberFormat="1" applyFont="1" applyBorder="1" applyAlignment="1">
      <alignment horizontal="center" vertical="center" wrapText="1"/>
    </xf>
    <xf numFmtId="0" fontId="42" fillId="4" borderId="22" xfId="0" applyFont="1" applyFill="1" applyBorder="1" applyAlignment="1">
      <alignment horizontal="left" vertical="center" wrapText="1"/>
    </xf>
    <xf numFmtId="0" fontId="21" fillId="4" borderId="22" xfId="0" applyFont="1" applyFill="1" applyBorder="1" applyAlignment="1">
      <alignment horizontal="left" vertical="center" wrapText="1"/>
    </xf>
    <xf numFmtId="0" fontId="21" fillId="4" borderId="22" xfId="0" applyFont="1" applyFill="1" applyBorder="1" applyAlignment="1">
      <alignment vertical="center" wrapText="1"/>
    </xf>
    <xf numFmtId="0" fontId="36" fillId="3" borderId="22" xfId="0" applyFont="1" applyFill="1" applyBorder="1" applyAlignment="1">
      <alignment vertical="center" wrapText="1"/>
    </xf>
    <xf numFmtId="168" fontId="22" fillId="0" borderId="22" xfId="7" applyNumberFormat="1" applyFont="1" applyBorder="1" applyAlignment="1">
      <alignment horizontal="center" vertical="center" wrapText="1"/>
    </xf>
    <xf numFmtId="168" fontId="36" fillId="0" borderId="22" xfId="7" applyNumberFormat="1" applyFont="1" applyBorder="1" applyAlignment="1">
      <alignment vertical="center" wrapText="1"/>
    </xf>
    <xf numFmtId="0" fontId="38" fillId="0" borderId="13" xfId="0" applyFont="1" applyBorder="1" applyAlignment="1">
      <alignment horizontal="right" vertical="center" wrapText="1"/>
    </xf>
    <xf numFmtId="166" fontId="17" fillId="0" borderId="0" xfId="8" applyNumberFormat="1" applyFont="1" applyAlignment="1">
      <alignment horizontal="left" vertical="center" wrapText="1"/>
    </xf>
    <xf numFmtId="0" fontId="33" fillId="0" borderId="22" xfId="0" applyFont="1" applyBorder="1" applyAlignment="1">
      <alignment vertical="center" wrapText="1"/>
    </xf>
    <xf numFmtId="168" fontId="33" fillId="0" borderId="22" xfId="7" applyNumberFormat="1" applyFont="1" applyBorder="1" applyAlignment="1">
      <alignment horizontal="center" vertical="center"/>
    </xf>
    <xf numFmtId="168" fontId="15" fillId="0" borderId="20" xfId="7" applyNumberFormat="1" applyFont="1" applyBorder="1" applyAlignment="1">
      <alignment wrapText="1"/>
    </xf>
    <xf numFmtId="0" fontId="8" fillId="0" borderId="0" xfId="8" applyFont="1" applyAlignment="1">
      <alignment horizontal="right" vertical="center" wrapText="1"/>
    </xf>
    <xf numFmtId="0" fontId="15" fillId="0" borderId="0" xfId="10" applyNumberFormat="1" applyFont="1" applyFill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top" wrapText="1"/>
    </xf>
    <xf numFmtId="0" fontId="29" fillId="0" borderId="21" xfId="0" applyFont="1" applyBorder="1" applyAlignment="1">
      <alignment horizontal="center" vertical="top" wrapText="1"/>
    </xf>
    <xf numFmtId="0" fontId="29" fillId="0" borderId="19" xfId="0" applyFont="1" applyBorder="1" applyAlignment="1">
      <alignment horizontal="center" vertical="top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49" fontId="34" fillId="0" borderId="1" xfId="10" applyNumberFormat="1" applyFont="1" applyFill="1" applyBorder="1" applyAlignment="1">
      <alignment horizontal="center" vertical="center" wrapText="1"/>
    </xf>
    <xf numFmtId="0" fontId="34" fillId="0" borderId="8" xfId="10" applyNumberFormat="1" applyFont="1" applyFill="1" applyBorder="1" applyAlignment="1">
      <alignment horizontal="center" vertical="center" wrapText="1"/>
    </xf>
    <xf numFmtId="0" fontId="34" fillId="0" borderId="2" xfId="10" applyNumberFormat="1" applyFont="1" applyFill="1" applyBorder="1" applyAlignment="1">
      <alignment horizontal="center" vertical="center" wrapText="1"/>
    </xf>
    <xf numFmtId="0" fontId="34" fillId="0" borderId="3" xfId="10" applyNumberFormat="1" applyFont="1" applyFill="1" applyBorder="1" applyAlignment="1">
      <alignment horizontal="center" vertical="center" wrapText="1"/>
    </xf>
    <xf numFmtId="167" fontId="34" fillId="0" borderId="4" xfId="10" applyNumberFormat="1" applyFont="1" applyFill="1" applyBorder="1" applyAlignment="1">
      <alignment horizontal="center" vertical="center" wrapText="1"/>
    </xf>
    <xf numFmtId="167" fontId="34" fillId="0" borderId="6" xfId="10" applyNumberFormat="1" applyFont="1" applyFill="1" applyBorder="1" applyAlignment="1">
      <alignment horizontal="center" vertical="center" wrapText="1"/>
    </xf>
    <xf numFmtId="167" fontId="34" fillId="0" borderId="7" xfId="10" applyNumberFormat="1" applyFont="1" applyFill="1" applyBorder="1" applyAlignment="1">
      <alignment horizontal="center" vertical="center" wrapText="1"/>
    </xf>
    <xf numFmtId="167" fontId="34" fillId="0" borderId="8" xfId="10" applyNumberFormat="1" applyFont="1" applyFill="1" applyBorder="1" applyAlignment="1">
      <alignment horizontal="center" vertical="center" wrapText="1"/>
    </xf>
    <xf numFmtId="167" fontId="34" fillId="0" borderId="3" xfId="10" applyNumberFormat="1" applyFont="1" applyFill="1" applyBorder="1" applyAlignment="1">
      <alignment horizontal="center" vertical="center" wrapText="1"/>
    </xf>
    <xf numFmtId="0" fontId="23" fillId="0" borderId="0" xfId="8" applyFont="1" applyAlignment="1">
      <alignment horizontal="right" vertical="center" wrapText="1"/>
    </xf>
    <xf numFmtId="167" fontId="10" fillId="0" borderId="5" xfId="10" applyNumberFormat="1" applyFont="1" applyFill="1" applyBorder="1" applyAlignment="1">
      <alignment horizontal="right" vertical="center" wrapText="1"/>
    </xf>
    <xf numFmtId="167" fontId="10" fillId="0" borderId="6" xfId="8" applyNumberFormat="1" applyFont="1" applyBorder="1" applyAlignment="1">
      <alignment horizontal="center" vertical="center" wrapText="1"/>
    </xf>
    <xf numFmtId="167" fontId="10" fillId="0" borderId="7" xfId="8" applyNumberFormat="1" applyFont="1" applyBorder="1" applyAlignment="1">
      <alignment horizontal="center" vertical="center" wrapText="1"/>
    </xf>
    <xf numFmtId="0" fontId="22" fillId="0" borderId="9" xfId="8" applyFont="1" applyBorder="1" applyAlignment="1">
      <alignment horizontal="center" vertical="center" wrapText="1"/>
    </xf>
    <xf numFmtId="0" fontId="22" fillId="0" borderId="10" xfId="8" applyFont="1" applyBorder="1" applyAlignment="1">
      <alignment horizontal="center" vertical="center" wrapText="1"/>
    </xf>
    <xf numFmtId="0" fontId="22" fillId="0" borderId="11" xfId="8" applyFont="1" applyBorder="1" applyAlignment="1">
      <alignment horizontal="center" vertical="center" wrapText="1"/>
    </xf>
    <xf numFmtId="0" fontId="22" fillId="0" borderId="15" xfId="8" applyFont="1" applyBorder="1" applyAlignment="1">
      <alignment horizontal="right" wrapText="1"/>
    </xf>
    <xf numFmtId="0" fontId="17" fillId="0" borderId="0" xfId="8" applyFont="1" applyAlignment="1">
      <alignment horizontal="right" vertical="center" wrapText="1"/>
    </xf>
    <xf numFmtId="0" fontId="15" fillId="0" borderId="0" xfId="8" applyFont="1" applyAlignment="1">
      <alignment horizontal="center" vertical="center" wrapText="1"/>
    </xf>
    <xf numFmtId="0" fontId="10" fillId="0" borderId="9" xfId="8" applyFont="1" applyBorder="1" applyAlignment="1">
      <alignment horizontal="center" vertical="center" wrapText="1"/>
    </xf>
    <xf numFmtId="0" fontId="10" fillId="0" borderId="10" xfId="8" applyFont="1" applyBorder="1" applyAlignment="1">
      <alignment horizontal="center" vertical="center" wrapText="1"/>
    </xf>
    <xf numFmtId="0" fontId="10" fillId="0" borderId="11" xfId="8" applyFont="1" applyBorder="1" applyAlignment="1">
      <alignment horizontal="center" vertical="center" wrapText="1"/>
    </xf>
    <xf numFmtId="0" fontId="10" fillId="0" borderId="12" xfId="8" applyFont="1" applyBorder="1" applyAlignment="1">
      <alignment horizontal="center" vertical="center" wrapText="1"/>
    </xf>
    <xf numFmtId="0" fontId="10" fillId="0" borderId="14" xfId="8" applyFont="1" applyBorder="1" applyAlignment="1">
      <alignment horizontal="center" vertical="center" wrapText="1"/>
    </xf>
    <xf numFmtId="167" fontId="34" fillId="0" borderId="9" xfId="10" applyNumberFormat="1" applyFont="1" applyFill="1" applyBorder="1" applyAlignment="1">
      <alignment horizontal="center" vertical="center" wrapText="1"/>
    </xf>
    <xf numFmtId="167" fontId="34" fillId="0" borderId="11" xfId="10" applyNumberFormat="1" applyFont="1" applyFill="1" applyBorder="1" applyAlignment="1">
      <alignment horizontal="center" vertical="center" wrapText="1"/>
    </xf>
    <xf numFmtId="0" fontId="18" fillId="0" borderId="0" xfId="8" applyFont="1" applyAlignment="1">
      <alignment horizontal="right" vertical="center" wrapText="1"/>
    </xf>
    <xf numFmtId="0" fontId="35" fillId="0" borderId="0" xfId="8" applyFont="1" applyAlignment="1">
      <alignment horizontal="center" vertical="center" wrapText="1"/>
    </xf>
    <xf numFmtId="0" fontId="24" fillId="0" borderId="13" xfId="10" applyFont="1" applyBorder="1" applyAlignment="1">
      <alignment horizontal="left" vertical="top" wrapText="1"/>
    </xf>
    <xf numFmtId="0" fontId="10" fillId="0" borderId="13" xfId="10" applyFont="1" applyBorder="1" applyAlignment="1">
      <alignment horizontal="left" vertical="top" wrapText="1"/>
    </xf>
    <xf numFmtId="0" fontId="10" fillId="0" borderId="13" xfId="10" applyFont="1" applyBorder="1" applyAlignment="1">
      <alignment horizontal="center" vertical="top" wrapText="1"/>
    </xf>
    <xf numFmtId="2" fontId="8" fillId="4" borderId="0" xfId="10" applyNumberFormat="1" applyFont="1" applyFill="1" applyAlignment="1">
      <alignment horizontal="right" vertical="center" wrapText="1"/>
    </xf>
    <xf numFmtId="0" fontId="15" fillId="0" borderId="0" xfId="10" applyFont="1" applyAlignment="1">
      <alignment horizontal="center" vertical="top" wrapText="1"/>
    </xf>
    <xf numFmtId="0" fontId="15" fillId="0" borderId="0" xfId="10" applyFont="1" applyBorder="1" applyAlignment="1">
      <alignment horizontal="center" vertical="top"/>
    </xf>
    <xf numFmtId="0" fontId="8" fillId="0" borderId="0" xfId="10" applyFont="1" applyBorder="1" applyAlignment="1">
      <alignment horizontal="left" vertical="top" wrapText="1"/>
    </xf>
    <xf numFmtId="0" fontId="10" fillId="0" borderId="16" xfId="10" applyFont="1" applyBorder="1" applyAlignment="1">
      <alignment horizontal="center" vertical="top" wrapText="1"/>
    </xf>
    <xf numFmtId="0" fontId="10" fillId="0" borderId="17" xfId="10" applyFont="1" applyBorder="1" applyAlignment="1">
      <alignment horizontal="center" vertical="top" wrapText="1"/>
    </xf>
    <xf numFmtId="0" fontId="10" fillId="0" borderId="12" xfId="10" applyFont="1" applyBorder="1" applyAlignment="1">
      <alignment horizontal="center" vertical="top" wrapText="1"/>
    </xf>
    <xf numFmtId="0" fontId="10" fillId="0" borderId="2" xfId="10" applyFont="1" applyBorder="1" applyAlignment="1">
      <alignment horizontal="center" vertical="top" wrapText="1"/>
    </xf>
    <xf numFmtId="0" fontId="10" fillId="0" borderId="14" xfId="10" applyFont="1" applyBorder="1" applyAlignment="1">
      <alignment horizontal="center" vertical="top" wrapText="1"/>
    </xf>
    <xf numFmtId="0" fontId="31" fillId="2" borderId="0" xfId="0" applyFont="1" applyFill="1" applyBorder="1" applyAlignment="1">
      <alignment horizontal="center" vertical="center" wrapText="1"/>
    </xf>
    <xf numFmtId="0" fontId="8" fillId="0" borderId="0" xfId="10" applyFont="1" applyBorder="1" applyAlignment="1">
      <alignment horizontal="center" vertical="top" wrapText="1"/>
    </xf>
    <xf numFmtId="0" fontId="8" fillId="0" borderId="15" xfId="10" applyFont="1" applyBorder="1" applyAlignment="1">
      <alignment horizontal="left" vertical="top" wrapText="1"/>
    </xf>
    <xf numFmtId="0" fontId="33" fillId="0" borderId="0" xfId="0" applyFont="1" applyAlignment="1">
      <alignment horizontal="center" vertical="center" wrapText="1"/>
    </xf>
    <xf numFmtId="0" fontId="8" fillId="0" borderId="0" xfId="8" applyFont="1" applyAlignment="1">
      <alignment horizontal="right" vertical="top" wrapText="1"/>
    </xf>
    <xf numFmtId="0" fontId="38" fillId="0" borderId="13" xfId="0" applyFont="1" applyBorder="1" applyAlignment="1">
      <alignment vertical="center" wrapText="1"/>
    </xf>
    <xf numFmtId="168" fontId="37" fillId="0" borderId="13" xfId="7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center" wrapText="1"/>
    </xf>
    <xf numFmtId="0" fontId="6" fillId="0" borderId="13" xfId="0" applyFont="1" applyBorder="1" applyAlignment="1">
      <alignment horizontal="center" vertical="center" wrapText="1"/>
    </xf>
    <xf numFmtId="168" fontId="6" fillId="0" borderId="13" xfId="7" applyNumberFormat="1" applyFont="1" applyBorder="1" applyAlignment="1">
      <alignment horizontal="center" vertical="center" wrapText="1"/>
    </xf>
    <xf numFmtId="0" fontId="38" fillId="3" borderId="13" xfId="0" applyFont="1" applyFill="1" applyBorder="1" applyAlignment="1">
      <alignment vertical="center" wrapText="1"/>
    </xf>
    <xf numFmtId="0" fontId="36" fillId="0" borderId="13" xfId="0" applyFont="1" applyBorder="1" applyAlignment="1">
      <alignment vertical="center" wrapText="1"/>
    </xf>
  </cellXfs>
  <cellStyles count="14">
    <cellStyle name="Comma" xfId="7" builtinId="3"/>
    <cellStyle name="Comma 2" xfId="11"/>
    <cellStyle name="Comma 3" xfId="13"/>
    <cellStyle name="Normal" xfId="0" builtinId="0"/>
    <cellStyle name="Normal 10" xfId="4"/>
    <cellStyle name="Normal 2" xfId="1"/>
    <cellStyle name="Normal 3" xfId="3"/>
    <cellStyle name="Normal 4" xfId="5"/>
    <cellStyle name="Normal 5" xfId="10"/>
    <cellStyle name="Normal 8" xfId="8"/>
    <cellStyle name="Percent 2" xfId="2"/>
    <cellStyle name="Percent 3" xfId="12"/>
    <cellStyle name="SN_241" xfId="6"/>
    <cellStyle name="SN_b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9"/>
  <sheetViews>
    <sheetView view="pageBreakPreview" zoomScale="60" zoomScaleNormal="100" workbookViewId="0"/>
  </sheetViews>
  <sheetFormatPr defaultRowHeight="16.5" x14ac:dyDescent="0.3"/>
  <cols>
    <col min="1" max="1" width="9.140625" style="102"/>
    <col min="2" max="2" width="53.85546875" style="102" customWidth="1"/>
    <col min="3" max="3" width="31.140625" style="102" customWidth="1"/>
    <col min="4" max="16384" width="9.140625" style="102"/>
  </cols>
  <sheetData>
    <row r="1" spans="2:3" x14ac:dyDescent="0.3">
      <c r="B1" s="223" t="s">
        <v>4</v>
      </c>
      <c r="C1" s="223"/>
    </row>
    <row r="2" spans="2:3" x14ac:dyDescent="0.3">
      <c r="B2" s="223" t="s">
        <v>0</v>
      </c>
      <c r="C2" s="223"/>
    </row>
    <row r="3" spans="2:3" ht="19.5" customHeight="1" x14ac:dyDescent="0.3">
      <c r="B3" s="223" t="s">
        <v>1</v>
      </c>
      <c r="C3" s="223"/>
    </row>
    <row r="4" spans="2:3" ht="88.5" customHeight="1" x14ac:dyDescent="0.3">
      <c r="B4" s="224" t="s">
        <v>135</v>
      </c>
      <c r="C4" s="224"/>
    </row>
    <row r="5" spans="2:3" x14ac:dyDescent="0.3">
      <c r="B5" s="7"/>
      <c r="C5" s="88" t="s">
        <v>36</v>
      </c>
    </row>
    <row r="6" spans="2:3" ht="54.75" customHeight="1" x14ac:dyDescent="0.3">
      <c r="B6" s="110"/>
      <c r="C6" s="111" t="s">
        <v>136</v>
      </c>
    </row>
    <row r="7" spans="2:3" x14ac:dyDescent="0.3">
      <c r="B7" s="105" t="s">
        <v>137</v>
      </c>
      <c r="C7" s="106">
        <f>+C8</f>
        <v>2515943.4000000004</v>
      </c>
    </row>
    <row r="8" spans="2:3" x14ac:dyDescent="0.3">
      <c r="B8" s="105" t="s">
        <v>138</v>
      </c>
      <c r="C8" s="106">
        <f>+'2'!D8</f>
        <v>2515943.4000000004</v>
      </c>
    </row>
    <row r="9" spans="2:3" x14ac:dyDescent="0.3">
      <c r="B9" s="105" t="s">
        <v>139</v>
      </c>
      <c r="C9" s="106" t="s">
        <v>140</v>
      </c>
    </row>
  </sheetData>
  <mergeCells count="4">
    <mergeCell ref="B1:C1"/>
    <mergeCell ref="B2:C2"/>
    <mergeCell ref="B3:C3"/>
    <mergeCell ref="B4:C4"/>
  </mergeCells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"/>
  <sheetViews>
    <sheetView view="pageBreakPreview" zoomScale="60" zoomScaleNormal="100" workbookViewId="0">
      <selection activeCell="H6" sqref="H6"/>
    </sheetView>
  </sheetViews>
  <sheetFormatPr defaultRowHeight="16.5" x14ac:dyDescent="0.3"/>
  <cols>
    <col min="1" max="1" width="9.140625" style="102"/>
    <col min="2" max="2" width="60" style="102" customWidth="1"/>
    <col min="3" max="3" width="11.5703125" style="102" hidden="1" customWidth="1"/>
    <col min="4" max="4" width="33.140625" style="102" customWidth="1"/>
    <col min="5" max="16384" width="9.140625" style="102"/>
  </cols>
  <sheetData>
    <row r="1" spans="2:4" ht="18" customHeight="1" x14ac:dyDescent="0.3">
      <c r="B1" s="223" t="s">
        <v>5</v>
      </c>
      <c r="C1" s="223"/>
      <c r="D1" s="223"/>
    </row>
    <row r="2" spans="2:4" ht="18" customHeight="1" x14ac:dyDescent="0.3">
      <c r="B2" s="223" t="s">
        <v>0</v>
      </c>
      <c r="C2" s="223"/>
      <c r="D2" s="223"/>
    </row>
    <row r="3" spans="2:4" ht="18" customHeight="1" x14ac:dyDescent="0.3">
      <c r="B3" s="223" t="s">
        <v>1</v>
      </c>
      <c r="C3" s="223"/>
      <c r="D3" s="223"/>
    </row>
    <row r="4" spans="2:4" ht="88.5" customHeight="1" x14ac:dyDescent="0.3">
      <c r="B4" s="224" t="s">
        <v>129</v>
      </c>
      <c r="C4" s="224"/>
      <c r="D4" s="224"/>
    </row>
    <row r="5" spans="2:4" x14ac:dyDescent="0.3">
      <c r="B5" s="7"/>
      <c r="C5" s="7"/>
      <c r="D5" s="88" t="s">
        <v>36</v>
      </c>
    </row>
    <row r="6" spans="2:4" ht="79.5" customHeight="1" x14ac:dyDescent="0.3">
      <c r="B6" s="225" t="s">
        <v>130</v>
      </c>
      <c r="C6" s="225" t="s">
        <v>209</v>
      </c>
      <c r="D6" s="225"/>
    </row>
    <row r="7" spans="2:4" ht="24.75" customHeight="1" x14ac:dyDescent="0.3">
      <c r="B7" s="225"/>
      <c r="C7" s="144" t="s">
        <v>153</v>
      </c>
      <c r="D7" s="144" t="s">
        <v>131</v>
      </c>
    </row>
    <row r="8" spans="2:4" x14ac:dyDescent="0.3">
      <c r="B8" s="220" t="s">
        <v>132</v>
      </c>
      <c r="C8" s="221"/>
      <c r="D8" s="221">
        <f>+D10</f>
        <v>2515943.4000000004</v>
      </c>
    </row>
    <row r="9" spans="2:4" x14ac:dyDescent="0.3">
      <c r="B9" s="110" t="s">
        <v>133</v>
      </c>
      <c r="C9" s="106"/>
      <c r="D9" s="106"/>
    </row>
    <row r="10" spans="2:4" x14ac:dyDescent="0.3">
      <c r="B10" s="103" t="s">
        <v>134</v>
      </c>
      <c r="C10" s="104"/>
      <c r="D10" s="104">
        <v>2515943.4000000004</v>
      </c>
    </row>
  </sheetData>
  <mergeCells count="6">
    <mergeCell ref="B1:D1"/>
    <mergeCell ref="B2:D2"/>
    <mergeCell ref="B3:D3"/>
    <mergeCell ref="B4:D4"/>
    <mergeCell ref="B6:B7"/>
    <mergeCell ref="C6:D6"/>
  </mergeCells>
  <pageMargins left="0.7" right="0.7" top="0.75" bottom="0.75" header="0.3" footer="0.3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0"/>
  <sheetViews>
    <sheetView view="pageBreakPreview" zoomScale="60" zoomScaleNormal="100" workbookViewId="0">
      <selection sqref="A1:D1"/>
    </sheetView>
  </sheetViews>
  <sheetFormatPr defaultRowHeight="17.25" x14ac:dyDescent="0.25"/>
  <cols>
    <col min="1" max="1" width="8.28515625" style="10" customWidth="1"/>
    <col min="2" max="2" width="9.42578125" style="10" customWidth="1"/>
    <col min="3" max="3" width="72" style="6" customWidth="1"/>
    <col min="4" max="4" width="29.42578125" style="15" customWidth="1"/>
    <col min="5" max="5" width="12.85546875" style="15" bestFit="1" customWidth="1"/>
    <col min="6" max="6" width="13.5703125" style="15" customWidth="1"/>
    <col min="7" max="8" width="15.5703125" style="15" customWidth="1"/>
    <col min="9" max="9" width="7.28515625" style="6" customWidth="1"/>
    <col min="10" max="10" width="12.85546875" style="6" bestFit="1" customWidth="1"/>
    <col min="11" max="11" width="13.85546875" style="6" bestFit="1" customWidth="1"/>
    <col min="12" max="13" width="9.140625" style="6"/>
    <col min="14" max="14" width="19.42578125" style="6" customWidth="1"/>
    <col min="15" max="16384" width="9.140625" style="6"/>
  </cols>
  <sheetData>
    <row r="1" spans="1:9" ht="16.5" customHeight="1" x14ac:dyDescent="0.25">
      <c r="A1" s="223" t="s">
        <v>10</v>
      </c>
      <c r="B1" s="223"/>
      <c r="C1" s="223"/>
      <c r="D1" s="223"/>
      <c r="E1" s="91"/>
      <c r="F1" s="91"/>
      <c r="G1" s="91"/>
      <c r="H1" s="91"/>
      <c r="I1" s="92"/>
    </row>
    <row r="2" spans="1:9" ht="16.5" customHeight="1" x14ac:dyDescent="0.25">
      <c r="A2" s="223" t="s">
        <v>0</v>
      </c>
      <c r="B2" s="223"/>
      <c r="C2" s="223"/>
      <c r="D2" s="223"/>
      <c r="E2" s="91"/>
      <c r="F2" s="91"/>
      <c r="G2" s="91"/>
      <c r="H2" s="91"/>
      <c r="I2" s="92"/>
    </row>
    <row r="3" spans="1:9" ht="16.5" customHeight="1" x14ac:dyDescent="0.25">
      <c r="A3" s="223" t="s">
        <v>1</v>
      </c>
      <c r="B3" s="223"/>
      <c r="C3" s="223"/>
      <c r="D3" s="223"/>
      <c r="E3" s="91"/>
      <c r="F3" s="91"/>
      <c r="G3" s="91"/>
      <c r="H3" s="91"/>
      <c r="I3" s="92"/>
    </row>
    <row r="4" spans="1:9" ht="93" customHeight="1" x14ac:dyDescent="0.25">
      <c r="A4" s="224" t="s">
        <v>124</v>
      </c>
      <c r="B4" s="224"/>
      <c r="C4" s="224"/>
      <c r="D4" s="224"/>
      <c r="E4" s="90"/>
      <c r="F4" s="90"/>
      <c r="G4" s="90"/>
      <c r="H4" s="90"/>
    </row>
    <row r="5" spans="1:9" ht="17.25" customHeight="1" x14ac:dyDescent="0.25">
      <c r="A5" s="7"/>
      <c r="B5" s="7"/>
      <c r="C5" s="61"/>
      <c r="D5" s="88" t="s">
        <v>36</v>
      </c>
      <c r="E5" s="8"/>
      <c r="F5" s="8"/>
      <c r="G5" s="89"/>
      <c r="H5" s="89"/>
    </row>
    <row r="6" spans="1:9" s="94" customFormat="1" ht="37.5" customHeight="1" x14ac:dyDescent="0.25">
      <c r="A6" s="226" t="s">
        <v>109</v>
      </c>
      <c r="B6" s="227"/>
      <c r="C6" s="231" t="s">
        <v>116</v>
      </c>
      <c r="D6" s="233" t="s">
        <v>208</v>
      </c>
    </row>
    <row r="7" spans="1:9" s="94" customFormat="1" ht="37.5" customHeight="1" x14ac:dyDescent="0.25">
      <c r="A7" s="129" t="s">
        <v>9</v>
      </c>
      <c r="B7" s="129" t="s">
        <v>32</v>
      </c>
      <c r="C7" s="232"/>
      <c r="D7" s="234"/>
    </row>
    <row r="8" spans="1:9" s="94" customFormat="1" ht="24" customHeight="1" x14ac:dyDescent="0.3">
      <c r="A8" s="93"/>
      <c r="B8" s="93"/>
      <c r="C8" s="145" t="s">
        <v>154</v>
      </c>
      <c r="D8" s="222">
        <f>+D9+D41</f>
        <v>2515943.4000000004</v>
      </c>
    </row>
    <row r="9" spans="1:9" s="94" customFormat="1" ht="34.5" customHeight="1" x14ac:dyDescent="0.3">
      <c r="A9" s="93"/>
      <c r="B9" s="93"/>
      <c r="C9" s="145" t="s">
        <v>64</v>
      </c>
      <c r="D9" s="222">
        <f>+D10+D43</f>
        <v>2515943.4000000004</v>
      </c>
    </row>
    <row r="10" spans="1:9" s="94" customFormat="1" ht="16.5" x14ac:dyDescent="0.25">
      <c r="A10" s="93" t="s">
        <v>70</v>
      </c>
      <c r="B10" s="93"/>
      <c r="C10" s="95" t="s">
        <v>110</v>
      </c>
      <c r="D10" s="184">
        <f>+D17+D23+D29+D35</f>
        <v>2515943.4000000004</v>
      </c>
    </row>
    <row r="11" spans="1:9" s="94" customFormat="1" ht="16.5" x14ac:dyDescent="0.25">
      <c r="A11" s="93"/>
      <c r="B11" s="93"/>
      <c r="C11" s="93" t="s">
        <v>71</v>
      </c>
      <c r="D11" s="185"/>
    </row>
    <row r="12" spans="1:9" s="94" customFormat="1" ht="16.5" x14ac:dyDescent="0.25">
      <c r="A12" s="93"/>
      <c r="B12" s="93"/>
      <c r="C12" s="95" t="s">
        <v>111</v>
      </c>
      <c r="D12" s="146"/>
    </row>
    <row r="13" spans="1:9" s="94" customFormat="1" ht="33" x14ac:dyDescent="0.25">
      <c r="A13" s="93"/>
      <c r="B13" s="93"/>
      <c r="C13" s="93" t="s">
        <v>117</v>
      </c>
      <c r="D13" s="146"/>
    </row>
    <row r="14" spans="1:9" s="94" customFormat="1" ht="16.5" x14ac:dyDescent="0.25">
      <c r="A14" s="93"/>
      <c r="B14" s="93"/>
      <c r="C14" s="95" t="s">
        <v>112</v>
      </c>
      <c r="D14" s="146"/>
    </row>
    <row r="15" spans="1:9" s="94" customFormat="1" ht="49.5" x14ac:dyDescent="0.25">
      <c r="A15" s="93"/>
      <c r="B15" s="93"/>
      <c r="C15" s="93" t="s">
        <v>118</v>
      </c>
      <c r="D15" s="146"/>
    </row>
    <row r="16" spans="1:9" s="94" customFormat="1" ht="19.5" customHeight="1" x14ac:dyDescent="0.25">
      <c r="A16" s="228" t="s">
        <v>119</v>
      </c>
      <c r="B16" s="229"/>
      <c r="C16" s="229"/>
      <c r="D16" s="230"/>
    </row>
    <row r="17" spans="1:5" s="94" customFormat="1" ht="16.5" x14ac:dyDescent="0.25">
      <c r="A17" s="93"/>
      <c r="B17" s="93" t="s">
        <v>155</v>
      </c>
      <c r="C17" s="95" t="s">
        <v>113</v>
      </c>
      <c r="D17" s="180">
        <v>-20700</v>
      </c>
    </row>
    <row r="18" spans="1:5" s="94" customFormat="1" ht="16.5" x14ac:dyDescent="0.25">
      <c r="A18" s="93"/>
      <c r="B18" s="93"/>
      <c r="C18" s="93" t="s">
        <v>156</v>
      </c>
      <c r="D18" s="182"/>
    </row>
    <row r="19" spans="1:5" s="94" customFormat="1" ht="16.5" x14ac:dyDescent="0.25">
      <c r="A19" s="93"/>
      <c r="B19" s="93"/>
      <c r="C19" s="95" t="s">
        <v>114</v>
      </c>
      <c r="D19" s="182"/>
    </row>
    <row r="20" spans="1:5" s="94" customFormat="1" ht="33" x14ac:dyDescent="0.25">
      <c r="A20" s="93"/>
      <c r="B20" s="93"/>
      <c r="C20" s="93" t="s">
        <v>157</v>
      </c>
      <c r="D20" s="182"/>
    </row>
    <row r="21" spans="1:5" s="94" customFormat="1" ht="16.5" x14ac:dyDescent="0.25">
      <c r="A21" s="93"/>
      <c r="B21" s="93"/>
      <c r="C21" s="95" t="s">
        <v>120</v>
      </c>
      <c r="D21" s="182"/>
    </row>
    <row r="22" spans="1:5" s="94" customFormat="1" ht="33" x14ac:dyDescent="0.25">
      <c r="A22" s="93"/>
      <c r="B22" s="93"/>
      <c r="C22" s="93" t="s">
        <v>121</v>
      </c>
      <c r="D22" s="182"/>
      <c r="E22" s="174"/>
    </row>
    <row r="23" spans="1:5" s="94" customFormat="1" ht="16.5" x14ac:dyDescent="0.25">
      <c r="A23" s="93"/>
      <c r="B23" s="93" t="s">
        <v>155</v>
      </c>
      <c r="C23" s="95" t="s">
        <v>113</v>
      </c>
      <c r="D23" s="180">
        <v>14850</v>
      </c>
    </row>
    <row r="24" spans="1:5" s="94" customFormat="1" ht="16.5" x14ac:dyDescent="0.25">
      <c r="A24" s="93"/>
      <c r="B24" s="93"/>
      <c r="C24" s="93" t="s">
        <v>156</v>
      </c>
      <c r="D24" s="182"/>
    </row>
    <row r="25" spans="1:5" s="94" customFormat="1" ht="16.5" x14ac:dyDescent="0.25">
      <c r="A25" s="93"/>
      <c r="B25" s="93"/>
      <c r="C25" s="95" t="s">
        <v>114</v>
      </c>
      <c r="D25" s="182"/>
    </row>
    <row r="26" spans="1:5" s="94" customFormat="1" ht="33" x14ac:dyDescent="0.25">
      <c r="A26" s="93"/>
      <c r="B26" s="93"/>
      <c r="C26" s="93" t="s">
        <v>157</v>
      </c>
      <c r="D26" s="182"/>
    </row>
    <row r="27" spans="1:5" s="94" customFormat="1" ht="16.5" x14ac:dyDescent="0.25">
      <c r="A27" s="93"/>
      <c r="B27" s="93"/>
      <c r="C27" s="95" t="s">
        <v>120</v>
      </c>
      <c r="D27" s="182"/>
    </row>
    <row r="28" spans="1:5" s="94" customFormat="1" ht="33" x14ac:dyDescent="0.25">
      <c r="A28" s="93"/>
      <c r="B28" s="93"/>
      <c r="C28" s="93" t="s">
        <v>121</v>
      </c>
      <c r="D28" s="182"/>
      <c r="E28" s="174"/>
    </row>
    <row r="29" spans="1:5" s="94" customFormat="1" ht="16.5" x14ac:dyDescent="0.25">
      <c r="A29" s="93"/>
      <c r="B29" s="93">
        <v>21001</v>
      </c>
      <c r="C29" s="95" t="s">
        <v>113</v>
      </c>
      <c r="D29" s="180">
        <v>-96789.3</v>
      </c>
    </row>
    <row r="30" spans="1:5" s="94" customFormat="1" ht="16.5" x14ac:dyDescent="0.25">
      <c r="A30" s="93"/>
      <c r="B30" s="93"/>
      <c r="C30" s="93" t="s">
        <v>73</v>
      </c>
      <c r="D30" s="182"/>
    </row>
    <row r="31" spans="1:5" s="94" customFormat="1" ht="16.5" x14ac:dyDescent="0.25">
      <c r="A31" s="93"/>
      <c r="B31" s="93"/>
      <c r="C31" s="95" t="s">
        <v>114</v>
      </c>
      <c r="D31" s="182"/>
    </row>
    <row r="32" spans="1:5" s="94" customFormat="1" ht="49.5" x14ac:dyDescent="0.25">
      <c r="A32" s="93"/>
      <c r="B32" s="93"/>
      <c r="C32" s="93" t="s">
        <v>125</v>
      </c>
      <c r="D32" s="182"/>
    </row>
    <row r="33" spans="1:4" s="94" customFormat="1" ht="16.5" x14ac:dyDescent="0.25">
      <c r="A33" s="93"/>
      <c r="B33" s="93"/>
      <c r="C33" s="95" t="s">
        <v>120</v>
      </c>
      <c r="D33" s="182"/>
    </row>
    <row r="34" spans="1:4" s="94" customFormat="1" ht="33" x14ac:dyDescent="0.25">
      <c r="A34" s="93"/>
      <c r="B34" s="93"/>
      <c r="C34" s="93" t="s">
        <v>121</v>
      </c>
      <c r="D34" s="182"/>
    </row>
    <row r="35" spans="1:4" s="94" customFormat="1" ht="16.5" x14ac:dyDescent="0.25">
      <c r="A35" s="93"/>
      <c r="B35" s="93">
        <v>21001</v>
      </c>
      <c r="C35" s="95" t="s">
        <v>113</v>
      </c>
      <c r="D35" s="181">
        <v>2618582.7000000002</v>
      </c>
    </row>
    <row r="36" spans="1:4" s="94" customFormat="1" ht="16.5" x14ac:dyDescent="0.25">
      <c r="A36" s="93"/>
      <c r="B36" s="93"/>
      <c r="C36" s="93" t="s">
        <v>73</v>
      </c>
      <c r="D36" s="182"/>
    </row>
    <row r="37" spans="1:4" s="94" customFormat="1" ht="16.5" x14ac:dyDescent="0.25">
      <c r="A37" s="93"/>
      <c r="B37" s="93"/>
      <c r="C37" s="95" t="s">
        <v>114</v>
      </c>
      <c r="D37" s="182"/>
    </row>
    <row r="38" spans="1:4" s="94" customFormat="1" ht="49.5" x14ac:dyDescent="0.25">
      <c r="A38" s="93"/>
      <c r="B38" s="93"/>
      <c r="C38" s="93" t="s">
        <v>125</v>
      </c>
      <c r="D38" s="182"/>
    </row>
    <row r="39" spans="1:4" s="94" customFormat="1" ht="16.5" x14ac:dyDescent="0.25">
      <c r="A39" s="93"/>
      <c r="B39" s="93"/>
      <c r="C39" s="95" t="s">
        <v>120</v>
      </c>
      <c r="D39" s="182"/>
    </row>
    <row r="40" spans="1:4" s="94" customFormat="1" ht="33" x14ac:dyDescent="0.25">
      <c r="A40" s="93"/>
      <c r="B40" s="93"/>
      <c r="C40" s="93" t="s">
        <v>121</v>
      </c>
      <c r="D40" s="182"/>
    </row>
    <row r="41" spans="1:4" s="94" customFormat="1" ht="25.5" customHeight="1" x14ac:dyDescent="0.25">
      <c r="A41" s="93"/>
      <c r="B41" s="93"/>
      <c r="C41" s="145" t="s">
        <v>141</v>
      </c>
      <c r="D41" s="183">
        <f>+D43</f>
        <v>0</v>
      </c>
    </row>
    <row r="42" spans="1:4" s="94" customFormat="1" ht="16.5" x14ac:dyDescent="0.25">
      <c r="A42" s="93" t="s">
        <v>142</v>
      </c>
      <c r="B42" s="93"/>
      <c r="C42" s="95" t="s">
        <v>110</v>
      </c>
      <c r="D42" s="180"/>
    </row>
    <row r="43" spans="1:4" s="94" customFormat="1" ht="16.5" x14ac:dyDescent="0.25">
      <c r="A43" s="93"/>
      <c r="B43" s="93"/>
      <c r="C43" s="93" t="s">
        <v>143</v>
      </c>
      <c r="D43" s="181">
        <f>+D50+D56</f>
        <v>0</v>
      </c>
    </row>
    <row r="44" spans="1:4" s="94" customFormat="1" ht="16.5" x14ac:dyDescent="0.25">
      <c r="A44" s="93"/>
      <c r="B44" s="93"/>
      <c r="C44" s="95" t="s">
        <v>111</v>
      </c>
      <c r="D44" s="146"/>
    </row>
    <row r="45" spans="1:4" s="94" customFormat="1" ht="33" x14ac:dyDescent="0.25">
      <c r="A45" s="93"/>
      <c r="B45" s="93"/>
      <c r="C45" s="93" t="s">
        <v>144</v>
      </c>
      <c r="D45" s="146"/>
    </row>
    <row r="46" spans="1:4" s="94" customFormat="1" ht="16.5" x14ac:dyDescent="0.25">
      <c r="A46" s="93"/>
      <c r="B46" s="93"/>
      <c r="C46" s="95" t="s">
        <v>112</v>
      </c>
      <c r="D46" s="146"/>
    </row>
    <row r="47" spans="1:4" s="94" customFormat="1" ht="33" x14ac:dyDescent="0.25">
      <c r="A47" s="93"/>
      <c r="B47" s="93"/>
      <c r="C47" s="93" t="s">
        <v>145</v>
      </c>
      <c r="D47" s="146"/>
    </row>
    <row r="48" spans="1:4" s="94" customFormat="1" ht="15" customHeight="1" x14ac:dyDescent="0.25">
      <c r="A48" s="228" t="s">
        <v>119</v>
      </c>
      <c r="B48" s="229"/>
      <c r="C48" s="229"/>
      <c r="D48" s="230"/>
    </row>
    <row r="49" spans="1:4" s="94" customFormat="1" ht="16.5" x14ac:dyDescent="0.25">
      <c r="A49" s="93"/>
      <c r="B49" s="93">
        <v>11001</v>
      </c>
      <c r="C49" s="95" t="s">
        <v>113</v>
      </c>
      <c r="D49" s="180"/>
    </row>
    <row r="50" spans="1:4" s="94" customFormat="1" ht="15" customHeight="1" x14ac:dyDescent="0.25">
      <c r="A50" s="93"/>
      <c r="B50" s="93"/>
      <c r="C50" s="93" t="s">
        <v>143</v>
      </c>
      <c r="D50" s="181">
        <f>-D56</f>
        <v>117489.3</v>
      </c>
    </row>
    <row r="51" spans="1:4" s="94" customFormat="1" ht="16.5" x14ac:dyDescent="0.25">
      <c r="A51" s="93"/>
      <c r="B51" s="93"/>
      <c r="C51" s="95" t="s">
        <v>114</v>
      </c>
      <c r="D51" s="182"/>
    </row>
    <row r="52" spans="1:4" s="94" customFormat="1" ht="66" x14ac:dyDescent="0.25">
      <c r="A52" s="93"/>
      <c r="B52" s="93"/>
      <c r="C52" s="93" t="s">
        <v>146</v>
      </c>
      <c r="D52" s="182"/>
    </row>
    <row r="53" spans="1:4" s="94" customFormat="1" ht="16.5" x14ac:dyDescent="0.25">
      <c r="A53" s="93"/>
      <c r="B53" s="93"/>
      <c r="C53" s="95" t="s">
        <v>120</v>
      </c>
      <c r="D53" s="182"/>
    </row>
    <row r="54" spans="1:4" s="94" customFormat="1" ht="16.5" x14ac:dyDescent="0.25">
      <c r="A54" s="93"/>
      <c r="B54" s="93"/>
      <c r="C54" s="93" t="s">
        <v>115</v>
      </c>
      <c r="D54" s="182"/>
    </row>
    <row r="55" spans="1:4" s="94" customFormat="1" ht="16.5" x14ac:dyDescent="0.25">
      <c r="A55" s="93"/>
      <c r="B55" s="93">
        <v>11001</v>
      </c>
      <c r="C55" s="95" t="s">
        <v>113</v>
      </c>
      <c r="D55" s="180"/>
    </row>
    <row r="56" spans="1:4" s="94" customFormat="1" ht="15" customHeight="1" x14ac:dyDescent="0.25">
      <c r="A56" s="93"/>
      <c r="B56" s="93"/>
      <c r="C56" s="93" t="s">
        <v>143</v>
      </c>
      <c r="D56" s="181">
        <v>-117489.3</v>
      </c>
    </row>
    <row r="57" spans="1:4" s="94" customFormat="1" ht="16.5" x14ac:dyDescent="0.25">
      <c r="A57" s="93"/>
      <c r="B57" s="93"/>
      <c r="C57" s="95" t="s">
        <v>114</v>
      </c>
      <c r="D57" s="182"/>
    </row>
    <row r="58" spans="1:4" s="94" customFormat="1" ht="66" x14ac:dyDescent="0.25">
      <c r="A58" s="93"/>
      <c r="B58" s="93"/>
      <c r="C58" s="93" t="s">
        <v>146</v>
      </c>
      <c r="D58" s="182"/>
    </row>
    <row r="59" spans="1:4" s="94" customFormat="1" ht="16.5" x14ac:dyDescent="0.25">
      <c r="A59" s="93"/>
      <c r="B59" s="93"/>
      <c r="C59" s="95" t="s">
        <v>120</v>
      </c>
      <c r="D59" s="182"/>
    </row>
    <row r="60" spans="1:4" s="94" customFormat="1" ht="16.5" x14ac:dyDescent="0.25">
      <c r="A60" s="93"/>
      <c r="B60" s="93"/>
      <c r="C60" s="93" t="s">
        <v>115</v>
      </c>
      <c r="D60" s="182"/>
    </row>
  </sheetData>
  <mergeCells count="9">
    <mergeCell ref="A1:D1"/>
    <mergeCell ref="A2:D2"/>
    <mergeCell ref="A3:D3"/>
    <mergeCell ref="A6:B6"/>
    <mergeCell ref="A48:D48"/>
    <mergeCell ref="C6:C7"/>
    <mergeCell ref="D6:D7"/>
    <mergeCell ref="A16:D16"/>
    <mergeCell ref="A4:D4"/>
  </mergeCells>
  <printOptions horizontalCentered="1"/>
  <pageMargins left="0.15748031496062992" right="0.15748031496062992" top="0.27559055118110237" bottom="0.47244094488188981" header="0.15748031496062992" footer="0.19685039370078741"/>
  <pageSetup paperSize="9" scale="54" firstPageNumber="23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view="pageBreakPreview" topLeftCell="A19" zoomScale="60" zoomScaleNormal="100" workbookViewId="0">
      <selection sqref="A1:H1"/>
    </sheetView>
  </sheetViews>
  <sheetFormatPr defaultRowHeight="17.25" x14ac:dyDescent="0.25"/>
  <cols>
    <col min="1" max="1" width="7.42578125" style="10" customWidth="1"/>
    <col min="2" max="2" width="8.7109375" style="10" customWidth="1"/>
    <col min="3" max="3" width="56.5703125" style="6" customWidth="1"/>
    <col min="4" max="4" width="17.28515625" style="15" bestFit="1" customWidth="1"/>
    <col min="5" max="5" width="17.85546875" style="15" customWidth="1"/>
    <col min="6" max="6" width="18.7109375" style="15" bestFit="1" customWidth="1"/>
    <col min="7" max="8" width="15.5703125" style="15" customWidth="1"/>
    <col min="9" max="9" width="7.28515625" style="6" customWidth="1"/>
    <col min="10" max="10" width="12.85546875" style="6" bestFit="1" customWidth="1"/>
    <col min="11" max="11" width="13.85546875" style="6" bestFit="1" customWidth="1"/>
    <col min="12" max="13" width="9.140625" style="6"/>
    <col min="14" max="14" width="19.42578125" style="6" customWidth="1"/>
    <col min="15" max="16384" width="9.140625" style="6"/>
  </cols>
  <sheetData>
    <row r="1" spans="1:11" ht="16.5" customHeight="1" x14ac:dyDescent="0.25">
      <c r="A1" s="244" t="s">
        <v>122</v>
      </c>
      <c r="B1" s="244"/>
      <c r="C1" s="244"/>
      <c r="D1" s="244"/>
      <c r="E1" s="244"/>
      <c r="F1" s="244"/>
      <c r="G1" s="244"/>
      <c r="H1" s="244"/>
      <c r="I1" s="3"/>
    </row>
    <row r="2" spans="1:11" ht="16.5" customHeight="1" x14ac:dyDescent="0.25">
      <c r="A2" s="244" t="s">
        <v>0</v>
      </c>
      <c r="B2" s="244"/>
      <c r="C2" s="244"/>
      <c r="D2" s="244"/>
      <c r="E2" s="244"/>
      <c r="F2" s="244"/>
      <c r="G2" s="244"/>
      <c r="H2" s="244"/>
      <c r="I2" s="3"/>
    </row>
    <row r="3" spans="1:11" ht="16.5" customHeight="1" x14ac:dyDescent="0.25">
      <c r="A3" s="244" t="s">
        <v>1</v>
      </c>
      <c r="B3" s="244"/>
      <c r="C3" s="244"/>
      <c r="D3" s="244"/>
      <c r="E3" s="244"/>
      <c r="F3" s="244"/>
      <c r="G3" s="244"/>
      <c r="H3" s="244"/>
      <c r="I3" s="3"/>
    </row>
    <row r="4" spans="1:11" ht="52.5" customHeight="1" x14ac:dyDescent="0.25">
      <c r="A4" s="224" t="s">
        <v>51</v>
      </c>
      <c r="B4" s="224"/>
      <c r="C4" s="224"/>
      <c r="D4" s="224"/>
      <c r="E4" s="224"/>
      <c r="F4" s="224"/>
      <c r="G4" s="224"/>
      <c r="H4" s="224"/>
    </row>
    <row r="5" spans="1:11" x14ac:dyDescent="0.25">
      <c r="A5" s="7"/>
      <c r="B5" s="7"/>
      <c r="C5" s="61"/>
      <c r="D5" s="8"/>
      <c r="E5" s="8"/>
      <c r="F5" s="8"/>
      <c r="G5" s="245" t="s">
        <v>36</v>
      </c>
      <c r="H5" s="245"/>
    </row>
    <row r="6" spans="1:11" s="9" customFormat="1" ht="35.25" customHeight="1" x14ac:dyDescent="0.25">
      <c r="A6" s="235" t="s">
        <v>37</v>
      </c>
      <c r="B6" s="235"/>
      <c r="C6" s="236" t="s">
        <v>38</v>
      </c>
      <c r="D6" s="239" t="s">
        <v>63</v>
      </c>
      <c r="E6" s="240"/>
      <c r="F6" s="240"/>
      <c r="G6" s="240"/>
      <c r="H6" s="241"/>
    </row>
    <row r="7" spans="1:11" s="9" customFormat="1" ht="14.25" customHeight="1" x14ac:dyDescent="0.25">
      <c r="A7" s="235"/>
      <c r="B7" s="235"/>
      <c r="C7" s="237"/>
      <c r="D7" s="242" t="s">
        <v>39</v>
      </c>
      <c r="E7" s="239" t="s">
        <v>18</v>
      </c>
      <c r="F7" s="240"/>
      <c r="G7" s="240"/>
      <c r="H7" s="241"/>
    </row>
    <row r="8" spans="1:11" s="9" customFormat="1" ht="88.5" customHeight="1" x14ac:dyDescent="0.25">
      <c r="A8" s="112" t="s">
        <v>40</v>
      </c>
      <c r="B8" s="112" t="s">
        <v>41</v>
      </c>
      <c r="C8" s="238"/>
      <c r="D8" s="243"/>
      <c r="E8" s="113" t="s">
        <v>42</v>
      </c>
      <c r="F8" s="113" t="s">
        <v>43</v>
      </c>
      <c r="G8" s="113" t="s">
        <v>44</v>
      </c>
      <c r="H8" s="113" t="s">
        <v>45</v>
      </c>
    </row>
    <row r="9" spans="1:11" s="10" customFormat="1" ht="30.75" customHeight="1" x14ac:dyDescent="0.25">
      <c r="A9" s="114"/>
      <c r="B9" s="114"/>
      <c r="C9" s="96" t="s">
        <v>46</v>
      </c>
      <c r="D9" s="97">
        <f>SUM(E9:H9)</f>
        <v>2515943.4000000004</v>
      </c>
      <c r="E9" s="97">
        <f t="shared" ref="E9:H9" si="0">E11</f>
        <v>0</v>
      </c>
      <c r="F9" s="97">
        <f t="shared" si="0"/>
        <v>2501246.3000000003</v>
      </c>
      <c r="G9" s="97">
        <f t="shared" si="0"/>
        <v>14697.099999999999</v>
      </c>
      <c r="H9" s="97">
        <f t="shared" si="0"/>
        <v>0</v>
      </c>
    </row>
    <row r="10" spans="1:11" x14ac:dyDescent="0.25">
      <c r="A10" s="114"/>
      <c r="B10" s="114"/>
      <c r="C10" s="96" t="s">
        <v>47</v>
      </c>
      <c r="D10" s="97"/>
      <c r="E10" s="97"/>
      <c r="F10" s="97"/>
      <c r="G10" s="97"/>
      <c r="H10" s="97"/>
    </row>
    <row r="11" spans="1:11" s="10" customFormat="1" ht="39" customHeight="1" x14ac:dyDescent="0.25">
      <c r="A11" s="99"/>
      <c r="B11" s="100"/>
      <c r="C11" s="100" t="s">
        <v>61</v>
      </c>
      <c r="D11" s="101">
        <f>SUM(E11:H11)</f>
        <v>2515943.4000000004</v>
      </c>
      <c r="E11" s="101">
        <f>E13+E33</f>
        <v>0</v>
      </c>
      <c r="F11" s="101">
        <f>F13+F33</f>
        <v>2501246.3000000003</v>
      </c>
      <c r="G11" s="101">
        <f>G13+G33</f>
        <v>14697.099999999999</v>
      </c>
      <c r="H11" s="101">
        <f>H13+H33</f>
        <v>0</v>
      </c>
      <c r="K11" s="53"/>
    </row>
    <row r="12" spans="1:11" s="10" customFormat="1" x14ac:dyDescent="0.25">
      <c r="A12" s="11"/>
      <c r="B12" s="11"/>
      <c r="C12" s="117" t="s">
        <v>48</v>
      </c>
      <c r="D12" s="131"/>
      <c r="E12" s="131"/>
      <c r="F12" s="131"/>
      <c r="G12" s="131"/>
      <c r="H12" s="131"/>
      <c r="J12" s="52"/>
      <c r="K12" s="53"/>
    </row>
    <row r="13" spans="1:11" s="12" customFormat="1" ht="33" x14ac:dyDescent="0.25">
      <c r="A13" s="115">
        <v>1049</v>
      </c>
      <c r="B13" s="115">
        <v>21001</v>
      </c>
      <c r="C13" s="116" t="s">
        <v>62</v>
      </c>
      <c r="D13" s="132">
        <f>SUM(E13:H13)</f>
        <v>2521793.4000000004</v>
      </c>
      <c r="E13" s="132">
        <f t="shared" ref="E13:G13" si="1">+E15+E22+E30</f>
        <v>0</v>
      </c>
      <c r="F13" s="132">
        <f t="shared" si="1"/>
        <v>2501246.3000000003</v>
      </c>
      <c r="G13" s="132">
        <f t="shared" si="1"/>
        <v>20547.099999999999</v>
      </c>
      <c r="H13" s="132">
        <f>+H15+H22+H30</f>
        <v>0</v>
      </c>
      <c r="J13" s="50"/>
      <c r="K13" s="50"/>
    </row>
    <row r="14" spans="1:11" x14ac:dyDescent="0.25">
      <c r="A14" s="22"/>
      <c r="B14" s="22"/>
      <c r="C14" s="117" t="s">
        <v>48</v>
      </c>
      <c r="D14" s="133"/>
      <c r="E14" s="133"/>
      <c r="F14" s="133"/>
      <c r="G14" s="133"/>
      <c r="H14" s="133"/>
      <c r="J14" s="51"/>
      <c r="K14" s="51"/>
    </row>
    <row r="15" spans="1:11" s="120" customFormat="1" ht="42" customHeight="1" x14ac:dyDescent="0.25">
      <c r="A15" s="115"/>
      <c r="B15" s="118"/>
      <c r="C15" s="127" t="s">
        <v>165</v>
      </c>
      <c r="D15" s="119">
        <f>SUM(D16:D21)</f>
        <v>2070033.1</v>
      </c>
      <c r="E15" s="119">
        <f t="shared" ref="E15:H15" si="2">SUM(E16:E21)</f>
        <v>0</v>
      </c>
      <c r="F15" s="119">
        <f t="shared" si="2"/>
        <v>2068961</v>
      </c>
      <c r="G15" s="119">
        <f t="shared" si="2"/>
        <v>1072.0999999999999</v>
      </c>
      <c r="H15" s="119">
        <f t="shared" si="2"/>
        <v>0</v>
      </c>
      <c r="K15" s="121"/>
    </row>
    <row r="16" spans="1:11" s="98" customFormat="1" ht="66" x14ac:dyDescent="0.25">
      <c r="A16" s="115"/>
      <c r="B16" s="125"/>
      <c r="C16" s="122" t="s">
        <v>160</v>
      </c>
      <c r="D16" s="119">
        <f t="shared" ref="D16:D21" si="3">SUM(E16:H16)</f>
        <v>-127.9</v>
      </c>
      <c r="E16" s="123"/>
      <c r="F16" s="123"/>
      <c r="G16" s="124">
        <v>-127.9</v>
      </c>
      <c r="H16" s="124"/>
    </row>
    <row r="17" spans="1:8" s="98" customFormat="1" ht="49.5" x14ac:dyDescent="0.25">
      <c r="A17" s="115"/>
      <c r="B17" s="125"/>
      <c r="C17" s="122" t="s">
        <v>170</v>
      </c>
      <c r="D17" s="119">
        <f t="shared" si="3"/>
        <v>1200</v>
      </c>
      <c r="E17" s="123"/>
      <c r="F17" s="123"/>
      <c r="G17" s="124">
        <v>1200</v>
      </c>
      <c r="H17" s="124"/>
    </row>
    <row r="18" spans="1:8" s="98" customFormat="1" ht="33" x14ac:dyDescent="0.25">
      <c r="A18" s="115"/>
      <c r="B18" s="125"/>
      <c r="C18" s="122" t="s">
        <v>174</v>
      </c>
      <c r="D18" s="119">
        <f t="shared" si="3"/>
        <v>286040</v>
      </c>
      <c r="E18" s="123"/>
      <c r="F18" s="123">
        <v>286040</v>
      </c>
      <c r="G18" s="124"/>
      <c r="H18" s="124"/>
    </row>
    <row r="19" spans="1:8" s="98" customFormat="1" ht="33" x14ac:dyDescent="0.25">
      <c r="A19" s="115"/>
      <c r="B19" s="125"/>
      <c r="C19" s="122" t="s">
        <v>175</v>
      </c>
      <c r="D19" s="119">
        <f t="shared" si="3"/>
        <v>302435</v>
      </c>
      <c r="E19" s="123"/>
      <c r="F19" s="123">
        <v>302435</v>
      </c>
      <c r="G19" s="124"/>
      <c r="H19" s="124"/>
    </row>
    <row r="20" spans="1:8" s="98" customFormat="1" ht="33" x14ac:dyDescent="0.25">
      <c r="A20" s="115"/>
      <c r="B20" s="125"/>
      <c r="C20" s="122" t="s">
        <v>176</v>
      </c>
      <c r="D20" s="119">
        <f t="shared" si="3"/>
        <v>1477619</v>
      </c>
      <c r="E20" s="123"/>
      <c r="F20" s="123">
        <v>1477619</v>
      </c>
      <c r="G20" s="124"/>
      <c r="H20" s="124"/>
    </row>
    <row r="21" spans="1:8" s="98" customFormat="1" ht="33" x14ac:dyDescent="0.25">
      <c r="A21" s="115"/>
      <c r="B21" s="125"/>
      <c r="C21" s="122" t="s">
        <v>180</v>
      </c>
      <c r="D21" s="119">
        <f t="shared" si="3"/>
        <v>2867</v>
      </c>
      <c r="E21" s="123"/>
      <c r="F21" s="123">
        <v>2867</v>
      </c>
      <c r="G21" s="124"/>
      <c r="H21" s="124"/>
    </row>
    <row r="22" spans="1:8" s="120" customFormat="1" ht="33" x14ac:dyDescent="0.25">
      <c r="A22" s="115"/>
      <c r="B22" s="118"/>
      <c r="C22" s="127" t="s">
        <v>166</v>
      </c>
      <c r="D22" s="179">
        <f>SUM(D23:D29)</f>
        <v>435711.6</v>
      </c>
      <c r="E22" s="179">
        <f t="shared" ref="E22:H22" si="4">SUM(E23:E29)</f>
        <v>0</v>
      </c>
      <c r="F22" s="179">
        <f t="shared" si="4"/>
        <v>419736.6</v>
      </c>
      <c r="G22" s="179">
        <f t="shared" si="4"/>
        <v>15975</v>
      </c>
      <c r="H22" s="179">
        <f t="shared" si="4"/>
        <v>0</v>
      </c>
    </row>
    <row r="23" spans="1:8" s="120" customFormat="1" ht="49.5" x14ac:dyDescent="0.25">
      <c r="A23" s="115"/>
      <c r="B23" s="126"/>
      <c r="C23" s="125" t="s">
        <v>159</v>
      </c>
      <c r="D23" s="179">
        <v>-125</v>
      </c>
      <c r="E23" s="124"/>
      <c r="F23" s="124"/>
      <c r="G23" s="124">
        <v>-125</v>
      </c>
      <c r="H23" s="124"/>
    </row>
    <row r="24" spans="1:8" s="120" customFormat="1" ht="49.5" x14ac:dyDescent="0.25">
      <c r="A24" s="115"/>
      <c r="B24" s="126"/>
      <c r="C24" s="125" t="s">
        <v>104</v>
      </c>
      <c r="D24" s="179">
        <f t="shared" ref="D24:D29" si="5">SUM(E24:H24)</f>
        <v>-96536.4</v>
      </c>
      <c r="E24" s="124"/>
      <c r="F24" s="124">
        <v>-96536.4</v>
      </c>
      <c r="G24" s="124"/>
      <c r="H24" s="124"/>
    </row>
    <row r="25" spans="1:8" s="120" customFormat="1" ht="33" x14ac:dyDescent="0.25">
      <c r="A25" s="115"/>
      <c r="B25" s="126"/>
      <c r="C25" s="125" t="s">
        <v>167</v>
      </c>
      <c r="D25" s="179">
        <f t="shared" si="5"/>
        <v>4500</v>
      </c>
      <c r="E25" s="124"/>
      <c r="F25" s="124"/>
      <c r="G25" s="124">
        <v>4500</v>
      </c>
      <c r="H25" s="124"/>
    </row>
    <row r="26" spans="1:8" s="120" customFormat="1" ht="33" x14ac:dyDescent="0.25">
      <c r="A26" s="115"/>
      <c r="B26" s="126"/>
      <c r="C26" s="125" t="s">
        <v>168</v>
      </c>
      <c r="D26" s="179">
        <f t="shared" si="5"/>
        <v>3800</v>
      </c>
      <c r="E26" s="124"/>
      <c r="F26" s="124"/>
      <c r="G26" s="124">
        <v>3800</v>
      </c>
      <c r="H26" s="124"/>
    </row>
    <row r="27" spans="1:8" s="120" customFormat="1" ht="33" x14ac:dyDescent="0.25">
      <c r="A27" s="115"/>
      <c r="B27" s="126"/>
      <c r="C27" s="125" t="s">
        <v>169</v>
      </c>
      <c r="D27" s="179">
        <f t="shared" si="5"/>
        <v>7800</v>
      </c>
      <c r="E27" s="124"/>
      <c r="F27" s="124"/>
      <c r="G27" s="124">
        <v>7800</v>
      </c>
      <c r="H27" s="124"/>
    </row>
    <row r="28" spans="1:8" s="120" customFormat="1" ht="39" customHeight="1" x14ac:dyDescent="0.25">
      <c r="A28" s="115"/>
      <c r="B28" s="126"/>
      <c r="C28" s="125" t="s">
        <v>172</v>
      </c>
      <c r="D28" s="179">
        <f t="shared" si="5"/>
        <v>41368</v>
      </c>
      <c r="E28" s="124"/>
      <c r="F28" s="124">
        <v>41368</v>
      </c>
      <c r="G28" s="124"/>
      <c r="H28" s="124"/>
    </row>
    <row r="29" spans="1:8" s="120" customFormat="1" ht="54" customHeight="1" x14ac:dyDescent="0.25">
      <c r="A29" s="115"/>
      <c r="B29" s="126"/>
      <c r="C29" s="125" t="s">
        <v>173</v>
      </c>
      <c r="D29" s="179">
        <f t="shared" si="5"/>
        <v>474905</v>
      </c>
      <c r="E29" s="124"/>
      <c r="F29" s="124">
        <v>474905</v>
      </c>
      <c r="G29" s="124"/>
      <c r="H29" s="124"/>
    </row>
    <row r="30" spans="1:8" s="120" customFormat="1" ht="51.75" x14ac:dyDescent="0.25">
      <c r="A30" s="115"/>
      <c r="B30" s="126"/>
      <c r="C30" s="178" t="s">
        <v>163</v>
      </c>
      <c r="D30" s="134">
        <f>SUM(D31:D32)</f>
        <v>16048.7</v>
      </c>
      <c r="E30" s="134">
        <f t="shared" ref="E30:H30" si="6">SUM(E31:E32)</f>
        <v>0</v>
      </c>
      <c r="F30" s="134">
        <f t="shared" si="6"/>
        <v>12548.7</v>
      </c>
      <c r="G30" s="134">
        <f t="shared" si="6"/>
        <v>3500</v>
      </c>
      <c r="H30" s="134">
        <f t="shared" si="6"/>
        <v>0</v>
      </c>
    </row>
    <row r="31" spans="1:8" s="120" customFormat="1" ht="49.5" x14ac:dyDescent="0.25">
      <c r="A31" s="115"/>
      <c r="B31" s="126"/>
      <c r="C31" s="125" t="s">
        <v>164</v>
      </c>
      <c r="D31" s="179">
        <f t="shared" ref="D31:D32" si="7">SUM(E31:H31)</f>
        <v>3500</v>
      </c>
      <c r="E31" s="124"/>
      <c r="F31" s="124"/>
      <c r="G31" s="124">
        <v>3500</v>
      </c>
      <c r="H31" s="124"/>
    </row>
    <row r="32" spans="1:8" s="120" customFormat="1" ht="33" x14ac:dyDescent="0.25">
      <c r="A32" s="115"/>
      <c r="B32" s="126"/>
      <c r="C32" s="125" t="s">
        <v>171</v>
      </c>
      <c r="D32" s="179">
        <f t="shared" si="7"/>
        <v>12548.7</v>
      </c>
      <c r="E32" s="124"/>
      <c r="F32" s="124">
        <v>12548.7</v>
      </c>
      <c r="G32" s="124"/>
      <c r="H32" s="124"/>
    </row>
    <row r="33" spans="1:8" s="12" customFormat="1" ht="22.5" customHeight="1" x14ac:dyDescent="0.25">
      <c r="A33" s="175">
        <v>1049</v>
      </c>
      <c r="B33" s="175">
        <v>21002</v>
      </c>
      <c r="C33" s="176" t="s">
        <v>158</v>
      </c>
      <c r="D33" s="134">
        <f>SUM(E33:H33)</f>
        <v>-5850</v>
      </c>
      <c r="E33" s="134">
        <f t="shared" ref="E33:F33" si="8">SUM(E34:E37)</f>
        <v>0</v>
      </c>
      <c r="F33" s="134">
        <f t="shared" si="8"/>
        <v>0</v>
      </c>
      <c r="G33" s="134">
        <f>SUM(G34:G37)</f>
        <v>-5850</v>
      </c>
      <c r="H33" s="134">
        <f t="shared" ref="H33" si="9">SUM(H34:H37)</f>
        <v>0</v>
      </c>
    </row>
    <row r="34" spans="1:8" s="120" customFormat="1" ht="24.75" customHeight="1" x14ac:dyDescent="0.25">
      <c r="A34" s="115"/>
      <c r="B34" s="126"/>
      <c r="C34" s="125" t="s">
        <v>162</v>
      </c>
      <c r="D34" s="179">
        <f t="shared" ref="D34:D37" si="10">SUM(E34:H34)</f>
        <v>-20700</v>
      </c>
      <c r="E34" s="124"/>
      <c r="F34" s="124"/>
      <c r="G34" s="124">
        <v>-20700</v>
      </c>
      <c r="H34" s="124"/>
    </row>
    <row r="35" spans="1:8" s="120" customFormat="1" ht="33" x14ac:dyDescent="0.25">
      <c r="A35" s="115"/>
      <c r="B35" s="126"/>
      <c r="C35" s="125" t="s">
        <v>161</v>
      </c>
      <c r="D35" s="179">
        <f t="shared" si="10"/>
        <v>13050</v>
      </c>
      <c r="E35" s="124"/>
      <c r="F35" s="124"/>
      <c r="G35" s="124">
        <v>13050</v>
      </c>
      <c r="H35" s="124"/>
    </row>
    <row r="36" spans="1:8" s="120" customFormat="1" ht="33" x14ac:dyDescent="0.25">
      <c r="A36" s="115"/>
      <c r="B36" s="126"/>
      <c r="C36" s="125" t="s">
        <v>178</v>
      </c>
      <c r="D36" s="179">
        <f t="shared" si="10"/>
        <v>1200</v>
      </c>
      <c r="E36" s="124"/>
      <c r="F36" s="124"/>
      <c r="G36" s="124">
        <v>1200</v>
      </c>
      <c r="H36" s="124"/>
    </row>
    <row r="37" spans="1:8" s="120" customFormat="1" ht="49.5" x14ac:dyDescent="0.25">
      <c r="A37" s="115"/>
      <c r="B37" s="126"/>
      <c r="C37" s="125" t="s">
        <v>179</v>
      </c>
      <c r="D37" s="179">
        <f t="shared" si="10"/>
        <v>600</v>
      </c>
      <c r="E37" s="124"/>
      <c r="F37" s="124"/>
      <c r="G37" s="124">
        <v>600</v>
      </c>
      <c r="H37" s="124"/>
    </row>
    <row r="47" spans="1:8" x14ac:dyDescent="0.25">
      <c r="C47" s="6" t="s">
        <v>108</v>
      </c>
    </row>
  </sheetData>
  <mergeCells count="10"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rintOptions horizontalCentered="1"/>
  <pageMargins left="0.15748031496062992" right="0.15748031496062992" top="0.27559055118110237" bottom="0.47244094488188981" header="0.15748031496062992" footer="0.19685039370078741"/>
  <pageSetup paperSize="9" scale="61" firstPageNumber="236" orientation="portrait" r:id="rId1"/>
  <rowBreaks count="1" manualBreakCount="1">
    <brk id="3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view="pageBreakPreview" zoomScale="60" zoomScaleNormal="100" workbookViewId="0">
      <selection sqref="A1:H1"/>
    </sheetView>
  </sheetViews>
  <sheetFormatPr defaultRowHeight="17.25" x14ac:dyDescent="0.25"/>
  <cols>
    <col min="1" max="3" width="9.140625" style="5" customWidth="1"/>
    <col min="4" max="4" width="11.28515625" style="5" customWidth="1"/>
    <col min="5" max="5" width="10.85546875" style="5" customWidth="1"/>
    <col min="6" max="6" width="74.140625" style="1" customWidth="1"/>
    <col min="7" max="7" width="16" style="1" hidden="1" customWidth="1"/>
    <col min="8" max="8" width="29.140625" style="1" customWidth="1"/>
    <col min="9" max="10" width="15" style="1" bestFit="1" customWidth="1"/>
    <col min="11" max="16384" width="9.140625" style="1"/>
  </cols>
  <sheetData>
    <row r="1" spans="1:8" ht="14.25" customHeight="1" x14ac:dyDescent="0.25">
      <c r="A1" s="244" t="s">
        <v>123</v>
      </c>
      <c r="B1" s="244"/>
      <c r="C1" s="244"/>
      <c r="D1" s="244"/>
      <c r="E1" s="244"/>
      <c r="F1" s="244"/>
      <c r="G1" s="244"/>
      <c r="H1" s="244"/>
    </row>
    <row r="2" spans="1:8" ht="15" customHeight="1" x14ac:dyDescent="0.25">
      <c r="A2" s="244" t="s">
        <v>0</v>
      </c>
      <c r="B2" s="244"/>
      <c r="C2" s="244"/>
      <c r="D2" s="244"/>
      <c r="E2" s="244"/>
      <c r="F2" s="244"/>
      <c r="G2" s="244"/>
      <c r="H2" s="244"/>
    </row>
    <row r="3" spans="1:8" x14ac:dyDescent="0.25">
      <c r="A3" s="244" t="s">
        <v>1</v>
      </c>
      <c r="B3" s="244"/>
      <c r="C3" s="244"/>
      <c r="D3" s="244"/>
      <c r="E3" s="244"/>
      <c r="F3" s="244"/>
      <c r="G3" s="244"/>
      <c r="H3" s="244"/>
    </row>
    <row r="4" spans="1:8" x14ac:dyDescent="0.25">
      <c r="A4" s="252"/>
      <c r="B4" s="252"/>
      <c r="C4" s="252"/>
      <c r="D4" s="252"/>
      <c r="E4" s="252"/>
      <c r="F4" s="252"/>
      <c r="G4" s="252"/>
      <c r="H4" s="252"/>
    </row>
    <row r="5" spans="1:8" s="4" customFormat="1" ht="46.5" customHeight="1" x14ac:dyDescent="0.25">
      <c r="A5" s="253" t="s">
        <v>17</v>
      </c>
      <c r="B5" s="253"/>
      <c r="C5" s="253"/>
      <c r="D5" s="253"/>
      <c r="E5" s="253"/>
      <c r="F5" s="253"/>
      <c r="G5" s="253"/>
      <c r="H5" s="253"/>
    </row>
    <row r="6" spans="1:8" s="4" customFormat="1" ht="9" customHeight="1" x14ac:dyDescent="0.25">
      <c r="A6" s="63"/>
      <c r="B6" s="63"/>
      <c r="C6" s="63"/>
      <c r="D6" s="63"/>
      <c r="E6" s="63"/>
      <c r="F6" s="63"/>
      <c r="G6" s="63"/>
      <c r="H6" s="63"/>
    </row>
    <row r="7" spans="1:8" x14ac:dyDescent="0.3">
      <c r="A7" s="64"/>
      <c r="B7" s="64"/>
      <c r="C7" s="64"/>
      <c r="D7" s="64"/>
      <c r="E7" s="64"/>
      <c r="F7" s="65"/>
      <c r="G7" s="251" t="s">
        <v>31</v>
      </c>
      <c r="H7" s="251"/>
    </row>
    <row r="8" spans="1:8" ht="58.5" customHeight="1" x14ac:dyDescent="0.25">
      <c r="A8" s="254" t="s">
        <v>13</v>
      </c>
      <c r="B8" s="255"/>
      <c r="C8" s="256"/>
      <c r="D8" s="254" t="s">
        <v>6</v>
      </c>
      <c r="E8" s="256"/>
      <c r="F8" s="257" t="s">
        <v>35</v>
      </c>
      <c r="G8" s="246" t="s">
        <v>63</v>
      </c>
      <c r="H8" s="247"/>
    </row>
    <row r="9" spans="1:8" ht="30.75" customHeight="1" x14ac:dyDescent="0.25">
      <c r="A9" s="129" t="s">
        <v>14</v>
      </c>
      <c r="B9" s="129" t="s">
        <v>15</v>
      </c>
      <c r="C9" s="129" t="s">
        <v>16</v>
      </c>
      <c r="D9" s="129" t="s">
        <v>9</v>
      </c>
      <c r="E9" s="129" t="s">
        <v>32</v>
      </c>
      <c r="F9" s="258"/>
      <c r="G9" s="130" t="s">
        <v>7</v>
      </c>
      <c r="H9" s="130" t="s">
        <v>8</v>
      </c>
    </row>
    <row r="10" spans="1:8" x14ac:dyDescent="0.25">
      <c r="A10" s="66"/>
      <c r="B10" s="66"/>
      <c r="C10" s="66"/>
      <c r="D10" s="66"/>
      <c r="E10" s="66"/>
      <c r="F10" s="67" t="s">
        <v>12</v>
      </c>
      <c r="G10" s="68">
        <f>+G12+G41</f>
        <v>0</v>
      </c>
      <c r="H10" s="68">
        <f>+H12+H41</f>
        <v>2515943.4000000004</v>
      </c>
    </row>
    <row r="11" spans="1:8" x14ac:dyDescent="0.25">
      <c r="A11" s="66"/>
      <c r="B11" s="66"/>
      <c r="C11" s="66"/>
      <c r="D11" s="66"/>
      <c r="E11" s="66"/>
      <c r="F11" s="62" t="s">
        <v>11</v>
      </c>
      <c r="G11" s="70"/>
      <c r="H11" s="70"/>
    </row>
    <row r="12" spans="1:8" x14ac:dyDescent="0.25">
      <c r="A12" s="71" t="s">
        <v>65</v>
      </c>
      <c r="B12" s="66"/>
      <c r="C12" s="66"/>
      <c r="D12" s="66"/>
      <c r="E12" s="66"/>
      <c r="F12" s="67" t="s">
        <v>66</v>
      </c>
      <c r="G12" s="68">
        <f t="shared" ref="G12:H12" si="0">G14</f>
        <v>0</v>
      </c>
      <c r="H12" s="68">
        <f t="shared" si="0"/>
        <v>2515943.4000000004</v>
      </c>
    </row>
    <row r="13" spans="1:8" x14ac:dyDescent="0.25">
      <c r="A13" s="66"/>
      <c r="B13" s="66"/>
      <c r="C13" s="66"/>
      <c r="D13" s="66"/>
      <c r="E13" s="66"/>
      <c r="F13" s="62" t="s">
        <v>11</v>
      </c>
      <c r="G13" s="70"/>
      <c r="H13" s="70"/>
    </row>
    <row r="14" spans="1:8" x14ac:dyDescent="0.25">
      <c r="A14" s="66"/>
      <c r="B14" s="72" t="s">
        <v>67</v>
      </c>
      <c r="C14" s="66"/>
      <c r="D14" s="66"/>
      <c r="E14" s="66"/>
      <c r="F14" s="67" t="s">
        <v>68</v>
      </c>
      <c r="G14" s="68">
        <f t="shared" ref="G14:H14" si="1">G16</f>
        <v>0</v>
      </c>
      <c r="H14" s="68">
        <f t="shared" si="1"/>
        <v>2515943.4000000004</v>
      </c>
    </row>
    <row r="15" spans="1:8" x14ac:dyDescent="0.25">
      <c r="A15" s="66"/>
      <c r="B15" s="66"/>
      <c r="C15" s="66"/>
      <c r="D15" s="66"/>
      <c r="E15" s="66"/>
      <c r="F15" s="62" t="s">
        <v>11</v>
      </c>
      <c r="G15" s="70"/>
      <c r="H15" s="70"/>
    </row>
    <row r="16" spans="1:8" x14ac:dyDescent="0.25">
      <c r="A16" s="66"/>
      <c r="B16" s="66"/>
      <c r="C16" s="71" t="s">
        <v>33</v>
      </c>
      <c r="D16" s="66"/>
      <c r="E16" s="66"/>
      <c r="F16" s="67" t="s">
        <v>69</v>
      </c>
      <c r="G16" s="68">
        <f t="shared" ref="G16:H16" si="2">G18</f>
        <v>0</v>
      </c>
      <c r="H16" s="68">
        <f t="shared" si="2"/>
        <v>2515943.4000000004</v>
      </c>
    </row>
    <row r="17" spans="1:9" x14ac:dyDescent="0.25">
      <c r="A17" s="66"/>
      <c r="B17" s="66"/>
      <c r="C17" s="66"/>
      <c r="D17" s="66"/>
      <c r="E17" s="66"/>
      <c r="F17" s="62" t="s">
        <v>11</v>
      </c>
      <c r="G17" s="70"/>
      <c r="H17" s="70"/>
    </row>
    <row r="18" spans="1:9" ht="42.75" customHeight="1" x14ac:dyDescent="0.25">
      <c r="A18" s="248"/>
      <c r="B18" s="249"/>
      <c r="C18" s="249"/>
      <c r="D18" s="249"/>
      <c r="E18" s="250"/>
      <c r="F18" s="67" t="s">
        <v>61</v>
      </c>
      <c r="G18" s="68">
        <f t="shared" ref="G18:H18" si="3">G20</f>
        <v>0</v>
      </c>
      <c r="H18" s="68">
        <f t="shared" si="3"/>
        <v>2515943.4000000004</v>
      </c>
    </row>
    <row r="19" spans="1:9" x14ac:dyDescent="0.25">
      <c r="A19" s="66"/>
      <c r="B19" s="66"/>
      <c r="C19" s="66"/>
      <c r="D19" s="66"/>
      <c r="E19" s="66"/>
      <c r="F19" s="62" t="s">
        <v>11</v>
      </c>
      <c r="G19" s="70"/>
      <c r="H19" s="70"/>
    </row>
    <row r="20" spans="1:9" s="4" customFormat="1" ht="21" customHeight="1" x14ac:dyDescent="0.25">
      <c r="A20" s="72"/>
      <c r="B20" s="72"/>
      <c r="C20" s="72"/>
      <c r="D20" s="72" t="s">
        <v>70</v>
      </c>
      <c r="E20" s="72"/>
      <c r="F20" s="67" t="s">
        <v>71</v>
      </c>
      <c r="G20" s="73">
        <f>+G22+G32</f>
        <v>0</v>
      </c>
      <c r="H20" s="73">
        <f>+H22+H32</f>
        <v>2515943.4000000004</v>
      </c>
    </row>
    <row r="21" spans="1:9" s="4" customFormat="1" x14ac:dyDescent="0.25">
      <c r="A21" s="72"/>
      <c r="B21" s="72"/>
      <c r="C21" s="72"/>
      <c r="D21" s="72"/>
      <c r="E21" s="72"/>
      <c r="F21" s="62" t="s">
        <v>11</v>
      </c>
      <c r="G21" s="73"/>
      <c r="H21" s="73"/>
    </row>
    <row r="22" spans="1:9" s="4" customFormat="1" ht="24.75" customHeight="1" x14ac:dyDescent="0.25">
      <c r="A22" s="72"/>
      <c r="B22" s="72"/>
      <c r="C22" s="72"/>
      <c r="D22" s="72"/>
      <c r="E22" s="72" t="s">
        <v>72</v>
      </c>
      <c r="F22" s="67" t="s">
        <v>73</v>
      </c>
      <c r="G22" s="73">
        <f>+G24</f>
        <v>0</v>
      </c>
      <c r="H22" s="73">
        <f>+H24</f>
        <v>2521793.4000000004</v>
      </c>
    </row>
    <row r="23" spans="1:9" x14ac:dyDescent="0.25">
      <c r="A23" s="66"/>
      <c r="B23" s="66"/>
      <c r="C23" s="66"/>
      <c r="D23" s="66"/>
      <c r="E23" s="66"/>
      <c r="F23" s="62" t="s">
        <v>34</v>
      </c>
      <c r="G23" s="74"/>
      <c r="H23" s="74"/>
    </row>
    <row r="24" spans="1:9" s="24" customFormat="1" ht="38.25" customHeight="1" x14ac:dyDescent="0.25">
      <c r="A24" s="75"/>
      <c r="B24" s="75"/>
      <c r="C24" s="75"/>
      <c r="D24" s="75"/>
      <c r="E24" s="75"/>
      <c r="F24" s="76" t="s">
        <v>64</v>
      </c>
      <c r="G24" s="77">
        <f>+G26</f>
        <v>0</v>
      </c>
      <c r="H24" s="77">
        <f>+H26</f>
        <v>2521793.4000000004</v>
      </c>
    </row>
    <row r="25" spans="1:9" ht="16.5" customHeight="1" x14ac:dyDescent="0.25">
      <c r="A25" s="66"/>
      <c r="B25" s="66"/>
      <c r="C25" s="66"/>
      <c r="D25" s="66"/>
      <c r="E25" s="66"/>
      <c r="F25" s="62" t="s">
        <v>100</v>
      </c>
      <c r="G25" s="74"/>
      <c r="H25" s="74"/>
      <c r="I25" s="219"/>
    </row>
    <row r="26" spans="1:9" x14ac:dyDescent="0.25">
      <c r="A26" s="66"/>
      <c r="B26" s="66"/>
      <c r="C26" s="66"/>
      <c r="D26" s="66"/>
      <c r="E26" s="66"/>
      <c r="F26" s="69" t="s">
        <v>12</v>
      </c>
      <c r="G26" s="74">
        <f>+G27</f>
        <v>0</v>
      </c>
      <c r="H26" s="74">
        <f>+H27</f>
        <v>2521793.4000000004</v>
      </c>
    </row>
    <row r="27" spans="1:9" x14ac:dyDescent="0.25">
      <c r="A27" s="66"/>
      <c r="B27" s="66"/>
      <c r="C27" s="66"/>
      <c r="D27" s="66"/>
      <c r="E27" s="66"/>
      <c r="F27" s="70" t="s">
        <v>101</v>
      </c>
      <c r="G27" s="74">
        <f>+G28</f>
        <v>0</v>
      </c>
      <c r="H27" s="74">
        <f>+H28</f>
        <v>2521793.4000000004</v>
      </c>
    </row>
    <row r="28" spans="1:9" x14ac:dyDescent="0.25">
      <c r="A28" s="66"/>
      <c r="B28" s="66"/>
      <c r="C28" s="66"/>
      <c r="D28" s="66"/>
      <c r="E28" s="66"/>
      <c r="F28" s="70" t="s">
        <v>102</v>
      </c>
      <c r="G28" s="74">
        <f>+G30+G31</f>
        <v>0</v>
      </c>
      <c r="H28" s="74">
        <f>+H30+H31</f>
        <v>2521793.4000000004</v>
      </c>
    </row>
    <row r="29" spans="1:9" x14ac:dyDescent="0.25">
      <c r="A29" s="66"/>
      <c r="B29" s="66"/>
      <c r="C29" s="66"/>
      <c r="D29" s="66"/>
      <c r="E29" s="66"/>
      <c r="F29" s="70" t="s">
        <v>103</v>
      </c>
      <c r="G29" s="74">
        <f>+G30</f>
        <v>0</v>
      </c>
      <c r="H29" s="74">
        <f>+H30</f>
        <v>2501246.3000000003</v>
      </c>
    </row>
    <row r="30" spans="1:9" x14ac:dyDescent="0.25">
      <c r="A30" s="66"/>
      <c r="B30" s="66"/>
      <c r="C30" s="66"/>
      <c r="D30" s="66"/>
      <c r="E30" s="66"/>
      <c r="F30" s="70" t="s">
        <v>74</v>
      </c>
      <c r="G30" s="74">
        <v>0</v>
      </c>
      <c r="H30" s="74">
        <v>2501246.3000000003</v>
      </c>
    </row>
    <row r="31" spans="1:9" x14ac:dyDescent="0.25">
      <c r="A31" s="66"/>
      <c r="B31" s="66"/>
      <c r="C31" s="66"/>
      <c r="D31" s="66"/>
      <c r="E31" s="66"/>
      <c r="F31" s="70" t="s">
        <v>52</v>
      </c>
      <c r="G31" s="74">
        <v>0</v>
      </c>
      <c r="H31" s="74">
        <v>20547.099999999999</v>
      </c>
    </row>
    <row r="32" spans="1:9" s="24" customFormat="1" x14ac:dyDescent="0.25">
      <c r="A32" s="75"/>
      <c r="B32" s="75"/>
      <c r="C32" s="75"/>
      <c r="D32" s="75"/>
      <c r="E32" s="72">
        <v>21002</v>
      </c>
      <c r="F32" s="67" t="s">
        <v>177</v>
      </c>
      <c r="G32" s="78">
        <f>+G34</f>
        <v>0</v>
      </c>
      <c r="H32" s="78">
        <f>+H34</f>
        <v>-5850</v>
      </c>
    </row>
    <row r="33" spans="1:10" s="25" customFormat="1" ht="16.5" x14ac:dyDescent="0.25">
      <c r="A33" s="79"/>
      <c r="B33" s="80"/>
      <c r="C33" s="81"/>
      <c r="D33" s="81"/>
      <c r="E33" s="66"/>
      <c r="F33" s="62" t="s">
        <v>34</v>
      </c>
      <c r="G33" s="82"/>
      <c r="H33" s="82"/>
    </row>
    <row r="34" spans="1:10" s="2" customFormat="1" ht="39.75" customHeight="1" x14ac:dyDescent="0.25">
      <c r="A34" s="83"/>
      <c r="B34" s="84"/>
      <c r="C34" s="85"/>
      <c r="D34" s="86"/>
      <c r="E34" s="75"/>
      <c r="F34" s="76" t="s">
        <v>64</v>
      </c>
      <c r="G34" s="78">
        <f>+G36</f>
        <v>0</v>
      </c>
      <c r="H34" s="87">
        <f>+H36</f>
        <v>-5850</v>
      </c>
    </row>
    <row r="35" spans="1:10" ht="20.25" customHeight="1" x14ac:dyDescent="0.25">
      <c r="A35" s="66"/>
      <c r="B35" s="66"/>
      <c r="C35" s="66"/>
      <c r="D35" s="66"/>
      <c r="E35" s="66"/>
      <c r="F35" s="62" t="s">
        <v>100</v>
      </c>
      <c r="G35" s="74"/>
      <c r="H35" s="74"/>
    </row>
    <row r="36" spans="1:10" x14ac:dyDescent="0.25">
      <c r="A36" s="66"/>
      <c r="B36" s="66"/>
      <c r="C36" s="66"/>
      <c r="D36" s="66"/>
      <c r="E36" s="66"/>
      <c r="F36" s="69" t="s">
        <v>12</v>
      </c>
      <c r="G36" s="74">
        <f t="shared" ref="G36:G38" si="4">+G37</f>
        <v>0</v>
      </c>
      <c r="H36" s="74">
        <f t="shared" ref="H36:H38" si="5">+H37</f>
        <v>-5850</v>
      </c>
    </row>
    <row r="37" spans="1:10" x14ac:dyDescent="0.25">
      <c r="A37" s="66"/>
      <c r="B37" s="66"/>
      <c r="C37" s="66"/>
      <c r="D37" s="66"/>
      <c r="E37" s="66"/>
      <c r="F37" s="70" t="s">
        <v>101</v>
      </c>
      <c r="G37" s="74">
        <f t="shared" si="4"/>
        <v>0</v>
      </c>
      <c r="H37" s="74">
        <f t="shared" si="5"/>
        <v>-5850</v>
      </c>
    </row>
    <row r="38" spans="1:10" x14ac:dyDescent="0.25">
      <c r="A38" s="66"/>
      <c r="B38" s="66"/>
      <c r="C38" s="66"/>
      <c r="D38" s="66"/>
      <c r="E38" s="66"/>
      <c r="F38" s="70" t="s">
        <v>102</v>
      </c>
      <c r="G38" s="74">
        <f t="shared" si="4"/>
        <v>0</v>
      </c>
      <c r="H38" s="74">
        <f t="shared" si="5"/>
        <v>-5850</v>
      </c>
    </row>
    <row r="39" spans="1:10" x14ac:dyDescent="0.25">
      <c r="A39" s="66"/>
      <c r="B39" s="66"/>
      <c r="C39" s="66"/>
      <c r="D39" s="66"/>
      <c r="E39" s="66"/>
      <c r="F39" s="70" t="s">
        <v>103</v>
      </c>
      <c r="G39" s="74">
        <f>+G40</f>
        <v>0</v>
      </c>
      <c r="H39" s="74">
        <f>+H40</f>
        <v>-5850</v>
      </c>
    </row>
    <row r="40" spans="1:10" s="24" customFormat="1" x14ac:dyDescent="0.25">
      <c r="A40" s="75"/>
      <c r="B40" s="75"/>
      <c r="C40" s="75"/>
      <c r="D40" s="75"/>
      <c r="E40" s="75"/>
      <c r="F40" s="70" t="s">
        <v>181</v>
      </c>
      <c r="G40" s="78">
        <v>0</v>
      </c>
      <c r="H40" s="74">
        <v>-5850</v>
      </c>
      <c r="I40" s="1"/>
      <c r="J40" s="1"/>
    </row>
    <row r="41" spans="1:10" s="151" customFormat="1" x14ac:dyDescent="0.25">
      <c r="A41" s="147" t="s">
        <v>147</v>
      </c>
      <c r="B41" s="148"/>
      <c r="C41" s="148"/>
      <c r="D41" s="148"/>
      <c r="E41" s="148"/>
      <c r="F41" s="149" t="s">
        <v>148</v>
      </c>
      <c r="G41" s="150">
        <f t="shared" ref="G41:H41" si="6">G43</f>
        <v>0</v>
      </c>
      <c r="H41" s="186">
        <f t="shared" si="6"/>
        <v>0</v>
      </c>
      <c r="I41" s="1"/>
      <c r="J41" s="1"/>
    </row>
    <row r="42" spans="1:10" s="151" customFormat="1" x14ac:dyDescent="0.25">
      <c r="A42" s="148"/>
      <c r="B42" s="148"/>
      <c r="C42" s="148"/>
      <c r="D42" s="148"/>
      <c r="E42" s="148"/>
      <c r="F42" s="95" t="s">
        <v>11</v>
      </c>
      <c r="G42" s="152"/>
      <c r="H42" s="187"/>
      <c r="I42" s="1"/>
      <c r="J42" s="1"/>
    </row>
    <row r="43" spans="1:10" s="151" customFormat="1" ht="16.5" x14ac:dyDescent="0.25">
      <c r="A43" s="148"/>
      <c r="B43" s="147" t="s">
        <v>33</v>
      </c>
      <c r="C43" s="148"/>
      <c r="D43" s="148"/>
      <c r="E43" s="148"/>
      <c r="F43" s="149" t="s">
        <v>149</v>
      </c>
      <c r="G43" s="150">
        <f t="shared" ref="G43:H43" si="7">G45</f>
        <v>0</v>
      </c>
      <c r="H43" s="186">
        <f t="shared" si="7"/>
        <v>0</v>
      </c>
    </row>
    <row r="44" spans="1:10" s="151" customFormat="1" ht="16.5" x14ac:dyDescent="0.25">
      <c r="A44" s="148"/>
      <c r="B44" s="148"/>
      <c r="C44" s="148"/>
      <c r="D44" s="148"/>
      <c r="E44" s="148"/>
      <c r="F44" s="95" t="s">
        <v>11</v>
      </c>
      <c r="G44" s="152"/>
      <c r="H44" s="187"/>
    </row>
    <row r="45" spans="1:10" s="151" customFormat="1" ht="16.5" x14ac:dyDescent="0.25">
      <c r="A45" s="148"/>
      <c r="B45" s="148"/>
      <c r="C45" s="147" t="s">
        <v>33</v>
      </c>
      <c r="D45" s="148"/>
      <c r="E45" s="148"/>
      <c r="F45" s="149" t="s">
        <v>143</v>
      </c>
      <c r="G45" s="150">
        <f>+G47</f>
        <v>0</v>
      </c>
      <c r="H45" s="186">
        <f>+H47</f>
        <v>0</v>
      </c>
    </row>
    <row r="46" spans="1:10" s="151" customFormat="1" ht="16.5" x14ac:dyDescent="0.25">
      <c r="A46" s="148"/>
      <c r="B46" s="148"/>
      <c r="C46" s="148"/>
      <c r="D46" s="148"/>
      <c r="E46" s="148"/>
      <c r="F46" s="95" t="s">
        <v>11</v>
      </c>
      <c r="G46" s="152"/>
      <c r="H46" s="187"/>
    </row>
    <row r="47" spans="1:10" s="151" customFormat="1" ht="16.5" x14ac:dyDescent="0.25">
      <c r="A47" s="148"/>
      <c r="B47" s="148"/>
      <c r="C47" s="148"/>
      <c r="D47" s="153" t="s">
        <v>142</v>
      </c>
      <c r="E47" s="148"/>
      <c r="F47" s="154" t="s">
        <v>143</v>
      </c>
      <c r="G47" s="155">
        <f>G54</f>
        <v>0</v>
      </c>
      <c r="H47" s="188">
        <f>-H49-H54</f>
        <v>0</v>
      </c>
    </row>
    <row r="48" spans="1:10" s="151" customFormat="1" ht="16.5" x14ac:dyDescent="0.25">
      <c r="A48" s="156"/>
      <c r="B48" s="156"/>
      <c r="C48" s="156"/>
      <c r="D48" s="148"/>
      <c r="E48" s="148"/>
      <c r="F48" s="95" t="s">
        <v>11</v>
      </c>
      <c r="G48" s="157"/>
      <c r="H48" s="187"/>
    </row>
    <row r="49" spans="1:8" s="151" customFormat="1" ht="16.5" x14ac:dyDescent="0.25">
      <c r="A49" s="148"/>
      <c r="B49" s="148"/>
      <c r="C49" s="148"/>
      <c r="D49" s="153"/>
      <c r="E49" s="153" t="s">
        <v>150</v>
      </c>
      <c r="F49" s="154" t="s">
        <v>143</v>
      </c>
      <c r="G49" s="155">
        <f t="shared" ref="G49:H49" si="8">G51</f>
        <v>0</v>
      </c>
      <c r="H49" s="188">
        <f t="shared" si="8"/>
        <v>117489.3</v>
      </c>
    </row>
    <row r="50" spans="1:8" s="151" customFormat="1" ht="16.5" x14ac:dyDescent="0.25">
      <c r="A50" s="148"/>
      <c r="B50" s="148"/>
      <c r="C50" s="148"/>
      <c r="D50" s="148"/>
      <c r="E50" s="148"/>
      <c r="F50" s="95" t="s">
        <v>34</v>
      </c>
      <c r="G50" s="155"/>
      <c r="H50" s="187"/>
    </row>
    <row r="51" spans="1:8" s="160" customFormat="1" ht="16.5" x14ac:dyDescent="0.25">
      <c r="A51" s="158"/>
      <c r="B51" s="158"/>
      <c r="C51" s="158"/>
      <c r="D51" s="148"/>
      <c r="E51" s="148"/>
      <c r="F51" s="154" t="s">
        <v>141</v>
      </c>
      <c r="G51" s="159">
        <f t="shared" ref="G51:H51" si="9">G53</f>
        <v>0</v>
      </c>
      <c r="H51" s="188">
        <f t="shared" si="9"/>
        <v>117489.3</v>
      </c>
    </row>
    <row r="52" spans="1:8" s="165" customFormat="1" ht="16.5" x14ac:dyDescent="0.25">
      <c r="A52" s="161"/>
      <c r="B52" s="162"/>
      <c r="C52" s="163"/>
      <c r="D52" s="153"/>
      <c r="E52" s="153"/>
      <c r="F52" s="95" t="s">
        <v>151</v>
      </c>
      <c r="G52" s="164"/>
      <c r="H52" s="187"/>
    </row>
    <row r="53" spans="1:8" s="165" customFormat="1" ht="16.5" x14ac:dyDescent="0.25">
      <c r="A53" s="161"/>
      <c r="B53" s="162"/>
      <c r="C53" s="163"/>
      <c r="D53" s="153"/>
      <c r="E53" s="153"/>
      <c r="F53" s="166" t="s">
        <v>152</v>
      </c>
      <c r="G53" s="164"/>
      <c r="H53" s="189">
        <v>117489.3</v>
      </c>
    </row>
    <row r="54" spans="1:8" s="151" customFormat="1" ht="16.5" x14ac:dyDescent="0.25">
      <c r="A54" s="148"/>
      <c r="B54" s="148"/>
      <c r="C54" s="148"/>
      <c r="D54" s="153"/>
      <c r="E54" s="153" t="s">
        <v>150</v>
      </c>
      <c r="F54" s="154" t="s">
        <v>143</v>
      </c>
      <c r="G54" s="155">
        <f t="shared" ref="G54:H54" si="10">G56</f>
        <v>0</v>
      </c>
      <c r="H54" s="188">
        <f t="shared" si="10"/>
        <v>-117489.3</v>
      </c>
    </row>
    <row r="55" spans="1:8" s="151" customFormat="1" ht="16.5" x14ac:dyDescent="0.25">
      <c r="A55" s="148"/>
      <c r="B55" s="148"/>
      <c r="C55" s="148"/>
      <c r="D55" s="153"/>
      <c r="E55" s="148"/>
      <c r="F55" s="95" t="s">
        <v>34</v>
      </c>
      <c r="G55" s="155"/>
      <c r="H55" s="187"/>
    </row>
    <row r="56" spans="1:8" s="160" customFormat="1" ht="16.5" x14ac:dyDescent="0.25">
      <c r="A56" s="158"/>
      <c r="B56" s="158"/>
      <c r="C56" s="158"/>
      <c r="D56" s="158"/>
      <c r="E56" s="148"/>
      <c r="F56" s="154" t="s">
        <v>141</v>
      </c>
      <c r="G56" s="159">
        <f t="shared" ref="G56:H56" si="11">G58</f>
        <v>0</v>
      </c>
      <c r="H56" s="188">
        <f t="shared" si="11"/>
        <v>-117489.3</v>
      </c>
    </row>
    <row r="57" spans="1:8" s="165" customFormat="1" ht="16.5" x14ac:dyDescent="0.25">
      <c r="A57" s="161"/>
      <c r="B57" s="162"/>
      <c r="C57" s="163"/>
      <c r="D57" s="163"/>
      <c r="E57" s="163"/>
      <c r="F57" s="95" t="s">
        <v>151</v>
      </c>
      <c r="G57" s="164"/>
      <c r="H57" s="187"/>
    </row>
    <row r="58" spans="1:8" s="165" customFormat="1" ht="16.5" x14ac:dyDescent="0.25">
      <c r="A58" s="161"/>
      <c r="B58" s="162"/>
      <c r="C58" s="163"/>
      <c r="D58" s="167"/>
      <c r="E58" s="168"/>
      <c r="F58" s="166" t="s">
        <v>152</v>
      </c>
      <c r="G58" s="164"/>
      <c r="H58" s="189">
        <v>-117489.3</v>
      </c>
    </row>
  </sheetData>
  <sortState ref="H76">
    <sortCondition ref="H76"/>
  </sortState>
  <mergeCells count="11">
    <mergeCell ref="G8:H8"/>
    <mergeCell ref="A18:E18"/>
    <mergeCell ref="G7:H7"/>
    <mergeCell ref="A1:H1"/>
    <mergeCell ref="A2:H2"/>
    <mergeCell ref="A4:H4"/>
    <mergeCell ref="A5:H5"/>
    <mergeCell ref="A3:H3"/>
    <mergeCell ref="A8:C8"/>
    <mergeCell ref="D8:E8"/>
    <mergeCell ref="F8:F9"/>
  </mergeCells>
  <pageMargins left="0.19685039370078741" right="0.19685039370078741" top="0.31496062992125984" bottom="0.35433070866141736" header="0.15748031496062992" footer="0.15748031496062992"/>
  <pageSetup paperSize="9" scale="59" orientation="portrait" r:id="rId1"/>
  <ignoredErrors>
    <ignoredError sqref="G28:H29" formula="1"/>
    <ignoredError sqref="A12:B14 A16:E24 A41:E5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view="pageBreakPreview" zoomScale="60" zoomScaleNormal="100" workbookViewId="0">
      <selection sqref="A1:E1"/>
    </sheetView>
  </sheetViews>
  <sheetFormatPr defaultRowHeight="17.25" x14ac:dyDescent="0.25"/>
  <cols>
    <col min="1" max="1" width="7.42578125" style="10" customWidth="1"/>
    <col min="2" max="2" width="8.7109375" style="10" customWidth="1"/>
    <col min="3" max="3" width="63.140625" style="6" customWidth="1"/>
    <col min="4" max="4" width="22.7109375" style="23" hidden="1" customWidth="1"/>
    <col min="5" max="5" width="29.42578125" style="6" customWidth="1"/>
    <col min="6" max="6" width="9.140625" style="6"/>
    <col min="7" max="7" width="12.28515625" style="6" bestFit="1" customWidth="1"/>
    <col min="8" max="8" width="16.28515625" style="6" bestFit="1" customWidth="1"/>
    <col min="9" max="9" width="16" style="6" customWidth="1"/>
    <col min="10" max="16384" width="9.140625" style="6"/>
  </cols>
  <sheetData>
    <row r="1" spans="1:8" x14ac:dyDescent="0.25">
      <c r="A1" s="244" t="s">
        <v>186</v>
      </c>
      <c r="B1" s="244"/>
      <c r="C1" s="244"/>
      <c r="D1" s="244"/>
      <c r="E1" s="244"/>
    </row>
    <row r="2" spans="1:8" x14ac:dyDescent="0.25">
      <c r="A2" s="244" t="s">
        <v>0</v>
      </c>
      <c r="B2" s="244"/>
      <c r="C2" s="244"/>
      <c r="D2" s="244"/>
      <c r="E2" s="244"/>
    </row>
    <row r="3" spans="1:8" x14ac:dyDescent="0.25">
      <c r="A3" s="244" t="s">
        <v>1</v>
      </c>
      <c r="B3" s="244"/>
      <c r="C3" s="244"/>
      <c r="D3" s="244"/>
      <c r="E3" s="244"/>
    </row>
    <row r="4" spans="1:8" x14ac:dyDescent="0.25">
      <c r="A4" s="261"/>
      <c r="B4" s="261"/>
      <c r="C4" s="261"/>
      <c r="D4" s="261"/>
      <c r="E4" s="261"/>
    </row>
    <row r="5" spans="1:8" ht="48" customHeight="1" x14ac:dyDescent="0.25">
      <c r="A5" s="262" t="s">
        <v>60</v>
      </c>
      <c r="B5" s="262"/>
      <c r="C5" s="262"/>
      <c r="D5" s="262"/>
      <c r="E5" s="262"/>
    </row>
    <row r="6" spans="1:8" x14ac:dyDescent="0.25">
      <c r="A6" s="7"/>
      <c r="B6" s="7"/>
      <c r="C6" s="19"/>
      <c r="E6" s="107" t="s">
        <v>36</v>
      </c>
    </row>
    <row r="7" spans="1:8" s="9" customFormat="1" ht="71.25" customHeight="1" x14ac:dyDescent="0.25">
      <c r="A7" s="235" t="s">
        <v>37</v>
      </c>
      <c r="B7" s="235"/>
      <c r="C7" s="236" t="s">
        <v>38</v>
      </c>
      <c r="D7" s="259" t="s">
        <v>63</v>
      </c>
      <c r="E7" s="260"/>
    </row>
    <row r="8" spans="1:8" s="9" customFormat="1" ht="48.75" customHeight="1" x14ac:dyDescent="0.25">
      <c r="A8" s="112" t="s">
        <v>40</v>
      </c>
      <c r="B8" s="112" t="s">
        <v>41</v>
      </c>
      <c r="C8" s="238"/>
      <c r="D8" s="108" t="s">
        <v>19</v>
      </c>
      <c r="E8" s="109" t="s">
        <v>20</v>
      </c>
      <c r="H8" s="197"/>
    </row>
    <row r="9" spans="1:8" s="10" customFormat="1" x14ac:dyDescent="0.25">
      <c r="A9" s="114"/>
      <c r="B9" s="114"/>
      <c r="C9" s="96" t="s">
        <v>46</v>
      </c>
      <c r="D9" s="97" t="e">
        <f t="shared" ref="D9:E9" si="0">D11</f>
        <v>#REF!</v>
      </c>
      <c r="E9" s="97">
        <f t="shared" si="0"/>
        <v>2515943.4000000004</v>
      </c>
    </row>
    <row r="10" spans="1:8" x14ac:dyDescent="0.25">
      <c r="A10" s="114"/>
      <c r="B10" s="114"/>
      <c r="C10" s="136" t="s">
        <v>47</v>
      </c>
      <c r="D10" s="97"/>
      <c r="E10" s="97"/>
    </row>
    <row r="11" spans="1:8" s="10" customFormat="1" ht="33" x14ac:dyDescent="0.25">
      <c r="A11" s="99"/>
      <c r="B11" s="100"/>
      <c r="C11" s="100" t="s">
        <v>61</v>
      </c>
      <c r="D11" s="101" t="e">
        <f>D13+D34</f>
        <v>#REF!</v>
      </c>
      <c r="E11" s="101">
        <f>+E13+E33</f>
        <v>2515943.4000000004</v>
      </c>
    </row>
    <row r="12" spans="1:8" s="10" customFormat="1" x14ac:dyDescent="0.25">
      <c r="A12" s="99"/>
      <c r="B12" s="99"/>
      <c r="C12" s="117" t="s">
        <v>48</v>
      </c>
      <c r="D12" s="131"/>
      <c r="E12" s="131"/>
    </row>
    <row r="13" spans="1:8" s="12" customFormat="1" ht="33" x14ac:dyDescent="0.25">
      <c r="A13" s="115">
        <v>1049</v>
      </c>
      <c r="B13" s="115">
        <v>21001</v>
      </c>
      <c r="C13" s="116" t="s">
        <v>62</v>
      </c>
      <c r="D13" s="132" t="e">
        <f>D15+D31</f>
        <v>#REF!</v>
      </c>
      <c r="E13" s="190">
        <f>+E15+E22+E30</f>
        <v>2521793.4000000004</v>
      </c>
    </row>
    <row r="14" spans="1:8" x14ac:dyDescent="0.25">
      <c r="A14" s="22"/>
      <c r="B14" s="22"/>
      <c r="C14" s="117" t="s">
        <v>48</v>
      </c>
      <c r="D14" s="133"/>
      <c r="E14" s="191"/>
    </row>
    <row r="15" spans="1:8" s="14" customFormat="1" ht="33" x14ac:dyDescent="0.25">
      <c r="A15" s="115"/>
      <c r="B15" s="118"/>
      <c r="C15" s="127" t="s">
        <v>165</v>
      </c>
      <c r="D15" s="132" t="e">
        <f>+D16+#REF!+#REF!</f>
        <v>#REF!</v>
      </c>
      <c r="E15" s="128">
        <f>+E16+E17+E18+E19+E20+E21</f>
        <v>2070033.1</v>
      </c>
      <c r="H15" s="20"/>
    </row>
    <row r="16" spans="1:8" s="12" customFormat="1" ht="56.25" customHeight="1" x14ac:dyDescent="0.25">
      <c r="A16" s="115"/>
      <c r="B16" s="125"/>
      <c r="C16" s="122" t="s">
        <v>160</v>
      </c>
      <c r="D16" s="132">
        <f>SUM(D17:D35)</f>
        <v>0</v>
      </c>
      <c r="E16" s="123">
        <v>-127.9</v>
      </c>
    </row>
    <row r="17" spans="1:9" s="13" customFormat="1" ht="49.5" x14ac:dyDescent="0.25">
      <c r="A17" s="115"/>
      <c r="B17" s="125"/>
      <c r="C17" s="122" t="s">
        <v>170</v>
      </c>
      <c r="D17" s="135"/>
      <c r="E17" s="123">
        <v>1200</v>
      </c>
    </row>
    <row r="18" spans="1:9" s="14" customFormat="1" ht="33" x14ac:dyDescent="0.25">
      <c r="A18" s="115"/>
      <c r="B18" s="125"/>
      <c r="C18" s="122" t="s">
        <v>174</v>
      </c>
      <c r="D18" s="135"/>
      <c r="E18" s="123">
        <v>286040</v>
      </c>
    </row>
    <row r="19" spans="1:9" ht="33" x14ac:dyDescent="0.25">
      <c r="A19" s="115"/>
      <c r="B19" s="125"/>
      <c r="C19" s="122" t="s">
        <v>175</v>
      </c>
      <c r="D19" s="135"/>
      <c r="E19" s="123">
        <v>302435</v>
      </c>
      <c r="G19" s="15"/>
      <c r="H19" s="15"/>
      <c r="I19" s="15"/>
    </row>
    <row r="20" spans="1:9" s="14" customFormat="1" ht="33" x14ac:dyDescent="0.25">
      <c r="A20" s="115"/>
      <c r="B20" s="125"/>
      <c r="C20" s="122" t="s">
        <v>176</v>
      </c>
      <c r="D20" s="135"/>
      <c r="E20" s="123">
        <v>1477619</v>
      </c>
      <c r="G20" s="20"/>
      <c r="H20" s="20"/>
      <c r="I20" s="20"/>
    </row>
    <row r="21" spans="1:9" s="13" customFormat="1" ht="33" x14ac:dyDescent="0.25">
      <c r="A21" s="115"/>
      <c r="B21" s="125"/>
      <c r="C21" s="122" t="s">
        <v>180</v>
      </c>
      <c r="D21" s="135"/>
      <c r="E21" s="123">
        <v>2867</v>
      </c>
      <c r="G21" s="21"/>
      <c r="H21" s="21"/>
      <c r="I21" s="21"/>
    </row>
    <row r="22" spans="1:9" s="14" customFormat="1" ht="33" x14ac:dyDescent="0.25">
      <c r="A22" s="115"/>
      <c r="B22" s="118"/>
      <c r="C22" s="127" t="s">
        <v>166</v>
      </c>
      <c r="D22" s="135"/>
      <c r="E22" s="128">
        <f>+E23+E24+E25+E26+E27+E28+E29</f>
        <v>435711.6</v>
      </c>
    </row>
    <row r="23" spans="1:9" ht="49.5" x14ac:dyDescent="0.25">
      <c r="A23" s="115"/>
      <c r="B23" s="126"/>
      <c r="C23" s="125" t="s">
        <v>104</v>
      </c>
      <c r="D23" s="135"/>
      <c r="E23" s="124">
        <v>-96536.4</v>
      </c>
      <c r="H23" s="33"/>
    </row>
    <row r="24" spans="1:9" s="12" customFormat="1" ht="49.5" x14ac:dyDescent="0.25">
      <c r="A24" s="115"/>
      <c r="B24" s="118"/>
      <c r="C24" s="122" t="s">
        <v>159</v>
      </c>
      <c r="D24" s="134"/>
      <c r="E24" s="123">
        <v>-125</v>
      </c>
    </row>
    <row r="25" spans="1:9" ht="33" x14ac:dyDescent="0.25">
      <c r="A25" s="115"/>
      <c r="B25" s="126"/>
      <c r="C25" s="125" t="s">
        <v>167</v>
      </c>
      <c r="D25" s="135"/>
      <c r="E25" s="124">
        <v>4500</v>
      </c>
    </row>
    <row r="26" spans="1:9" s="14" customFormat="1" ht="33" x14ac:dyDescent="0.25">
      <c r="A26" s="115"/>
      <c r="B26" s="126"/>
      <c r="C26" s="125" t="s">
        <v>168</v>
      </c>
      <c r="D26" s="135"/>
      <c r="E26" s="124">
        <v>3800</v>
      </c>
    </row>
    <row r="27" spans="1:9" s="14" customFormat="1" ht="33" x14ac:dyDescent="0.25">
      <c r="A27" s="115"/>
      <c r="B27" s="126"/>
      <c r="C27" s="125" t="s">
        <v>169</v>
      </c>
      <c r="D27" s="135"/>
      <c r="E27" s="124">
        <v>7800</v>
      </c>
    </row>
    <row r="28" spans="1:9" s="14" customFormat="1" ht="33" x14ac:dyDescent="0.25">
      <c r="A28" s="115"/>
      <c r="B28" s="126"/>
      <c r="C28" s="125" t="s">
        <v>172</v>
      </c>
      <c r="D28" s="135"/>
      <c r="E28" s="124">
        <v>41368</v>
      </c>
    </row>
    <row r="29" spans="1:9" s="14" customFormat="1" ht="49.5" x14ac:dyDescent="0.25">
      <c r="A29" s="115"/>
      <c r="B29" s="126"/>
      <c r="C29" s="125" t="s">
        <v>173</v>
      </c>
      <c r="D29" s="135"/>
      <c r="E29" s="124">
        <v>474905</v>
      </c>
    </row>
    <row r="30" spans="1:9" s="14" customFormat="1" ht="34.5" x14ac:dyDescent="0.25">
      <c r="A30" s="115"/>
      <c r="B30" s="126"/>
      <c r="C30" s="178" t="s">
        <v>163</v>
      </c>
      <c r="D30" s="135"/>
      <c r="E30" s="192">
        <f>+E31+E32</f>
        <v>16048.7</v>
      </c>
    </row>
    <row r="31" spans="1:9" s="14" customFormat="1" ht="49.5" x14ac:dyDescent="0.25">
      <c r="A31" s="115"/>
      <c r="B31" s="126"/>
      <c r="C31" s="125" t="s">
        <v>164</v>
      </c>
      <c r="D31" s="135"/>
      <c r="E31" s="124">
        <v>3500</v>
      </c>
    </row>
    <row r="32" spans="1:9" s="14" customFormat="1" ht="33" x14ac:dyDescent="0.25">
      <c r="A32" s="115"/>
      <c r="B32" s="126"/>
      <c r="C32" s="125" t="s">
        <v>171</v>
      </c>
      <c r="D32" s="115"/>
      <c r="E32" s="124">
        <v>12548.7</v>
      </c>
    </row>
    <row r="33" spans="1:5" s="12" customFormat="1" x14ac:dyDescent="0.25">
      <c r="A33" s="175">
        <v>1049</v>
      </c>
      <c r="B33" s="175">
        <v>21002</v>
      </c>
      <c r="C33" s="176" t="s">
        <v>158</v>
      </c>
      <c r="D33" s="135"/>
      <c r="E33" s="177">
        <v>-5850</v>
      </c>
    </row>
    <row r="34" spans="1:5" s="12" customFormat="1" ht="21" customHeight="1" x14ac:dyDescent="0.25">
      <c r="A34" s="115"/>
      <c r="B34" s="126"/>
      <c r="C34" s="125" t="s">
        <v>162</v>
      </c>
      <c r="D34" s="135"/>
      <c r="E34" s="124">
        <v>-20700</v>
      </c>
    </row>
    <row r="35" spans="1:5" ht="39.75" customHeight="1" x14ac:dyDescent="0.25">
      <c r="A35" s="115"/>
      <c r="B35" s="126"/>
      <c r="C35" s="125" t="s">
        <v>161</v>
      </c>
      <c r="D35" s="135"/>
      <c r="E35" s="124">
        <v>13050</v>
      </c>
    </row>
    <row r="36" spans="1:5" ht="42.75" customHeight="1" x14ac:dyDescent="0.25">
      <c r="A36" s="115"/>
      <c r="B36" s="126"/>
      <c r="C36" s="125" t="s">
        <v>178</v>
      </c>
      <c r="D36" s="135"/>
      <c r="E36" s="124">
        <v>1200</v>
      </c>
    </row>
    <row r="37" spans="1:5" ht="53.25" customHeight="1" x14ac:dyDescent="0.25">
      <c r="A37" s="115"/>
      <c r="B37" s="126"/>
      <c r="C37" s="125" t="s">
        <v>179</v>
      </c>
      <c r="D37" s="135"/>
      <c r="E37" s="124">
        <v>600</v>
      </c>
    </row>
  </sheetData>
  <mergeCells count="8">
    <mergeCell ref="A7:B7"/>
    <mergeCell ref="C7:C8"/>
    <mergeCell ref="D7:E7"/>
    <mergeCell ref="A1:E1"/>
    <mergeCell ref="A2:E2"/>
    <mergeCell ref="A3:E3"/>
    <mergeCell ref="A4:E4"/>
    <mergeCell ref="A5:E5"/>
  </mergeCells>
  <printOptions horizontalCentered="1"/>
  <pageMargins left="0.15748031496062992" right="0.15748031496062992" top="0.27559055118110237" bottom="0.47244094488188981" header="0.15748031496062992" footer="0.19685039370078741"/>
  <pageSetup paperSize="9" scale="58" firstPageNumber="236" orientation="portrait" r:id="rId1"/>
  <ignoredErrors>
    <ignoredError sqref="D9:E10 D12:E12 D13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view="pageBreakPreview" zoomScale="85" zoomScaleNormal="100" zoomScaleSheetLayoutView="85" workbookViewId="0">
      <selection activeCell="C23" sqref="C23:D23"/>
    </sheetView>
  </sheetViews>
  <sheetFormatPr defaultColWidth="8.28515625" defaultRowHeight="12.75" x14ac:dyDescent="0.25"/>
  <cols>
    <col min="1" max="1" width="28.5703125" style="28" customWidth="1"/>
    <col min="2" max="2" width="60.140625" style="28" customWidth="1"/>
    <col min="3" max="3" width="16.7109375" style="30" hidden="1" customWidth="1"/>
    <col min="4" max="4" width="35" style="30" customWidth="1"/>
    <col min="5" max="5" width="8.28515625" style="28"/>
    <col min="6" max="6" width="9.5703125" style="28" bestFit="1" customWidth="1"/>
    <col min="7" max="16384" width="8.28515625" style="28"/>
  </cols>
  <sheetData>
    <row r="1" spans="1:6" ht="14.25" x14ac:dyDescent="0.25">
      <c r="C1" s="26"/>
      <c r="D1" s="27" t="s">
        <v>185</v>
      </c>
    </row>
    <row r="2" spans="1:6" ht="36" customHeight="1" x14ac:dyDescent="0.25">
      <c r="C2" s="266" t="s">
        <v>95</v>
      </c>
      <c r="D2" s="266"/>
    </row>
    <row r="5" spans="1:6" ht="42" customHeight="1" x14ac:dyDescent="0.25">
      <c r="A5" s="267" t="s">
        <v>210</v>
      </c>
      <c r="B5" s="267"/>
      <c r="C5" s="267"/>
      <c r="D5" s="267"/>
    </row>
    <row r="6" spans="1:6" ht="3.75" customHeight="1" x14ac:dyDescent="0.25">
      <c r="A6" s="29"/>
      <c r="B6" s="29"/>
      <c r="C6" s="29"/>
      <c r="D6" s="29"/>
    </row>
    <row r="7" spans="1:6" ht="20.45" customHeight="1" x14ac:dyDescent="0.25">
      <c r="A7" s="268" t="s">
        <v>193</v>
      </c>
      <c r="B7" s="268"/>
      <c r="C7" s="268"/>
      <c r="D7" s="268"/>
    </row>
    <row r="8" spans="1:6" ht="6" customHeight="1" x14ac:dyDescent="0.25">
      <c r="A8" s="173"/>
      <c r="B8" s="173"/>
      <c r="C8" s="173"/>
      <c r="D8" s="173"/>
    </row>
    <row r="9" spans="1:6" ht="21.75" customHeight="1" x14ac:dyDescent="0.25">
      <c r="A9" s="269" t="s">
        <v>49</v>
      </c>
      <c r="B9" s="269"/>
      <c r="C9" s="269"/>
      <c r="D9" s="269"/>
    </row>
    <row r="10" spans="1:6" ht="21" customHeight="1" x14ac:dyDescent="0.25">
      <c r="A10" s="36" t="s">
        <v>21</v>
      </c>
      <c r="B10" s="45" t="s">
        <v>22</v>
      </c>
      <c r="C10" s="43"/>
      <c r="D10" s="43"/>
    </row>
    <row r="11" spans="1:6" ht="18.75" customHeight="1" x14ac:dyDescent="0.25">
      <c r="A11" s="170" t="s">
        <v>189</v>
      </c>
      <c r="B11" s="46" t="s">
        <v>190</v>
      </c>
      <c r="C11" s="44"/>
      <c r="D11" s="44"/>
    </row>
    <row r="12" spans="1:6" s="196" customFormat="1" ht="15" x14ac:dyDescent="0.25">
      <c r="C12" s="35"/>
      <c r="D12" s="35"/>
      <c r="E12" s="35"/>
      <c r="F12" s="35"/>
    </row>
    <row r="13" spans="1:6" ht="23.25" customHeight="1" x14ac:dyDescent="0.25">
      <c r="A13" s="269" t="s">
        <v>23</v>
      </c>
      <c r="B13" s="269"/>
      <c r="C13" s="269"/>
      <c r="D13" s="269"/>
    </row>
    <row r="14" spans="1:6" ht="60.75" customHeight="1" x14ac:dyDescent="0.25">
      <c r="A14" s="172" t="s">
        <v>24</v>
      </c>
      <c r="B14" s="170" t="s">
        <v>189</v>
      </c>
      <c r="C14" s="265" t="s">
        <v>211</v>
      </c>
      <c r="D14" s="265"/>
    </row>
    <row r="15" spans="1:6" ht="20.25" customHeight="1" x14ac:dyDescent="0.25">
      <c r="A15" s="172" t="s">
        <v>25</v>
      </c>
      <c r="B15" s="170" t="s">
        <v>105</v>
      </c>
      <c r="C15" s="169" t="s">
        <v>2</v>
      </c>
      <c r="D15" s="169" t="s">
        <v>3</v>
      </c>
    </row>
    <row r="16" spans="1:6" ht="21.75" customHeight="1" x14ac:dyDescent="0.25">
      <c r="A16" s="172" t="s">
        <v>26</v>
      </c>
      <c r="B16" s="170" t="s">
        <v>190</v>
      </c>
      <c r="C16" s="172"/>
      <c r="D16" s="172"/>
    </row>
    <row r="17" spans="1:4" ht="64.5" customHeight="1" x14ac:dyDescent="0.25">
      <c r="A17" s="172" t="s">
        <v>27</v>
      </c>
      <c r="B17" s="170" t="s">
        <v>191</v>
      </c>
      <c r="C17" s="172"/>
      <c r="D17" s="172"/>
    </row>
    <row r="18" spans="1:4" ht="19.5" customHeight="1" x14ac:dyDescent="0.25">
      <c r="A18" s="172" t="s">
        <v>28</v>
      </c>
      <c r="B18" s="170" t="s">
        <v>106</v>
      </c>
      <c r="C18" s="172"/>
      <c r="D18" s="172"/>
    </row>
    <row r="19" spans="1:4" ht="30" customHeight="1" x14ac:dyDescent="0.25">
      <c r="A19" s="172" t="s">
        <v>107</v>
      </c>
      <c r="B19" s="170" t="s">
        <v>192</v>
      </c>
      <c r="C19" s="172"/>
      <c r="D19" s="172"/>
    </row>
    <row r="20" spans="1:4" ht="20.25" customHeight="1" x14ac:dyDescent="0.25">
      <c r="A20" s="265" t="s">
        <v>29</v>
      </c>
      <c r="B20" s="265"/>
      <c r="C20" s="172"/>
      <c r="D20" s="172"/>
    </row>
    <row r="21" spans="1:4" ht="17.25" customHeight="1" x14ac:dyDescent="0.25">
      <c r="A21" s="264" t="s">
        <v>30</v>
      </c>
      <c r="B21" s="264"/>
      <c r="C21" s="40">
        <v>0</v>
      </c>
      <c r="D21" s="40">
        <v>117489.3</v>
      </c>
    </row>
    <row r="23" spans="1:4" ht="63" customHeight="1" x14ac:dyDescent="0.25">
      <c r="A23" s="172" t="s">
        <v>24</v>
      </c>
      <c r="B23" s="170" t="s">
        <v>189</v>
      </c>
      <c r="C23" s="265" t="s">
        <v>212</v>
      </c>
      <c r="D23" s="265"/>
    </row>
    <row r="24" spans="1:4" ht="13.5" x14ac:dyDescent="0.25">
      <c r="A24" s="172" t="s">
        <v>25</v>
      </c>
      <c r="B24" s="170" t="s">
        <v>105</v>
      </c>
      <c r="C24" s="169" t="s">
        <v>2</v>
      </c>
      <c r="D24" s="169" t="s">
        <v>3</v>
      </c>
    </row>
    <row r="25" spans="1:4" ht="13.5" x14ac:dyDescent="0.25">
      <c r="A25" s="172" t="s">
        <v>26</v>
      </c>
      <c r="B25" s="170" t="s">
        <v>190</v>
      </c>
      <c r="C25" s="172"/>
      <c r="D25" s="172"/>
    </row>
    <row r="26" spans="1:4" ht="67.5" customHeight="1" x14ac:dyDescent="0.25">
      <c r="A26" s="172" t="s">
        <v>27</v>
      </c>
      <c r="B26" s="170" t="s">
        <v>191</v>
      </c>
      <c r="C26" s="172"/>
      <c r="D26" s="172"/>
    </row>
    <row r="27" spans="1:4" ht="13.5" x14ac:dyDescent="0.25">
      <c r="A27" s="172" t="s">
        <v>28</v>
      </c>
      <c r="B27" s="170" t="s">
        <v>106</v>
      </c>
      <c r="C27" s="172"/>
      <c r="D27" s="172"/>
    </row>
    <row r="28" spans="1:4" ht="27" x14ac:dyDescent="0.25">
      <c r="A28" s="172" t="s">
        <v>107</v>
      </c>
      <c r="B28" s="170" t="s">
        <v>192</v>
      </c>
      <c r="C28" s="172"/>
      <c r="D28" s="172"/>
    </row>
    <row r="29" spans="1:4" ht="13.5" x14ac:dyDescent="0.25">
      <c r="A29" s="265" t="s">
        <v>29</v>
      </c>
      <c r="B29" s="265"/>
      <c r="C29" s="172"/>
      <c r="D29" s="172"/>
    </row>
    <row r="30" spans="1:4" ht="13.5" x14ac:dyDescent="0.25">
      <c r="A30" s="264" t="s">
        <v>30</v>
      </c>
      <c r="B30" s="264"/>
      <c r="C30" s="40">
        <v>0</v>
      </c>
      <c r="D30" s="40">
        <v>-117489.3</v>
      </c>
    </row>
    <row r="33" spans="1:4" ht="14.25" x14ac:dyDescent="0.25">
      <c r="A33" s="29"/>
      <c r="B33" s="29"/>
      <c r="C33" s="29"/>
      <c r="D33" s="29"/>
    </row>
    <row r="34" spans="1:4" ht="20.45" customHeight="1" x14ac:dyDescent="0.25">
      <c r="A34" s="268" t="s">
        <v>61</v>
      </c>
      <c r="B34" s="268"/>
      <c r="C34" s="268"/>
      <c r="D34" s="268"/>
    </row>
    <row r="35" spans="1:4" ht="21.75" customHeight="1" x14ac:dyDescent="0.25">
      <c r="A35" s="269" t="s">
        <v>89</v>
      </c>
      <c r="B35" s="269"/>
      <c r="C35" s="269"/>
      <c r="D35" s="269"/>
    </row>
    <row r="36" spans="1:4" ht="21" customHeight="1" x14ac:dyDescent="0.25">
      <c r="A36" s="36" t="s">
        <v>21</v>
      </c>
      <c r="B36" s="45" t="s">
        <v>22</v>
      </c>
      <c r="C36" s="43"/>
      <c r="D36" s="43"/>
    </row>
    <row r="37" spans="1:4" ht="18.75" customHeight="1" x14ac:dyDescent="0.25">
      <c r="A37" s="37" t="s">
        <v>76</v>
      </c>
      <c r="B37" s="46" t="s">
        <v>77</v>
      </c>
      <c r="C37" s="44"/>
      <c r="D37" s="44"/>
    </row>
    <row r="38" spans="1:4" ht="23.25" customHeight="1" x14ac:dyDescent="0.25">
      <c r="A38" s="269" t="s">
        <v>23</v>
      </c>
      <c r="B38" s="269"/>
      <c r="C38" s="269"/>
      <c r="D38" s="269"/>
    </row>
    <row r="39" spans="1:4" s="49" customFormat="1" ht="7.5" customHeight="1" x14ac:dyDescent="0.25">
      <c r="A39" s="47"/>
      <c r="B39" s="47"/>
      <c r="C39" s="48"/>
      <c r="D39" s="48"/>
    </row>
    <row r="40" spans="1:4" ht="57.75" customHeight="1" x14ac:dyDescent="0.25">
      <c r="A40" s="172" t="s">
        <v>24</v>
      </c>
      <c r="B40" s="170" t="s">
        <v>76</v>
      </c>
      <c r="C40" s="265" t="s">
        <v>211</v>
      </c>
      <c r="D40" s="265"/>
    </row>
    <row r="41" spans="1:4" ht="13.5" x14ac:dyDescent="0.25">
      <c r="A41" s="172" t="s">
        <v>25</v>
      </c>
      <c r="B41" s="170" t="s">
        <v>79</v>
      </c>
      <c r="C41" s="169" t="s">
        <v>2</v>
      </c>
      <c r="D41" s="169" t="s">
        <v>3</v>
      </c>
    </row>
    <row r="42" spans="1:4" ht="13.5" x14ac:dyDescent="0.25">
      <c r="A42" s="172" t="s">
        <v>26</v>
      </c>
      <c r="B42" s="170" t="s">
        <v>80</v>
      </c>
      <c r="C42" s="172"/>
      <c r="D42" s="172"/>
    </row>
    <row r="43" spans="1:4" ht="54" x14ac:dyDescent="0.25">
      <c r="A43" s="172" t="s">
        <v>27</v>
      </c>
      <c r="B43" s="170" t="s">
        <v>81</v>
      </c>
      <c r="C43" s="172"/>
      <c r="D43" s="172"/>
    </row>
    <row r="44" spans="1:4" ht="27" x14ac:dyDescent="0.25">
      <c r="A44" s="172" t="s">
        <v>28</v>
      </c>
      <c r="B44" s="170" t="s">
        <v>82</v>
      </c>
      <c r="C44" s="172"/>
      <c r="D44" s="172"/>
    </row>
    <row r="45" spans="1:4" ht="13.5" x14ac:dyDescent="0.25">
      <c r="A45" s="172" t="s">
        <v>90</v>
      </c>
      <c r="B45" s="170" t="s">
        <v>90</v>
      </c>
      <c r="C45" s="172"/>
      <c r="D45" s="172"/>
    </row>
    <row r="46" spans="1:4" ht="13.5" x14ac:dyDescent="0.25">
      <c r="A46" s="265" t="s">
        <v>29</v>
      </c>
      <c r="B46" s="265"/>
      <c r="C46" s="172"/>
      <c r="D46" s="172"/>
    </row>
    <row r="47" spans="1:4" ht="13.5" x14ac:dyDescent="0.25">
      <c r="A47" s="263" t="s">
        <v>83</v>
      </c>
      <c r="B47" s="263"/>
      <c r="C47" s="39"/>
      <c r="D47" s="60">
        <f>+D48+D49+D50</f>
        <v>25</v>
      </c>
    </row>
    <row r="48" spans="1:4" ht="13.5" x14ac:dyDescent="0.25">
      <c r="A48" s="263" t="s">
        <v>84</v>
      </c>
      <c r="B48" s="263"/>
      <c r="C48" s="39"/>
      <c r="D48" s="60">
        <v>16</v>
      </c>
    </row>
    <row r="49" spans="1:8" ht="13.5" x14ac:dyDescent="0.25">
      <c r="A49" s="263" t="s">
        <v>85</v>
      </c>
      <c r="B49" s="263"/>
      <c r="C49" s="39"/>
      <c r="D49" s="60">
        <v>5</v>
      </c>
    </row>
    <row r="50" spans="1:8" ht="13.5" x14ac:dyDescent="0.25">
      <c r="A50" s="263" t="s">
        <v>86</v>
      </c>
      <c r="B50" s="263"/>
      <c r="C50" s="39"/>
      <c r="D50" s="60">
        <v>4</v>
      </c>
    </row>
    <row r="51" spans="1:8" ht="13.5" x14ac:dyDescent="0.25">
      <c r="A51" s="263" t="s">
        <v>88</v>
      </c>
      <c r="B51" s="263"/>
      <c r="C51" s="41"/>
      <c r="D51" s="40"/>
    </row>
    <row r="52" spans="1:8" ht="13.5" x14ac:dyDescent="0.25">
      <c r="A52" s="264" t="s">
        <v>30</v>
      </c>
      <c r="B52" s="264"/>
      <c r="C52" s="40">
        <v>0</v>
      </c>
      <c r="D52" s="40">
        <v>2521793.4000000004</v>
      </c>
    </row>
    <row r="53" spans="1:8" x14ac:dyDescent="0.25">
      <c r="H53" s="198"/>
    </row>
    <row r="54" spans="1:8" ht="59.25" customHeight="1" x14ac:dyDescent="0.25">
      <c r="A54" s="172" t="s">
        <v>24</v>
      </c>
      <c r="B54" s="170" t="s">
        <v>76</v>
      </c>
      <c r="C54" s="265" t="s">
        <v>212</v>
      </c>
      <c r="D54" s="265"/>
    </row>
    <row r="55" spans="1:8" ht="13.5" x14ac:dyDescent="0.25">
      <c r="A55" s="172" t="s">
        <v>25</v>
      </c>
      <c r="B55" s="170" t="s">
        <v>182</v>
      </c>
      <c r="C55" s="169" t="s">
        <v>2</v>
      </c>
      <c r="D55" s="169" t="s">
        <v>3</v>
      </c>
    </row>
    <row r="56" spans="1:8" ht="13.5" x14ac:dyDescent="0.25">
      <c r="A56" s="172" t="s">
        <v>26</v>
      </c>
      <c r="B56" s="170" t="s">
        <v>183</v>
      </c>
      <c r="C56" s="172"/>
      <c r="D56" s="172"/>
    </row>
    <row r="57" spans="1:8" ht="36.75" customHeight="1" x14ac:dyDescent="0.25">
      <c r="A57" s="172" t="s">
        <v>27</v>
      </c>
      <c r="B57" s="170" t="s">
        <v>184</v>
      </c>
      <c r="C57" s="172"/>
      <c r="D57" s="172"/>
    </row>
    <row r="58" spans="1:8" ht="27" x14ac:dyDescent="0.25">
      <c r="A58" s="172" t="s">
        <v>28</v>
      </c>
      <c r="B58" s="170" t="s">
        <v>82</v>
      </c>
      <c r="C58" s="172"/>
      <c r="D58" s="172"/>
    </row>
    <row r="59" spans="1:8" ht="13.5" x14ac:dyDescent="0.25">
      <c r="A59" s="172" t="s">
        <v>90</v>
      </c>
      <c r="B59" s="170" t="s">
        <v>90</v>
      </c>
      <c r="C59" s="172"/>
      <c r="D59" s="172"/>
    </row>
    <row r="60" spans="1:8" ht="13.5" x14ac:dyDescent="0.25">
      <c r="A60" s="265" t="s">
        <v>29</v>
      </c>
      <c r="B60" s="265"/>
      <c r="C60" s="172"/>
      <c r="D60" s="172"/>
    </row>
    <row r="61" spans="1:8" ht="13.5" x14ac:dyDescent="0.25">
      <c r="A61" s="263" t="s">
        <v>187</v>
      </c>
      <c r="B61" s="263"/>
      <c r="C61" s="39"/>
      <c r="D61" s="60">
        <f>+D62</f>
        <v>3</v>
      </c>
    </row>
    <row r="62" spans="1:8" ht="13.5" x14ac:dyDescent="0.25">
      <c r="A62" s="263" t="s">
        <v>99</v>
      </c>
      <c r="B62" s="263"/>
      <c r="C62" s="39"/>
      <c r="D62" s="60">
        <v>3</v>
      </c>
    </row>
    <row r="63" spans="1:8" ht="13.5" x14ac:dyDescent="0.25">
      <c r="A63" s="263" t="s">
        <v>188</v>
      </c>
      <c r="B63" s="263"/>
      <c r="C63" s="39"/>
      <c r="D63" s="60"/>
    </row>
    <row r="64" spans="1:8" ht="13.5" x14ac:dyDescent="0.25">
      <c r="A64" s="263" t="s">
        <v>88</v>
      </c>
      <c r="B64" s="263"/>
      <c r="C64" s="39"/>
      <c r="D64" s="58"/>
    </row>
    <row r="65" spans="1:4" ht="13.5" x14ac:dyDescent="0.25">
      <c r="A65" s="264" t="s">
        <v>30</v>
      </c>
      <c r="B65" s="264"/>
      <c r="C65" s="40">
        <v>0</v>
      </c>
      <c r="D65" s="40">
        <v>-5850</v>
      </c>
    </row>
  </sheetData>
  <mergeCells count="29">
    <mergeCell ref="A50:B50"/>
    <mergeCell ref="C2:D2"/>
    <mergeCell ref="A34:D34"/>
    <mergeCell ref="A35:D35"/>
    <mergeCell ref="A38:D38"/>
    <mergeCell ref="A30:B30"/>
    <mergeCell ref="A5:D5"/>
    <mergeCell ref="A7:D7"/>
    <mergeCell ref="A9:D9"/>
    <mergeCell ref="A13:D13"/>
    <mergeCell ref="A21:B21"/>
    <mergeCell ref="C23:D23"/>
    <mergeCell ref="A29:B29"/>
    <mergeCell ref="A51:B51"/>
    <mergeCell ref="A52:B52"/>
    <mergeCell ref="A65:B65"/>
    <mergeCell ref="C14:D14"/>
    <mergeCell ref="A20:B20"/>
    <mergeCell ref="A60:B60"/>
    <mergeCell ref="A61:B61"/>
    <mergeCell ref="A62:B62"/>
    <mergeCell ref="A63:B63"/>
    <mergeCell ref="A64:B64"/>
    <mergeCell ref="C54:D54"/>
    <mergeCell ref="C40:D40"/>
    <mergeCell ref="A46:B46"/>
    <mergeCell ref="A47:B47"/>
    <mergeCell ref="A48:B48"/>
    <mergeCell ref="A49:B49"/>
  </mergeCells>
  <pageMargins left="0.70866141732283472" right="0.70866141732283472" top="0.35" bottom="0.41" header="0.31496062992125984" footer="0.31496062992125984"/>
  <pageSetup paperSize="9" scale="70" orientation="landscape" r:id="rId1"/>
  <rowBreaks count="1" manualBreakCount="1">
    <brk id="3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view="pageBreakPreview" topLeftCell="A10" zoomScaleNormal="100" zoomScaleSheetLayoutView="100" workbookViewId="0">
      <selection activeCell="D21" sqref="D21:D26"/>
    </sheetView>
  </sheetViews>
  <sheetFormatPr defaultRowHeight="13.5" x14ac:dyDescent="0.25"/>
  <cols>
    <col min="1" max="1" width="28.5703125" style="26" customWidth="1"/>
    <col min="2" max="2" width="56.7109375" style="26" customWidth="1"/>
    <col min="3" max="3" width="18" style="26" hidden="1" customWidth="1"/>
    <col min="4" max="4" width="38.140625" style="26" customWidth="1"/>
    <col min="5" max="16384" width="9.140625" style="26"/>
  </cols>
  <sheetData>
    <row r="1" spans="1:4" ht="14.25" x14ac:dyDescent="0.25">
      <c r="D1" s="27" t="s">
        <v>128</v>
      </c>
    </row>
    <row r="2" spans="1:4" ht="47.25" customHeight="1" x14ac:dyDescent="0.25">
      <c r="C2" s="266" t="s">
        <v>75</v>
      </c>
      <c r="D2" s="266"/>
    </row>
    <row r="3" spans="1:4" ht="48.75" customHeight="1" x14ac:dyDescent="0.25">
      <c r="A3" s="275" t="s">
        <v>213</v>
      </c>
      <c r="B3" s="275"/>
      <c r="C3" s="275"/>
      <c r="D3" s="275"/>
    </row>
    <row r="5" spans="1:4" ht="22.5" customHeight="1" x14ac:dyDescent="0.25">
      <c r="A5" s="276" t="s">
        <v>193</v>
      </c>
      <c r="B5" s="276"/>
      <c r="C5" s="276"/>
      <c r="D5" s="276"/>
    </row>
    <row r="6" spans="1:4" ht="14.25" x14ac:dyDescent="0.25">
      <c r="A6" s="269" t="s">
        <v>89</v>
      </c>
      <c r="B6" s="269"/>
      <c r="C6" s="269"/>
      <c r="D6" s="269"/>
    </row>
    <row r="7" spans="1:4" ht="14.25" x14ac:dyDescent="0.25">
      <c r="A7" s="36" t="s">
        <v>21</v>
      </c>
      <c r="B7" s="45" t="s">
        <v>22</v>
      </c>
      <c r="C7" s="43"/>
      <c r="D7" s="43"/>
    </row>
    <row r="8" spans="1:4" x14ac:dyDescent="0.25">
      <c r="A8" s="170" t="s">
        <v>189</v>
      </c>
      <c r="B8" s="46" t="s">
        <v>190</v>
      </c>
      <c r="C8" s="44"/>
      <c r="D8" s="44"/>
    </row>
    <row r="9" spans="1:4" ht="14.25" x14ac:dyDescent="0.25">
      <c r="A9" s="277" t="s">
        <v>23</v>
      </c>
      <c r="B9" s="277"/>
      <c r="C9" s="277"/>
      <c r="D9" s="277"/>
    </row>
    <row r="10" spans="1:4" ht="63.75" customHeight="1" x14ac:dyDescent="0.25">
      <c r="A10" s="54" t="s">
        <v>24</v>
      </c>
      <c r="B10" s="55" t="s">
        <v>189</v>
      </c>
      <c r="C10" s="270" t="s">
        <v>211</v>
      </c>
      <c r="D10" s="271"/>
    </row>
    <row r="11" spans="1:4" x14ac:dyDescent="0.25">
      <c r="A11" s="172" t="s">
        <v>25</v>
      </c>
      <c r="B11" s="170" t="s">
        <v>105</v>
      </c>
      <c r="C11" s="169" t="s">
        <v>2</v>
      </c>
      <c r="D11" s="169" t="s">
        <v>3</v>
      </c>
    </row>
    <row r="12" spans="1:4" ht="28.5" customHeight="1" x14ac:dyDescent="0.25">
      <c r="A12" s="172" t="s">
        <v>26</v>
      </c>
      <c r="B12" s="170" t="s">
        <v>190</v>
      </c>
      <c r="C12" s="272"/>
      <c r="D12" s="272"/>
    </row>
    <row r="13" spans="1:4" ht="60" customHeight="1" x14ac:dyDescent="0.25">
      <c r="A13" s="172" t="s">
        <v>27</v>
      </c>
      <c r="B13" s="170" t="s">
        <v>191</v>
      </c>
      <c r="C13" s="273"/>
      <c r="D13" s="273"/>
    </row>
    <row r="14" spans="1:4" ht="19.5" customHeight="1" x14ac:dyDescent="0.25">
      <c r="A14" s="172" t="s">
        <v>28</v>
      </c>
      <c r="B14" s="170" t="s">
        <v>106</v>
      </c>
      <c r="C14" s="274"/>
      <c r="D14" s="274"/>
    </row>
    <row r="15" spans="1:4" ht="33.75" customHeight="1" x14ac:dyDescent="0.25">
      <c r="A15" s="172" t="s">
        <v>107</v>
      </c>
      <c r="B15" s="170" t="s">
        <v>192</v>
      </c>
      <c r="C15" s="171"/>
      <c r="D15" s="171"/>
    </row>
    <row r="16" spans="1:4" x14ac:dyDescent="0.25">
      <c r="A16" s="265" t="s">
        <v>29</v>
      </c>
      <c r="B16" s="265"/>
      <c r="C16" s="172"/>
      <c r="D16" s="56"/>
    </row>
    <row r="17" spans="1:6" x14ac:dyDescent="0.25">
      <c r="A17" s="264" t="s">
        <v>30</v>
      </c>
      <c r="B17" s="264"/>
      <c r="C17" s="42">
        <v>0</v>
      </c>
      <c r="D17" s="42">
        <f>+'7'!D21</f>
        <v>117489.3</v>
      </c>
    </row>
    <row r="18" spans="1:6" x14ac:dyDescent="0.25">
      <c r="A18" s="193"/>
      <c r="B18" s="193"/>
      <c r="C18" s="194"/>
      <c r="D18" s="194"/>
    </row>
    <row r="19" spans="1:6" ht="61.5" customHeight="1" x14ac:dyDescent="0.25">
      <c r="A19" s="54" t="s">
        <v>24</v>
      </c>
      <c r="B19" s="55" t="s">
        <v>189</v>
      </c>
      <c r="C19" s="270" t="s">
        <v>212</v>
      </c>
      <c r="D19" s="271"/>
    </row>
    <row r="20" spans="1:6" x14ac:dyDescent="0.25">
      <c r="A20" s="172" t="s">
        <v>25</v>
      </c>
      <c r="B20" s="170" t="s">
        <v>105</v>
      </c>
      <c r="C20" s="169" t="s">
        <v>2</v>
      </c>
      <c r="D20" s="169" t="s">
        <v>3</v>
      </c>
    </row>
    <row r="21" spans="1:6" ht="28.5" customHeight="1" x14ac:dyDescent="0.25">
      <c r="A21" s="172" t="s">
        <v>26</v>
      </c>
      <c r="B21" s="170" t="s">
        <v>190</v>
      </c>
      <c r="C21" s="272"/>
      <c r="D21" s="272"/>
    </row>
    <row r="22" spans="1:6" ht="60" customHeight="1" x14ac:dyDescent="0.25">
      <c r="A22" s="172" t="s">
        <v>27</v>
      </c>
      <c r="B22" s="170" t="s">
        <v>191</v>
      </c>
      <c r="C22" s="273"/>
      <c r="D22" s="273"/>
    </row>
    <row r="23" spans="1:6" ht="19.5" customHeight="1" x14ac:dyDescent="0.25">
      <c r="A23" s="172" t="s">
        <v>28</v>
      </c>
      <c r="B23" s="170" t="s">
        <v>106</v>
      </c>
      <c r="C23" s="274"/>
      <c r="D23" s="274"/>
    </row>
    <row r="24" spans="1:6" ht="33.75" customHeight="1" x14ac:dyDescent="0.25">
      <c r="A24" s="172" t="s">
        <v>107</v>
      </c>
      <c r="B24" s="170" t="s">
        <v>192</v>
      </c>
      <c r="C24" s="171"/>
      <c r="D24" s="171"/>
    </row>
    <row r="25" spans="1:6" x14ac:dyDescent="0.25">
      <c r="A25" s="265" t="s">
        <v>29</v>
      </c>
      <c r="B25" s="265"/>
      <c r="C25" s="172"/>
      <c r="D25" s="56"/>
    </row>
    <row r="26" spans="1:6" x14ac:dyDescent="0.25">
      <c r="A26" s="264" t="s">
        <v>30</v>
      </c>
      <c r="B26" s="264"/>
      <c r="C26" s="42">
        <v>0</v>
      </c>
      <c r="D26" s="42">
        <f>+'7'!D30</f>
        <v>-117489.3</v>
      </c>
    </row>
    <row r="27" spans="1:6" x14ac:dyDescent="0.25">
      <c r="A27" s="47"/>
      <c r="B27" s="47"/>
      <c r="C27" s="195"/>
      <c r="D27" s="195"/>
      <c r="E27" s="59"/>
      <c r="F27" s="59"/>
    </row>
    <row r="28" spans="1:6" x14ac:dyDescent="0.25">
      <c r="A28" s="47"/>
      <c r="B28" s="47"/>
      <c r="C28" s="195"/>
      <c r="D28" s="195"/>
      <c r="E28" s="59"/>
      <c r="F28" s="59"/>
    </row>
    <row r="29" spans="1:6" x14ac:dyDescent="0.25">
      <c r="A29" s="47"/>
      <c r="B29" s="47"/>
      <c r="C29" s="195"/>
      <c r="D29" s="195"/>
      <c r="E29" s="59"/>
      <c r="F29" s="59"/>
    </row>
    <row r="30" spans="1:6" ht="4.5" customHeight="1" x14ac:dyDescent="0.25"/>
    <row r="31" spans="1:6" ht="22.5" customHeight="1" x14ac:dyDescent="0.25">
      <c r="A31" s="276" t="s">
        <v>61</v>
      </c>
      <c r="B31" s="276"/>
      <c r="C31" s="276"/>
      <c r="D31" s="276"/>
    </row>
    <row r="32" spans="1:6" ht="14.25" x14ac:dyDescent="0.25">
      <c r="A32" s="269" t="s">
        <v>89</v>
      </c>
      <c r="B32" s="269"/>
      <c r="C32" s="269"/>
      <c r="D32" s="269"/>
    </row>
    <row r="33" spans="1:4" ht="14.25" x14ac:dyDescent="0.25">
      <c r="A33" s="36" t="s">
        <v>21</v>
      </c>
      <c r="B33" s="45" t="s">
        <v>22</v>
      </c>
      <c r="C33" s="43"/>
      <c r="D33" s="43"/>
    </row>
    <row r="34" spans="1:4" x14ac:dyDescent="0.25">
      <c r="A34" s="38" t="s">
        <v>76</v>
      </c>
      <c r="B34" s="46" t="s">
        <v>77</v>
      </c>
      <c r="C34" s="44"/>
      <c r="D34" s="44"/>
    </row>
    <row r="35" spans="1:4" ht="14.25" x14ac:dyDescent="0.25">
      <c r="A35" s="277" t="s">
        <v>23</v>
      </c>
      <c r="B35" s="277"/>
      <c r="C35" s="277"/>
      <c r="D35" s="277"/>
    </row>
    <row r="36" spans="1:4" ht="58.5" customHeight="1" x14ac:dyDescent="0.25">
      <c r="A36" s="54" t="s">
        <v>24</v>
      </c>
      <c r="B36" s="55" t="s">
        <v>76</v>
      </c>
      <c r="C36" s="270" t="s">
        <v>211</v>
      </c>
      <c r="D36" s="271"/>
    </row>
    <row r="37" spans="1:4" ht="21.75" customHeight="1" x14ac:dyDescent="0.25">
      <c r="A37" s="172" t="s">
        <v>25</v>
      </c>
      <c r="B37" s="170" t="s">
        <v>79</v>
      </c>
      <c r="C37" s="169" t="s">
        <v>2</v>
      </c>
      <c r="D37" s="169" t="s">
        <v>3</v>
      </c>
    </row>
    <row r="38" spans="1:4" ht="28.5" customHeight="1" x14ac:dyDescent="0.25">
      <c r="A38" s="172" t="s">
        <v>26</v>
      </c>
      <c r="B38" s="170" t="s">
        <v>80</v>
      </c>
      <c r="C38" s="272"/>
      <c r="D38" s="272"/>
    </row>
    <row r="39" spans="1:4" ht="46.5" customHeight="1" x14ac:dyDescent="0.25">
      <c r="A39" s="172" t="s">
        <v>27</v>
      </c>
      <c r="B39" s="170" t="s">
        <v>126</v>
      </c>
      <c r="C39" s="273"/>
      <c r="D39" s="273"/>
    </row>
    <row r="40" spans="1:4" ht="33.75" customHeight="1" x14ac:dyDescent="0.25">
      <c r="A40" s="172" t="s">
        <v>28</v>
      </c>
      <c r="B40" s="170" t="s">
        <v>82</v>
      </c>
      <c r="C40" s="274"/>
      <c r="D40" s="274"/>
    </row>
    <row r="41" spans="1:4" x14ac:dyDescent="0.25">
      <c r="A41" s="265" t="s">
        <v>29</v>
      </c>
      <c r="B41" s="265"/>
      <c r="C41" s="172"/>
      <c r="D41" s="56"/>
    </row>
    <row r="42" spans="1:4" ht="16.5" customHeight="1" x14ac:dyDescent="0.25">
      <c r="A42" s="263" t="s">
        <v>83</v>
      </c>
      <c r="B42" s="263"/>
      <c r="C42" s="39"/>
      <c r="D42" s="60">
        <v>25</v>
      </c>
    </row>
    <row r="43" spans="1:4" ht="16.5" customHeight="1" x14ac:dyDescent="0.25">
      <c r="A43" s="263" t="s">
        <v>84</v>
      </c>
      <c r="B43" s="263"/>
      <c r="C43" s="39"/>
      <c r="D43" s="60">
        <v>16</v>
      </c>
    </row>
    <row r="44" spans="1:4" ht="16.5" customHeight="1" x14ac:dyDescent="0.25">
      <c r="A44" s="263" t="s">
        <v>85</v>
      </c>
      <c r="B44" s="263"/>
      <c r="C44" s="39"/>
      <c r="D44" s="60">
        <v>5</v>
      </c>
    </row>
    <row r="45" spans="1:4" ht="16.5" customHeight="1" x14ac:dyDescent="0.25">
      <c r="A45" s="263" t="s">
        <v>86</v>
      </c>
      <c r="B45" s="263"/>
      <c r="C45" s="57"/>
      <c r="D45" s="60">
        <v>4</v>
      </c>
    </row>
    <row r="46" spans="1:4" ht="31.5" customHeight="1" x14ac:dyDescent="0.25">
      <c r="A46" s="263" t="s">
        <v>87</v>
      </c>
      <c r="B46" s="263"/>
      <c r="C46" s="39"/>
      <c r="D46" s="39"/>
    </row>
    <row r="47" spans="1:4" x14ac:dyDescent="0.25">
      <c r="A47" s="263" t="s">
        <v>88</v>
      </c>
      <c r="B47" s="263"/>
      <c r="C47" s="39"/>
      <c r="D47" s="39"/>
    </row>
    <row r="48" spans="1:4" x14ac:dyDescent="0.25">
      <c r="A48" s="264" t="s">
        <v>30</v>
      </c>
      <c r="B48" s="264"/>
      <c r="C48" s="42">
        <v>0</v>
      </c>
      <c r="D48" s="42">
        <v>2521793.4000000004</v>
      </c>
    </row>
    <row r="49" spans="1:4" x14ac:dyDescent="0.25">
      <c r="A49" s="28"/>
      <c r="B49" s="28"/>
      <c r="C49" s="30"/>
      <c r="D49" s="30"/>
    </row>
    <row r="50" spans="1:4" ht="63" customHeight="1" x14ac:dyDescent="0.25">
      <c r="A50" s="172" t="s">
        <v>24</v>
      </c>
      <c r="B50" s="170" t="s">
        <v>76</v>
      </c>
      <c r="C50" s="265" t="s">
        <v>212</v>
      </c>
      <c r="D50" s="265"/>
    </row>
    <row r="51" spans="1:4" x14ac:dyDescent="0.25">
      <c r="A51" s="172" t="s">
        <v>25</v>
      </c>
      <c r="B51" s="170" t="s">
        <v>182</v>
      </c>
      <c r="C51" s="169" t="s">
        <v>2</v>
      </c>
      <c r="D51" s="169" t="s">
        <v>3</v>
      </c>
    </row>
    <row r="52" spans="1:4" x14ac:dyDescent="0.25">
      <c r="A52" s="172" t="s">
        <v>26</v>
      </c>
      <c r="B52" s="170" t="s">
        <v>183</v>
      </c>
      <c r="C52" s="172"/>
      <c r="D52" s="172"/>
    </row>
    <row r="53" spans="1:4" ht="27" x14ac:dyDescent="0.25">
      <c r="A53" s="172" t="s">
        <v>27</v>
      </c>
      <c r="B53" s="170" t="s">
        <v>184</v>
      </c>
      <c r="C53" s="172"/>
      <c r="D53" s="172"/>
    </row>
    <row r="54" spans="1:4" ht="27" x14ac:dyDescent="0.25">
      <c r="A54" s="172" t="s">
        <v>28</v>
      </c>
      <c r="B54" s="170" t="s">
        <v>82</v>
      </c>
      <c r="C54" s="172"/>
      <c r="D54" s="172"/>
    </row>
    <row r="55" spans="1:4" x14ac:dyDescent="0.25">
      <c r="A55" s="172" t="s">
        <v>90</v>
      </c>
      <c r="B55" s="170" t="s">
        <v>90</v>
      </c>
      <c r="C55" s="172"/>
      <c r="D55" s="172"/>
    </row>
    <row r="56" spans="1:4" x14ac:dyDescent="0.25">
      <c r="A56" s="265" t="s">
        <v>29</v>
      </c>
      <c r="B56" s="265"/>
      <c r="C56" s="172"/>
      <c r="D56" s="172"/>
    </row>
    <row r="57" spans="1:4" x14ac:dyDescent="0.25">
      <c r="A57" s="263" t="s">
        <v>187</v>
      </c>
      <c r="B57" s="263"/>
      <c r="C57" s="39"/>
      <c r="D57" s="60">
        <f>+D58</f>
        <v>3</v>
      </c>
    </row>
    <row r="58" spans="1:4" x14ac:dyDescent="0.25">
      <c r="A58" s="263" t="s">
        <v>99</v>
      </c>
      <c r="B58" s="263"/>
      <c r="C58" s="39"/>
      <c r="D58" s="60">
        <v>3</v>
      </c>
    </row>
    <row r="59" spans="1:4" x14ac:dyDescent="0.25">
      <c r="A59" s="263" t="s">
        <v>188</v>
      </c>
      <c r="B59" s="263"/>
      <c r="C59" s="39"/>
      <c r="D59" s="60"/>
    </row>
    <row r="60" spans="1:4" x14ac:dyDescent="0.25">
      <c r="A60" s="263" t="s">
        <v>88</v>
      </c>
      <c r="B60" s="263"/>
      <c r="C60" s="39"/>
      <c r="D60" s="58"/>
    </row>
    <row r="61" spans="1:4" x14ac:dyDescent="0.25">
      <c r="A61" s="264" t="s">
        <v>30</v>
      </c>
      <c r="B61" s="264"/>
      <c r="C61" s="40">
        <v>0</v>
      </c>
      <c r="D61" s="40">
        <v>-5850</v>
      </c>
    </row>
  </sheetData>
  <mergeCells count="36">
    <mergeCell ref="C2:D2"/>
    <mergeCell ref="A31:D31"/>
    <mergeCell ref="A32:D32"/>
    <mergeCell ref="A35:D35"/>
    <mergeCell ref="A3:D3"/>
    <mergeCell ref="A5:D5"/>
    <mergeCell ref="A6:D6"/>
    <mergeCell ref="A9:D9"/>
    <mergeCell ref="C10:D10"/>
    <mergeCell ref="C12:C14"/>
    <mergeCell ref="D12:D14"/>
    <mergeCell ref="A17:B17"/>
    <mergeCell ref="A16:B16"/>
    <mergeCell ref="A46:B46"/>
    <mergeCell ref="A47:B47"/>
    <mergeCell ref="A48:B48"/>
    <mergeCell ref="C19:D19"/>
    <mergeCell ref="C21:C23"/>
    <mergeCell ref="D21:D23"/>
    <mergeCell ref="A25:B25"/>
    <mergeCell ref="A26:B26"/>
    <mergeCell ref="A41:B41"/>
    <mergeCell ref="A42:B42"/>
    <mergeCell ref="A43:B43"/>
    <mergeCell ref="A44:B44"/>
    <mergeCell ref="A45:B45"/>
    <mergeCell ref="C36:D36"/>
    <mergeCell ref="C38:C40"/>
    <mergeCell ref="D38:D40"/>
    <mergeCell ref="A60:B60"/>
    <mergeCell ref="A61:B61"/>
    <mergeCell ref="C50:D50"/>
    <mergeCell ref="A56:B56"/>
    <mergeCell ref="A57:B57"/>
    <mergeCell ref="A58:B58"/>
    <mergeCell ref="A59:B59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  <rowBreaks count="1" manualBreakCount="1">
    <brk id="28" max="16383" man="1"/>
  </rowBreaks>
  <ignoredErrors>
    <ignoredError sqref="B36:B37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view="pageBreakPreview" topLeftCell="A40" zoomScale="60" zoomScaleNormal="100" workbookViewId="0">
      <selection sqref="A1:G1"/>
    </sheetView>
  </sheetViews>
  <sheetFormatPr defaultRowHeight="17.25" x14ac:dyDescent="0.25"/>
  <cols>
    <col min="1" max="1" width="15.28515625" style="32" customWidth="1"/>
    <col min="2" max="2" width="35.7109375" style="16" customWidth="1"/>
    <col min="3" max="3" width="12" style="16" customWidth="1"/>
    <col min="4" max="4" width="15.85546875" style="16" customWidth="1"/>
    <col min="5" max="5" width="21.42578125" style="31" customWidth="1"/>
    <col min="6" max="6" width="11.85546875" style="31" customWidth="1"/>
    <col min="7" max="7" width="18.28515625" style="31" customWidth="1"/>
    <col min="8" max="8" width="13.140625" style="16" bestFit="1" customWidth="1"/>
    <col min="9" max="9" width="9.140625" style="16"/>
    <col min="10" max="10" width="19.140625" style="16" bestFit="1" customWidth="1"/>
    <col min="11" max="16384" width="9.140625" style="16"/>
  </cols>
  <sheetData>
    <row r="1" spans="1:7" s="17" customFormat="1" ht="17.25" customHeight="1" x14ac:dyDescent="0.25">
      <c r="A1" s="279" t="s">
        <v>127</v>
      </c>
      <c r="B1" s="279"/>
      <c r="C1" s="279"/>
      <c r="D1" s="279"/>
      <c r="E1" s="279"/>
      <c r="F1" s="279"/>
      <c r="G1" s="279"/>
    </row>
    <row r="2" spans="1:7" s="17" customFormat="1" x14ac:dyDescent="0.25">
      <c r="A2" s="279" t="s">
        <v>50</v>
      </c>
      <c r="B2" s="279"/>
      <c r="C2" s="279"/>
      <c r="D2" s="279"/>
      <c r="E2" s="279"/>
      <c r="F2" s="279"/>
      <c r="G2" s="279"/>
    </row>
    <row r="3" spans="1:7" s="17" customFormat="1" x14ac:dyDescent="0.25">
      <c r="A3" s="279" t="s">
        <v>1</v>
      </c>
      <c r="B3" s="279"/>
      <c r="C3" s="279"/>
      <c r="D3" s="279"/>
      <c r="E3" s="279"/>
      <c r="F3" s="279"/>
      <c r="G3" s="279"/>
    </row>
    <row r="5" spans="1:7" ht="55.5" customHeight="1" x14ac:dyDescent="0.25">
      <c r="A5" s="278" t="s">
        <v>96</v>
      </c>
      <c r="B5" s="278"/>
      <c r="C5" s="278"/>
      <c r="D5" s="278"/>
      <c r="E5" s="278"/>
      <c r="F5" s="278"/>
      <c r="G5" s="278"/>
    </row>
    <row r="6" spans="1:7" ht="71.25" customHeight="1" x14ac:dyDescent="0.25">
      <c r="A6" s="282" t="s">
        <v>53</v>
      </c>
      <c r="B6" s="283" t="s">
        <v>54</v>
      </c>
      <c r="C6" s="283" t="s">
        <v>55</v>
      </c>
      <c r="D6" s="283" t="s">
        <v>56</v>
      </c>
      <c r="E6" s="284" t="s">
        <v>57</v>
      </c>
      <c r="F6" s="281" t="s">
        <v>78</v>
      </c>
      <c r="G6" s="281"/>
    </row>
    <row r="7" spans="1:7" ht="41.25" customHeight="1" x14ac:dyDescent="0.25">
      <c r="A7" s="282"/>
      <c r="B7" s="283"/>
      <c r="C7" s="283"/>
      <c r="D7" s="283"/>
      <c r="E7" s="284"/>
      <c r="F7" s="137" t="s">
        <v>58</v>
      </c>
      <c r="G7" s="137" t="s">
        <v>59</v>
      </c>
    </row>
    <row r="8" spans="1:7" s="18" customFormat="1" x14ac:dyDescent="0.25">
      <c r="A8" s="280" t="s">
        <v>64</v>
      </c>
      <c r="B8" s="280"/>
      <c r="C8" s="280"/>
      <c r="D8" s="280"/>
      <c r="E8" s="280"/>
      <c r="F8" s="280"/>
      <c r="G8" s="138"/>
    </row>
    <row r="9" spans="1:7" ht="29.25" customHeight="1" x14ac:dyDescent="0.25">
      <c r="A9" s="139" t="s">
        <v>91</v>
      </c>
      <c r="B9" s="140" t="s">
        <v>92</v>
      </c>
      <c r="C9" s="140" t="s">
        <v>93</v>
      </c>
      <c r="D9" s="286" t="s">
        <v>69</v>
      </c>
      <c r="E9" s="286"/>
      <c r="F9" s="286"/>
      <c r="G9" s="133">
        <f>G11+G27+G43</f>
        <v>2515943.4000000004</v>
      </c>
    </row>
    <row r="10" spans="1:7" ht="24" customHeight="1" x14ac:dyDescent="0.25">
      <c r="A10" s="218" t="s">
        <v>98</v>
      </c>
      <c r="B10" s="280" t="s">
        <v>62</v>
      </c>
      <c r="C10" s="280"/>
      <c r="D10" s="280"/>
      <c r="E10" s="280"/>
      <c r="F10" s="280"/>
      <c r="G10" s="133"/>
    </row>
    <row r="11" spans="1:7" x14ac:dyDescent="0.25">
      <c r="A11" s="285" t="s">
        <v>94</v>
      </c>
      <c r="B11" s="285"/>
      <c r="C11" s="285"/>
      <c r="D11" s="285"/>
      <c r="E11" s="285"/>
      <c r="F11" s="285"/>
      <c r="G11" s="133">
        <f>SUM(G12:G26)</f>
        <v>2488728.4000000004</v>
      </c>
    </row>
    <row r="12" spans="1:7" ht="33" x14ac:dyDescent="0.25">
      <c r="A12" s="205" t="s">
        <v>203</v>
      </c>
      <c r="B12" s="206" t="s">
        <v>194</v>
      </c>
      <c r="C12" s="206" t="s">
        <v>195</v>
      </c>
      <c r="D12" s="206" t="s">
        <v>196</v>
      </c>
      <c r="E12" s="201">
        <f>-96536.4*1000</f>
        <v>-96536400</v>
      </c>
      <c r="F12" s="215">
        <v>1</v>
      </c>
      <c r="G12" s="216">
        <f t="shared" ref="G12:G26" si="0">E12*F12/1000</f>
        <v>-96536.4</v>
      </c>
    </row>
    <row r="13" spans="1:7" ht="33" x14ac:dyDescent="0.25">
      <c r="A13" s="205">
        <v>45231177</v>
      </c>
      <c r="B13" s="206" t="s">
        <v>194</v>
      </c>
      <c r="C13" s="206" t="s">
        <v>197</v>
      </c>
      <c r="D13" s="206" t="s">
        <v>196</v>
      </c>
      <c r="E13" s="201">
        <f>283440*1000</f>
        <v>283440000</v>
      </c>
      <c r="F13" s="199">
        <v>1</v>
      </c>
      <c r="G13" s="133">
        <f t="shared" si="0"/>
        <v>283440</v>
      </c>
    </row>
    <row r="14" spans="1:7" ht="33" x14ac:dyDescent="0.25">
      <c r="A14" s="205">
        <v>45231177</v>
      </c>
      <c r="B14" s="206" t="s">
        <v>194</v>
      </c>
      <c r="C14" s="206" t="s">
        <v>197</v>
      </c>
      <c r="D14" s="206" t="s">
        <v>196</v>
      </c>
      <c r="E14" s="201">
        <v>298150000</v>
      </c>
      <c r="F14" s="199">
        <v>1</v>
      </c>
      <c r="G14" s="133">
        <f t="shared" si="0"/>
        <v>298150</v>
      </c>
    </row>
    <row r="15" spans="1:7" ht="33" x14ac:dyDescent="0.25">
      <c r="A15" s="205">
        <v>45231177</v>
      </c>
      <c r="B15" s="206" t="s">
        <v>194</v>
      </c>
      <c r="C15" s="206" t="s">
        <v>197</v>
      </c>
      <c r="D15" s="206" t="s">
        <v>196</v>
      </c>
      <c r="E15" s="201">
        <v>1457900000</v>
      </c>
      <c r="F15" s="199">
        <v>1</v>
      </c>
      <c r="G15" s="133">
        <f t="shared" si="0"/>
        <v>1457900</v>
      </c>
    </row>
    <row r="16" spans="1:7" ht="33" x14ac:dyDescent="0.25">
      <c r="A16" s="205">
        <v>45231177</v>
      </c>
      <c r="B16" s="206" t="s">
        <v>194</v>
      </c>
      <c r="C16" s="206" t="s">
        <v>197</v>
      </c>
      <c r="D16" s="206" t="s">
        <v>196</v>
      </c>
      <c r="E16" s="201">
        <v>2610000</v>
      </c>
      <c r="F16" s="199">
        <v>1</v>
      </c>
      <c r="G16" s="133">
        <f t="shared" si="0"/>
        <v>2610</v>
      </c>
    </row>
    <row r="17" spans="1:7" ht="33" x14ac:dyDescent="0.25">
      <c r="A17" s="205">
        <v>45231177</v>
      </c>
      <c r="B17" s="206" t="s">
        <v>194</v>
      </c>
      <c r="C17" s="206" t="s">
        <v>195</v>
      </c>
      <c r="D17" s="206" t="s">
        <v>196</v>
      </c>
      <c r="E17" s="201">
        <v>40678000</v>
      </c>
      <c r="F17" s="199">
        <v>1</v>
      </c>
      <c r="G17" s="133">
        <f t="shared" si="0"/>
        <v>40678</v>
      </c>
    </row>
    <row r="18" spans="1:7" ht="33" x14ac:dyDescent="0.25">
      <c r="A18" s="205">
        <v>45231177</v>
      </c>
      <c r="B18" s="206" t="s">
        <v>194</v>
      </c>
      <c r="C18" s="206" t="s">
        <v>197</v>
      </c>
      <c r="D18" s="206" t="s">
        <v>196</v>
      </c>
      <c r="E18" s="201">
        <v>469621000</v>
      </c>
      <c r="F18" s="142">
        <v>1</v>
      </c>
      <c r="G18" s="133">
        <f t="shared" si="0"/>
        <v>469621</v>
      </c>
    </row>
    <row r="19" spans="1:7" ht="33" x14ac:dyDescent="0.25">
      <c r="A19" s="205">
        <v>45231177</v>
      </c>
      <c r="B19" s="206" t="s">
        <v>194</v>
      </c>
      <c r="C19" s="206" t="s">
        <v>195</v>
      </c>
      <c r="D19" s="206" t="s">
        <v>196</v>
      </c>
      <c r="E19" s="201">
        <v>12318700</v>
      </c>
      <c r="F19" s="142">
        <v>1</v>
      </c>
      <c r="G19" s="133">
        <f t="shared" si="0"/>
        <v>12318.7</v>
      </c>
    </row>
    <row r="20" spans="1:7" ht="51.75" x14ac:dyDescent="0.25">
      <c r="A20" s="202" t="s">
        <v>204</v>
      </c>
      <c r="B20" s="203" t="s">
        <v>198</v>
      </c>
      <c r="C20" s="203" t="s">
        <v>199</v>
      </c>
      <c r="D20" s="203" t="s">
        <v>196</v>
      </c>
      <c r="E20" s="217">
        <v>-125000</v>
      </c>
      <c r="F20" s="209">
        <v>1</v>
      </c>
      <c r="G20" s="133">
        <f t="shared" si="0"/>
        <v>-125</v>
      </c>
    </row>
    <row r="21" spans="1:7" ht="51.75" x14ac:dyDescent="0.25">
      <c r="A21" s="202" t="s">
        <v>205</v>
      </c>
      <c r="B21" s="203" t="s">
        <v>198</v>
      </c>
      <c r="C21" s="203" t="s">
        <v>199</v>
      </c>
      <c r="D21" s="203" t="s">
        <v>196</v>
      </c>
      <c r="E21" s="217">
        <v>-127900</v>
      </c>
      <c r="F21" s="209">
        <v>1</v>
      </c>
      <c r="G21" s="133">
        <f t="shared" si="0"/>
        <v>-127.9</v>
      </c>
    </row>
    <row r="22" spans="1:7" ht="49.5" x14ac:dyDescent="0.25">
      <c r="A22" s="207">
        <v>71241200</v>
      </c>
      <c r="B22" s="208" t="s">
        <v>198</v>
      </c>
      <c r="C22" s="208" t="s">
        <v>199</v>
      </c>
      <c r="D22" s="208" t="s">
        <v>196</v>
      </c>
      <c r="E22" s="201">
        <v>1200000</v>
      </c>
      <c r="F22" s="142">
        <v>1</v>
      </c>
      <c r="G22" s="133">
        <f t="shared" si="0"/>
        <v>1200</v>
      </c>
    </row>
    <row r="23" spans="1:7" ht="49.5" x14ac:dyDescent="0.25">
      <c r="A23" s="207">
        <v>71241200</v>
      </c>
      <c r="B23" s="208" t="s">
        <v>198</v>
      </c>
      <c r="C23" s="208" t="s">
        <v>199</v>
      </c>
      <c r="D23" s="208" t="s">
        <v>196</v>
      </c>
      <c r="E23" s="124">
        <v>4500000</v>
      </c>
      <c r="F23" s="209">
        <v>1</v>
      </c>
      <c r="G23" s="133">
        <f t="shared" si="0"/>
        <v>4500</v>
      </c>
    </row>
    <row r="24" spans="1:7" ht="49.5" x14ac:dyDescent="0.25">
      <c r="A24" s="207">
        <v>71241200</v>
      </c>
      <c r="B24" s="208" t="s">
        <v>198</v>
      </c>
      <c r="C24" s="208" t="s">
        <v>199</v>
      </c>
      <c r="D24" s="208" t="s">
        <v>196</v>
      </c>
      <c r="E24" s="124">
        <v>3800000</v>
      </c>
      <c r="F24" s="209">
        <v>1</v>
      </c>
      <c r="G24" s="133">
        <f t="shared" si="0"/>
        <v>3800</v>
      </c>
    </row>
    <row r="25" spans="1:7" ht="49.5" x14ac:dyDescent="0.25">
      <c r="A25" s="207">
        <v>71241200</v>
      </c>
      <c r="B25" s="208" t="s">
        <v>198</v>
      </c>
      <c r="C25" s="208" t="s">
        <v>199</v>
      </c>
      <c r="D25" s="208" t="s">
        <v>196</v>
      </c>
      <c r="E25" s="124">
        <v>7800000</v>
      </c>
      <c r="F25" s="204">
        <v>1</v>
      </c>
      <c r="G25" s="133">
        <f t="shared" si="0"/>
        <v>7800</v>
      </c>
    </row>
    <row r="26" spans="1:7" ht="49.5" x14ac:dyDescent="0.25">
      <c r="A26" s="207">
        <v>71241200</v>
      </c>
      <c r="B26" s="208" t="s">
        <v>198</v>
      </c>
      <c r="C26" s="208" t="s">
        <v>199</v>
      </c>
      <c r="D26" s="208" t="s">
        <v>196</v>
      </c>
      <c r="E26" s="124">
        <v>3500000</v>
      </c>
      <c r="F26" s="211">
        <v>1</v>
      </c>
      <c r="G26" s="133">
        <f t="shared" si="0"/>
        <v>3500</v>
      </c>
    </row>
    <row r="27" spans="1:7" x14ac:dyDescent="0.25">
      <c r="A27" s="285" t="s">
        <v>97</v>
      </c>
      <c r="B27" s="285"/>
      <c r="C27" s="285"/>
      <c r="D27" s="285"/>
      <c r="E27" s="285"/>
      <c r="F27" s="285"/>
      <c r="G27" s="138">
        <f>SUM(G28:G41)</f>
        <v>33065</v>
      </c>
    </row>
    <row r="28" spans="1:7" ht="34.5" x14ac:dyDescent="0.25">
      <c r="A28" s="212">
        <v>71351540</v>
      </c>
      <c r="B28" s="200" t="s">
        <v>200</v>
      </c>
      <c r="C28" s="200" t="s">
        <v>197</v>
      </c>
      <c r="D28" s="200" t="s">
        <v>196</v>
      </c>
      <c r="E28" s="143">
        <v>1400000</v>
      </c>
      <c r="F28" s="142">
        <v>1</v>
      </c>
      <c r="G28" s="143">
        <f t="shared" ref="G28:G41" si="1">E28*F28/1000</f>
        <v>1400</v>
      </c>
    </row>
    <row r="29" spans="1:7" ht="34.5" x14ac:dyDescent="0.25">
      <c r="A29" s="212">
        <v>71351540</v>
      </c>
      <c r="B29" s="200" t="s">
        <v>200</v>
      </c>
      <c r="C29" s="200" t="s">
        <v>197</v>
      </c>
      <c r="D29" s="200" t="s">
        <v>196</v>
      </c>
      <c r="E29" s="143">
        <v>2300000</v>
      </c>
      <c r="F29" s="142">
        <v>1</v>
      </c>
      <c r="G29" s="143">
        <f t="shared" si="1"/>
        <v>2300</v>
      </c>
    </row>
    <row r="30" spans="1:7" ht="34.5" x14ac:dyDescent="0.25">
      <c r="A30" s="212">
        <v>71351540</v>
      </c>
      <c r="B30" s="200" t="s">
        <v>200</v>
      </c>
      <c r="C30" s="200" t="s">
        <v>197</v>
      </c>
      <c r="D30" s="200" t="s">
        <v>196</v>
      </c>
      <c r="E30" s="143">
        <v>10000000</v>
      </c>
      <c r="F30" s="142">
        <v>1</v>
      </c>
      <c r="G30" s="143">
        <f t="shared" si="1"/>
        <v>10000</v>
      </c>
    </row>
    <row r="31" spans="1:7" ht="34.5" x14ac:dyDescent="0.25">
      <c r="A31" s="212">
        <v>71351540</v>
      </c>
      <c r="B31" s="200" t="s">
        <v>200</v>
      </c>
      <c r="C31" s="200" t="s">
        <v>197</v>
      </c>
      <c r="D31" s="200" t="s">
        <v>196</v>
      </c>
      <c r="E31" s="143">
        <v>142000</v>
      </c>
      <c r="F31" s="142">
        <v>1</v>
      </c>
      <c r="G31" s="143">
        <f t="shared" si="1"/>
        <v>142</v>
      </c>
    </row>
    <row r="32" spans="1:7" ht="34.5" x14ac:dyDescent="0.25">
      <c r="A32" s="212">
        <v>71351540</v>
      </c>
      <c r="B32" s="200" t="s">
        <v>200</v>
      </c>
      <c r="C32" s="141" t="s">
        <v>195</v>
      </c>
      <c r="D32" s="200" t="s">
        <v>196</v>
      </c>
      <c r="E32" s="143">
        <v>470000</v>
      </c>
      <c r="F32" s="142">
        <v>1</v>
      </c>
      <c r="G32" s="143">
        <f t="shared" si="1"/>
        <v>470</v>
      </c>
    </row>
    <row r="33" spans="1:10" ht="34.5" x14ac:dyDescent="0.25">
      <c r="A33" s="212">
        <v>71351540</v>
      </c>
      <c r="B33" s="200" t="s">
        <v>200</v>
      </c>
      <c r="C33" s="141" t="s">
        <v>197</v>
      </c>
      <c r="D33" s="200" t="s">
        <v>196</v>
      </c>
      <c r="E33" s="143">
        <v>3000000</v>
      </c>
      <c r="F33" s="142">
        <v>1</v>
      </c>
      <c r="G33" s="143">
        <f t="shared" si="1"/>
        <v>3000</v>
      </c>
    </row>
    <row r="34" spans="1:10" ht="34.5" x14ac:dyDescent="0.25">
      <c r="A34" s="212">
        <v>71351540</v>
      </c>
      <c r="B34" s="200" t="s">
        <v>200</v>
      </c>
      <c r="C34" s="141" t="s">
        <v>195</v>
      </c>
      <c r="D34" s="200" t="s">
        <v>196</v>
      </c>
      <c r="E34" s="143">
        <v>160000</v>
      </c>
      <c r="F34" s="142">
        <v>1</v>
      </c>
      <c r="G34" s="143">
        <f t="shared" si="1"/>
        <v>160</v>
      </c>
    </row>
    <row r="35" spans="1:10" ht="34.5" x14ac:dyDescent="0.25">
      <c r="A35" s="213">
        <v>98111140</v>
      </c>
      <c r="B35" s="214" t="s">
        <v>201</v>
      </c>
      <c r="C35" s="200" t="s">
        <v>202</v>
      </c>
      <c r="D35" s="200" t="s">
        <v>196</v>
      </c>
      <c r="E35" s="210">
        <v>1200000</v>
      </c>
      <c r="F35" s="209">
        <v>1</v>
      </c>
      <c r="G35" s="210">
        <f t="shared" si="1"/>
        <v>1200</v>
      </c>
    </row>
    <row r="36" spans="1:10" ht="34.5" x14ac:dyDescent="0.25">
      <c r="A36" s="213">
        <v>98111140</v>
      </c>
      <c r="B36" s="214" t="s">
        <v>201</v>
      </c>
      <c r="C36" s="200" t="s">
        <v>202</v>
      </c>
      <c r="D36" s="200" t="s">
        <v>196</v>
      </c>
      <c r="E36" s="210">
        <v>1985000</v>
      </c>
      <c r="F36" s="209">
        <v>1</v>
      </c>
      <c r="G36" s="210">
        <f t="shared" si="1"/>
        <v>1985</v>
      </c>
    </row>
    <row r="37" spans="1:10" ht="34.5" x14ac:dyDescent="0.25">
      <c r="A37" s="213">
        <v>98111140</v>
      </c>
      <c r="B37" s="214" t="s">
        <v>201</v>
      </c>
      <c r="C37" s="200" t="s">
        <v>202</v>
      </c>
      <c r="D37" s="200" t="s">
        <v>196</v>
      </c>
      <c r="E37" s="210">
        <v>9719000</v>
      </c>
      <c r="F37" s="209">
        <v>1</v>
      </c>
      <c r="G37" s="210">
        <f t="shared" si="1"/>
        <v>9719</v>
      </c>
    </row>
    <row r="38" spans="1:10" ht="34.5" x14ac:dyDescent="0.25">
      <c r="A38" s="213">
        <v>98111140</v>
      </c>
      <c r="B38" s="214" t="s">
        <v>201</v>
      </c>
      <c r="C38" s="200" t="s">
        <v>202</v>
      </c>
      <c r="D38" s="200" t="s">
        <v>196</v>
      </c>
      <c r="E38" s="210">
        <v>115000</v>
      </c>
      <c r="F38" s="209">
        <v>1</v>
      </c>
      <c r="G38" s="210">
        <f t="shared" si="1"/>
        <v>115</v>
      </c>
    </row>
    <row r="39" spans="1:10" ht="34.5" x14ac:dyDescent="0.25">
      <c r="A39" s="213">
        <v>98111140</v>
      </c>
      <c r="B39" s="214" t="s">
        <v>201</v>
      </c>
      <c r="C39" s="200" t="s">
        <v>202</v>
      </c>
      <c r="D39" s="200" t="s">
        <v>196</v>
      </c>
      <c r="E39" s="210">
        <v>220000</v>
      </c>
      <c r="F39" s="209">
        <v>1</v>
      </c>
      <c r="G39" s="210">
        <f t="shared" si="1"/>
        <v>220</v>
      </c>
    </row>
    <row r="40" spans="1:10" ht="34.5" x14ac:dyDescent="0.25">
      <c r="A40" s="213">
        <v>98111140</v>
      </c>
      <c r="B40" s="214" t="s">
        <v>201</v>
      </c>
      <c r="C40" s="200" t="s">
        <v>202</v>
      </c>
      <c r="D40" s="200" t="s">
        <v>196</v>
      </c>
      <c r="E40" s="210">
        <v>2284000</v>
      </c>
      <c r="F40" s="209">
        <v>1</v>
      </c>
      <c r="G40" s="210">
        <f t="shared" si="1"/>
        <v>2284</v>
      </c>
    </row>
    <row r="41" spans="1:10" ht="34.5" x14ac:dyDescent="0.25">
      <c r="A41" s="213">
        <v>98111140</v>
      </c>
      <c r="B41" s="214" t="s">
        <v>201</v>
      </c>
      <c r="C41" s="200" t="s">
        <v>202</v>
      </c>
      <c r="D41" s="200" t="s">
        <v>196</v>
      </c>
      <c r="E41" s="143">
        <v>70000</v>
      </c>
      <c r="F41" s="142">
        <v>1</v>
      </c>
      <c r="G41" s="143">
        <f t="shared" si="1"/>
        <v>70</v>
      </c>
    </row>
    <row r="42" spans="1:10" ht="24" customHeight="1" x14ac:dyDescent="0.25">
      <c r="A42" s="218" t="s">
        <v>207</v>
      </c>
      <c r="B42" s="280" t="s">
        <v>158</v>
      </c>
      <c r="C42" s="280"/>
      <c r="D42" s="280"/>
      <c r="E42" s="280"/>
      <c r="F42" s="280"/>
      <c r="G42" s="133"/>
    </row>
    <row r="43" spans="1:10" x14ac:dyDescent="0.25">
      <c r="A43" s="285" t="s">
        <v>94</v>
      </c>
      <c r="B43" s="285"/>
      <c r="C43" s="285"/>
      <c r="D43" s="285"/>
      <c r="E43" s="285"/>
      <c r="F43" s="285"/>
      <c r="G43" s="132">
        <f>SUM(G44:G47)</f>
        <v>-5850</v>
      </c>
    </row>
    <row r="44" spans="1:10" ht="51.75" x14ac:dyDescent="0.25">
      <c r="A44" s="202" t="s">
        <v>206</v>
      </c>
      <c r="B44" s="203" t="s">
        <v>198</v>
      </c>
      <c r="C44" s="203" t="s">
        <v>199</v>
      </c>
      <c r="D44" s="203" t="s">
        <v>196</v>
      </c>
      <c r="E44" s="217">
        <v>-20700000</v>
      </c>
      <c r="F44" s="209">
        <v>1</v>
      </c>
      <c r="G44" s="133">
        <f>E44*F44/1000</f>
        <v>-20700</v>
      </c>
    </row>
    <row r="45" spans="1:10" ht="49.5" x14ac:dyDescent="0.25">
      <c r="A45" s="207">
        <v>71241200</v>
      </c>
      <c r="B45" s="208" t="s">
        <v>198</v>
      </c>
      <c r="C45" s="208" t="s">
        <v>199</v>
      </c>
      <c r="D45" s="208" t="s">
        <v>196</v>
      </c>
      <c r="E45" s="124">
        <v>13050000</v>
      </c>
      <c r="F45" s="211">
        <v>1</v>
      </c>
      <c r="G45" s="133">
        <f>E45*F45/1000</f>
        <v>13050</v>
      </c>
    </row>
    <row r="46" spans="1:10" ht="49.5" x14ac:dyDescent="0.25">
      <c r="A46" s="207">
        <v>71241200</v>
      </c>
      <c r="B46" s="208" t="s">
        <v>198</v>
      </c>
      <c r="C46" s="208" t="s">
        <v>199</v>
      </c>
      <c r="D46" s="208" t="s">
        <v>196</v>
      </c>
      <c r="E46" s="124">
        <v>1200000</v>
      </c>
      <c r="F46" s="211">
        <v>1</v>
      </c>
      <c r="G46" s="133">
        <f>E46*F46/1000</f>
        <v>1200</v>
      </c>
    </row>
    <row r="47" spans="1:10" ht="49.5" x14ac:dyDescent="0.25">
      <c r="A47" s="207">
        <v>71241200</v>
      </c>
      <c r="B47" s="208" t="s">
        <v>198</v>
      </c>
      <c r="C47" s="208" t="s">
        <v>199</v>
      </c>
      <c r="D47" s="208" t="s">
        <v>196</v>
      </c>
      <c r="E47" s="124">
        <v>600000</v>
      </c>
      <c r="F47" s="142">
        <v>1</v>
      </c>
      <c r="G47" s="133">
        <f>E47*F47/1000</f>
        <v>600</v>
      </c>
      <c r="J47" s="34"/>
    </row>
  </sheetData>
  <mergeCells count="17">
    <mergeCell ref="B42:F42"/>
    <mergeCell ref="A43:F43"/>
    <mergeCell ref="D9:F9"/>
    <mergeCell ref="B10:F10"/>
    <mergeCell ref="A27:F27"/>
    <mergeCell ref="A11:F11"/>
    <mergeCell ref="A5:G5"/>
    <mergeCell ref="A1:G1"/>
    <mergeCell ref="A2:G2"/>
    <mergeCell ref="A3:G3"/>
    <mergeCell ref="A8:F8"/>
    <mergeCell ref="F6:G6"/>
    <mergeCell ref="A6:A7"/>
    <mergeCell ref="B6:B7"/>
    <mergeCell ref="C6:C7"/>
    <mergeCell ref="D6:D7"/>
    <mergeCell ref="E6:E7"/>
  </mergeCells>
  <pageMargins left="0.27559055118110237" right="0.23622047244094491" top="0.74803149606299213" bottom="0.74803149606299213" header="0.31496062992125984" footer="0.31496062992125984"/>
  <pageSetup paperSize="9" scale="75" orientation="portrait" r:id="rId1"/>
  <rowBreaks count="1" manualBreakCount="1">
    <brk id="26" max="16383" man="1"/>
  </rowBreaks>
  <ignoredErrors>
    <ignoredError sqref="G2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'4'!Print_Area</vt:lpstr>
      <vt:lpstr>'4'!Print_Titles</vt:lpstr>
      <vt:lpstr>'5'!Print_Titles</vt:lpstr>
      <vt:lpstr>'6'!Print_Titles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David Qartashyan</dc:creator>
  <cp:keywords>https://mul2.gov.am/tasks/136320/oneclick/Havelvac_NOR.xlsx?token=c82e9d7a7837c9faa2a353dbaa9fe8b9</cp:keywords>
  <cp:lastModifiedBy>Ashot Pirumyan</cp:lastModifiedBy>
  <cp:lastPrinted>2019-10-02T13:24:31Z</cp:lastPrinted>
  <dcterms:created xsi:type="dcterms:W3CDTF">2019-08-30T08:30:28Z</dcterms:created>
  <dcterms:modified xsi:type="dcterms:W3CDTF">2019-10-02T13:24:32Z</dcterms:modified>
</cp:coreProperties>
</file>