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Zaven Mkrtchyan\Desktop\ԶԱՎԵՆ\000Handzararakanner\2022\107.ANHETADZGELI hamarvox cragreri veraberyal\2025\Hratap 1\0000000000Naxagic 14.07.2025\"/>
    </mc:Choice>
  </mc:AlternateContent>
  <xr:revisionPtr revIDLastSave="0" documentId="13_ncr:1_{7A0781E3-2B50-4E5A-AF63-AF72BC901BD0}" xr6:coauthVersionLast="47" xr6:coauthVersionMax="47" xr10:uidLastSave="{00000000-0000-0000-0000-000000000000}"/>
  <bookViews>
    <workbookView xWindow="-120" yWindow="-120" windowWidth="29040" windowHeight="15720" activeTab="8" xr2:uid="{00000000-000D-0000-FFFF-FFFF00000000}"/>
  </bookViews>
  <sheets>
    <sheet name="1" sheetId="58" r:id="rId1"/>
    <sheet name="2" sheetId="48" r:id="rId2"/>
    <sheet name="3." sheetId="61" r:id="rId3"/>
    <sheet name="4" sheetId="62" r:id="rId4"/>
    <sheet name="5." sheetId="63" r:id="rId5"/>
    <sheet name="6." sheetId="67" r:id="rId6"/>
    <sheet name="7." sheetId="59" r:id="rId7"/>
    <sheet name="8." sheetId="60" r:id="rId8"/>
    <sheet name="9." sheetId="66" r:id="rId9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'2'!$B$1:$I$159</definedName>
    <definedName name="_xlnm.Print_Area" localSheetId="2">'3.'!$A$1:$I$46</definedName>
    <definedName name="_xlnm.Print_Area" localSheetId="3">'4'!$A$1:$F$52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9" i="59" l="1"/>
  <c r="G12" i="58"/>
  <c r="H23" i="48"/>
  <c r="H25" i="48"/>
  <c r="H56" i="66" l="1"/>
  <c r="E16" i="61" l="1"/>
  <c r="E15" i="61"/>
  <c r="J40" i="66"/>
  <c r="K12" i="60"/>
  <c r="K11" i="60" s="1"/>
  <c r="G13" i="58" l="1"/>
  <c r="H28" i="61" l="1"/>
  <c r="H48" i="66"/>
  <c r="H47" i="66"/>
  <c r="I24" i="61"/>
  <c r="E34" i="62" l="1"/>
  <c r="F34" i="62" s="1"/>
  <c r="H24" i="61"/>
  <c r="H71" i="48"/>
  <c r="E28" i="61"/>
  <c r="H131" i="48"/>
  <c r="I132" i="48"/>
  <c r="I131" i="48" s="1"/>
  <c r="E42" i="62"/>
  <c r="H93" i="48" s="1"/>
  <c r="E29" i="62" l="1"/>
  <c r="I130" i="48"/>
  <c r="I129" i="48" s="1"/>
  <c r="I127" i="48" s="1"/>
  <c r="I125" i="48" s="1"/>
  <c r="H130" i="48"/>
  <c r="H129" i="48" s="1"/>
  <c r="H127" i="48" s="1"/>
  <c r="H125" i="48" s="1"/>
  <c r="H70" i="48"/>
  <c r="I71" i="48"/>
  <c r="I70" i="48" s="1"/>
  <c r="J91" i="66"/>
  <c r="H94" i="66"/>
  <c r="H95" i="66"/>
  <c r="H96" i="66"/>
  <c r="H97" i="66"/>
  <c r="J90" i="66"/>
  <c r="J89" i="66"/>
  <c r="F42" i="62"/>
  <c r="I93" i="48" s="1"/>
  <c r="G34" i="61"/>
  <c r="H34" i="61"/>
  <c r="I34" i="61"/>
  <c r="F34" i="61"/>
  <c r="E34" i="61" s="1"/>
  <c r="E37" i="61"/>
  <c r="E36" i="61"/>
  <c r="E38" i="61"/>
  <c r="H123" i="48" l="1"/>
  <c r="K51" i="60"/>
  <c r="K50" i="60" s="1"/>
  <c r="K49" i="60" s="1"/>
  <c r="K33" i="59"/>
  <c r="K32" i="59" s="1"/>
  <c r="K31" i="59" s="1"/>
  <c r="I123" i="48"/>
  <c r="L33" i="59"/>
  <c r="L32" i="59" s="1"/>
  <c r="L31" i="59" s="1"/>
  <c r="L51" i="60"/>
  <c r="L50" i="60" s="1"/>
  <c r="L49" i="60" s="1"/>
  <c r="H92" i="48"/>
  <c r="H91" i="48" s="1"/>
  <c r="H90" i="48" s="1"/>
  <c r="H89" i="48" s="1"/>
  <c r="H87" i="48" s="1"/>
  <c r="K76" i="60" s="1"/>
  <c r="I92" i="48"/>
  <c r="I91" i="48" s="1"/>
  <c r="I90" i="48" s="1"/>
  <c r="I89" i="48" s="1"/>
  <c r="I87" i="48" s="1"/>
  <c r="L76" i="60" s="1"/>
  <c r="I121" i="48" l="1"/>
  <c r="I119" i="48" s="1"/>
  <c r="I117" i="48" s="1"/>
  <c r="I115" i="48" s="1"/>
  <c r="H21" i="58"/>
  <c r="H20" i="58" s="1"/>
  <c r="H19" i="58" s="1"/>
  <c r="H121" i="48"/>
  <c r="H119" i="48" s="1"/>
  <c r="H117" i="48" s="1"/>
  <c r="H115" i="48" s="1"/>
  <c r="H113" i="48" s="1"/>
  <c r="I113" i="48" s="1"/>
  <c r="G21" i="58"/>
  <c r="G20" i="58" s="1"/>
  <c r="G19" i="58" s="1"/>
  <c r="L74" i="60"/>
  <c r="L75" i="60"/>
  <c r="K75" i="60"/>
  <c r="K74" i="60"/>
  <c r="I78" i="48"/>
  <c r="I77" i="48" s="1"/>
  <c r="I76" i="48" s="1"/>
  <c r="I75" i="48" s="1"/>
  <c r="H78" i="48"/>
  <c r="H77" i="48" s="1"/>
  <c r="H76" i="48" s="1"/>
  <c r="H75" i="48" s="1"/>
  <c r="G29" i="61"/>
  <c r="H29" i="61"/>
  <c r="I29" i="61"/>
  <c r="F30" i="61"/>
  <c r="F29" i="61" s="1"/>
  <c r="F35" i="62"/>
  <c r="E35" i="62"/>
  <c r="J52" i="66"/>
  <c r="H53" i="66"/>
  <c r="H55" i="66"/>
  <c r="J54" i="66"/>
  <c r="J16" i="66"/>
  <c r="J15" i="66"/>
  <c r="E18" i="62"/>
  <c r="E19" i="62"/>
  <c r="F19" i="62" s="1"/>
  <c r="I14" i="61"/>
  <c r="H14" i="61"/>
  <c r="G14" i="61"/>
  <c r="F14" i="61"/>
  <c r="E14" i="61" s="1"/>
  <c r="E16" i="62" l="1"/>
  <c r="E14" i="62" s="1"/>
  <c r="J51" i="66"/>
  <c r="J50" i="66" s="1"/>
  <c r="J49" i="66" s="1"/>
  <c r="J14" i="66"/>
  <c r="J13" i="66" s="1"/>
  <c r="J12" i="66" s="1"/>
  <c r="J11" i="66" s="1"/>
  <c r="E30" i="61"/>
  <c r="E29" i="61" s="1"/>
  <c r="H74" i="48"/>
  <c r="H72" i="48"/>
  <c r="K44" i="60" s="1"/>
  <c r="I74" i="48"/>
  <c r="I72" i="48"/>
  <c r="L44" i="60" s="1"/>
  <c r="H15" i="58"/>
  <c r="L13" i="59"/>
  <c r="F18" i="62"/>
  <c r="L12" i="59" l="1"/>
  <c r="L11" i="59" s="1"/>
  <c r="L12" i="60"/>
  <c r="L11" i="60" s="1"/>
  <c r="F16" i="62"/>
  <c r="F14" i="62" s="1"/>
  <c r="L43" i="60"/>
  <c r="L42" i="60"/>
  <c r="K42" i="60"/>
  <c r="K43" i="60"/>
  <c r="H14" i="58"/>
  <c r="H13" i="58" s="1"/>
  <c r="K12" i="59"/>
  <c r="K11" i="59" s="1"/>
  <c r="H111" i="48"/>
  <c r="H110" i="48" s="1"/>
  <c r="H109" i="48" s="1"/>
  <c r="H108" i="48" s="1"/>
  <c r="H106" i="48" s="1"/>
  <c r="H104" i="48" s="1"/>
  <c r="H102" i="48" s="1"/>
  <c r="H100" i="48" s="1"/>
  <c r="I94" i="48" l="1"/>
  <c r="H98" i="48"/>
  <c r="H96" i="48" s="1"/>
  <c r="H94" i="48" s="1"/>
  <c r="H11" i="48" s="1"/>
  <c r="H152" i="48" l="1"/>
  <c r="H151" i="48" s="1"/>
  <c r="H150" i="48" s="1"/>
  <c r="H149" i="48" s="1"/>
  <c r="H147" i="48" s="1"/>
  <c r="H145" i="48" s="1"/>
  <c r="K41" i="59" s="1"/>
  <c r="K39" i="59" s="1"/>
  <c r="K10" i="59" s="1"/>
  <c r="K40" i="59" l="1"/>
  <c r="H143" i="48"/>
  <c r="G24" i="58"/>
  <c r="G23" i="58" s="1"/>
  <c r="G22" i="58" s="1"/>
  <c r="I153" i="48"/>
  <c r="I152" i="48" s="1"/>
  <c r="I151" i="48" s="1"/>
  <c r="I150" i="48" s="1"/>
  <c r="I149" i="48" s="1"/>
  <c r="I147" i="48" s="1"/>
  <c r="I145" i="48" s="1"/>
  <c r="F32" i="61"/>
  <c r="H37" i="48"/>
  <c r="H36" i="48" s="1"/>
  <c r="H35" i="48" s="1"/>
  <c r="F40" i="62"/>
  <c r="G33" i="61"/>
  <c r="H86" i="48" s="1"/>
  <c r="J64" i="66"/>
  <c r="J71" i="66"/>
  <c r="J61" i="66" l="1"/>
  <c r="L41" i="59"/>
  <c r="L39" i="59" s="1"/>
  <c r="H141" i="48"/>
  <c r="H139" i="48" s="1"/>
  <c r="H137" i="48" s="1"/>
  <c r="H135" i="48" s="1"/>
  <c r="H133" i="48" s="1"/>
  <c r="H9" i="48" s="1"/>
  <c r="K57" i="60"/>
  <c r="I143" i="48"/>
  <c r="H24" i="58"/>
  <c r="H23" i="58" s="1"/>
  <c r="H22" i="58" s="1"/>
  <c r="H12" i="58" s="1"/>
  <c r="I86" i="48"/>
  <c r="E41" i="62"/>
  <c r="G31" i="61"/>
  <c r="E33" i="61"/>
  <c r="H81" i="66"/>
  <c r="H82" i="66"/>
  <c r="H83" i="66"/>
  <c r="H80" i="66"/>
  <c r="H79" i="66"/>
  <c r="H74" i="66"/>
  <c r="H75" i="66"/>
  <c r="H76" i="66"/>
  <c r="H77" i="66"/>
  <c r="H73" i="66"/>
  <c r="H68" i="66"/>
  <c r="H69" i="66"/>
  <c r="H70" i="66"/>
  <c r="H67" i="66"/>
  <c r="H66" i="66"/>
  <c r="H34" i="48"/>
  <c r="H32" i="48" s="1"/>
  <c r="I37" i="48"/>
  <c r="I36" i="48" s="1"/>
  <c r="I35" i="48" s="1"/>
  <c r="I34" i="48" s="1"/>
  <c r="I32" i="48" s="1"/>
  <c r="K56" i="60" l="1"/>
  <c r="J60" i="66"/>
  <c r="J59" i="66" s="1"/>
  <c r="J58" i="66" s="1"/>
  <c r="H61" i="66"/>
  <c r="I141" i="48"/>
  <c r="I139" i="48" s="1"/>
  <c r="I137" i="48" s="1"/>
  <c r="I135" i="48" s="1"/>
  <c r="I133" i="48" s="1"/>
  <c r="L57" i="60"/>
  <c r="L56" i="60" s="1"/>
  <c r="L10" i="59"/>
  <c r="L40" i="59"/>
  <c r="F41" i="62"/>
  <c r="F38" i="62" s="1"/>
  <c r="I84" i="48"/>
  <c r="L22" i="59"/>
  <c r="K69" i="60"/>
  <c r="K68" i="60" s="1"/>
  <c r="K67" i="60" s="1"/>
  <c r="L69" i="60"/>
  <c r="L68" i="60" s="1"/>
  <c r="L67" i="60" s="1"/>
  <c r="H14" i="67"/>
  <c r="H13" i="67" s="1"/>
  <c r="H12" i="67" s="1"/>
  <c r="H11" i="67" s="1"/>
  <c r="H10" i="67" s="1"/>
  <c r="I54" i="48" l="1"/>
  <c r="H68" i="48" l="1"/>
  <c r="F31" i="62"/>
  <c r="I69" i="48" s="1"/>
  <c r="H69" i="48"/>
  <c r="H85" i="48"/>
  <c r="F22" i="61"/>
  <c r="H22" i="61"/>
  <c r="I22" i="61"/>
  <c r="J30" i="66"/>
  <c r="J28" i="66"/>
  <c r="H32" i="66"/>
  <c r="H31" i="66"/>
  <c r="H29" i="66"/>
  <c r="J27" i="66" l="1"/>
  <c r="J26" i="66" s="1"/>
  <c r="E40" i="62"/>
  <c r="H84" i="48"/>
  <c r="H67" i="48"/>
  <c r="H66" i="48" s="1"/>
  <c r="J25" i="66" l="1"/>
  <c r="I61" i="48" s="1"/>
  <c r="E38" i="62"/>
  <c r="H61" i="48" l="1"/>
  <c r="I60" i="48"/>
  <c r="I59" i="48" s="1"/>
  <c r="I58" i="48" s="1"/>
  <c r="I57" i="48" s="1"/>
  <c r="I55" i="48" s="1"/>
  <c r="F28" i="62" s="1"/>
  <c r="F26" i="62" s="1"/>
  <c r="G23" i="61"/>
  <c r="G22" i="61" s="1"/>
  <c r="H60" i="48"/>
  <c r="H59" i="48" s="1"/>
  <c r="H58" i="48" s="1"/>
  <c r="H57" i="48" s="1"/>
  <c r="H55" i="48" s="1"/>
  <c r="K25" i="60" s="1"/>
  <c r="H46" i="66"/>
  <c r="H44" i="66"/>
  <c r="H43" i="66"/>
  <c r="H42" i="66"/>
  <c r="H39" i="66"/>
  <c r="H38" i="66"/>
  <c r="H31" i="61"/>
  <c r="I31" i="61"/>
  <c r="J36" i="66"/>
  <c r="F24" i="61"/>
  <c r="G27" i="61"/>
  <c r="E27" i="61" s="1"/>
  <c r="G26" i="61"/>
  <c r="E26" i="61" s="1"/>
  <c r="H45" i="66"/>
  <c r="H37" i="66"/>
  <c r="H41" i="66"/>
  <c r="H78" i="66"/>
  <c r="H72" i="66"/>
  <c r="H65" i="66"/>
  <c r="L25" i="60" l="1"/>
  <c r="L23" i="60" s="1"/>
  <c r="L24" i="60"/>
  <c r="E23" i="61"/>
  <c r="E22" i="61" s="1"/>
  <c r="E28" i="62"/>
  <c r="E26" i="62" s="1"/>
  <c r="K23" i="60"/>
  <c r="K24" i="60"/>
  <c r="J35" i="66"/>
  <c r="J34" i="66" s="1"/>
  <c r="J33" i="66" s="1"/>
  <c r="F33" i="62"/>
  <c r="F32" i="62"/>
  <c r="G24" i="61"/>
  <c r="E25" i="61"/>
  <c r="E24" i="61" s="1"/>
  <c r="J63" i="66"/>
  <c r="J62" i="66" s="1"/>
  <c r="J57" i="66" s="1"/>
  <c r="G20" i="61"/>
  <c r="H20" i="61"/>
  <c r="H17" i="61" s="1"/>
  <c r="H12" i="61" s="1"/>
  <c r="I20" i="61"/>
  <c r="F29" i="62" l="1"/>
  <c r="I17" i="61"/>
  <c r="I12" i="61" s="1"/>
  <c r="F31" i="61"/>
  <c r="E31" i="61" s="1"/>
  <c r="I68" i="48"/>
  <c r="E32" i="61"/>
  <c r="J22" i="66"/>
  <c r="J20" i="66"/>
  <c r="H24" i="66"/>
  <c r="H23" i="66"/>
  <c r="H21" i="66"/>
  <c r="I67" i="48" l="1"/>
  <c r="I66" i="48" s="1"/>
  <c r="I65" i="48" s="1"/>
  <c r="I64" i="48" s="1"/>
  <c r="I62" i="48" s="1"/>
  <c r="J19" i="66"/>
  <c r="J18" i="66" s="1"/>
  <c r="J17" i="66" s="1"/>
  <c r="H65" i="48"/>
  <c r="H64" i="48" s="1"/>
  <c r="H62" i="48" s="1"/>
  <c r="I83" i="48"/>
  <c r="I82" i="48" s="1"/>
  <c r="I81" i="48" s="1"/>
  <c r="I79" i="48" s="1"/>
  <c r="H83" i="48"/>
  <c r="H82" i="48" s="1"/>
  <c r="H81" i="48" s="1"/>
  <c r="H79" i="48" s="1"/>
  <c r="K37" i="60" l="1"/>
  <c r="L37" i="60"/>
  <c r="K62" i="60"/>
  <c r="K61" i="60" s="1"/>
  <c r="K55" i="60" s="1"/>
  <c r="L62" i="60"/>
  <c r="L61" i="60" s="1"/>
  <c r="L55" i="60" s="1"/>
  <c r="F19" i="63" l="1"/>
  <c r="E19" i="63"/>
  <c r="F17" i="63" l="1"/>
  <c r="F15" i="63" s="1"/>
  <c r="F13" i="63" s="1"/>
  <c r="F11" i="63" s="1"/>
  <c r="F9" i="63" s="1"/>
  <c r="I31" i="48"/>
  <c r="E17" i="63"/>
  <c r="E15" i="63" s="1"/>
  <c r="E13" i="63" s="1"/>
  <c r="E11" i="63" s="1"/>
  <c r="E9" i="63" s="1"/>
  <c r="H31" i="48"/>
  <c r="H29" i="48" l="1"/>
  <c r="H28" i="48"/>
  <c r="H27" i="48"/>
  <c r="H47" i="48" s="1"/>
  <c r="H30" i="48"/>
  <c r="I28" i="48"/>
  <c r="I27" i="48"/>
  <c r="I25" i="48" s="1"/>
  <c r="I30" i="48"/>
  <c r="I29" i="48"/>
  <c r="I10" i="61"/>
  <c r="I23" i="48" l="1"/>
  <c r="H17" i="58"/>
  <c r="I47" i="48"/>
  <c r="H10" i="61"/>
  <c r="G17" i="58" l="1"/>
  <c r="K32" i="60"/>
  <c r="K31" i="60" s="1"/>
  <c r="K30" i="60" s="1"/>
  <c r="G19" i="61" l="1"/>
  <c r="L32" i="60"/>
  <c r="L31" i="60" s="1"/>
  <c r="E19" i="61" l="1"/>
  <c r="G17" i="61"/>
  <c r="L30" i="60"/>
  <c r="K18" i="59"/>
  <c r="L18" i="59" l="1"/>
  <c r="H53" i="48" l="1"/>
  <c r="H52" i="48" s="1"/>
  <c r="H51" i="48" s="1"/>
  <c r="H50" i="48" s="1"/>
  <c r="H48" i="48" s="1"/>
  <c r="E25" i="62" l="1"/>
  <c r="E23" i="62" s="1"/>
  <c r="H46" i="48"/>
  <c r="H45" i="48" s="1"/>
  <c r="H44" i="48" s="1"/>
  <c r="H43" i="48" s="1"/>
  <c r="H41" i="48" s="1"/>
  <c r="K18" i="60"/>
  <c r="H39" i="48" l="1"/>
  <c r="K84" i="60"/>
  <c r="K83" i="60" s="1"/>
  <c r="K82" i="60" s="1"/>
  <c r="K9" i="60" s="1"/>
  <c r="H21" i="48"/>
  <c r="H19" i="48" s="1"/>
  <c r="E22" i="62"/>
  <c r="E20" i="62" s="1"/>
  <c r="K17" i="60"/>
  <c r="G18" i="58" l="1"/>
  <c r="E12" i="62"/>
  <c r="K23" i="59"/>
  <c r="H17" i="48" l="1"/>
  <c r="H15" i="48" s="1"/>
  <c r="E10" i="62"/>
  <c r="I53" i="48"/>
  <c r="I52" i="48" s="1"/>
  <c r="I51" i="48" s="1"/>
  <c r="I50" i="48" s="1"/>
  <c r="I48" i="48" s="1"/>
  <c r="I46" i="48" l="1"/>
  <c r="I45" i="48" s="1"/>
  <c r="I44" i="48" s="1"/>
  <c r="I43" i="48" s="1"/>
  <c r="I41" i="48" s="1"/>
  <c r="F25" i="62"/>
  <c r="F23" i="62" s="1"/>
  <c r="I39" i="48" l="1"/>
  <c r="L84" i="60"/>
  <c r="F22" i="62"/>
  <c r="F20" i="62" s="1"/>
  <c r="F12" i="62" s="1"/>
  <c r="F21" i="61"/>
  <c r="E21" i="61" s="1"/>
  <c r="E20" i="61" s="1"/>
  <c r="L17" i="60"/>
  <c r="F10" i="62" l="1"/>
  <c r="F20" i="61"/>
  <c r="F17" i="61" s="1"/>
  <c r="E17" i="61" s="1"/>
  <c r="L83" i="60"/>
  <c r="L82" i="60" s="1"/>
  <c r="L9" i="60" s="1"/>
  <c r="F12" i="61" l="1"/>
  <c r="G12" i="61"/>
  <c r="L23" i="59"/>
  <c r="E12" i="61" l="1"/>
  <c r="F10" i="61"/>
  <c r="I19" i="48"/>
  <c r="I17" i="48" s="1"/>
  <c r="I15" i="48" s="1"/>
  <c r="I13" i="48" s="1"/>
  <c r="I11" i="48" s="1"/>
  <c r="I9" i="48" s="1"/>
  <c r="G10" i="61"/>
  <c r="E10" i="61" l="1"/>
  <c r="J88" i="66"/>
  <c r="J87" i="66" s="1"/>
  <c r="J86" i="66" s="1"/>
  <c r="J84" i="66" l="1"/>
  <c r="J10" i="66" s="1"/>
  <c r="J85" i="66"/>
</calcChain>
</file>

<file path=xl/sharedStrings.xml><?xml version="1.0" encoding="utf-8"?>
<sst xmlns="http://schemas.openxmlformats.org/spreadsheetml/2006/main" count="860" uniqueCount="327">
  <si>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</si>
  <si>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</si>
  <si>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</si>
  <si>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</si>
  <si>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</si>
  <si>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</si>
  <si>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</si>
  <si>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</si>
  <si>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</si>
  <si>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</si>
  <si>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</si>
  <si>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</si>
  <si>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</si>
  <si>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</si>
  <si>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</si>
  <si>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</si>
  <si>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</si>
  <si>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</si>
  <si>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</si>
  <si>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</si>
  <si>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</si>
  <si>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</si>
  <si>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>Հավելված N 1</t>
  </si>
  <si>
    <t>N ------------ -Ն որոշման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</si>
  <si>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</si>
  <si>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</si>
  <si>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</si>
  <si>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</si>
  <si>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</si>
  <si>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</si>
  <si>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</si>
  <si>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</si>
  <si>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Տրանսֆերտների տրամադրում</t>
  </si>
  <si>
    <t xml:space="preserve">  Մարզերում առաջնահերթ լուծում պահանջող հիմնախնդիրների լուծում</t>
  </si>
  <si>
    <t>Համայնքներ</t>
  </si>
  <si>
    <t xml:space="preserve"> ՀՀ Լոռու  մարզպետի աշխատակազմ</t>
  </si>
  <si>
    <t xml:space="preserve"> Տրանսֆերտների տրամադրում </t>
  </si>
  <si>
    <t xml:space="preserve"> Ծրագրային դասիչը</t>
  </si>
  <si>
    <t>ՀՀ տարածքային կառավարման և ենթակառուցվածքների նախարարություն</t>
  </si>
  <si>
    <t>Մարզերում առաջնահերթ լուծում պահանջող հիմնախնդիրների լուծում</t>
  </si>
  <si>
    <t>1212-12025</t>
  </si>
  <si>
    <t xml:space="preserve"> ՀՀ կառավարություն</t>
  </si>
  <si>
    <t>1212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</si>
  <si>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</si>
  <si>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</si>
  <si>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</si>
  <si>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</si>
  <si>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</si>
  <si>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</si>
  <si>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</si>
  <si>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</si>
  <si>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ՀՀ կառավարության 2025 թվականի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</si>
  <si>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</si>
  <si>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</si>
  <si>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</si>
  <si>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</si>
  <si>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</si>
  <si>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</si>
  <si>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</si>
  <si>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</si>
  <si>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</si>
  <si>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</si>
  <si>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</si>
  <si>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</si>
  <si>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</si>
  <si>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</si>
  <si>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</si>
  <si>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</si>
  <si>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</si>
  <si>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</si>
  <si>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ԲՍԿ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</si>
  <si>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</si>
  <si>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>Համայնքների թիվ, հատ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</si>
  <si>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</si>
  <si>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</si>
  <si>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</si>
  <si>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</si>
  <si>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</si>
  <si>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</si>
  <si>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</si>
  <si>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</si>
  <si>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</si>
  <si>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</si>
  <si>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</si>
  <si>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</si>
  <si>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</si>
  <si>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</si>
  <si>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Հավելված N 3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</si>
  <si>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</si>
  <si>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</si>
  <si>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</si>
  <si>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</si>
  <si>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</si>
  <si>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</si>
  <si>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</si>
  <si>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</si>
  <si>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</si>
  <si>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</si>
  <si>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</si>
  <si>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</si>
  <si>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</si>
  <si>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</si>
  <si>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                  ՎԱՐՉԱՊԵՏԻ ԱՇԽԱՏԱԿԱԶՄԻ       ՂԵԿԱՎԱՐ ՝ </t>
  </si>
  <si>
    <t xml:space="preserve">                 Ա. ՀԱՐՈՒԹՅՈՒՆՅԱՆ</t>
  </si>
  <si>
    <t>Հավելված 4</t>
  </si>
  <si>
    <t xml:space="preserve">                 ՂԵԿԱՎԱՐ՝     Ա. ՀԱՐՈՒԹՅՈՒՆՅԱՆ</t>
  </si>
  <si>
    <t xml:space="preserve"> 1212</t>
  </si>
  <si>
    <t xml:space="preserve"> </t>
  </si>
  <si>
    <t>-------------- ի № ---- -Ն որոշման</t>
  </si>
  <si>
    <t xml:space="preserve"> հազար դրամներով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</si>
  <si>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</si>
  <si>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Ծրագիր</t>
  </si>
  <si>
    <t>Ինն ամիս</t>
  </si>
  <si>
    <t>Տարի</t>
  </si>
  <si>
    <t xml:space="preserve"> Կապիտալ սուբվենցիաներ համայնքներին</t>
  </si>
  <si>
    <t xml:space="preserve"> Տարածքային զարգացում</t>
  </si>
  <si>
    <t>այդ թվում` ըստ ուղղությունների</t>
  </si>
  <si>
    <t>ՀՀ Լոռու մարզպետի աշխատակազմ</t>
  </si>
  <si>
    <t xml:space="preserve"> ՀՀ Լոռու մարզպետի աշխատակազմ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</si>
  <si>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</si>
  <si>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</si>
  <si>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</si>
  <si>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Կոդը</t>
  </si>
  <si>
    <t>Անվանումը</t>
  </si>
  <si>
    <t>Գնման ձևը</t>
  </si>
  <si>
    <t>Միավորի գինը</t>
  </si>
  <si>
    <t>Քանակը</t>
  </si>
  <si>
    <t>Բաժին N 01</t>
  </si>
  <si>
    <t>Խումբ N 08</t>
  </si>
  <si>
    <t xml:space="preserve">Դաս N 01 </t>
  </si>
  <si>
    <t>1212  32001</t>
  </si>
  <si>
    <t xml:space="preserve">  ՀՀ մարզերում առաջնահերթ լուծում պահանջող անհետաձգելի ծրագրերի իրականացում</t>
  </si>
  <si>
    <t xml:space="preserve"> ՄԱՍ II.  ԱՇԽԱՏԱՆՔՆԵՐ</t>
  </si>
  <si>
    <t>դրամ</t>
  </si>
  <si>
    <t xml:space="preserve"> ՄԱՍ III. ԾԱՌԱՅՈՒԹՅՈՒՆՆԵՐ</t>
  </si>
  <si>
    <t>տեխնիկական հսկողության ծառայություններ</t>
  </si>
  <si>
    <t>ՀԲՄ</t>
  </si>
  <si>
    <t>Չափման միավորը</t>
  </si>
  <si>
    <t>Գումարը
(հազար դրամով)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</si>
  <si>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</si>
  <si>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</si>
  <si>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45231126/501</t>
  </si>
  <si>
    <t>Ոռոգման խողովակաշարերի կառուցման աշխատանքներ</t>
  </si>
  <si>
    <t>հեղինակային հսկողության ծառայություններ</t>
  </si>
  <si>
    <t>71351540/502</t>
  </si>
  <si>
    <t xml:space="preserve"> ՀՀ Արարատի մարզ</t>
  </si>
  <si>
    <t>Զանգակատան ջրամբարի  ոռոգման ցանցի 1կմ երկարությամբ ջրատարի կառուցման աշխատանքներ</t>
  </si>
  <si>
    <t xml:space="preserve"> ՀՀ Արարատի մարզպետի աշխատակազմ</t>
  </si>
  <si>
    <t xml:space="preserve"> - Շենքերի և շինությունների շինարարություն</t>
  </si>
  <si>
    <t>Տաշիր համայնքի թվով 6 կամուրջների հիմնանորոգում և Տաշիր քաղաքի Գետափնյա 8 շենքի հիմքի վերանորոգում և մայթի վերականգնում</t>
  </si>
  <si>
    <t>ՄԱ</t>
  </si>
  <si>
    <t>դրենաժների կառուցման աշխատանքներ</t>
  </si>
  <si>
    <t>ԳՀ</t>
  </si>
  <si>
    <t>45221142/501</t>
  </si>
  <si>
    <t xml:space="preserve"> ընդհանուր շինարարական աշխատանքներ</t>
  </si>
  <si>
    <t>45231160/501</t>
  </si>
  <si>
    <t>շինարարական աշխատանքներ մայրուղիների և ճանապարհների համար</t>
  </si>
  <si>
    <t>ԲՄ</t>
  </si>
  <si>
    <t>71351540/505</t>
  </si>
  <si>
    <t>71351540/501</t>
  </si>
  <si>
    <t>Ալավերդի քաղաքի Թումանյան փողոցի քանդված հենապատերի կառուցման, ճանապարհի ասֆալտապատման, կապիտալ վերանորոգման, մայթերի կառուցման, վերականգնման, ճանապարհի կահավորման՝ գծանշումներ, ճանապարհային նշանների տեղադրման, ճաղաշարերի տեղադրման աշխատանքներ</t>
  </si>
  <si>
    <t>Ալավերդի համայնքի ճանապարհների և բակային հատվածների ասֆալտապատման, կապիտալ վերանորոգման և խաղահրապարակների կառուցման աշխատանքներ 
/Թումանյան փողոցի թիվ 5 և թիվ 6 շենքերի  բակային տարածք/</t>
  </si>
  <si>
    <t>Ալավերդի քաղաքի Սանահին թաղամասի ջրամատակարարման արտաքին ջրատար համակարգի վերակառուցման աշխատանքներ</t>
  </si>
  <si>
    <t>45241170/501</t>
  </si>
  <si>
    <t xml:space="preserve"> ջրամատակարարման համակարգերի կառուցում</t>
  </si>
  <si>
    <t>71351540/503</t>
  </si>
  <si>
    <t>ՀՀ Սյունիքի մարզ</t>
  </si>
  <si>
    <t xml:space="preserve"> ՀՀ Սյունիքի մարզպետի աշխատակազմ</t>
  </si>
  <si>
    <t xml:space="preserve"> ՀՀ Արմավիրի մարզ</t>
  </si>
  <si>
    <t xml:space="preserve"> ՀՀ Արմավիրի մարզպետի աշխատակազմ</t>
  </si>
  <si>
    <t>45451700/501</t>
  </si>
  <si>
    <t>վերակառուցման աշխատանքներ</t>
  </si>
  <si>
    <t>Փարաքար  համայնքի Փարաքար բնակավայրի Արևելյան նորակառույց թաղամասով անցնող անձրևատար կոլեկտորի վերակառուցման աշխատանքներ</t>
  </si>
  <si>
    <t>ՀՀ Lոռու մարզպետի աշխատակազմ</t>
  </si>
  <si>
    <r>
      <t xml:space="preserve">ՀՀ Սյունիքի մարզի Մեղրի քաղաքի Ադելյան 5 հասցեում գտնվող մանկապարտեզի շրջակա տարածքի դրենաժային համակարգի </t>
    </r>
    <r>
      <rPr>
        <sz val="12"/>
        <color theme="1"/>
        <rFont val="GHEA Grapalat"/>
        <family val="3"/>
      </rPr>
      <t>կառուցման աշխատանքներ</t>
    </r>
  </si>
  <si>
    <t>ՀՀ Արարատի մարզպետի աշխատակազմ</t>
  </si>
  <si>
    <t>ՀՀ Սյունիքի մարզի Մեղրի քաղաքի Ադելյան 5 հասցեում գտնվող մանկապարտեզի շրջակա տարածքի դրենաժային համակարգի կառուցման աշխատանքներ</t>
  </si>
  <si>
    <t>ՀՀ Սյունիքի մարզպետի աշխատակազմ</t>
  </si>
  <si>
    <t>ՀՀ  Արմավիրի մարզպետի աշխատակազմ</t>
  </si>
  <si>
    <t>ՀՀ  Լոռու մարզպետի աշխատակազմ</t>
  </si>
  <si>
    <t>Հավելված № 5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</si>
  <si>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ԼՐԱՑՈՒՄԸ</t>
  </si>
  <si>
    <t>Ցուցանիշների փոփոխությունը 
(ավելացումները նշված են դրական նշանով)</t>
  </si>
  <si>
    <t>12025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</si>
  <si>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</si>
  <si>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</si>
  <si>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</si>
  <si>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98111140/502</t>
  </si>
  <si>
    <t>98111140/503</t>
  </si>
  <si>
    <t>98111140/501</t>
  </si>
  <si>
    <t>45231156/501</t>
  </si>
  <si>
    <t>98111140/</t>
  </si>
  <si>
    <t>ՀՀ Լոռու մարզ</t>
  </si>
  <si>
    <t>ՀՀ Վայոց ձորի մարզպետի աշխատակազմ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</si>
  <si>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</si>
  <si>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</si>
  <si>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Հավելված N 6</t>
  </si>
  <si>
    <t xml:space="preserve"> ՀԱՅԱՍՏԱՆԻ ՀԱՆՐԱՊԵՏՈՒԹՅԱՆ ԿԱՌԱՎԱՐՈՒԹՅԱՆ 2024 ԹՎԱԿԱՆԻ ԴԵԿՏԵՄԲԵՐԻ 27-Ի N 2060-Ն ՈՐՈՇՄԱՆ N 5 ՀԱՎԵԼՎԱԾԻ N 7 ԱՂՅՈՒՍԱԿՈՒՄ ԿԱՏԱՐՎՈՂ ԼՐԱՑՈՒՄԸ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</si>
  <si>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</si>
  <si>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</si>
  <si>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</si>
  <si>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«Եղեգնաձորի մշակույթի կենտրոն» ՊՈԱԿ</t>
  </si>
  <si>
    <t>Հավելված N 9</t>
  </si>
  <si>
    <t>Հավելված  № 8</t>
  </si>
  <si>
    <t>տանիքների վերանորոգման աշխատանքներ</t>
  </si>
  <si>
    <t>71351540/504</t>
  </si>
  <si>
    <t>98111140/1</t>
  </si>
  <si>
    <t>98111140/2</t>
  </si>
  <si>
    <t>98111140/3</t>
  </si>
  <si>
    <t>98111140/4</t>
  </si>
  <si>
    <t>98111140/5</t>
  </si>
  <si>
    <t>Սիսիան համայնքի թվով 5 բազմաբնակարան բնակելի շենքերի տանիքների վերանորոգման աշխատանքներ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</si>
  <si>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</si>
  <si>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</si>
  <si>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</si>
  <si>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1047</t>
  </si>
  <si>
    <t>1047</t>
  </si>
  <si>
    <t>ՀՀ Սյունիքի մարզում տարածքային պետական կառավարում</t>
  </si>
  <si>
    <t>ՀՀ Սյունիքի մարզում պետական քաղաքականության իրականացման ապահովում</t>
  </si>
  <si>
    <t>ՀՀ Սյունիքի մարզում իրականացվող պետական ծրագրերի արդյունավետության և հասցեականության բարելավում, հետադարձ կապի ապահովում</t>
  </si>
  <si>
    <t>1047 - 11001</t>
  </si>
  <si>
    <t>ՀՀ Սյունիքի  մարզպետի աշխատակազմի կողմից տարածքային պետական կառավարման ապահովում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</si>
  <si>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</si>
  <si>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Ծառայությունների մատուցում</t>
  </si>
  <si>
    <t xml:space="preserve"> 11001</t>
  </si>
  <si>
    <t xml:space="preserve"> ՀՀ Սյունիքի  մարզպետի աշխատակազմի կողմից տարածքային պետական կառավարման ապահովում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</si>
  <si>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</si>
  <si>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</si>
  <si>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ԾԱՌԱՅՈՒԹՅՈՒՆՆԵՐԻ  ԵՎ   ԱՊՐԱՆՔՆԵՐԻ  ՁԵՌՔԲԵՐՈՒՄ</t>
  </si>
  <si>
    <t>Խումբ N 01</t>
  </si>
  <si>
    <t>1047 11001</t>
  </si>
  <si>
    <t>79411220/501</t>
  </si>
  <si>
    <t>գնահատման հետ կապված խորհրդատվական ծառայություններ</t>
  </si>
  <si>
    <t xml:space="preserve"> 1047 </t>
  </si>
  <si>
    <t xml:space="preserve"> ՀՀ Սյունիքի մարզում տարածքային պետական կառավարում </t>
  </si>
  <si>
    <t xml:space="preserve"> 1047 - 11001 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</si>
  <si>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</si>
  <si>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Ծառայությունների մատուցում </t>
  </si>
  <si>
    <t xml:space="preserve"> Ծառայությունը մատուցողի անվանումը` ՀՀ Սյունիքի մարզպետի աշխատակազմ </t>
  </si>
  <si>
    <t xml:space="preserve"> ԱՅԼ  ԾԱԽՍԵՐ</t>
  </si>
  <si>
    <t>ՀՀ Տավուշի մարզպետի աշխատակազմ</t>
  </si>
  <si>
    <t xml:space="preserve"> 1004</t>
  </si>
  <si>
    <t xml:space="preserve"> 31002</t>
  </si>
  <si>
    <t xml:space="preserve"> Ոռոգման համակարգերի հիմնանորոգում</t>
  </si>
  <si>
    <t>Գետափ-Եղեգնաձոր ջրանցքի հիմնանորոգում</t>
  </si>
  <si>
    <t>«Սյունիք» ՋՕԸ-ի կողմից շահագործվող Արաքս 1 պոմպակայանի մղման խողովակաշարի հիմնանորոգում</t>
  </si>
  <si>
    <t>Ոռոգման համակարգերի հիմնանորոգում</t>
  </si>
  <si>
    <t xml:space="preserve"> ՀՀ  տարածքային կառավարման և ենթակառուցվածքների նախարարության ջրային կոմիտե</t>
  </si>
  <si>
    <t>այդ թվում՝ ըստ ուղղությունների</t>
  </si>
  <si>
    <t xml:space="preserve"> 1004 </t>
  </si>
  <si>
    <t xml:space="preserve"> Ոռոգման համակարգի առողջացում </t>
  </si>
  <si>
    <t xml:space="preserve"> 1004 - 31002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</si>
  <si>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</si>
  <si>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ՏԿԵՆ ջրային կոմիտե </t>
  </si>
  <si>
    <t>Բաժին N 04</t>
  </si>
  <si>
    <t>Խումբ N 02</t>
  </si>
  <si>
    <t>Ոռոգում</t>
  </si>
  <si>
    <t>1004   31002</t>
  </si>
  <si>
    <t>45231132/5</t>
  </si>
  <si>
    <t>ջրատարների վերականգնման շինարարական աշխատանքներ</t>
  </si>
  <si>
    <t>45231132/9</t>
  </si>
  <si>
    <t xml:space="preserve">Դաս N 04 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</si>
  <si>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</si>
  <si>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</si>
  <si>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</si>
  <si>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</si>
  <si>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1004 - 31002</t>
  </si>
  <si>
    <t>Պետական մարմինների կողմից օգտագործվող ոչ ֆինանսական ակտիվների հետ գործառնություններ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</si>
  <si>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</si>
  <si>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</si>
  <si>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</si>
  <si>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</si>
  <si>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</si>
  <si>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Ոռոգման համակարգի առողջացում</t>
  </si>
  <si>
    <t>Հավելված N 7</t>
  </si>
  <si>
    <t>45211228/501</t>
  </si>
  <si>
    <t>Շինարարական աշխատանքներ մանկապարտեզների համար</t>
  </si>
  <si>
    <t>ՀՀ Կոտայքի մարզպետի աշխատակազմ</t>
  </si>
  <si>
    <t>Հայաստանի Հանրապետության Կոտայքի մարզի Աբովյան համայնքի Պտղնի բնակավայրի մանկապարտեզի հիմնանորոգման և նոր մասնաշենքի կառուցման աշխատանքներ</t>
  </si>
  <si>
    <t xml:space="preserve"> ՀՀ Տավուշի մարզ</t>
  </si>
  <si>
    <t>45221142 /501</t>
  </si>
  <si>
    <t>Ընդհանուր շինարարական աշխատանքներ</t>
  </si>
  <si>
    <t>45221142 /502</t>
  </si>
  <si>
    <t>45221142 /503</t>
  </si>
  <si>
    <t>98111140/7</t>
  </si>
  <si>
    <t>98111140/8</t>
  </si>
  <si>
    <t>98111140/9</t>
  </si>
  <si>
    <t xml:space="preserve"> 1004 -31002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</si>
  <si>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</si>
  <si>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ՀՀ Շիրակի մարզպետի աշխատակազմ</t>
  </si>
  <si>
    <t>1039</t>
  </si>
  <si>
    <t>ՀՀ Շիրակի մարզում տարածքային պետական կառավարում</t>
  </si>
  <si>
    <t>ՀՀ Շիրակի մարզում պետական քաղաքականության իրականացման ապահովում</t>
  </si>
  <si>
    <t>1039 - 11001</t>
  </si>
  <si>
    <t>ՀՀ Շիրակի  մարզպետի աշխատակազմ կողմից տարածքային պետական կառավարման ապահովում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</si>
  <si>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</si>
  <si>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Շիրակի մարզպետի աշխատակազմ</t>
  </si>
  <si>
    <t xml:space="preserve"> 1039</t>
  </si>
  <si>
    <t xml:space="preserve"> ՀՀ Շիրակի մարզում տարածքային պետական կառավարում</t>
  </si>
  <si>
    <t xml:space="preserve"> ՀՀ Շիրակի  մարզպետի աշխատակազմ կողմից տարածքային պետական կառավարման ապահովում</t>
  </si>
  <si>
    <t xml:space="preserve"> ՀՀ Շիրակի մարզպետի աշխատակազմ </t>
  </si>
  <si>
    <t xml:space="preserve"> 1039 </t>
  </si>
  <si>
    <t xml:space="preserve"> ՀՀ Շիրակի մարզում տարածքային պետական կառավարում </t>
  </si>
  <si>
    <t xml:space="preserve"> 1039 - 11001 </t>
  </si>
  <si>
    <t xml:space="preserve"> 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</si>
  <si>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Ծառայությունը մատուցողի անվանումը` ՀՀ Շիրակի մարզպետի աշխատակազմ </t>
  </si>
  <si>
    <t xml:space="preserve"> ԱՅԼ ՀԻՄՆԱԿԱՆ ՄԻՋՈՑՆԵՐ</t>
  </si>
  <si>
    <t xml:space="preserve"> - Նախագծահետազոտական ծախսեր</t>
  </si>
  <si>
    <t>71241200/502</t>
  </si>
  <si>
    <t xml:space="preserve">  նախագծերի պատրաստում, ծախսերի գնահատում</t>
  </si>
  <si>
    <t>փորձաքննության ծառայություններ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</si>
  <si>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</si>
  <si>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«ՀԱՅԱՍՏԱՆԻ ՀԱՆՐԱՊԵՏՈՒԹՅԱՆ 2025 ԹՎԱԿԱՆԻ ՊԵՏԱԿԱՆ ԲՅՈՒՋԵԻ ՄԱՍԻՆ» ՕՐԵՆՔԻ N 1 ՀԱՎԵԼՎԱԾԻ N 3 ԱՂՅՈՒՍԱԿՈՒՄ ԿԱՏԱՐՎՈՂ ՓՈՓՈԽՈՒԹՅՈՒՆՆԵՐԸ ԵՎ 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</si>
  <si>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</si>
  <si>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ՀԱՅԱՍՏԱՆԻ ՀԱՆՐԱՊԵՏՈՒԹՅԱՆ ԿԱՌԱՎԱՐՈՒԹՅԱՆ 2024 ԹՎԱԿԱՆԻ ԴԵԿՏԵՄԲԵՐԻ 27-Ի N 2060Ն ՈՐՈՇՄԱՆ N 10 ՀԱՎԵԼՎԱԾՈՒՄ ԿԱՏԱՐՎՈՂ  ՓՈՓՈԽՈՒԹՅՈՒՆՆԵՐԸ ԵՎ ԼՐԱՑՈՒՄՆԵՐԸ </t>
  </si>
  <si>
    <t>Իջևան համայնքի Կիրանց բնակավայրի ոռոգման համակարգի կառուցման աշխատանքներ</t>
  </si>
  <si>
    <t>Իջևան համայնքի Կիրանց բնակավայրի խմելու ջրի համակարգի կառուցման աշխատանքներ</t>
  </si>
  <si>
    <t>Իջևան համայնքի Սարիգյուղ բնակավայրի խմելու ջրի համակարգի կառուցման աշխատանքներ</t>
  </si>
  <si>
    <t xml:space="preserve">Ոռոգման ցանցի երկարություն/գծամետր </t>
  </si>
  <si>
    <t>խմելու ջրի ցացնի երկարություն/գծամետր</t>
  </si>
  <si>
    <t>խմելու ջրի ցանցի երկարություն/գծամետր</t>
  </si>
  <si>
    <t xml:space="preserve">Ոռոգման ցանցի ջրատարի երկարություն, կմ </t>
  </si>
  <si>
    <t>ՀՀ Կոտայքի մարզ</t>
  </si>
  <si>
    <t xml:space="preserve"> Ցուցանիշների փոփոխությունը
 (ավելացումները նշված են դրական նշանով, իսկ նվազեցումները` փակագծերում)</t>
  </si>
  <si>
    <t>50531140/1</t>
  </si>
  <si>
    <t>ՀՀ Լոռու մարզի կրթահամալիրներ տանող ճանապարհների միջին նորոգման և հիմնանորոգման աշխատանքների նախագծանախահաշվային փաստաթղթերի ձեռքբերում և նախագծանախահաշվային փաստաթղթերի պարզ փորձաքննություն</t>
  </si>
  <si>
    <t>ՀՀ Արմավիրի մարզպետի աշխատակազմ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</si>
</sst>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##,##0;\(##,##0\);\-"/>
    <numFmt numFmtId="173" formatCode="_-* #,##0.00\ _₽_-;\-* #,##0.00\ _₽_-;_-* &quot;-&quot;??\ _₽_-;_-@_-"/>
    <numFmt numFmtId="174" formatCode="0.0"/>
    <numFmt numFmtId="175" formatCode="_(* #,##0.0_);_(* \(#,##0.0\);_(* &quot;-&quot;?_);_(@_)"/>
    <numFmt numFmtId="176" formatCode="##,##0.000000000000;\(##,##0.000000000000\);\-"/>
    <numFmt numFmtId="177" formatCode="##,##0.0000000000000000;\(##,##0.0000000000000000\);\-"/>
    <numFmt numFmtId="178" formatCode="##,##0.0000000000000000000;\(##,##0.0000000000000000000\);\-"/>
  </numFmts>
  <fonts count="11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2"/>
      <color theme="1" tint="4.9989318521683403E-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2B2B00"/>
      <name val="GHEA Grapalat"/>
      <family val="3"/>
    </font>
    <font>
      <sz val="10"/>
      <name val="Arial"/>
      <family val="2"/>
    </font>
    <font>
      <b/>
      <i/>
      <sz val="12"/>
      <color theme="1"/>
      <name val="GHEA Grapalat"/>
      <family val="3"/>
    </font>
    <font>
      <b/>
      <sz val="12"/>
      <color theme="1" tint="4.9989318521683403E-2"/>
      <name val="GHEA Grapalat"/>
      <family val="3"/>
    </font>
    <font>
      <sz val="8"/>
      <name val="Arial"/>
      <family val="2"/>
    </font>
    <font>
      <b/>
      <sz val="11"/>
      <name val="GHEA Grapalat"/>
      <family val="3"/>
    </font>
    <font>
      <i/>
      <sz val="8"/>
      <name val="GHEA Grapalat"/>
      <family val="2"/>
    </font>
    <font>
      <sz val="12"/>
      <color rgb="FF333333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45">
    <xf numFmtId="0" fontId="0" fillId="0" borderId="0"/>
    <xf numFmtId="0" fontId="6" fillId="0" borderId="0"/>
    <xf numFmtId="0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51" fillId="24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7" fontId="68" fillId="0" borderId="0" applyFill="0" applyBorder="0" applyProtection="0">
      <alignment horizontal="right" vertical="top"/>
    </xf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70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7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70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70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70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4" fillId="25" borderId="16" applyNumberFormat="0" applyFont="0" applyAlignment="0" applyProtection="0"/>
    <xf numFmtId="0" fontId="73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69" fillId="0" borderId="0"/>
    <xf numFmtId="43" fontId="3" fillId="0" borderId="0" applyFont="0" applyFill="0" applyBorder="0" applyAlignment="0" applyProtection="0"/>
    <xf numFmtId="43" fontId="73" fillId="0" borderId="0" applyFont="0" applyFill="0" applyBorder="0" applyAlignment="0" applyProtection="0"/>
    <xf numFmtId="164" fontId="75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0" fillId="0" borderId="0"/>
    <xf numFmtId="0" fontId="2" fillId="0" borderId="0"/>
    <xf numFmtId="0" fontId="2" fillId="0" borderId="0"/>
    <xf numFmtId="169" fontId="6" fillId="0" borderId="0" applyFont="0" applyFill="0" applyBorder="0" applyAlignment="0" applyProtection="0"/>
    <xf numFmtId="0" fontId="78" fillId="0" borderId="0"/>
    <xf numFmtId="0" fontId="79" fillId="0" borderId="18" applyNumberFormat="0" applyFill="0" applyAlignment="0" applyProtection="0"/>
    <xf numFmtId="0" fontId="80" fillId="0" borderId="19" applyNumberFormat="0" applyFill="0" applyAlignment="0" applyProtection="0"/>
    <xf numFmtId="0" fontId="81" fillId="0" borderId="20" applyNumberFormat="0" applyFill="0" applyAlignment="0" applyProtection="0"/>
    <xf numFmtId="0" fontId="81" fillId="0" borderId="0" applyNumberFormat="0" applyFill="0" applyBorder="0" applyAlignment="0" applyProtection="0"/>
    <xf numFmtId="0" fontId="82" fillId="44" borderId="0" applyNumberFormat="0" applyBorder="0" applyAlignment="0" applyProtection="0"/>
    <xf numFmtId="0" fontId="83" fillId="45" borderId="0" applyNumberFormat="0" applyBorder="0" applyAlignment="0" applyProtection="0"/>
    <xf numFmtId="0" fontId="84" fillId="24" borderId="0" applyNumberFormat="0" applyBorder="0" applyAlignment="0" applyProtection="0"/>
    <xf numFmtId="0" fontId="85" fillId="46" borderId="21" applyNumberFormat="0" applyAlignment="0" applyProtection="0"/>
    <xf numFmtId="0" fontId="86" fillId="47" borderId="22" applyNumberFormat="0" applyAlignment="0" applyProtection="0"/>
    <xf numFmtId="0" fontId="87" fillId="47" borderId="21" applyNumberFormat="0" applyAlignment="0" applyProtection="0"/>
    <xf numFmtId="0" fontId="88" fillId="0" borderId="23" applyNumberFormat="0" applyFill="0" applyAlignment="0" applyProtection="0"/>
    <xf numFmtId="0" fontId="89" fillId="48" borderId="24" applyNumberFormat="0" applyAlignment="0" applyProtection="0"/>
    <xf numFmtId="0" fontId="90" fillId="0" borderId="0" applyNumberFormat="0" applyFill="0" applyBorder="0" applyAlignment="0" applyProtection="0"/>
    <xf numFmtId="0" fontId="2" fillId="25" borderId="16" applyNumberFormat="0" applyFont="0" applyAlignment="0" applyProtection="0"/>
    <xf numFmtId="0" fontId="91" fillId="0" borderId="0" applyNumberFormat="0" applyFill="0" applyBorder="0" applyAlignment="0" applyProtection="0"/>
    <xf numFmtId="0" fontId="92" fillId="0" borderId="25" applyNumberFormat="0" applyFill="0" applyAlignment="0" applyProtection="0"/>
    <xf numFmtId="0" fontId="70" fillId="49" borderId="0" applyNumberFormat="0" applyBorder="0" applyAlignment="0" applyProtection="0"/>
    <xf numFmtId="0" fontId="70" fillId="28" borderId="0" applyNumberFormat="0" applyBorder="0" applyAlignment="0" applyProtection="0"/>
    <xf numFmtId="0" fontId="70" fillId="50" borderId="0" applyNumberFormat="0" applyBorder="0" applyAlignment="0" applyProtection="0"/>
    <xf numFmtId="0" fontId="70" fillId="31" borderId="0" applyNumberFormat="0" applyBorder="0" applyAlignment="0" applyProtection="0"/>
    <xf numFmtId="0" fontId="70" fillId="51" borderId="0" applyNumberFormat="0" applyBorder="0" applyAlignment="0" applyProtection="0"/>
    <xf numFmtId="0" fontId="70" fillId="34" borderId="0" applyNumberFormat="0" applyBorder="0" applyAlignment="0" applyProtection="0"/>
    <xf numFmtId="0" fontId="70" fillId="52" borderId="0" applyNumberFormat="0" applyBorder="0" applyAlignment="0" applyProtection="0"/>
    <xf numFmtId="0" fontId="70" fillId="37" borderId="0" applyNumberFormat="0" applyBorder="0" applyAlignment="0" applyProtection="0"/>
    <xf numFmtId="0" fontId="70" fillId="53" borderId="0" applyNumberFormat="0" applyBorder="0" applyAlignment="0" applyProtection="0"/>
    <xf numFmtId="0" fontId="70" fillId="40" borderId="0" applyNumberFormat="0" applyBorder="0" applyAlignment="0" applyProtection="0"/>
    <xf numFmtId="0" fontId="70" fillId="54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1" fillId="0" borderId="0"/>
    <xf numFmtId="0" fontId="99" fillId="0" borderId="0"/>
    <xf numFmtId="173" fontId="8" fillId="0" borderId="0" applyFont="0" applyFill="0" applyBorder="0" applyAlignment="0" applyProtection="0"/>
    <xf numFmtId="9" fontId="103" fillId="0" borderId="0" applyFont="0" applyFill="0" applyBorder="0" applyAlignment="0" applyProtection="0"/>
    <xf numFmtId="167" fontId="108" fillId="0" borderId="0" applyFill="0" applyBorder="0" applyProtection="0">
      <alignment horizontal="right" vertical="top"/>
    </xf>
    <xf numFmtId="0" fontId="110" fillId="0" borderId="0" applyNumberFormat="0" applyFill="0" applyBorder="0" applyAlignment="0" applyProtection="0"/>
  </cellStyleXfs>
  <cellXfs count="472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Continuous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right"/>
    </xf>
    <xf numFmtId="0" fontId="74" fillId="0" borderId="0" xfId="0" applyFont="1"/>
    <xf numFmtId="0" fontId="74" fillId="0" borderId="0" xfId="0" applyFont="1" applyAlignment="1">
      <alignment vertical="top"/>
    </xf>
    <xf numFmtId="0" fontId="74" fillId="0" borderId="0" xfId="0" applyFont="1" applyAlignment="1">
      <alignment horizontal="center"/>
    </xf>
    <xf numFmtId="0" fontId="76" fillId="0" borderId="0" xfId="0" applyFont="1" applyAlignment="1">
      <alignment horizontal="left"/>
    </xf>
    <xf numFmtId="0" fontId="74" fillId="0" borderId="26" xfId="0" applyFont="1" applyBorder="1" applyAlignment="1">
      <alignment horizontal="left" vertical="top" wrapText="1"/>
    </xf>
    <xf numFmtId="0" fontId="27" fillId="0" borderId="26" xfId="0" applyFont="1" applyBorder="1" applyAlignment="1">
      <alignment horizontal="center" vertical="center" wrapText="1"/>
    </xf>
    <xf numFmtId="0" fontId="74" fillId="0" borderId="0" xfId="0" applyFont="1" applyAlignment="1">
      <alignment horizontal="left" vertical="top"/>
    </xf>
    <xf numFmtId="0" fontId="76" fillId="0" borderId="0" xfId="0" applyFont="1"/>
    <xf numFmtId="0" fontId="74" fillId="0" borderId="26" xfId="0" applyFont="1" applyBorder="1" applyAlignment="1">
      <alignment horizontal="center" vertical="center" wrapText="1"/>
    </xf>
    <xf numFmtId="0" fontId="74" fillId="0" borderId="26" xfId="0" applyFont="1" applyBorder="1" applyAlignment="1">
      <alignment horizontal="left" vertical="center" wrapText="1"/>
    </xf>
    <xf numFmtId="0" fontId="27" fillId="0" borderId="26" xfId="0" applyFont="1" applyBorder="1"/>
    <xf numFmtId="0" fontId="74" fillId="0" borderId="26" xfId="0" applyFont="1" applyBorder="1"/>
    <xf numFmtId="167" fontId="74" fillId="0" borderId="26" xfId="160" applyFont="1" applyFill="1" applyBorder="1" applyAlignment="1">
      <alignment horizontal="center" vertical="top"/>
    </xf>
    <xf numFmtId="170" fontId="74" fillId="0" borderId="26" xfId="189" applyNumberFormat="1" applyFont="1" applyFill="1" applyBorder="1" applyAlignment="1">
      <alignment horizontal="right" vertical="center" wrapText="1"/>
    </xf>
    <xf numFmtId="166" fontId="27" fillId="0" borderId="0" xfId="0" applyNumberFormat="1" applyFont="1"/>
    <xf numFmtId="49" fontId="27" fillId="0" borderId="0" xfId="0" applyNumberFormat="1" applyFont="1" applyAlignment="1">
      <alignment vertical="top" wrapText="1"/>
    </xf>
    <xf numFmtId="0" fontId="27" fillId="0" borderId="0" xfId="0" applyFont="1" applyAlignment="1">
      <alignment horizontal="right" vertical="top" wrapText="1"/>
    </xf>
    <xf numFmtId="167" fontId="72" fillId="0" borderId="0" xfId="0" applyNumberFormat="1" applyFont="1" applyAlignment="1">
      <alignment horizontal="right" vertical="top" wrapText="1"/>
    </xf>
    <xf numFmtId="168" fontId="74" fillId="0" borderId="26" xfId="188" applyNumberFormat="1" applyFont="1" applyFill="1" applyBorder="1" applyAlignment="1">
      <alignment horizontal="right" vertical="center" wrapText="1"/>
    </xf>
    <xf numFmtId="168" fontId="27" fillId="0" borderId="26" xfId="188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vertical="top"/>
    </xf>
    <xf numFmtId="168" fontId="74" fillId="0" borderId="26" xfId="188" applyNumberFormat="1" applyFont="1" applyFill="1" applyBorder="1" applyAlignment="1">
      <alignment horizontal="center" vertical="center" wrapText="1"/>
    </xf>
    <xf numFmtId="168" fontId="74" fillId="0" borderId="26" xfId="188" applyNumberFormat="1" applyFont="1" applyFill="1" applyBorder="1" applyAlignment="1">
      <alignment vertical="center" wrapText="1"/>
    </xf>
    <xf numFmtId="0" fontId="27" fillId="0" borderId="0" xfId="204" applyFont="1"/>
    <xf numFmtId="166" fontId="27" fillId="0" borderId="0" xfId="204" applyNumberFormat="1" applyFont="1" applyAlignment="1">
      <alignment horizontal="center" vertical="center"/>
    </xf>
    <xf numFmtId="166" fontId="27" fillId="0" borderId="0" xfId="204" applyNumberFormat="1" applyFont="1" applyAlignment="1">
      <alignment horizontal="right" vertical="center"/>
    </xf>
    <xf numFmtId="166" fontId="27" fillId="0" borderId="0" xfId="0" applyNumberFormat="1" applyFont="1" applyAlignment="1">
      <alignment horizontal="right" vertical="center"/>
    </xf>
    <xf numFmtId="0" fontId="27" fillId="0" borderId="0" xfId="204" applyFont="1" applyAlignment="1">
      <alignment vertical="center"/>
    </xf>
    <xf numFmtId="0" fontId="27" fillId="0" borderId="0" xfId="204" applyFont="1" applyAlignment="1">
      <alignment horizontal="left" vertical="center"/>
    </xf>
    <xf numFmtId="0" fontId="27" fillId="0" borderId="0" xfId="204" applyFont="1" applyAlignment="1">
      <alignment horizontal="center" wrapText="1"/>
    </xf>
    <xf numFmtId="166" fontId="27" fillId="0" borderId="0" xfId="204" applyNumberFormat="1" applyFont="1" applyAlignment="1">
      <alignment horizontal="center" vertical="center" wrapText="1"/>
    </xf>
    <xf numFmtId="166" fontId="27" fillId="0" borderId="0" xfId="205" applyNumberFormat="1" applyFont="1" applyAlignment="1">
      <alignment vertical="center" wrapText="1"/>
    </xf>
    <xf numFmtId="0" fontId="27" fillId="0" borderId="0" xfId="205" applyFont="1" applyAlignment="1">
      <alignment horizontal="left" vertical="top" wrapText="1"/>
    </xf>
    <xf numFmtId="0" fontId="74" fillId="0" borderId="0" xfId="205" applyFont="1" applyAlignment="1">
      <alignment horizontal="left" vertical="top" wrapText="1"/>
    </xf>
    <xf numFmtId="166" fontId="74" fillId="0" borderId="26" xfId="204" applyNumberFormat="1" applyFont="1" applyBorder="1" applyAlignment="1">
      <alignment horizontal="center" vertical="center" wrapText="1"/>
    </xf>
    <xf numFmtId="0" fontId="74" fillId="0" borderId="26" xfId="204" applyFont="1" applyBorder="1"/>
    <xf numFmtId="0" fontId="74" fillId="0" borderId="0" xfId="204" applyFont="1"/>
    <xf numFmtId="0" fontId="27" fillId="0" borderId="26" xfId="204" applyFont="1" applyBorder="1"/>
    <xf numFmtId="0" fontId="72" fillId="0" borderId="26" xfId="0" applyFont="1" applyBorder="1" applyAlignment="1">
      <alignment horizontal="left" vertical="center" wrapText="1"/>
    </xf>
    <xf numFmtId="0" fontId="98" fillId="0" borderId="26" xfId="0" applyFont="1" applyBorder="1" applyAlignment="1">
      <alignment horizontal="left" vertical="center" wrapText="1"/>
    </xf>
    <xf numFmtId="49" fontId="27" fillId="0" borderId="26" xfId="204" applyNumberFormat="1" applyFont="1" applyBorder="1" applyAlignment="1">
      <alignment horizontal="left" vertical="center" wrapText="1"/>
    </xf>
    <xf numFmtId="0" fontId="27" fillId="0" borderId="26" xfId="204" applyFont="1" applyBorder="1" applyAlignment="1">
      <alignment horizontal="left" vertical="center" wrapText="1"/>
    </xf>
    <xf numFmtId="166" fontId="74" fillId="0" borderId="26" xfId="205" applyNumberFormat="1" applyFont="1" applyBorder="1" applyAlignment="1">
      <alignment horizontal="center" vertical="center" wrapText="1"/>
    </xf>
    <xf numFmtId="0" fontId="74" fillId="0" borderId="26" xfId="205" applyFont="1" applyBorder="1" applyAlignment="1">
      <alignment horizontal="center" vertical="center" wrapText="1"/>
    </xf>
    <xf numFmtId="168" fontId="27" fillId="0" borderId="26" xfId="188" applyNumberFormat="1" applyFont="1" applyFill="1" applyBorder="1" applyAlignment="1">
      <alignment vertical="center" wrapText="1"/>
    </xf>
    <xf numFmtId="166" fontId="74" fillId="0" borderId="26" xfId="206" applyNumberFormat="1" applyFont="1" applyFill="1" applyBorder="1" applyAlignment="1">
      <alignment horizontal="right" vertical="center" wrapText="1"/>
    </xf>
    <xf numFmtId="171" fontId="27" fillId="0" borderId="30" xfId="204" applyNumberFormat="1" applyFont="1" applyBorder="1" applyAlignment="1">
      <alignment horizontal="right" vertical="center" wrapText="1"/>
    </xf>
    <xf numFmtId="166" fontId="72" fillId="0" borderId="26" xfId="0" applyNumberFormat="1" applyFont="1" applyBorder="1" applyAlignment="1">
      <alignment horizontal="right" vertical="center" wrapText="1"/>
    </xf>
    <xf numFmtId="166" fontId="27" fillId="0" borderId="26" xfId="206" applyNumberFormat="1" applyFont="1" applyFill="1" applyBorder="1" applyAlignment="1">
      <alignment horizontal="right" vertical="center" wrapText="1"/>
    </xf>
    <xf numFmtId="166" fontId="76" fillId="0" borderId="26" xfId="0" applyNumberFormat="1" applyFont="1" applyBorder="1" applyAlignment="1">
      <alignment horizontal="right" vertical="center" wrapText="1"/>
    </xf>
    <xf numFmtId="168" fontId="27" fillId="0" borderId="26" xfId="188" applyNumberFormat="1" applyFont="1" applyFill="1" applyBorder="1" applyAlignment="1">
      <alignment horizontal="center" vertical="center" wrapText="1"/>
    </xf>
    <xf numFmtId="170" fontId="74" fillId="0" borderId="26" xfId="189" applyNumberFormat="1" applyFont="1" applyBorder="1" applyAlignment="1">
      <alignment horizontal="right" vertical="center"/>
    </xf>
    <xf numFmtId="0" fontId="74" fillId="0" borderId="26" xfId="0" applyFont="1" applyBorder="1" applyAlignment="1">
      <alignment horizontal="center" vertical="top" wrapText="1"/>
    </xf>
    <xf numFmtId="0" fontId="27" fillId="0" borderId="26" xfId="0" applyFont="1" applyBorder="1" applyAlignment="1">
      <alignment horizontal="center" vertical="top" wrapText="1"/>
    </xf>
    <xf numFmtId="168" fontId="27" fillId="0" borderId="0" xfId="0" applyNumberFormat="1" applyFont="1" applyAlignment="1">
      <alignment horizontal="right"/>
    </xf>
    <xf numFmtId="0" fontId="74" fillId="0" borderId="0" xfId="0" applyFont="1" applyAlignment="1">
      <alignment wrapText="1"/>
    </xf>
    <xf numFmtId="0" fontId="27" fillId="0" borderId="0" xfId="0" applyFont="1" applyAlignment="1">
      <alignment wrapText="1"/>
    </xf>
    <xf numFmtId="49" fontId="74" fillId="0" borderId="26" xfId="100" applyNumberFormat="1" applyFont="1" applyBorder="1" applyAlignment="1">
      <alignment horizontal="center" vertical="center" textRotation="90" wrapText="1"/>
    </xf>
    <xf numFmtId="0" fontId="74" fillId="0" borderId="26" xfId="100" applyFont="1" applyBorder="1" applyAlignment="1">
      <alignment horizontal="left" vertical="top" wrapText="1"/>
    </xf>
    <xf numFmtId="168" fontId="74" fillId="0" borderId="26" xfId="100" applyNumberFormat="1" applyFont="1" applyBorder="1" applyAlignment="1">
      <alignment horizontal="center" vertical="center" wrapText="1"/>
    </xf>
    <xf numFmtId="49" fontId="27" fillId="0" borderId="26" xfId="100" applyNumberFormat="1" applyFont="1" applyBorder="1" applyAlignment="1">
      <alignment horizontal="center" vertical="center" textRotation="90" wrapText="1"/>
    </xf>
    <xf numFmtId="0" fontId="74" fillId="0" borderId="0" xfId="0" applyFont="1" applyAlignment="1">
      <alignment horizontal="left" vertical="top" wrapText="1"/>
    </xf>
    <xf numFmtId="0" fontId="74" fillId="0" borderId="26" xfId="100" applyFont="1" applyBorder="1" applyAlignment="1">
      <alignment horizontal="center" vertical="center" wrapText="1"/>
    </xf>
    <xf numFmtId="0" fontId="94" fillId="0" borderId="26" xfId="100" applyFont="1" applyBorder="1" applyAlignment="1">
      <alignment horizontal="center" vertical="center" wrapText="1"/>
    </xf>
    <xf numFmtId="0" fontId="74" fillId="0" borderId="26" xfId="100" applyFont="1" applyBorder="1" applyAlignment="1">
      <alignment horizontal="center" vertical="top" wrapText="1"/>
    </xf>
    <xf numFmtId="0" fontId="27" fillId="0" borderId="26" xfId="100" applyFont="1" applyBorder="1" applyAlignment="1">
      <alignment horizontal="center" vertical="center" wrapText="1"/>
    </xf>
    <xf numFmtId="0" fontId="95" fillId="0" borderId="26" xfId="0" applyFont="1" applyBorder="1" applyAlignment="1">
      <alignment horizontal="left" vertical="top" wrapText="1"/>
    </xf>
    <xf numFmtId="0" fontId="27" fillId="0" borderId="26" xfId="182" applyFont="1" applyBorder="1" applyAlignment="1">
      <alignment horizontal="left" vertical="center" wrapText="1"/>
    </xf>
    <xf numFmtId="0" fontId="72" fillId="0" borderId="26" xfId="0" applyFont="1" applyBorder="1" applyAlignment="1">
      <alignment wrapText="1"/>
    </xf>
    <xf numFmtId="0" fontId="27" fillId="0" borderId="0" xfId="0" applyFont="1" applyAlignment="1">
      <alignment horizontal="center" vertical="top" wrapText="1"/>
    </xf>
    <xf numFmtId="0" fontId="27" fillId="0" borderId="0" xfId="179" applyFont="1">
      <alignment horizontal="left" vertical="top" wrapText="1"/>
    </xf>
    <xf numFmtId="168" fontId="27" fillId="0" borderId="0" xfId="0" applyNumberFormat="1" applyFont="1"/>
    <xf numFmtId="170" fontId="27" fillId="0" borderId="26" xfId="189" applyNumberFormat="1" applyFont="1" applyFill="1" applyBorder="1" applyAlignment="1">
      <alignment horizontal="center" vertical="center" wrapText="1"/>
    </xf>
    <xf numFmtId="170" fontId="27" fillId="0" borderId="26" xfId="189" applyNumberFormat="1" applyFont="1" applyFill="1" applyBorder="1" applyAlignment="1">
      <alignment horizontal="center" vertical="center"/>
    </xf>
    <xf numFmtId="168" fontId="27" fillId="0" borderId="26" xfId="0" applyNumberFormat="1" applyFont="1" applyBorder="1" applyAlignment="1">
      <alignment horizontal="center" vertical="center" wrapText="1"/>
    </xf>
    <xf numFmtId="168" fontId="27" fillId="0" borderId="26" xfId="0" applyNumberFormat="1" applyFont="1" applyBorder="1" applyAlignment="1">
      <alignment horizontal="center" vertical="center"/>
    </xf>
    <xf numFmtId="164" fontId="27" fillId="0" borderId="26" xfId="189" applyFont="1" applyFill="1" applyBorder="1" applyAlignment="1">
      <alignment horizontal="right" vertical="center" wrapText="1"/>
    </xf>
    <xf numFmtId="170" fontId="102" fillId="0" borderId="26" xfId="189" applyNumberFormat="1" applyFont="1" applyFill="1" applyBorder="1" applyAlignment="1">
      <alignment horizontal="center" vertical="center" wrapText="1"/>
    </xf>
    <xf numFmtId="0" fontId="97" fillId="0" borderId="26" xfId="0" applyFont="1" applyBorder="1" applyAlignment="1">
      <alignment horizontal="left" vertical="center" wrapText="1"/>
    </xf>
    <xf numFmtId="0" fontId="27" fillId="0" borderId="26" xfId="0" applyFont="1" applyBorder="1" applyAlignment="1">
      <alignment horizontal="left" vertical="center" wrapText="1"/>
    </xf>
    <xf numFmtId="0" fontId="27" fillId="0" borderId="31" xfId="0" applyFont="1" applyBorder="1" applyAlignment="1">
      <alignment horizontal="right" vertical="center"/>
    </xf>
    <xf numFmtId="166" fontId="27" fillId="0" borderId="26" xfId="204" applyNumberFormat="1" applyFont="1" applyBorder="1" applyAlignment="1">
      <alignment horizontal="center" vertical="center" wrapText="1"/>
    </xf>
    <xf numFmtId="49" fontId="74" fillId="0" borderId="26" xfId="204" applyNumberFormat="1" applyFont="1" applyBorder="1" applyAlignment="1">
      <alignment horizontal="center" vertical="center" wrapText="1"/>
    </xf>
    <xf numFmtId="0" fontId="74" fillId="0" borderId="26" xfId="204" applyFont="1" applyBorder="1" applyAlignment="1">
      <alignment horizontal="center" vertical="center" wrapText="1"/>
    </xf>
    <xf numFmtId="166" fontId="27" fillId="0" borderId="0" xfId="204" applyNumberFormat="1" applyFont="1"/>
    <xf numFmtId="0" fontId="72" fillId="0" borderId="0" xfId="0" applyFont="1"/>
    <xf numFmtId="0" fontId="72" fillId="0" borderId="0" xfId="0" applyFont="1" applyAlignment="1">
      <alignment horizontal="right"/>
    </xf>
    <xf numFmtId="0" fontId="76" fillId="0" borderId="26" xfId="0" applyFont="1" applyBorder="1" applyAlignment="1">
      <alignment horizontal="center" vertical="center" wrapText="1"/>
    </xf>
    <xf numFmtId="2" fontId="76" fillId="0" borderId="26" xfId="0" applyNumberFormat="1" applyFont="1" applyBorder="1" applyAlignment="1">
      <alignment horizontal="center" vertical="center" wrapText="1"/>
    </xf>
    <xf numFmtId="0" fontId="76" fillId="0" borderId="26" xfId="0" applyFont="1" applyBorder="1"/>
    <xf numFmtId="1" fontId="72" fillId="0" borderId="26" xfId="0" applyNumberFormat="1" applyFont="1" applyBorder="1" applyAlignment="1">
      <alignment horizontal="center" vertical="center"/>
    </xf>
    <xf numFmtId="1" fontId="104" fillId="0" borderId="26" xfId="0" applyNumberFormat="1" applyFont="1" applyBorder="1" applyAlignment="1">
      <alignment horizontal="left" vertical="center"/>
    </xf>
    <xf numFmtId="170" fontId="76" fillId="0" borderId="26" xfId="189" applyNumberFormat="1" applyFont="1" applyBorder="1" applyAlignment="1">
      <alignment horizontal="right" vertical="center"/>
    </xf>
    <xf numFmtId="0" fontId="76" fillId="0" borderId="26" xfId="0" applyFont="1" applyBorder="1" applyAlignment="1">
      <alignment horizontal="center" vertical="center"/>
    </xf>
    <xf numFmtId="0" fontId="76" fillId="0" borderId="0" xfId="0" applyFont="1" applyAlignment="1">
      <alignment vertical="center"/>
    </xf>
    <xf numFmtId="9" fontId="76" fillId="0" borderId="0" xfId="242" applyFont="1"/>
    <xf numFmtId="0" fontId="105" fillId="0" borderId="26" xfId="0" applyFont="1" applyBorder="1" applyAlignment="1">
      <alignment horizontal="center" vertical="center" wrapText="1"/>
    </xf>
    <xf numFmtId="170" fontId="76" fillId="0" borderId="26" xfId="189" applyNumberFormat="1" applyFont="1" applyFill="1" applyBorder="1" applyAlignment="1">
      <alignment horizontal="right" vertical="center"/>
    </xf>
    <xf numFmtId="0" fontId="72" fillId="0" borderId="0" xfId="0" applyFont="1" applyAlignment="1">
      <alignment horizontal="center"/>
    </xf>
    <xf numFmtId="0" fontId="27" fillId="0" borderId="0" xfId="100" applyFont="1" applyAlignment="1">
      <alignment vertical="center" wrapText="1"/>
    </xf>
    <xf numFmtId="0" fontId="27" fillId="0" borderId="26" xfId="0" applyFont="1" applyBorder="1" applyAlignment="1">
      <alignment wrapText="1"/>
    </xf>
    <xf numFmtId="0" fontId="72" fillId="0" borderId="26" xfId="0" applyFont="1" applyBorder="1" applyAlignment="1">
      <alignment horizontal="center" vertical="center" wrapText="1"/>
    </xf>
    <xf numFmtId="170" fontId="74" fillId="0" borderId="26" xfId="189" applyNumberFormat="1" applyFont="1" applyFill="1" applyBorder="1"/>
    <xf numFmtId="170" fontId="74" fillId="0" borderId="11" xfId="189" applyNumberFormat="1" applyFont="1" applyFill="1" applyBorder="1" applyAlignment="1">
      <alignment horizontal="right" vertical="center" wrapText="1"/>
    </xf>
    <xf numFmtId="170" fontId="74" fillId="0" borderId="26" xfId="189" applyNumberFormat="1" applyFont="1" applyFill="1" applyBorder="1" applyAlignment="1">
      <alignment horizontal="right" vertical="top"/>
    </xf>
    <xf numFmtId="168" fontId="74" fillId="0" borderId="26" xfId="241" applyNumberFormat="1" applyFont="1" applyFill="1" applyBorder="1" applyAlignment="1">
      <alignment horizontal="center" vertical="center" wrapText="1"/>
    </xf>
    <xf numFmtId="168" fontId="74" fillId="0" borderId="26" xfId="188" applyNumberFormat="1" applyFont="1" applyFill="1" applyBorder="1" applyAlignment="1"/>
    <xf numFmtId="0" fontId="74" fillId="0" borderId="26" xfId="0" applyFont="1" applyBorder="1" applyAlignment="1">
      <alignment vertical="center" wrapText="1"/>
    </xf>
    <xf numFmtId="0" fontId="27" fillId="0" borderId="26" xfId="0" applyFont="1" applyBorder="1" applyAlignment="1">
      <alignment horizontal="left" vertical="top" wrapText="1"/>
    </xf>
    <xf numFmtId="168" fontId="74" fillId="0" borderId="26" xfId="188" applyNumberFormat="1" applyFont="1" applyFill="1" applyBorder="1" applyAlignment="1">
      <alignment horizontal="left" vertical="center"/>
    </xf>
    <xf numFmtId="172" fontId="27" fillId="0" borderId="26" xfId="89" applyNumberFormat="1" applyFont="1" applyFill="1" applyBorder="1" applyAlignment="1">
      <alignment horizontal="center" vertical="center"/>
    </xf>
    <xf numFmtId="172" fontId="74" fillId="0" borderId="26" xfId="89" applyNumberFormat="1" applyFont="1" applyFill="1" applyBorder="1" applyAlignment="1">
      <alignment horizontal="center" vertical="center"/>
    </xf>
    <xf numFmtId="170" fontId="27" fillId="0" borderId="26" xfId="189" applyNumberFormat="1" applyFont="1" applyFill="1" applyBorder="1"/>
    <xf numFmtId="170" fontId="72" fillId="0" borderId="26" xfId="189" applyNumberFormat="1" applyFont="1" applyFill="1" applyBorder="1"/>
    <xf numFmtId="168" fontId="74" fillId="0" borderId="26" xfId="179" applyNumberFormat="1" applyFont="1" applyBorder="1">
      <alignment horizontal="left" vertical="top" wrapText="1"/>
    </xf>
    <xf numFmtId="168" fontId="27" fillId="0" borderId="26" xfId="188" applyNumberFormat="1" applyFont="1" applyFill="1" applyBorder="1" applyAlignment="1"/>
    <xf numFmtId="0" fontId="74" fillId="0" borderId="28" xfId="0" applyFont="1" applyBorder="1" applyAlignment="1">
      <alignment vertical="top"/>
    </xf>
    <xf numFmtId="0" fontId="74" fillId="0" borderId="29" xfId="0" applyFont="1" applyBorder="1" applyAlignment="1">
      <alignment vertical="top"/>
    </xf>
    <xf numFmtId="0" fontId="74" fillId="0" borderId="30" xfId="0" applyFont="1" applyBorder="1" applyAlignment="1">
      <alignment vertical="top"/>
    </xf>
    <xf numFmtId="167" fontId="74" fillId="0" borderId="26" xfId="0" applyNumberFormat="1" applyFont="1" applyBorder="1" applyAlignment="1">
      <alignment horizontal="right" vertical="center"/>
    </xf>
    <xf numFmtId="0" fontId="74" fillId="0" borderId="26" xfId="0" applyFont="1" applyBorder="1" applyAlignment="1">
      <alignment vertical="top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0" fontId="72" fillId="0" borderId="26" xfId="0" applyFont="1" applyBorder="1" applyAlignment="1">
      <alignment horizontal="left" vertical="top" wrapText="1"/>
    </xf>
    <xf numFmtId="0" fontId="72" fillId="0" borderId="26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27" fillId="0" borderId="0" xfId="100" applyFont="1" applyAlignment="1">
      <alignment horizontal="center" vertical="center" wrapText="1"/>
    </xf>
    <xf numFmtId="0" fontId="27" fillId="0" borderId="0" xfId="87" applyFont="1" applyAlignment="1">
      <alignment vertical="center" wrapText="1"/>
    </xf>
    <xf numFmtId="0" fontId="27" fillId="0" borderId="0" xfId="87" applyFont="1" applyAlignment="1">
      <alignment vertical="top" wrapText="1"/>
    </xf>
    <xf numFmtId="0" fontId="27" fillId="0" borderId="0" xfId="87" applyFont="1" applyAlignment="1">
      <alignment horizontal="right" vertical="center"/>
    </xf>
    <xf numFmtId="0" fontId="74" fillId="0" borderId="0" xfId="100" applyFont="1" applyAlignment="1">
      <alignment horizontal="center" vertical="center" wrapText="1"/>
    </xf>
    <xf numFmtId="49" fontId="27" fillId="0" borderId="0" xfId="100" applyNumberFormat="1" applyFont="1" applyAlignment="1">
      <alignment horizontal="center" vertical="center" wrapText="1"/>
    </xf>
    <xf numFmtId="0" fontId="27" fillId="0" borderId="0" xfId="100" applyFont="1" applyAlignment="1">
      <alignment horizontal="center" vertical="top" wrapText="1"/>
    </xf>
    <xf numFmtId="166" fontId="27" fillId="0" borderId="0" xfId="100" applyNumberFormat="1" applyFont="1" applyAlignment="1">
      <alignment horizontal="center" vertical="center" wrapText="1"/>
    </xf>
    <xf numFmtId="166" fontId="74" fillId="0" borderId="26" xfId="100" applyNumberFormat="1" applyFont="1" applyBorder="1" applyAlignment="1">
      <alignment horizontal="center" vertical="center" wrapText="1"/>
    </xf>
    <xf numFmtId="0" fontId="27" fillId="0" borderId="26" xfId="100" applyFont="1" applyBorder="1" applyAlignment="1">
      <alignment horizontal="center" vertical="top" wrapText="1"/>
    </xf>
    <xf numFmtId="171" fontId="74" fillId="0" borderId="26" xfId="0" applyNumberFormat="1" applyFont="1" applyBorder="1" applyAlignment="1">
      <alignment horizontal="center" vertical="top"/>
    </xf>
    <xf numFmtId="168" fontId="74" fillId="0" borderId="11" xfId="100" applyNumberFormat="1" applyFont="1" applyBorder="1" applyAlignment="1">
      <alignment vertical="center" wrapText="1"/>
    </xf>
    <xf numFmtId="166" fontId="74" fillId="0" borderId="11" xfId="100" applyNumberFormat="1" applyFont="1" applyBorder="1" applyAlignment="1">
      <alignment horizontal="right" vertical="center" wrapText="1"/>
    </xf>
    <xf numFmtId="171" fontId="74" fillId="0" borderId="26" xfId="0" applyNumberFormat="1" applyFont="1" applyBorder="1" applyAlignment="1">
      <alignment horizontal="right" vertical="center"/>
    </xf>
    <xf numFmtId="0" fontId="94" fillId="0" borderId="26" xfId="100" applyFont="1" applyBorder="1" applyAlignment="1">
      <alignment horizontal="center" vertical="top" wrapText="1"/>
    </xf>
    <xf numFmtId="168" fontId="27" fillId="0" borderId="26" xfId="100" applyNumberFormat="1" applyFont="1" applyBorder="1" applyAlignment="1">
      <alignment horizontal="center" vertical="center" wrapText="1"/>
    </xf>
    <xf numFmtId="168" fontId="27" fillId="0" borderId="26" xfId="100" applyNumberFormat="1" applyFont="1" applyBorder="1" applyAlignment="1">
      <alignment vertical="center" wrapText="1"/>
    </xf>
    <xf numFmtId="166" fontId="27" fillId="0" borderId="26" xfId="100" applyNumberFormat="1" applyFont="1" applyBorder="1" applyAlignment="1">
      <alignment horizontal="right" vertical="center" wrapText="1"/>
    </xf>
    <xf numFmtId="0" fontId="74" fillId="0" borderId="0" xfId="100" applyFont="1" applyAlignment="1">
      <alignment vertical="center" wrapText="1"/>
    </xf>
    <xf numFmtId="0" fontId="95" fillId="0" borderId="26" xfId="183" applyFont="1" applyBorder="1" applyAlignment="1">
      <alignment horizontal="left" vertical="center" wrapText="1"/>
    </xf>
    <xf numFmtId="171" fontId="74" fillId="0" borderId="26" xfId="0" applyNumberFormat="1" applyFont="1" applyBorder="1" applyAlignment="1">
      <alignment horizontal="center" vertical="center"/>
    </xf>
    <xf numFmtId="0" fontId="74" fillId="0" borderId="26" xfId="183" applyFont="1" applyBorder="1" applyAlignment="1">
      <alignment horizontal="left" vertical="center" wrapText="1"/>
    </xf>
    <xf numFmtId="0" fontId="27" fillId="0" borderId="26" xfId="182" applyFont="1" applyBorder="1" applyAlignment="1">
      <alignment horizontal="left" vertical="top" wrapText="1"/>
    </xf>
    <xf numFmtId="171" fontId="74" fillId="0" borderId="26" xfId="0" applyNumberFormat="1" applyFont="1" applyBorder="1" applyAlignment="1">
      <alignment vertical="center"/>
    </xf>
    <xf numFmtId="0" fontId="27" fillId="0" borderId="26" xfId="100" applyFont="1" applyBorder="1" applyAlignment="1">
      <alignment horizontal="left" vertical="top" wrapText="1"/>
    </xf>
    <xf numFmtId="0" fontId="72" fillId="0" borderId="26" xfId="100" applyFont="1" applyBorder="1" applyAlignment="1">
      <alignment horizontal="left" vertical="top" wrapText="1"/>
    </xf>
    <xf numFmtId="0" fontId="27" fillId="0" borderId="26" xfId="100" applyFont="1" applyBorder="1" applyAlignment="1">
      <alignment vertical="top" wrapText="1"/>
    </xf>
    <xf numFmtId="166" fontId="27" fillId="0" borderId="26" xfId="100" applyNumberFormat="1" applyFont="1" applyBorder="1" applyAlignment="1">
      <alignment vertical="center" wrapText="1"/>
    </xf>
    <xf numFmtId="166" fontId="27" fillId="0" borderId="0" xfId="100" applyNumberFormat="1" applyFont="1" applyAlignment="1">
      <alignment vertical="center" wrapText="1"/>
    </xf>
    <xf numFmtId="0" fontId="27" fillId="0" borderId="0" xfId="100" applyFont="1" applyAlignment="1">
      <alignment vertical="top" wrapText="1"/>
    </xf>
    <xf numFmtId="0" fontId="27" fillId="0" borderId="0" xfId="0" applyFont="1" applyAlignment="1">
      <alignment horizontal="center" vertical="center"/>
    </xf>
    <xf numFmtId="167" fontId="74" fillId="0" borderId="0" xfId="160" applyFont="1" applyFill="1">
      <alignment horizontal="right" vertical="top"/>
    </xf>
    <xf numFmtId="0" fontId="74" fillId="0" borderId="0" xfId="0" applyFont="1" applyAlignment="1">
      <alignment vertical="top" wrapText="1"/>
    </xf>
    <xf numFmtId="167" fontId="74" fillId="0" borderId="26" xfId="160" applyFont="1" applyFill="1" applyBorder="1">
      <alignment horizontal="right" vertical="top"/>
    </xf>
    <xf numFmtId="171" fontId="27" fillId="0" borderId="26" xfId="0" applyNumberFormat="1" applyFont="1" applyBorder="1" applyAlignment="1">
      <alignment horizontal="right" vertical="center" wrapText="1"/>
    </xf>
    <xf numFmtId="167" fontId="74" fillId="0" borderId="26" xfId="89" applyFont="1" applyBorder="1" applyAlignment="1">
      <alignment horizontal="right" vertical="center"/>
    </xf>
    <xf numFmtId="167" fontId="27" fillId="0" borderId="26" xfId="89" applyFont="1" applyBorder="1" applyAlignment="1">
      <alignment horizontal="right" vertical="center"/>
    </xf>
    <xf numFmtId="168" fontId="27" fillId="0" borderId="26" xfId="189" applyNumberFormat="1" applyFont="1" applyFill="1" applyBorder="1" applyAlignment="1">
      <alignment vertical="center" wrapText="1"/>
    </xf>
    <xf numFmtId="170" fontId="27" fillId="0" borderId="26" xfId="189" applyNumberFormat="1" applyFont="1" applyFill="1" applyBorder="1" applyAlignment="1"/>
    <xf numFmtId="0" fontId="27" fillId="0" borderId="26" xfId="244" applyFont="1" applyFill="1" applyBorder="1" applyAlignment="1">
      <alignment horizontal="center" vertical="center"/>
    </xf>
    <xf numFmtId="164" fontId="27" fillId="0" borderId="26" xfId="189" applyFont="1" applyFill="1" applyBorder="1" applyAlignment="1">
      <alignment horizontal="center" vertical="center"/>
    </xf>
    <xf numFmtId="167" fontId="27" fillId="0" borderId="26" xfId="89" applyFont="1" applyFill="1" applyBorder="1" applyAlignment="1">
      <alignment horizontal="right" vertical="center"/>
    </xf>
    <xf numFmtId="164" fontId="72" fillId="0" borderId="26" xfId="189" applyFont="1" applyFill="1" applyBorder="1" applyAlignment="1">
      <alignment horizontal="right"/>
    </xf>
    <xf numFmtId="167" fontId="27" fillId="0" borderId="26" xfId="189" applyNumberFormat="1" applyFont="1" applyFill="1" applyBorder="1" applyAlignment="1">
      <alignment horizontal="right" vertical="top" wrapText="1"/>
    </xf>
    <xf numFmtId="167" fontId="74" fillId="0" borderId="26" xfId="189" applyNumberFormat="1" applyFont="1" applyFill="1" applyBorder="1" applyAlignment="1">
      <alignment horizontal="right" vertical="center" wrapText="1"/>
    </xf>
    <xf numFmtId="167" fontId="27" fillId="0" borderId="26" xfId="189" applyNumberFormat="1" applyFont="1" applyFill="1" applyBorder="1" applyAlignment="1">
      <alignment horizontal="right" vertical="center" wrapText="1"/>
    </xf>
    <xf numFmtId="167" fontId="72" fillId="0" borderId="26" xfId="189" applyNumberFormat="1" applyFont="1" applyFill="1" applyBorder="1" applyAlignment="1">
      <alignment horizontal="right" vertical="top" wrapText="1"/>
    </xf>
    <xf numFmtId="167" fontId="74" fillId="0" borderId="26" xfId="189" applyNumberFormat="1" applyFont="1" applyFill="1" applyBorder="1" applyAlignment="1">
      <alignment horizontal="right" vertical="top" wrapText="1"/>
    </xf>
    <xf numFmtId="167" fontId="76" fillId="0" borderId="26" xfId="189" applyNumberFormat="1" applyFont="1" applyFill="1" applyBorder="1" applyAlignment="1">
      <alignment horizontal="right" vertical="top" wrapText="1"/>
    </xf>
    <xf numFmtId="167" fontId="74" fillId="0" borderId="26" xfId="0" applyNumberFormat="1" applyFont="1" applyBorder="1" applyAlignment="1">
      <alignment horizontal="center" vertical="center" wrapText="1"/>
    </xf>
    <xf numFmtId="167" fontId="74" fillId="0" borderId="26" xfId="160" applyFont="1" applyFill="1" applyBorder="1" applyAlignment="1">
      <alignment horizontal="right" vertical="center"/>
    </xf>
    <xf numFmtId="168" fontId="27" fillId="0" borderId="0" xfId="0" applyNumberFormat="1" applyFont="1" applyAlignment="1">
      <alignment vertical="top"/>
    </xf>
    <xf numFmtId="168" fontId="74" fillId="0" borderId="26" xfId="0" applyNumberFormat="1" applyFont="1" applyBorder="1" applyAlignment="1">
      <alignment horizontal="center" vertical="center" wrapText="1"/>
    </xf>
    <xf numFmtId="168" fontId="74" fillId="0" borderId="26" xfId="243" applyNumberFormat="1" applyFont="1" applyFill="1" applyBorder="1">
      <alignment horizontal="right" vertical="top"/>
    </xf>
    <xf numFmtId="168" fontId="74" fillId="0" borderId="26" xfId="189" applyNumberFormat="1" applyFont="1" applyFill="1" applyBorder="1" applyAlignment="1">
      <alignment horizontal="center" vertical="center"/>
    </xf>
    <xf numFmtId="168" fontId="27" fillId="0" borderId="26" xfId="189" applyNumberFormat="1" applyFont="1" applyFill="1" applyBorder="1" applyAlignment="1">
      <alignment horizontal="center" vertical="center" wrapText="1"/>
    </xf>
    <xf numFmtId="168" fontId="27" fillId="0" borderId="26" xfId="189" applyNumberFormat="1" applyFont="1" applyFill="1" applyBorder="1" applyAlignment="1">
      <alignment horizontal="center" vertical="center"/>
    </xf>
    <xf numFmtId="168" fontId="74" fillId="0" borderId="26" xfId="189" applyNumberFormat="1" applyFont="1" applyFill="1" applyBorder="1" applyAlignment="1">
      <alignment horizontal="center" vertical="center" wrapText="1"/>
    </xf>
    <xf numFmtId="168" fontId="27" fillId="0" borderId="26" xfId="189" applyNumberFormat="1" applyFont="1" applyFill="1" applyBorder="1" applyAlignment="1">
      <alignment horizontal="right" vertical="center" wrapText="1"/>
    </xf>
    <xf numFmtId="168" fontId="27" fillId="0" borderId="26" xfId="179" applyNumberFormat="1" applyFont="1" applyBorder="1" applyAlignment="1">
      <alignment horizontal="right" vertical="top" wrapText="1"/>
    </xf>
    <xf numFmtId="168" fontId="74" fillId="0" borderId="26" xfId="89" applyNumberFormat="1" applyFont="1" applyBorder="1" applyAlignment="1">
      <alignment horizontal="right" vertical="center"/>
    </xf>
    <xf numFmtId="168" fontId="27" fillId="0" borderId="26" xfId="89" applyNumberFormat="1" applyFont="1" applyBorder="1" applyAlignment="1">
      <alignment horizontal="center" vertical="center"/>
    </xf>
    <xf numFmtId="168" fontId="27" fillId="0" borderId="26" xfId="189" applyNumberFormat="1" applyFont="1" applyBorder="1" applyAlignment="1">
      <alignment horizontal="center" vertical="center"/>
    </xf>
    <xf numFmtId="168" fontId="27" fillId="0" borderId="26" xfId="189" applyNumberFormat="1" applyFont="1" applyBorder="1" applyAlignment="1">
      <alignment horizontal="right" vertical="center"/>
    </xf>
    <xf numFmtId="168" fontId="27" fillId="0" borderId="0" xfId="0" applyNumberFormat="1" applyFont="1" applyAlignment="1">
      <alignment horizontal="left" vertical="top" wrapText="1"/>
    </xf>
    <xf numFmtId="49" fontId="74" fillId="0" borderId="28" xfId="0" applyNumberFormat="1" applyFont="1" applyBorder="1" applyAlignment="1">
      <alignment horizontal="left" vertical="top" wrapText="1"/>
    </xf>
    <xf numFmtId="0" fontId="74" fillId="0" borderId="28" xfId="0" applyFont="1" applyBorder="1" applyAlignment="1">
      <alignment horizontal="left" vertical="top" wrapText="1"/>
    </xf>
    <xf numFmtId="0" fontId="27" fillId="0" borderId="28" xfId="0" applyFont="1" applyBorder="1" applyAlignment="1">
      <alignment horizontal="left" vertical="center" wrapText="1"/>
    </xf>
    <xf numFmtId="0" fontId="27" fillId="0" borderId="28" xfId="0" applyFont="1" applyBorder="1" applyAlignment="1">
      <alignment horizontal="left" vertical="top" wrapText="1"/>
    </xf>
    <xf numFmtId="167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167" fontId="27" fillId="0" borderId="0" xfId="0" applyNumberFormat="1" applyFont="1" applyAlignment="1">
      <alignment horizontal="right" vertical="center" wrapText="1"/>
    </xf>
    <xf numFmtId="0" fontId="74" fillId="0" borderId="10" xfId="0" applyFont="1" applyBorder="1" applyAlignment="1">
      <alignment horizontal="center" vertical="center"/>
    </xf>
    <xf numFmtId="0" fontId="74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left" vertical="top" wrapText="1"/>
    </xf>
    <xf numFmtId="177" fontId="74" fillId="0" borderId="26" xfId="0" applyNumberFormat="1" applyFont="1" applyBorder="1" applyAlignment="1">
      <alignment horizontal="right" vertical="center"/>
    </xf>
    <xf numFmtId="49" fontId="27" fillId="0" borderId="10" xfId="0" applyNumberFormat="1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center" wrapText="1"/>
    </xf>
    <xf numFmtId="0" fontId="74" fillId="0" borderId="10" xfId="0" applyFont="1" applyBorder="1" applyAlignment="1">
      <alignment horizontal="left" vertical="center" wrapText="1"/>
    </xf>
    <xf numFmtId="49" fontId="74" fillId="0" borderId="10" xfId="0" applyNumberFormat="1" applyFont="1" applyBorder="1" applyAlignment="1">
      <alignment horizontal="left" vertical="top" wrapText="1"/>
    </xf>
    <xf numFmtId="166" fontId="74" fillId="0" borderId="0" xfId="0" applyNumberFormat="1" applyFont="1"/>
    <xf numFmtId="0" fontId="74" fillId="0" borderId="0" xfId="0" applyFont="1" applyAlignment="1">
      <alignment horizontal="left" vertical="center" wrapText="1"/>
    </xf>
    <xf numFmtId="167" fontId="27" fillId="0" borderId="26" xfId="0" applyNumberFormat="1" applyFont="1" applyBorder="1" applyAlignment="1">
      <alignment horizontal="right" vertical="top" wrapText="1"/>
    </xf>
    <xf numFmtId="0" fontId="74" fillId="0" borderId="17" xfId="87" applyFont="1" applyBorder="1" applyAlignment="1">
      <alignment horizontal="left" vertical="center" wrapText="1"/>
    </xf>
    <xf numFmtId="0" fontId="74" fillId="0" borderId="17" xfId="87" applyFont="1" applyBorder="1" applyAlignment="1">
      <alignment horizontal="center" vertical="center" wrapText="1"/>
    </xf>
    <xf numFmtId="0" fontId="74" fillId="0" borderId="0" xfId="87" applyFont="1" applyAlignment="1">
      <alignment horizontal="left" vertical="center" wrapText="1"/>
    </xf>
    <xf numFmtId="0" fontId="74" fillId="0" borderId="26" xfId="87" applyFont="1" applyBorder="1" applyAlignment="1">
      <alignment horizontal="left" vertical="center" wrapText="1"/>
    </xf>
    <xf numFmtId="0" fontId="74" fillId="0" borderId="26" xfId="87" applyFont="1" applyBorder="1" applyAlignment="1">
      <alignment horizontal="center" vertical="center" wrapText="1"/>
    </xf>
    <xf numFmtId="0" fontId="76" fillId="0" borderId="26" xfId="0" applyFont="1" applyBorder="1" applyAlignment="1">
      <alignment horizontal="left" vertical="top" wrapText="1"/>
    </xf>
    <xf numFmtId="0" fontId="76" fillId="0" borderId="26" xfId="0" applyFont="1" applyBorder="1" applyAlignment="1">
      <alignment horizontal="center" vertical="top" wrapText="1"/>
    </xf>
    <xf numFmtId="0" fontId="72" fillId="0" borderId="26" xfId="0" applyFont="1" applyBorder="1" applyAlignment="1">
      <alignment horizontal="center" vertical="top" wrapText="1"/>
    </xf>
    <xf numFmtId="49" fontId="27" fillId="0" borderId="26" xfId="0" applyNumberFormat="1" applyFont="1" applyBorder="1" applyAlignment="1">
      <alignment vertical="top" wrapText="1"/>
    </xf>
    <xf numFmtId="49" fontId="74" fillId="0" borderId="26" xfId="0" applyNumberFormat="1" applyFont="1" applyBorder="1" applyAlignment="1">
      <alignment vertical="top" wrapText="1"/>
    </xf>
    <xf numFmtId="0" fontId="76" fillId="0" borderId="26" xfId="0" applyFont="1" applyBorder="1" applyAlignment="1">
      <alignment vertical="top" wrapText="1"/>
    </xf>
    <xf numFmtId="167" fontId="74" fillId="0" borderId="26" xfId="0" applyNumberFormat="1" applyFont="1" applyBorder="1" applyAlignment="1">
      <alignment horizontal="right" vertical="top" wrapText="1"/>
    </xf>
    <xf numFmtId="0" fontId="27" fillId="0" borderId="26" xfId="179" applyFont="1" applyBorder="1" applyAlignment="1">
      <alignment horizontal="center" vertical="center" wrapText="1"/>
    </xf>
    <xf numFmtId="0" fontId="74" fillId="0" borderId="26" xfId="179" applyFont="1" applyBorder="1" applyAlignment="1">
      <alignment horizontal="center" vertical="center" wrapText="1"/>
    </xf>
    <xf numFmtId="49" fontId="74" fillId="0" borderId="36" xfId="0" applyNumberFormat="1" applyFont="1" applyBorder="1" applyAlignment="1">
      <alignment horizontal="left" vertical="top" wrapText="1"/>
    </xf>
    <xf numFmtId="0" fontId="74" fillId="0" borderId="36" xfId="0" applyFont="1" applyBorder="1" applyAlignment="1">
      <alignment horizontal="left" vertical="top" wrapText="1"/>
    </xf>
    <xf numFmtId="0" fontId="74" fillId="0" borderId="37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left" vertical="top" wrapText="1"/>
    </xf>
    <xf numFmtId="0" fontId="27" fillId="0" borderId="37" xfId="0" applyFont="1" applyBorder="1" applyAlignment="1">
      <alignment horizontal="center" vertical="center" wrapText="1"/>
    </xf>
    <xf numFmtId="0" fontId="74" fillId="0" borderId="36" xfId="0" applyFont="1" applyBorder="1" applyAlignment="1">
      <alignment horizontal="center" vertical="center" wrapText="1"/>
    </xf>
    <xf numFmtId="0" fontId="74" fillId="0" borderId="38" xfId="0" applyFont="1" applyBorder="1" applyAlignment="1">
      <alignment horizontal="left" vertical="top" wrapText="1"/>
    </xf>
    <xf numFmtId="0" fontId="27" fillId="0" borderId="36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top" wrapText="1"/>
    </xf>
    <xf numFmtId="0" fontId="74" fillId="0" borderId="37" xfId="0" applyFont="1" applyBorder="1" applyAlignment="1">
      <alignment horizontal="left" vertical="top" wrapText="1"/>
    </xf>
    <xf numFmtId="0" fontId="27" fillId="0" borderId="39" xfId="0" applyFont="1" applyBorder="1" applyAlignment="1">
      <alignment horizontal="left" vertical="top" wrapText="1"/>
    </xf>
    <xf numFmtId="0" fontId="27" fillId="0" borderId="3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left" vertical="top" wrapText="1"/>
    </xf>
    <xf numFmtId="0" fontId="74" fillId="0" borderId="26" xfId="91" applyFont="1" applyBorder="1" applyAlignment="1">
      <alignment horizontal="center" vertical="top" wrapText="1"/>
    </xf>
    <xf numFmtId="0" fontId="74" fillId="0" borderId="26" xfId="91" applyFont="1" applyBorder="1" applyAlignment="1">
      <alignment horizontal="center" vertical="center" wrapText="1"/>
    </xf>
    <xf numFmtId="0" fontId="27" fillId="0" borderId="26" xfId="91" applyFont="1" applyBorder="1" applyAlignment="1">
      <alignment horizontal="center" vertical="top" wrapText="1"/>
    </xf>
    <xf numFmtId="0" fontId="27" fillId="0" borderId="26" xfId="91" applyFont="1" applyBorder="1" applyAlignment="1">
      <alignment horizontal="center" vertical="center" wrapText="1"/>
    </xf>
    <xf numFmtId="0" fontId="72" fillId="0" borderId="26" xfId="0" applyFont="1" applyBorder="1" applyAlignment="1">
      <alignment vertical="center" wrapText="1"/>
    </xf>
    <xf numFmtId="0" fontId="76" fillId="0" borderId="26" xfId="0" applyFont="1" applyBorder="1" applyAlignment="1">
      <alignment vertical="center" wrapText="1"/>
    </xf>
    <xf numFmtId="0" fontId="27" fillId="0" borderId="26" xfId="179" applyFont="1" applyBorder="1">
      <alignment horizontal="left" vertical="top" wrapText="1"/>
    </xf>
    <xf numFmtId="167" fontId="72" fillId="0" borderId="26" xfId="0" applyNumberFormat="1" applyFont="1" applyBorder="1" applyAlignment="1">
      <alignment horizontal="right" vertical="top" wrapText="1"/>
    </xf>
    <xf numFmtId="0" fontId="27" fillId="0" borderId="0" xfId="179" applyFont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167" fontId="74" fillId="0" borderId="26" xfId="0" applyNumberFormat="1" applyFont="1" applyBorder="1" applyAlignment="1">
      <alignment horizontal="right"/>
    </xf>
    <xf numFmtId="0" fontId="27" fillId="0" borderId="26" xfId="0" applyFont="1" applyBorder="1" applyAlignment="1">
      <alignment vertical="center"/>
    </xf>
    <xf numFmtId="166" fontId="27" fillId="0" borderId="0" xfId="0" applyNumberFormat="1" applyFont="1" applyAlignment="1">
      <alignment vertical="center"/>
    </xf>
    <xf numFmtId="0" fontId="74" fillId="0" borderId="0" xfId="0" applyFont="1" applyAlignment="1">
      <alignment horizontal="center" wrapText="1"/>
    </xf>
    <xf numFmtId="168" fontId="74" fillId="0" borderId="26" xfId="188" applyNumberFormat="1" applyFont="1" applyFill="1" applyBorder="1" applyAlignment="1">
      <alignment vertical="center"/>
    </xf>
    <xf numFmtId="178" fontId="74" fillId="0" borderId="26" xfId="0" applyNumberFormat="1" applyFont="1" applyBorder="1" applyAlignment="1">
      <alignment horizontal="center" vertical="center"/>
    </xf>
    <xf numFmtId="0" fontId="74" fillId="0" borderId="32" xfId="0" applyFont="1" applyBorder="1" applyAlignment="1">
      <alignment horizontal="left" vertical="top" wrapText="1"/>
    </xf>
    <xf numFmtId="167" fontId="74" fillId="0" borderId="26" xfId="0" applyNumberFormat="1" applyFont="1" applyBorder="1" applyAlignment="1">
      <alignment horizontal="center" vertical="center"/>
    </xf>
    <xf numFmtId="0" fontId="96" fillId="0" borderId="26" xfId="0" applyFont="1" applyBorder="1"/>
    <xf numFmtId="0" fontId="96" fillId="0" borderId="26" xfId="0" applyFont="1" applyBorder="1" applyAlignment="1">
      <alignment horizontal="center" vertical="top" wrapText="1"/>
    </xf>
    <xf numFmtId="0" fontId="96" fillId="0" borderId="26" xfId="0" applyFont="1" applyBorder="1" applyAlignment="1">
      <alignment horizontal="center" vertical="center" wrapText="1"/>
    </xf>
    <xf numFmtId="0" fontId="96" fillId="0" borderId="26" xfId="0" applyFont="1" applyBorder="1" applyAlignment="1">
      <alignment horizontal="left" vertical="center" wrapText="1"/>
    </xf>
    <xf numFmtId="0" fontId="96" fillId="0" borderId="26" xfId="0" applyFont="1" applyBorder="1" applyAlignment="1">
      <alignment horizontal="left" vertical="top" wrapText="1"/>
    </xf>
    <xf numFmtId="167" fontId="96" fillId="0" borderId="26" xfId="189" applyNumberFormat="1" applyFont="1" applyFill="1" applyBorder="1" applyAlignment="1">
      <alignment horizontal="center" vertical="center"/>
    </xf>
    <xf numFmtId="0" fontId="96" fillId="0" borderId="0" xfId="0" applyFont="1"/>
    <xf numFmtId="0" fontId="105" fillId="0" borderId="0" xfId="0" applyFont="1"/>
    <xf numFmtId="167" fontId="27" fillId="0" borderId="26" xfId="0" applyNumberFormat="1" applyFont="1" applyBorder="1" applyAlignment="1">
      <alignment horizontal="center" vertical="center"/>
    </xf>
    <xf numFmtId="167" fontId="96" fillId="0" borderId="26" xfId="189" applyNumberFormat="1" applyFont="1" applyFill="1" applyBorder="1" applyAlignment="1">
      <alignment horizontal="center" vertical="center" wrapText="1"/>
    </xf>
    <xf numFmtId="167" fontId="105" fillId="0" borderId="26" xfId="189" applyNumberFormat="1" applyFont="1" applyFill="1" applyBorder="1" applyAlignment="1">
      <alignment horizontal="center" vertical="center" wrapText="1"/>
    </xf>
    <xf numFmtId="168" fontId="27" fillId="0" borderId="26" xfId="100" applyNumberFormat="1" applyFont="1" applyBorder="1" applyAlignment="1">
      <alignment horizontal="right" vertical="top" wrapText="1"/>
    </xf>
    <xf numFmtId="168" fontId="74" fillId="0" borderId="26" xfId="89" applyNumberFormat="1" applyFont="1" applyFill="1" applyBorder="1">
      <alignment horizontal="right" vertical="top"/>
    </xf>
    <xf numFmtId="168" fontId="27" fillId="0" borderId="26" xfId="0" applyNumberFormat="1" applyFont="1" applyBorder="1" applyAlignment="1">
      <alignment horizontal="left" vertical="top" wrapText="1"/>
    </xf>
    <xf numFmtId="168" fontId="95" fillId="0" borderId="26" xfId="100" applyNumberFormat="1" applyFont="1" applyBorder="1" applyAlignment="1">
      <alignment horizontal="right" vertical="top" wrapText="1"/>
    </xf>
    <xf numFmtId="0" fontId="74" fillId="0" borderId="26" xfId="0" applyFont="1" applyBorder="1" applyAlignment="1">
      <alignment horizontal="right" vertical="top" wrapText="1"/>
    </xf>
    <xf numFmtId="0" fontId="27" fillId="0" borderId="26" xfId="0" applyFont="1" applyBorder="1" applyAlignment="1">
      <alignment horizontal="right"/>
    </xf>
    <xf numFmtId="0" fontId="27" fillId="0" borderId="29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left" vertical="center" wrapText="1"/>
    </xf>
    <xf numFmtId="0" fontId="74" fillId="0" borderId="28" xfId="0" applyFont="1" applyBorder="1" applyAlignment="1">
      <alignment vertical="top" wrapText="1"/>
    </xf>
    <xf numFmtId="0" fontId="27" fillId="0" borderId="28" xfId="0" applyFont="1" applyBorder="1" applyAlignment="1">
      <alignment vertical="top" wrapText="1"/>
    </xf>
    <xf numFmtId="0" fontId="100" fillId="0" borderId="28" xfId="0" applyFont="1" applyBorder="1" applyAlignment="1">
      <alignment horizontal="left" vertical="center" wrapText="1"/>
    </xf>
    <xf numFmtId="0" fontId="101" fillId="0" borderId="28" xfId="0" applyFont="1" applyBorder="1" applyAlignment="1">
      <alignment horizontal="left" vertical="center" wrapText="1"/>
    </xf>
    <xf numFmtId="0" fontId="72" fillId="0" borderId="28" xfId="0" applyFont="1" applyBorder="1" applyAlignment="1">
      <alignment horizontal="left" vertical="top" wrapText="1"/>
    </xf>
    <xf numFmtId="0" fontId="95" fillId="0" borderId="28" xfId="0" applyFont="1" applyBorder="1" applyAlignment="1">
      <alignment horizontal="left" vertical="top" wrapText="1"/>
    </xf>
    <xf numFmtId="0" fontId="74" fillId="0" borderId="28" xfId="179" applyFont="1" applyBorder="1">
      <alignment horizontal="left" vertical="top" wrapText="1"/>
    </xf>
    <xf numFmtId="0" fontId="27" fillId="0" borderId="28" xfId="179" applyFont="1" applyBorder="1">
      <alignment horizontal="left" vertical="top" wrapText="1"/>
    </xf>
    <xf numFmtId="0" fontId="95" fillId="0" borderId="28" xfId="179" applyFont="1" applyBorder="1">
      <alignment horizontal="left" vertical="top" wrapText="1"/>
    </xf>
    <xf numFmtId="0" fontId="27" fillId="0" borderId="28" xfId="182" applyFont="1" applyBorder="1" applyAlignment="1">
      <alignment horizontal="left" vertical="center" wrapText="1"/>
    </xf>
    <xf numFmtId="0" fontId="74" fillId="0" borderId="28" xfId="100" applyFont="1" applyBorder="1" applyAlignment="1">
      <alignment horizontal="left" vertical="top" wrapText="1"/>
    </xf>
    <xf numFmtId="0" fontId="72" fillId="0" borderId="28" xfId="0" applyFont="1" applyBorder="1" applyAlignment="1">
      <alignment wrapText="1"/>
    </xf>
    <xf numFmtId="167" fontId="105" fillId="0" borderId="26" xfId="189" applyNumberFormat="1" applyFont="1" applyFill="1" applyBorder="1" applyAlignment="1">
      <alignment horizontal="center" vertical="center"/>
    </xf>
    <xf numFmtId="170" fontId="27" fillId="0" borderId="26" xfId="189" applyNumberFormat="1" applyFont="1" applyFill="1" applyBorder="1" applyAlignment="1">
      <alignment vertical="center"/>
    </xf>
    <xf numFmtId="170" fontId="27" fillId="0" borderId="26" xfId="189" applyNumberFormat="1" applyFont="1" applyFill="1" applyBorder="1" applyAlignment="1">
      <alignment horizontal="right"/>
    </xf>
    <xf numFmtId="166" fontId="74" fillId="0" borderId="0" xfId="87" applyNumberFormat="1" applyFont="1" applyAlignment="1">
      <alignment horizontal="left" vertical="center" wrapText="1"/>
    </xf>
    <xf numFmtId="167" fontId="27" fillId="0" borderId="0" xfId="0" applyNumberFormat="1" applyFont="1" applyAlignment="1">
      <alignment horizontal="right" vertical="center"/>
    </xf>
    <xf numFmtId="167" fontId="27" fillId="0" borderId="0" xfId="0" applyNumberFormat="1" applyFont="1" applyAlignment="1">
      <alignment horizontal="left" vertical="top" wrapText="1"/>
    </xf>
    <xf numFmtId="0" fontId="74" fillId="0" borderId="28" xfId="0" applyFont="1" applyBorder="1" applyAlignment="1">
      <alignment horizontal="left"/>
    </xf>
    <xf numFmtId="0" fontId="74" fillId="0" borderId="29" xfId="0" applyFont="1" applyBorder="1" applyAlignment="1">
      <alignment horizontal="left"/>
    </xf>
    <xf numFmtId="176" fontId="74" fillId="0" borderId="29" xfId="0" applyNumberFormat="1" applyFont="1" applyBorder="1" applyAlignment="1">
      <alignment horizontal="left"/>
    </xf>
    <xf numFmtId="176" fontId="74" fillId="0" borderId="30" xfId="0" applyNumberFormat="1" applyFont="1" applyBorder="1" applyAlignment="1">
      <alignment horizontal="left"/>
    </xf>
    <xf numFmtId="176" fontId="74" fillId="0" borderId="26" xfId="0" applyNumberFormat="1" applyFont="1" applyBorder="1"/>
    <xf numFmtId="176" fontId="74" fillId="0" borderId="26" xfId="0" applyNumberFormat="1" applyFont="1" applyBorder="1" applyAlignment="1">
      <alignment horizontal="left" vertical="top" wrapText="1"/>
    </xf>
    <xf numFmtId="176" fontId="27" fillId="0" borderId="26" xfId="0" applyNumberFormat="1" applyFont="1" applyBorder="1" applyAlignment="1">
      <alignment horizontal="left" vertical="top" wrapText="1"/>
    </xf>
    <xf numFmtId="176" fontId="74" fillId="0" borderId="29" xfId="0" applyNumberFormat="1" applyFont="1" applyBorder="1" applyAlignment="1">
      <alignment vertical="top"/>
    </xf>
    <xf numFmtId="176" fontId="74" fillId="0" borderId="30" xfId="0" applyNumberFormat="1" applyFont="1" applyBorder="1" applyAlignment="1">
      <alignment vertical="top"/>
    </xf>
    <xf numFmtId="176" fontId="27" fillId="0" borderId="26" xfId="0" applyNumberFormat="1" applyFont="1" applyBorder="1"/>
    <xf numFmtId="172" fontId="74" fillId="0" borderId="26" xfId="0" applyNumberFormat="1" applyFont="1" applyBorder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167" fontId="27" fillId="0" borderId="0" xfId="0" applyNumberFormat="1" applyFont="1"/>
    <xf numFmtId="0" fontId="27" fillId="0" borderId="0" xfId="11" applyFont="1" applyAlignment="1">
      <alignment horizontal="right" vertical="top" wrapText="1"/>
    </xf>
    <xf numFmtId="0" fontId="27" fillId="0" borderId="0" xfId="11" applyFont="1" applyAlignment="1">
      <alignment horizontal="left" vertical="top" wrapText="1"/>
    </xf>
    <xf numFmtId="0" fontId="27" fillId="0" borderId="0" xfId="87" applyFont="1" applyAlignment="1">
      <alignment horizontal="right" vertical="center" wrapText="1"/>
    </xf>
    <xf numFmtId="0" fontId="27" fillId="0" borderId="0" xfId="11" applyFont="1" applyAlignment="1">
      <alignment vertical="center" wrapText="1"/>
    </xf>
    <xf numFmtId="0" fontId="74" fillId="0" borderId="0" xfId="11" applyFont="1" applyAlignment="1">
      <alignment horizontal="center" vertical="top" wrapText="1"/>
    </xf>
    <xf numFmtId="0" fontId="27" fillId="0" borderId="0" xfId="11" applyFont="1" applyAlignment="1">
      <alignment horizontal="right" wrapText="1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 wrapText="1"/>
    </xf>
    <xf numFmtId="0" fontId="74" fillId="0" borderId="26" xfId="0" applyFont="1" applyBorder="1" applyAlignment="1">
      <alignment vertical="center"/>
    </xf>
    <xf numFmtId="0" fontId="74" fillId="0" borderId="29" xfId="0" applyFont="1" applyBorder="1" applyAlignment="1">
      <alignment vertical="center" wrapText="1"/>
    </xf>
    <xf numFmtId="0" fontId="74" fillId="0" borderId="30" xfId="0" applyFont="1" applyBorder="1" applyAlignment="1">
      <alignment vertical="center" wrapText="1"/>
    </xf>
    <xf numFmtId="0" fontId="109" fillId="0" borderId="26" xfId="0" applyFont="1" applyBorder="1" applyAlignment="1">
      <alignment horizontal="center" vertical="center" wrapText="1"/>
    </xf>
    <xf numFmtId="175" fontId="27" fillId="0" borderId="26" xfId="0" applyNumberFormat="1" applyFont="1" applyBorder="1" applyAlignment="1">
      <alignment horizontal="left" vertical="center" wrapText="1"/>
    </xf>
    <xf numFmtId="168" fontId="74" fillId="0" borderId="26" xfId="0" applyNumberFormat="1" applyFont="1" applyBorder="1"/>
    <xf numFmtId="0" fontId="72" fillId="0" borderId="2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9" xfId="0" applyFont="1" applyBorder="1" applyAlignment="1">
      <alignment vertical="center" wrapText="1"/>
    </xf>
    <xf numFmtId="0" fontId="27" fillId="0" borderId="30" xfId="0" applyFont="1" applyBorder="1" applyAlignment="1">
      <alignment vertical="center" wrapText="1"/>
    </xf>
    <xf numFmtId="175" fontId="27" fillId="0" borderId="26" xfId="0" applyNumberFormat="1" applyFont="1" applyBorder="1" applyAlignment="1">
      <alignment vertical="center" wrapText="1"/>
    </xf>
    <xf numFmtId="0" fontId="74" fillId="0" borderId="26" xfId="0" applyFont="1" applyBorder="1" applyAlignment="1">
      <alignment horizontal="center" wrapText="1"/>
    </xf>
    <xf numFmtId="175" fontId="27" fillId="0" borderId="26" xfId="0" applyNumberFormat="1" applyFont="1" applyBorder="1"/>
    <xf numFmtId="174" fontId="27" fillId="0" borderId="26" xfId="0" applyNumberFormat="1" applyFont="1" applyBorder="1"/>
    <xf numFmtId="43" fontId="27" fillId="0" borderId="0" xfId="0" applyNumberFormat="1" applyFont="1"/>
    <xf numFmtId="175" fontId="27" fillId="0" borderId="26" xfId="0" applyNumberFormat="1" applyFont="1" applyBorder="1" applyAlignment="1">
      <alignment horizontal="center" vertical="center" wrapText="1"/>
    </xf>
    <xf numFmtId="0" fontId="76" fillId="0" borderId="26" xfId="0" applyFont="1" applyBorder="1" applyAlignment="1">
      <alignment horizontal="center" wrapText="1"/>
    </xf>
    <xf numFmtId="174" fontId="27" fillId="0" borderId="0" xfId="0" applyNumberFormat="1" applyFont="1"/>
    <xf numFmtId="0" fontId="93" fillId="0" borderId="28" xfId="0" applyFont="1" applyBorder="1" applyAlignment="1">
      <alignment horizontal="left" vertical="top" wrapText="1"/>
    </xf>
    <xf numFmtId="167" fontId="74" fillId="55" borderId="26" xfId="0" applyNumberFormat="1" applyFont="1" applyFill="1" applyBorder="1" applyAlignment="1">
      <alignment horizontal="center" vertical="center" wrapText="1"/>
    </xf>
    <xf numFmtId="0" fontId="74" fillId="55" borderId="26" xfId="0" applyFont="1" applyFill="1" applyBorder="1" applyAlignment="1">
      <alignment horizontal="right" vertical="top" wrapText="1"/>
    </xf>
    <xf numFmtId="0" fontId="74" fillId="55" borderId="26" xfId="0" applyFont="1" applyFill="1" applyBorder="1" applyAlignment="1">
      <alignment vertical="center" wrapText="1"/>
    </xf>
    <xf numFmtId="0" fontId="74" fillId="55" borderId="26" xfId="0" applyFont="1" applyFill="1" applyBorder="1" applyAlignment="1">
      <alignment horizontal="right" vertical="center" wrapText="1"/>
    </xf>
    <xf numFmtId="0" fontId="27" fillId="55" borderId="26" xfId="0" applyFont="1" applyFill="1" applyBorder="1"/>
    <xf numFmtId="0" fontId="27" fillId="55" borderId="26" xfId="0" applyFont="1" applyFill="1" applyBorder="1" applyAlignment="1">
      <alignment horizontal="left" vertical="top" wrapText="1"/>
    </xf>
    <xf numFmtId="0" fontId="74" fillId="55" borderId="26" xfId="0" applyFont="1" applyFill="1" applyBorder="1" applyAlignment="1">
      <alignment horizontal="left" vertical="top" wrapText="1"/>
    </xf>
    <xf numFmtId="172" fontId="74" fillId="55" borderId="26" xfId="0" applyNumberFormat="1" applyFont="1" applyFill="1" applyBorder="1" applyAlignment="1">
      <alignment horizontal="center" vertical="center" wrapText="1"/>
    </xf>
    <xf numFmtId="0" fontId="74" fillId="55" borderId="28" xfId="0" applyFont="1" applyFill="1" applyBorder="1" applyAlignment="1">
      <alignment vertical="top"/>
    </xf>
    <xf numFmtId="0" fontId="74" fillId="55" borderId="29" xfId="0" applyFont="1" applyFill="1" applyBorder="1" applyAlignment="1">
      <alignment vertical="top"/>
    </xf>
    <xf numFmtId="0" fontId="74" fillId="55" borderId="30" xfId="0" applyFont="1" applyFill="1" applyBorder="1" applyAlignment="1">
      <alignment vertical="top"/>
    </xf>
    <xf numFmtId="0" fontId="74" fillId="55" borderId="26" xfId="0" applyFont="1" applyFill="1" applyBorder="1"/>
    <xf numFmtId="167" fontId="74" fillId="55" borderId="26" xfId="0" applyNumberFormat="1" applyFont="1" applyFill="1" applyBorder="1" applyAlignment="1">
      <alignment horizontal="right" vertical="center"/>
    </xf>
    <xf numFmtId="0" fontId="74" fillId="55" borderId="26" xfId="0" applyFont="1" applyFill="1" applyBorder="1" applyAlignment="1">
      <alignment horizontal="center" vertical="center" wrapText="1"/>
    </xf>
    <xf numFmtId="167" fontId="74" fillId="55" borderId="26" xfId="160" applyFont="1" applyFill="1" applyBorder="1" applyAlignment="1">
      <alignment horizontal="right" vertical="center"/>
    </xf>
    <xf numFmtId="0" fontId="74" fillId="55" borderId="26" xfId="0" applyFont="1" applyFill="1" applyBorder="1" applyAlignment="1">
      <alignment horizontal="center" vertical="top" wrapText="1"/>
    </xf>
    <xf numFmtId="167" fontId="74" fillId="55" borderId="26" xfId="0" applyNumberFormat="1" applyFont="1" applyFill="1" applyBorder="1" applyAlignment="1">
      <alignment horizontal="right" vertical="center" wrapText="1"/>
    </xf>
    <xf numFmtId="167" fontId="74" fillId="55" borderId="26" xfId="160" applyFont="1" applyFill="1" applyBorder="1">
      <alignment horizontal="right" vertical="top"/>
    </xf>
    <xf numFmtId="0" fontId="74" fillId="55" borderId="26" xfId="0" applyFont="1" applyFill="1" applyBorder="1" applyAlignment="1">
      <alignment vertical="top"/>
    </xf>
    <xf numFmtId="0" fontId="27" fillId="55" borderId="26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right"/>
    </xf>
    <xf numFmtId="0" fontId="27" fillId="0" borderId="31" xfId="0" applyFont="1" applyBorder="1" applyAlignment="1">
      <alignment horizontal="right"/>
    </xf>
    <xf numFmtId="0" fontId="74" fillId="0" borderId="0" xfId="0" applyFont="1" applyAlignment="1">
      <alignment horizontal="center" wrapText="1"/>
    </xf>
    <xf numFmtId="0" fontId="74" fillId="0" borderId="26" xfId="0" applyFont="1" applyBorder="1" applyAlignment="1">
      <alignment horizontal="left" vertical="top" wrapText="1"/>
    </xf>
    <xf numFmtId="0" fontId="74" fillId="0" borderId="32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left" vertical="top" wrapText="1"/>
    </xf>
    <xf numFmtId="0" fontId="74" fillId="0" borderId="26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74" fillId="0" borderId="30" xfId="0" applyFont="1" applyBorder="1" applyAlignment="1">
      <alignment horizontal="center" vertical="center" wrapText="1"/>
    </xf>
    <xf numFmtId="0" fontId="74" fillId="0" borderId="15" xfId="179" applyFont="1" applyBorder="1" applyAlignment="1">
      <alignment horizontal="center" vertical="center" wrapText="1"/>
    </xf>
    <xf numFmtId="0" fontId="74" fillId="0" borderId="35" xfId="179" applyFont="1" applyBorder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0" fontId="74" fillId="0" borderId="12" xfId="0" applyFont="1" applyBorder="1" applyAlignment="1">
      <alignment horizontal="center" vertical="center" wrapText="1"/>
    </xf>
    <xf numFmtId="0" fontId="74" fillId="0" borderId="13" xfId="0" applyFont="1" applyBorder="1" applyAlignment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0" fontId="74" fillId="0" borderId="32" xfId="0" applyFont="1" applyBorder="1" applyAlignment="1">
      <alignment horizontal="center" vertical="center" wrapText="1"/>
    </xf>
    <xf numFmtId="0" fontId="74" fillId="0" borderId="27" xfId="0" applyFont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74" fillId="0" borderId="0" xfId="100" applyFont="1" applyAlignment="1">
      <alignment horizontal="center" vertical="center" wrapText="1"/>
    </xf>
    <xf numFmtId="49" fontId="74" fillId="0" borderId="26" xfId="100" applyNumberFormat="1" applyFont="1" applyBorder="1" applyAlignment="1">
      <alignment horizontal="center" vertical="center" wrapText="1"/>
    </xf>
    <xf numFmtId="0" fontId="74" fillId="0" borderId="26" xfId="100" applyFont="1" applyBorder="1" applyAlignment="1">
      <alignment horizontal="center" vertical="center" wrapText="1"/>
    </xf>
    <xf numFmtId="166" fontId="74" fillId="0" borderId="26" xfId="100" applyNumberFormat="1" applyFont="1" applyBorder="1" applyAlignment="1">
      <alignment horizontal="center" vertical="center" wrapText="1"/>
    </xf>
    <xf numFmtId="166" fontId="74" fillId="0" borderId="15" xfId="100" applyNumberFormat="1" applyFont="1" applyBorder="1" applyAlignment="1">
      <alignment horizontal="center" vertical="center" wrapText="1"/>
    </xf>
    <xf numFmtId="166" fontId="74" fillId="0" borderId="11" xfId="100" applyNumberFormat="1" applyFont="1" applyBorder="1" applyAlignment="1">
      <alignment horizontal="center" vertical="center" wrapText="1"/>
    </xf>
    <xf numFmtId="168" fontId="27" fillId="0" borderId="31" xfId="0" applyNumberFormat="1" applyFont="1" applyBorder="1" applyAlignment="1">
      <alignment horizontal="right"/>
    </xf>
    <xf numFmtId="0" fontId="74" fillId="0" borderId="28" xfId="0" applyFont="1" applyBorder="1" applyAlignment="1">
      <alignment horizontal="center" vertical="center"/>
    </xf>
    <xf numFmtId="0" fontId="74" fillId="0" borderId="30" xfId="0" applyFont="1" applyBorder="1" applyAlignment="1">
      <alignment horizontal="center" vertical="center"/>
    </xf>
    <xf numFmtId="0" fontId="74" fillId="0" borderId="15" xfId="0" applyFont="1" applyBorder="1" applyAlignment="1">
      <alignment horizontal="center" vertical="center" wrapText="1"/>
    </xf>
    <xf numFmtId="0" fontId="74" fillId="0" borderId="11" xfId="0" applyFont="1" applyBorder="1" applyAlignment="1">
      <alignment horizontal="center" vertical="center" wrapText="1"/>
    </xf>
    <xf numFmtId="168" fontId="74" fillId="0" borderId="26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right" vertical="center" wrapText="1"/>
    </xf>
    <xf numFmtId="166" fontId="27" fillId="0" borderId="0" xfId="0" applyNumberFormat="1" applyFont="1" applyAlignment="1">
      <alignment horizontal="right" vertical="center"/>
    </xf>
    <xf numFmtId="0" fontId="74" fillId="0" borderId="0" xfId="142" applyFont="1" applyAlignment="1">
      <alignment horizontal="center" vertical="center" wrapText="1"/>
    </xf>
    <xf numFmtId="0" fontId="74" fillId="0" borderId="28" xfId="205" applyFont="1" applyBorder="1" applyAlignment="1">
      <alignment horizontal="center" vertical="center" wrapText="1"/>
    </xf>
    <xf numFmtId="0" fontId="74" fillId="0" borderId="30" xfId="205" applyFont="1" applyBorder="1" applyAlignment="1">
      <alignment horizontal="center" vertical="center" wrapText="1"/>
    </xf>
    <xf numFmtId="0" fontId="74" fillId="0" borderId="26" xfId="205" applyFont="1" applyBorder="1" applyAlignment="1">
      <alignment horizontal="center" vertical="center" wrapText="1"/>
    </xf>
    <xf numFmtId="166" fontId="74" fillId="0" borderId="26" xfId="205" applyNumberFormat="1" applyFont="1" applyBorder="1" applyAlignment="1">
      <alignment horizontal="center" vertical="center" wrapText="1"/>
    </xf>
    <xf numFmtId="0" fontId="76" fillId="0" borderId="26" xfId="0" applyFont="1" applyBorder="1" applyAlignment="1">
      <alignment horizontal="center" vertical="center"/>
    </xf>
    <xf numFmtId="0" fontId="76" fillId="0" borderId="26" xfId="0" applyFont="1" applyBorder="1" applyAlignment="1">
      <alignment horizontal="center" vertical="center" wrapText="1"/>
    </xf>
    <xf numFmtId="0" fontId="76" fillId="0" borderId="26" xfId="0" applyFont="1" applyBorder="1"/>
    <xf numFmtId="1" fontId="72" fillId="0" borderId="26" xfId="0" applyNumberFormat="1" applyFont="1" applyBorder="1" applyAlignment="1">
      <alignment horizontal="center" vertical="center"/>
    </xf>
    <xf numFmtId="0" fontId="74" fillId="0" borderId="28" xfId="0" applyFont="1" applyBorder="1" applyAlignment="1">
      <alignment horizontal="left" vertical="top" wrapText="1"/>
    </xf>
    <xf numFmtId="0" fontId="74" fillId="0" borderId="29" xfId="0" applyFont="1" applyBorder="1" applyAlignment="1">
      <alignment horizontal="left" vertical="top" wrapText="1"/>
    </xf>
    <xf numFmtId="0" fontId="74" fillId="0" borderId="30" xfId="0" applyFont="1" applyBorder="1" applyAlignment="1">
      <alignment horizontal="left" vertical="top" wrapText="1"/>
    </xf>
    <xf numFmtId="0" fontId="74" fillId="0" borderId="26" xfId="0" applyFont="1" applyBorder="1" applyAlignment="1">
      <alignment horizontal="center" vertical="top" wrapText="1"/>
    </xf>
    <xf numFmtId="0" fontId="74" fillId="0" borderId="28" xfId="0" applyFont="1" applyBorder="1"/>
    <xf numFmtId="0" fontId="74" fillId="0" borderId="29" xfId="0" applyFont="1" applyBorder="1"/>
    <xf numFmtId="0" fontId="74" fillId="0" borderId="30" xfId="0" applyFont="1" applyBorder="1"/>
    <xf numFmtId="0" fontId="74" fillId="0" borderId="26" xfId="0" applyFont="1" applyBorder="1" applyAlignment="1">
      <alignment horizontal="left" vertical="center" wrapText="1"/>
    </xf>
    <xf numFmtId="0" fontId="74" fillId="0" borderId="26" xfId="0" applyFont="1" applyBorder="1" applyAlignment="1">
      <alignment horizontal="left" vertical="top"/>
    </xf>
    <xf numFmtId="0" fontId="74" fillId="55" borderId="26" xfId="0" applyFont="1" applyFill="1" applyBorder="1" applyAlignment="1">
      <alignment horizontal="center" vertical="top" wrapText="1"/>
    </xf>
    <xf numFmtId="0" fontId="74" fillId="55" borderId="28" xfId="0" applyFont="1" applyFill="1" applyBorder="1" applyAlignment="1">
      <alignment horizontal="left" vertical="top" wrapText="1"/>
    </xf>
    <xf numFmtId="0" fontId="74" fillId="55" borderId="29" xfId="0" applyFont="1" applyFill="1" applyBorder="1" applyAlignment="1">
      <alignment horizontal="left" vertical="top" wrapText="1"/>
    </xf>
    <xf numFmtId="0" fontId="74" fillId="55" borderId="30" xfId="0" applyFont="1" applyFill="1" applyBorder="1" applyAlignment="1">
      <alignment horizontal="left" vertical="top" wrapText="1"/>
    </xf>
    <xf numFmtId="0" fontId="74" fillId="55" borderId="26" xfId="0" applyFont="1" applyFill="1" applyBorder="1" applyAlignment="1">
      <alignment horizontal="left" vertical="top" wrapText="1"/>
    </xf>
    <xf numFmtId="0" fontId="74" fillId="55" borderId="28" xfId="0" applyFont="1" applyFill="1" applyBorder="1" applyAlignment="1">
      <alignment horizontal="left" vertical="center"/>
    </xf>
    <xf numFmtId="0" fontId="74" fillId="55" borderId="29" xfId="0" applyFont="1" applyFill="1" applyBorder="1" applyAlignment="1">
      <alignment horizontal="left" vertical="center"/>
    </xf>
    <xf numFmtId="0" fontId="74" fillId="55" borderId="30" xfId="0" applyFont="1" applyFill="1" applyBorder="1" applyAlignment="1">
      <alignment horizontal="left" vertical="center"/>
    </xf>
    <xf numFmtId="0" fontId="74" fillId="55" borderId="26" xfId="0" applyFont="1" applyFill="1" applyBorder="1" applyAlignment="1">
      <alignment horizontal="left" vertical="top"/>
    </xf>
    <xf numFmtId="0" fontId="74" fillId="55" borderId="26" xfId="0" applyFont="1" applyFill="1" applyBorder="1" applyAlignment="1">
      <alignment horizontal="center" vertical="center" wrapText="1"/>
    </xf>
    <xf numFmtId="167" fontId="27" fillId="0" borderId="0" xfId="0" applyNumberFormat="1" applyFont="1" applyAlignment="1">
      <alignment horizontal="right" vertical="center"/>
    </xf>
    <xf numFmtId="167" fontId="74" fillId="0" borderId="29" xfId="0" applyNumberFormat="1" applyFont="1" applyBorder="1" applyAlignment="1">
      <alignment horizontal="center" vertical="center" wrapText="1"/>
    </xf>
    <xf numFmtId="167" fontId="74" fillId="0" borderId="30" xfId="0" applyNumberFormat="1" applyFont="1" applyBorder="1" applyAlignment="1">
      <alignment horizontal="center" vertical="center" wrapText="1"/>
    </xf>
    <xf numFmtId="176" fontId="74" fillId="0" borderId="26" xfId="0" applyNumberFormat="1" applyFont="1" applyBorder="1" applyAlignment="1">
      <alignment horizontal="left" vertical="top" wrapText="1"/>
    </xf>
    <xf numFmtId="0" fontId="74" fillId="55" borderId="0" xfId="0" applyFont="1" applyFill="1" applyAlignment="1">
      <alignment horizontal="left" vertical="top" wrapText="1"/>
    </xf>
    <xf numFmtId="0" fontId="74" fillId="0" borderId="28" xfId="0" applyFont="1" applyBorder="1" applyAlignment="1">
      <alignment horizontal="left"/>
    </xf>
    <xf numFmtId="0" fontId="74" fillId="0" borderId="29" xfId="0" applyFont="1" applyBorder="1" applyAlignment="1">
      <alignment horizontal="left"/>
    </xf>
    <xf numFmtId="0" fontId="74" fillId="0" borderId="30" xfId="0" applyFont="1" applyBorder="1" applyAlignment="1">
      <alignment horizontal="left"/>
    </xf>
    <xf numFmtId="0" fontId="27" fillId="0" borderId="28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center" vertical="top" wrapText="1"/>
    </xf>
    <xf numFmtId="0" fontId="74" fillId="0" borderId="29" xfId="0" applyFont="1" applyBorder="1" applyAlignment="1">
      <alignment horizontal="center" vertical="top" wrapText="1"/>
    </xf>
    <xf numFmtId="0" fontId="74" fillId="0" borderId="30" xfId="0" applyFont="1" applyBorder="1" applyAlignment="1">
      <alignment horizontal="center" vertical="top" wrapText="1"/>
    </xf>
    <xf numFmtId="0" fontId="27" fillId="0" borderId="28" xfId="0" applyFont="1" applyBorder="1" applyAlignment="1">
      <alignment horizontal="center" vertical="top" wrapText="1"/>
    </xf>
    <xf numFmtId="0" fontId="27" fillId="0" borderId="29" xfId="0" applyFont="1" applyBorder="1" applyAlignment="1">
      <alignment horizontal="center" vertical="top" wrapText="1"/>
    </xf>
    <xf numFmtId="0" fontId="27" fillId="0" borderId="30" xfId="0" applyFont="1" applyBorder="1" applyAlignment="1">
      <alignment horizontal="center" vertical="top" wrapText="1"/>
    </xf>
    <xf numFmtId="0" fontId="27" fillId="0" borderId="26" xfId="0" applyFont="1" applyBorder="1" applyAlignment="1">
      <alignment horizontal="left" vertical="center" wrapText="1"/>
    </xf>
    <xf numFmtId="0" fontId="27" fillId="0" borderId="28" xfId="0" applyFont="1" applyBorder="1" applyAlignment="1">
      <alignment horizontal="left" vertical="center" wrapText="1"/>
    </xf>
    <xf numFmtId="0" fontId="27" fillId="0" borderId="29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top" wrapText="1"/>
    </xf>
    <xf numFmtId="0" fontId="74" fillId="0" borderId="0" xfId="11" applyFont="1" applyAlignment="1">
      <alignment horizontal="center" wrapText="1"/>
    </xf>
    <xf numFmtId="0" fontId="27" fillId="0" borderId="28" xfId="0" applyFont="1" applyBorder="1" applyAlignment="1">
      <alignment horizontal="left" vertical="top" wrapText="1"/>
    </xf>
    <xf numFmtId="0" fontId="27" fillId="0" borderId="29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center" wrapText="1"/>
    </xf>
    <xf numFmtId="0" fontId="27" fillId="0" borderId="0" xfId="11" applyFont="1" applyAlignment="1">
      <alignment horizontal="right" vertical="top" wrapText="1"/>
    </xf>
    <xf numFmtId="0" fontId="27" fillId="0" borderId="0" xfId="87" applyFont="1" applyAlignment="1">
      <alignment horizontal="right" vertical="center" wrapText="1"/>
    </xf>
    <xf numFmtId="0" fontId="74" fillId="0" borderId="0" xfId="11" applyFont="1" applyAlignment="1">
      <alignment horizontal="center" vertical="center" wrapText="1"/>
    </xf>
    <xf numFmtId="0" fontId="74" fillId="0" borderId="34" xfId="0" applyFont="1" applyBorder="1" applyAlignment="1">
      <alignment horizontal="center" vertical="center" wrapText="1"/>
    </xf>
    <xf numFmtId="0" fontId="74" fillId="0" borderId="35" xfId="0" applyFont="1" applyBorder="1" applyAlignment="1">
      <alignment horizontal="center" vertical="center" wrapText="1"/>
    </xf>
    <xf numFmtId="0" fontId="74" fillId="0" borderId="31" xfId="0" applyFont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wrapText="1"/>
    </xf>
    <xf numFmtId="0" fontId="27" fillId="0" borderId="29" xfId="0" applyFont="1" applyBorder="1" applyAlignment="1">
      <alignment horizontal="center" wrapText="1"/>
    </xf>
    <xf numFmtId="0" fontId="27" fillId="0" borderId="30" xfId="0" applyFont="1" applyBorder="1" applyAlignment="1">
      <alignment horizontal="center" wrapText="1"/>
    </xf>
    <xf numFmtId="0" fontId="74" fillId="0" borderId="28" xfId="0" applyFont="1" applyBorder="1" applyAlignment="1">
      <alignment horizontal="left" vertical="center" wrapText="1"/>
    </xf>
    <xf numFmtId="0" fontId="74" fillId="0" borderId="29" xfId="0" applyFont="1" applyBorder="1" applyAlignment="1">
      <alignment horizontal="left" vertical="center" wrapText="1"/>
    </xf>
    <xf numFmtId="0" fontId="74" fillId="0" borderId="30" xfId="0" applyFont="1" applyBorder="1" applyAlignment="1">
      <alignment horizontal="left" vertical="center" wrapText="1"/>
    </xf>
    <xf numFmtId="0" fontId="27" fillId="0" borderId="26" xfId="0" applyFont="1" applyBorder="1" applyAlignment="1">
      <alignment horizontal="left" vertical="top" wrapText="1"/>
    </xf>
    <xf numFmtId="0" fontId="27" fillId="0" borderId="30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center"/>
    </xf>
    <xf numFmtId="0" fontId="74" fillId="0" borderId="29" xfId="0" applyFont="1" applyBorder="1" applyAlignment="1">
      <alignment horizontal="center"/>
    </xf>
    <xf numFmtId="0" fontId="74" fillId="0" borderId="30" xfId="0" applyFont="1" applyBorder="1" applyAlignment="1">
      <alignment horizontal="center"/>
    </xf>
    <xf numFmtId="0" fontId="72" fillId="55" borderId="26" xfId="0" applyFont="1" applyFill="1" applyBorder="1" applyAlignment="1">
      <alignment horizontal="center" vertical="center"/>
    </xf>
    <xf numFmtId="0" fontId="27" fillId="55" borderId="28" xfId="0" applyFont="1" applyFill="1" applyBorder="1" applyAlignment="1">
      <alignment horizontal="center" vertical="center" wrapText="1"/>
    </xf>
    <xf numFmtId="0" fontId="27" fillId="55" borderId="29" xfId="0" applyFont="1" applyFill="1" applyBorder="1" applyAlignment="1">
      <alignment horizontal="center" vertical="center" wrapText="1"/>
    </xf>
    <xf numFmtId="0" fontId="27" fillId="55" borderId="30" xfId="0" applyFont="1" applyFill="1" applyBorder="1" applyAlignment="1">
      <alignment horizontal="center" vertical="center" wrapText="1"/>
    </xf>
    <xf numFmtId="0" fontId="72" fillId="55" borderId="26" xfId="0" applyFont="1" applyFill="1" applyBorder="1" applyAlignment="1">
      <alignment horizontal="center" vertical="center" wrapText="1"/>
    </xf>
    <xf numFmtId="170" fontId="27" fillId="55" borderId="26" xfId="189" applyNumberFormat="1" applyFont="1" applyFill="1" applyBorder="1" applyAlignment="1">
      <alignment horizontal="center" vertical="center" wrapText="1"/>
    </xf>
    <xf numFmtId="174" fontId="27" fillId="55" borderId="26" xfId="0" applyNumberFormat="1" applyFont="1" applyFill="1" applyBorder="1"/>
  </cellXfs>
  <cellStyles count="245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1" xfId="206" xr:uid="{77FC1371-8E3B-485F-8EAC-B972B9192036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Hyperlink" xfId="244" builtinId="8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3" xr:uid="{51AB2624-92C2-4820-A551-2ADDD3DAC4CA}"/>
    <cellStyle name="Normal 12" xfId="179" xr:uid="{00000000-0005-0000-0000-000072000000}"/>
    <cellStyle name="Normal 12 2" xfId="183" xr:uid="{00000000-0005-0000-0000-000073000000}"/>
    <cellStyle name="Normal 12 2 2" xfId="238" xr:uid="{4CB7D7D1-1DBF-4ABF-A60D-9409D3762A31}"/>
    <cellStyle name="Normal 13" xfId="182" xr:uid="{00000000-0005-0000-0000-000074000000}"/>
    <cellStyle name="Normal 19 3" xfId="239" xr:uid="{85732E63-5C94-4730-9124-D170206E86D7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5" xfId="184" xr:uid="{00000000-0005-0000-0000-00007B000000}"/>
    <cellStyle name="Normal 28" xfId="236" xr:uid="{E24D00FE-CFEA-496C-B0F6-FE73237E3ED2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30" xfId="237" xr:uid="{B0C0E2F2-D2E4-4F93-B0CB-A4DEB60E1F86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5" xr:uid="{00000000-0005-0000-0000-00008900000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5" xr:uid="{A02EB62B-2794-4683-9097-74DD338B014A}"/>
    <cellStyle name="Normal 9" xfId="154" xr:uid="{00000000-0005-0000-0000-000090000000}"/>
    <cellStyle name="Note 2" xfId="82" xr:uid="{00000000-0005-0000-0000-000091000000}"/>
    <cellStyle name="Note 2 2" xfId="145" xr:uid="{00000000-0005-0000-0000-000092000000}"/>
    <cellStyle name="Note 3" xfId="181" xr:uid="{00000000-0005-0000-0000-000093000000}"/>
    <cellStyle name="Note 4" xfId="221" xr:uid="{55C3B18B-7F27-4760-80C5-FA573E352C25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" xfId="242" builtinId="5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N_it" xfId="243" xr:uid="{1D7D9D02-78B1-45DD-8B27-ABE311CDC885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4" xr:uid="{3C48275C-15E9-451D-B813-2D8F510BC789}"/>
    <cellStyle name="Обычный 3 3 3" xfId="240" xr:uid="{5E92EC64-AA59-4D18-A141-427DCD9EBA32}"/>
    <cellStyle name="Примечание" xfId="35" xr:uid="{00000000-0005-0000-0000-0000BA000000}"/>
    <cellStyle name="Финансовый 4" xfId="241" xr:uid="{FAAB539B-54CB-46E5-95C0-C961089719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5D43F-C095-47B8-94DC-090B4841980E}">
  <dimension ref="A1:H31"/>
  <sheetViews>
    <sheetView zoomScaleNormal="100" workbookViewId="0">
      <selection activeCell="I11" sqref="I11"/>
    </sheetView>
  </sheetViews>
  <sheetFormatPr defaultRowHeight="17.25"/>
  <cols>
    <col min="1" max="1" width="9.140625" style="1"/>
    <col min="2" max="2" width="12.5703125" style="1" customWidth="1"/>
    <col min="3" max="3" width="15.85546875" style="1" customWidth="1"/>
    <col min="4" max="4" width="41.5703125" style="1" customWidth="1"/>
    <col min="5" max="5" width="57.7109375" style="1" customWidth="1"/>
    <col min="6" max="6" width="42.28515625" style="1" customWidth="1"/>
    <col min="7" max="7" width="20" style="1" customWidth="1"/>
    <col min="8" max="8" width="20.85546875" style="1" customWidth="1"/>
    <col min="9" max="9" width="27.42578125" style="1" bestFit="1" customWidth="1"/>
    <col min="10" max="16384" width="9.140625" style="1"/>
  </cols>
  <sheetData>
    <row r="1" spans="1:8">
      <c r="H1" s="5" t="s">
        <v>22</v>
      </c>
    </row>
    <row r="2" spans="1:8">
      <c r="F2" s="360" t="s">
        <v>51</v>
      </c>
      <c r="G2" s="360"/>
      <c r="H2" s="360"/>
    </row>
    <row r="3" spans="1:8">
      <c r="G3" s="2"/>
      <c r="H3" s="5" t="s">
        <v>23</v>
      </c>
    </row>
    <row r="4" spans="1:8">
      <c r="G4" s="2"/>
      <c r="H4" s="5"/>
    </row>
    <row r="5" spans="1:8" ht="17.25" customHeight="1">
      <c r="B5" s="362" t="s">
        <v>185</v>
      </c>
      <c r="C5" s="362"/>
      <c r="D5" s="362"/>
      <c r="E5" s="362"/>
      <c r="F5" s="362"/>
      <c r="G5" s="362"/>
      <c r="H5" s="5"/>
    </row>
    <row r="6" spans="1:8">
      <c r="B6" s="362"/>
      <c r="C6" s="362"/>
      <c r="D6" s="362"/>
      <c r="E6" s="362"/>
      <c r="F6" s="362"/>
      <c r="G6" s="362"/>
      <c r="H6" s="5"/>
    </row>
    <row r="7" spans="1:8" ht="18" customHeight="1">
      <c r="B7" s="362"/>
      <c r="C7" s="362"/>
      <c r="D7" s="362"/>
      <c r="E7" s="362"/>
      <c r="F7" s="362"/>
      <c r="G7" s="362"/>
      <c r="H7" s="5"/>
    </row>
    <row r="8" spans="1:8" ht="18" customHeight="1">
      <c r="B8" s="258"/>
      <c r="C8" s="258"/>
      <c r="D8" s="258"/>
      <c r="E8" s="258"/>
      <c r="F8" s="258"/>
      <c r="G8" s="258"/>
      <c r="H8" s="5"/>
    </row>
    <row r="9" spans="1:8">
      <c r="G9" s="361" t="s">
        <v>52</v>
      </c>
      <c r="H9" s="361"/>
    </row>
    <row r="10" spans="1:8" ht="75" customHeight="1">
      <c r="A10" s="366" t="s">
        <v>45</v>
      </c>
      <c r="B10" s="366" t="s">
        <v>37</v>
      </c>
      <c r="C10" s="366"/>
      <c r="D10" s="366" t="s">
        <v>46</v>
      </c>
      <c r="E10" s="366" t="s">
        <v>47</v>
      </c>
      <c r="F10" s="366" t="s">
        <v>48</v>
      </c>
      <c r="G10" s="367" t="s">
        <v>13</v>
      </c>
      <c r="H10" s="368"/>
    </row>
    <row r="11" spans="1:8" ht="33" customHeight="1">
      <c r="A11" s="366"/>
      <c r="B11" s="14" t="s">
        <v>3</v>
      </c>
      <c r="C11" s="14" t="s">
        <v>4</v>
      </c>
      <c r="D11" s="366"/>
      <c r="E11" s="366"/>
      <c r="F11" s="366"/>
      <c r="G11" s="14" t="s">
        <v>49</v>
      </c>
      <c r="H11" s="14" t="s">
        <v>50</v>
      </c>
    </row>
    <row r="12" spans="1:8" s="6" customFormat="1" ht="19.5" customHeight="1">
      <c r="A12" s="363" t="s">
        <v>5</v>
      </c>
      <c r="B12" s="363"/>
      <c r="C12" s="363"/>
      <c r="D12" s="363"/>
      <c r="E12" s="363"/>
      <c r="F12" s="363"/>
      <c r="G12" s="260">
        <f>G13+G22+G19</f>
        <v>0</v>
      </c>
      <c r="H12" s="260">
        <f>H13+H22+H19</f>
        <v>0</v>
      </c>
    </row>
    <row r="13" spans="1:8" s="6" customFormat="1" ht="19.5" customHeight="1">
      <c r="A13" s="364" t="s">
        <v>20</v>
      </c>
      <c r="B13" s="364"/>
      <c r="C13" s="364"/>
      <c r="D13" s="364"/>
      <c r="E13" s="364"/>
      <c r="F13" s="365"/>
      <c r="G13" s="262">
        <f>G16+G14</f>
        <v>-1998</v>
      </c>
      <c r="H13" s="262">
        <f>H16+H14</f>
        <v>-1998</v>
      </c>
    </row>
    <row r="14" spans="1:8" s="6" customFormat="1" ht="69.75" customHeight="1">
      <c r="A14" s="261"/>
      <c r="B14" s="58" t="s">
        <v>262</v>
      </c>
      <c r="C14" s="114"/>
      <c r="D14" s="10" t="s">
        <v>263</v>
      </c>
      <c r="E14" s="10" t="s">
        <v>264</v>
      </c>
      <c r="F14" s="10" t="s">
        <v>265</v>
      </c>
      <c r="G14" s="262">
        <v>-26141.8</v>
      </c>
      <c r="H14" s="262">
        <f>H15</f>
        <v>-26141.8</v>
      </c>
    </row>
    <row r="15" spans="1:8" s="6" customFormat="1" ht="73.5" customHeight="1">
      <c r="A15" s="261"/>
      <c r="B15" s="114"/>
      <c r="C15" s="11" t="s">
        <v>266</v>
      </c>
      <c r="D15" s="85" t="s">
        <v>246</v>
      </c>
      <c r="E15" s="85" t="s">
        <v>246</v>
      </c>
      <c r="F15" s="85" t="s">
        <v>267</v>
      </c>
      <c r="G15" s="262">
        <v>-26141.8</v>
      </c>
      <c r="H15" s="262">
        <f>G15</f>
        <v>-26141.8</v>
      </c>
    </row>
    <row r="16" spans="1:8" s="6" customFormat="1" ht="71.25" customHeight="1">
      <c r="A16" s="17"/>
      <c r="B16" s="14" t="s">
        <v>42</v>
      </c>
      <c r="C16" s="10"/>
      <c r="D16" s="15" t="s">
        <v>18</v>
      </c>
      <c r="E16" s="15" t="s">
        <v>43</v>
      </c>
      <c r="F16" s="10" t="s">
        <v>44</v>
      </c>
      <c r="G16" s="262">
        <v>24143.8</v>
      </c>
      <c r="H16" s="262">
        <v>24143.8</v>
      </c>
    </row>
    <row r="17" spans="1:8" s="269" customFormat="1" ht="86.25" customHeight="1">
      <c r="A17" s="263"/>
      <c r="B17" s="264"/>
      <c r="C17" s="265" t="s">
        <v>40</v>
      </c>
      <c r="D17" s="266" t="s">
        <v>39</v>
      </c>
      <c r="E17" s="267" t="s">
        <v>186</v>
      </c>
      <c r="F17" s="266" t="s">
        <v>32</v>
      </c>
      <c r="G17" s="268">
        <f>'2'!H23</f>
        <v>152216.5</v>
      </c>
      <c r="H17" s="268">
        <f>'2'!I23</f>
        <v>266341.40000000002</v>
      </c>
    </row>
    <row r="18" spans="1:8" s="269" customFormat="1" ht="110.25" customHeight="1">
      <c r="A18" s="267"/>
      <c r="B18" s="267"/>
      <c r="C18" s="265" t="s">
        <v>73</v>
      </c>
      <c r="D18" s="266" t="s">
        <v>74</v>
      </c>
      <c r="E18" s="267" t="s">
        <v>75</v>
      </c>
      <c r="F18" s="267" t="s">
        <v>76</v>
      </c>
      <c r="G18" s="272">
        <f>'2'!H39</f>
        <v>-128072.70000000016</v>
      </c>
      <c r="H18" s="272">
        <v>-242197.6</v>
      </c>
    </row>
    <row r="19" spans="1:8" s="270" customFormat="1" ht="22.5" customHeight="1">
      <c r="A19" s="363" t="s">
        <v>289</v>
      </c>
      <c r="B19" s="363"/>
      <c r="C19" s="363"/>
      <c r="D19" s="363"/>
      <c r="E19" s="363"/>
      <c r="F19" s="363"/>
      <c r="G19" s="273">
        <f t="shared" ref="G19:H20" si="0">G20</f>
        <v>1048</v>
      </c>
      <c r="H19" s="273">
        <f t="shared" si="0"/>
        <v>1048</v>
      </c>
    </row>
    <row r="20" spans="1:8" s="270" customFormat="1" ht="56.25" customHeight="1">
      <c r="A20" s="10"/>
      <c r="B20" s="58" t="s">
        <v>290</v>
      </c>
      <c r="C20" s="10"/>
      <c r="D20" s="10" t="s">
        <v>291</v>
      </c>
      <c r="E20" s="10" t="s">
        <v>292</v>
      </c>
      <c r="F20" s="10" t="s">
        <v>292</v>
      </c>
      <c r="G20" s="273">
        <f t="shared" si="0"/>
        <v>1048</v>
      </c>
      <c r="H20" s="273">
        <f t="shared" si="0"/>
        <v>1048</v>
      </c>
    </row>
    <row r="21" spans="1:8" s="269" customFormat="1" ht="120" customHeight="1">
      <c r="A21" s="114"/>
      <c r="B21" s="114"/>
      <c r="C21" s="59" t="s">
        <v>293</v>
      </c>
      <c r="D21" s="114" t="s">
        <v>294</v>
      </c>
      <c r="E21" s="114" t="s">
        <v>295</v>
      </c>
      <c r="F21" s="114" t="s">
        <v>223</v>
      </c>
      <c r="G21" s="268">
        <f>'2'!H123</f>
        <v>1048</v>
      </c>
      <c r="H21" s="268">
        <f>'2'!I123</f>
        <v>1048</v>
      </c>
    </row>
    <row r="22" spans="1:8" s="6" customFormat="1">
      <c r="A22" s="363" t="s">
        <v>177</v>
      </c>
      <c r="B22" s="363"/>
      <c r="C22" s="363"/>
      <c r="D22" s="363"/>
      <c r="E22" s="363"/>
      <c r="F22" s="363"/>
      <c r="G22" s="294">
        <f t="shared" ref="G22:H22" si="1">G23</f>
        <v>950</v>
      </c>
      <c r="H22" s="294">
        <f t="shared" si="1"/>
        <v>950</v>
      </c>
    </row>
    <row r="23" spans="1:8" s="6" customFormat="1" ht="86.25">
      <c r="A23" s="10"/>
      <c r="B23" s="58" t="s">
        <v>216</v>
      </c>
      <c r="C23" s="10"/>
      <c r="D23" s="10" t="s">
        <v>217</v>
      </c>
      <c r="E23" s="10" t="s">
        <v>218</v>
      </c>
      <c r="F23" s="10" t="s">
        <v>219</v>
      </c>
      <c r="G23" s="294">
        <f t="shared" ref="G23:H23" si="2">G24</f>
        <v>950</v>
      </c>
      <c r="H23" s="294">
        <f t="shared" si="2"/>
        <v>950</v>
      </c>
    </row>
    <row r="24" spans="1:8" ht="124.5" customHeight="1">
      <c r="A24" s="114"/>
      <c r="B24" s="114"/>
      <c r="C24" s="59" t="s">
        <v>220</v>
      </c>
      <c r="D24" s="114" t="s">
        <v>221</v>
      </c>
      <c r="E24" s="114" t="s">
        <v>222</v>
      </c>
      <c r="F24" s="85" t="s">
        <v>223</v>
      </c>
      <c r="G24" s="271">
        <f>'2'!H145</f>
        <v>950</v>
      </c>
      <c r="H24" s="271">
        <f>'2'!I145</f>
        <v>950</v>
      </c>
    </row>
    <row r="28" spans="1:8">
      <c r="A28" s="6"/>
      <c r="B28" s="12" t="s">
        <v>27</v>
      </c>
      <c r="C28" s="7"/>
      <c r="D28" s="8"/>
    </row>
    <row r="29" spans="1:8">
      <c r="A29" s="6"/>
      <c r="B29" s="12" t="s">
        <v>28</v>
      </c>
      <c r="C29" s="7"/>
      <c r="D29" s="8"/>
    </row>
    <row r="30" spans="1:8">
      <c r="A30" s="6"/>
      <c r="B30" s="13"/>
      <c r="C30" s="9" t="s">
        <v>26</v>
      </c>
      <c r="D30" s="8"/>
    </row>
    <row r="31" spans="1:8">
      <c r="D31" s="3"/>
    </row>
  </sheetData>
  <mergeCells count="13">
    <mergeCell ref="F2:H2"/>
    <mergeCell ref="G9:H9"/>
    <mergeCell ref="B5:G7"/>
    <mergeCell ref="A12:F12"/>
    <mergeCell ref="A22:F22"/>
    <mergeCell ref="A13:F13"/>
    <mergeCell ref="A10:A11"/>
    <mergeCell ref="B10:C10"/>
    <mergeCell ref="D10:D11"/>
    <mergeCell ref="E10:E11"/>
    <mergeCell ref="F10:F11"/>
    <mergeCell ref="A19:F19"/>
    <mergeCell ref="G10:H10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K159"/>
  <sheetViews>
    <sheetView topLeftCell="A134" zoomScaleNormal="100" zoomScaleSheetLayoutView="10" workbookViewId="0">
      <selection activeCell="G40" sqref="G40"/>
    </sheetView>
  </sheetViews>
  <sheetFormatPr defaultColWidth="9.140625" defaultRowHeight="17.25"/>
  <cols>
    <col min="1" max="1" width="9.140625" style="1"/>
    <col min="2" max="2" width="8" style="1" customWidth="1"/>
    <col min="3" max="3" width="7" style="1" customWidth="1"/>
    <col min="4" max="4" width="6.85546875" style="1" customWidth="1"/>
    <col min="5" max="5" width="10" style="1" customWidth="1"/>
    <col min="6" max="6" width="14.85546875" style="163" customWidth="1"/>
    <col min="7" max="7" width="79.28515625" style="1" customWidth="1"/>
    <col min="8" max="8" width="18.5703125" style="5" customWidth="1"/>
    <col min="9" max="9" width="20" style="202" customWidth="1"/>
    <col min="10" max="10" width="19.140625" style="1" customWidth="1"/>
    <col min="11" max="11" width="15.85546875" style="1" customWidth="1"/>
    <col min="12" max="12" width="20.5703125" style="1" customWidth="1"/>
    <col min="13" max="16384" width="9.140625" style="1"/>
  </cols>
  <sheetData>
    <row r="1" spans="2:245">
      <c r="I1" s="202" t="s">
        <v>24</v>
      </c>
      <c r="J1" s="203"/>
      <c r="K1" s="203"/>
      <c r="L1" s="203"/>
      <c r="M1" s="62"/>
      <c r="N1" s="203"/>
      <c r="O1" s="203"/>
      <c r="P1" s="203"/>
      <c r="Q1" s="203"/>
      <c r="R1" s="203"/>
      <c r="S1" s="203"/>
      <c r="T1" s="203"/>
      <c r="U1" s="62"/>
      <c r="V1" s="203"/>
      <c r="W1" s="203"/>
      <c r="X1" s="203"/>
      <c r="Y1" s="203"/>
      <c r="Z1" s="203"/>
      <c r="AA1" s="203"/>
      <c r="AB1" s="203"/>
      <c r="AC1" s="62"/>
      <c r="AD1" s="203"/>
      <c r="AE1" s="203"/>
      <c r="AF1" s="203"/>
      <c r="AG1" s="203"/>
      <c r="AH1" s="203"/>
      <c r="AI1" s="203"/>
      <c r="AJ1" s="203"/>
      <c r="AK1" s="62"/>
      <c r="AL1" s="203"/>
      <c r="AM1" s="203"/>
      <c r="AN1" s="203"/>
      <c r="AO1" s="203"/>
      <c r="AP1" s="203"/>
      <c r="AQ1" s="203"/>
      <c r="AR1" s="203"/>
      <c r="AS1" s="62"/>
      <c r="AT1" s="203"/>
      <c r="AU1" s="203"/>
      <c r="AV1" s="203"/>
      <c r="AW1" s="203"/>
      <c r="AX1" s="203"/>
      <c r="AY1" s="203"/>
      <c r="AZ1" s="203"/>
      <c r="BA1" s="62"/>
      <c r="BB1" s="203"/>
      <c r="BC1" s="203"/>
      <c r="BD1" s="203"/>
      <c r="BE1" s="203"/>
      <c r="BF1" s="203"/>
      <c r="BG1" s="203"/>
      <c r="BH1" s="203"/>
      <c r="BI1" s="62"/>
      <c r="BJ1" s="203"/>
      <c r="BK1" s="203"/>
      <c r="BL1" s="203"/>
      <c r="BM1" s="203"/>
      <c r="BN1" s="203"/>
      <c r="BO1" s="203"/>
      <c r="BP1" s="203"/>
      <c r="BQ1" s="62"/>
      <c r="BR1" s="203"/>
      <c r="BS1" s="203"/>
      <c r="BT1" s="203"/>
      <c r="BU1" s="203"/>
      <c r="BV1" s="203"/>
      <c r="BW1" s="203"/>
      <c r="BX1" s="203"/>
      <c r="BY1" s="62"/>
      <c r="BZ1" s="203"/>
      <c r="CA1" s="203"/>
      <c r="CB1" s="203"/>
      <c r="CC1" s="203"/>
      <c r="CD1" s="203"/>
      <c r="CE1" s="203"/>
      <c r="CF1" s="203"/>
      <c r="CG1" s="62"/>
      <c r="CH1" s="203"/>
      <c r="CI1" s="203"/>
      <c r="CJ1" s="203"/>
      <c r="CK1" s="203"/>
      <c r="CL1" s="203"/>
      <c r="CM1" s="203"/>
      <c r="CN1" s="203"/>
      <c r="CO1" s="62"/>
      <c r="CP1" s="203"/>
      <c r="CQ1" s="203"/>
      <c r="CR1" s="203"/>
      <c r="CS1" s="203"/>
      <c r="CT1" s="203"/>
      <c r="CU1" s="203"/>
      <c r="CV1" s="203"/>
      <c r="CW1" s="62"/>
      <c r="CX1" s="203"/>
      <c r="CY1" s="203"/>
      <c r="CZ1" s="203"/>
      <c r="DA1" s="203"/>
      <c r="DB1" s="203"/>
      <c r="DC1" s="203"/>
      <c r="DD1" s="203"/>
      <c r="DE1" s="62"/>
      <c r="DF1" s="203"/>
      <c r="DG1" s="203"/>
      <c r="DH1" s="203"/>
      <c r="DI1" s="203"/>
      <c r="DJ1" s="203"/>
      <c r="DK1" s="203"/>
      <c r="DL1" s="203"/>
      <c r="DM1" s="62"/>
      <c r="DN1" s="203"/>
      <c r="DO1" s="203"/>
      <c r="DP1" s="203"/>
      <c r="DQ1" s="203"/>
      <c r="DR1" s="203"/>
      <c r="DS1" s="203"/>
      <c r="DT1" s="203"/>
      <c r="DU1" s="62"/>
      <c r="DV1" s="203"/>
      <c r="DW1" s="203"/>
      <c r="DX1" s="203"/>
      <c r="DY1" s="203"/>
      <c r="DZ1" s="203"/>
      <c r="EA1" s="203"/>
      <c r="EB1" s="203"/>
      <c r="EC1" s="62"/>
      <c r="ED1" s="203"/>
      <c r="EE1" s="203"/>
      <c r="EF1" s="203"/>
      <c r="EG1" s="203"/>
      <c r="EH1" s="203"/>
      <c r="EI1" s="203"/>
      <c r="EJ1" s="203"/>
      <c r="EK1" s="62"/>
      <c r="EL1" s="203"/>
      <c r="EM1" s="203"/>
      <c r="EN1" s="203"/>
      <c r="EO1" s="203"/>
      <c r="EP1" s="203"/>
      <c r="EQ1" s="203"/>
      <c r="ER1" s="203"/>
      <c r="ES1" s="62"/>
      <c r="ET1" s="203"/>
      <c r="EU1" s="203"/>
      <c r="EV1" s="203"/>
      <c r="EW1" s="203"/>
      <c r="EX1" s="203"/>
      <c r="EY1" s="203"/>
      <c r="EZ1" s="203"/>
      <c r="FA1" s="62"/>
      <c r="FB1" s="203"/>
      <c r="FC1" s="203"/>
      <c r="FD1" s="203"/>
      <c r="FE1" s="203"/>
      <c r="FF1" s="203"/>
      <c r="FG1" s="203"/>
      <c r="FH1" s="203"/>
      <c r="FI1" s="62"/>
      <c r="FJ1" s="203"/>
      <c r="FK1" s="203"/>
      <c r="FL1" s="203"/>
      <c r="FM1" s="203"/>
      <c r="FN1" s="203"/>
      <c r="FO1" s="203"/>
      <c r="FP1" s="203"/>
      <c r="FQ1" s="62"/>
      <c r="FR1" s="203"/>
      <c r="FS1" s="203"/>
      <c r="FT1" s="203"/>
      <c r="FU1" s="203"/>
      <c r="FV1" s="203"/>
      <c r="FW1" s="203"/>
      <c r="FX1" s="203"/>
      <c r="FY1" s="62"/>
      <c r="FZ1" s="203"/>
      <c r="GA1" s="203"/>
      <c r="GB1" s="203"/>
      <c r="GC1" s="203"/>
      <c r="GD1" s="203"/>
      <c r="GE1" s="203"/>
      <c r="GF1" s="203"/>
      <c r="GG1" s="62"/>
      <c r="GH1" s="203"/>
      <c r="GI1" s="203"/>
      <c r="GJ1" s="203"/>
      <c r="GK1" s="203"/>
      <c r="GL1" s="203"/>
      <c r="GM1" s="203"/>
      <c r="GN1" s="203"/>
      <c r="GO1" s="62"/>
      <c r="GP1" s="203"/>
      <c r="GQ1" s="203"/>
      <c r="GR1" s="203"/>
      <c r="GS1" s="203"/>
      <c r="GT1" s="203"/>
      <c r="GU1" s="203"/>
      <c r="GV1" s="203"/>
      <c r="GW1" s="62"/>
      <c r="GX1" s="203"/>
      <c r="GY1" s="203"/>
      <c r="GZ1" s="203"/>
      <c r="HA1" s="203"/>
      <c r="HB1" s="203"/>
      <c r="HC1" s="203"/>
      <c r="HD1" s="203"/>
      <c r="HE1" s="62"/>
      <c r="HF1" s="203"/>
      <c r="HG1" s="203"/>
      <c r="HH1" s="203"/>
      <c r="HI1" s="203"/>
      <c r="HJ1" s="203"/>
      <c r="HK1" s="203"/>
      <c r="HL1" s="203"/>
      <c r="HM1" s="62"/>
      <c r="HN1" s="203"/>
      <c r="HO1" s="203"/>
      <c r="HP1" s="203"/>
      <c r="HQ1" s="203"/>
      <c r="HR1" s="203"/>
      <c r="HS1" s="203"/>
      <c r="HT1" s="203"/>
      <c r="HU1" s="62"/>
      <c r="HV1" s="203"/>
      <c r="HW1" s="203"/>
      <c r="HX1" s="203"/>
      <c r="HY1" s="203"/>
      <c r="HZ1" s="203"/>
      <c r="IA1" s="203"/>
      <c r="IB1" s="203"/>
      <c r="IC1" s="62"/>
      <c r="ID1" s="203"/>
      <c r="IE1" s="203"/>
      <c r="IF1" s="203"/>
      <c r="IG1" s="203"/>
      <c r="IH1" s="203"/>
      <c r="II1" s="203"/>
      <c r="IJ1" s="203"/>
      <c r="IK1" s="62"/>
    </row>
    <row r="2" spans="2:245">
      <c r="G2" s="360" t="s">
        <v>51</v>
      </c>
      <c r="H2" s="360"/>
      <c r="I2" s="360"/>
      <c r="J2" s="203"/>
      <c r="K2" s="203"/>
      <c r="L2" s="203"/>
      <c r="M2" s="62"/>
      <c r="N2" s="203"/>
      <c r="O2" s="203"/>
      <c r="P2" s="203"/>
      <c r="Q2" s="203"/>
      <c r="R2" s="203"/>
      <c r="S2" s="203"/>
      <c r="T2" s="203"/>
      <c r="U2" s="62"/>
      <c r="V2" s="203"/>
      <c r="W2" s="203"/>
      <c r="X2" s="203"/>
      <c r="Y2" s="203"/>
      <c r="Z2" s="203"/>
      <c r="AA2" s="203"/>
      <c r="AB2" s="203"/>
      <c r="AC2" s="62"/>
      <c r="AD2" s="203"/>
      <c r="AE2" s="203"/>
      <c r="AF2" s="203"/>
      <c r="AG2" s="203"/>
      <c r="AH2" s="203"/>
      <c r="AI2" s="203"/>
      <c r="AJ2" s="203"/>
      <c r="AK2" s="62"/>
      <c r="AL2" s="203"/>
      <c r="AM2" s="203"/>
      <c r="AN2" s="203"/>
      <c r="AO2" s="203"/>
      <c r="AP2" s="203"/>
      <c r="AQ2" s="203"/>
      <c r="AR2" s="203"/>
      <c r="AS2" s="62"/>
      <c r="AT2" s="203"/>
      <c r="AU2" s="203"/>
      <c r="AV2" s="203"/>
      <c r="AW2" s="203"/>
      <c r="AX2" s="203"/>
      <c r="AY2" s="203"/>
      <c r="AZ2" s="203"/>
      <c r="BA2" s="62"/>
      <c r="BB2" s="203"/>
      <c r="BC2" s="203"/>
      <c r="BD2" s="203"/>
      <c r="BE2" s="203"/>
      <c r="BF2" s="203"/>
      <c r="BG2" s="203"/>
      <c r="BH2" s="203"/>
      <c r="BI2" s="62"/>
      <c r="BJ2" s="203"/>
      <c r="BK2" s="203"/>
      <c r="BL2" s="203"/>
      <c r="BM2" s="203"/>
      <c r="BN2" s="203"/>
      <c r="BO2" s="203"/>
      <c r="BP2" s="203"/>
      <c r="BQ2" s="62"/>
      <c r="BR2" s="203"/>
      <c r="BS2" s="203"/>
      <c r="BT2" s="203"/>
      <c r="BU2" s="203"/>
      <c r="BV2" s="203"/>
      <c r="BW2" s="203"/>
      <c r="BX2" s="203"/>
      <c r="BY2" s="62"/>
      <c r="BZ2" s="203"/>
      <c r="CA2" s="203"/>
      <c r="CB2" s="203"/>
      <c r="CC2" s="203"/>
      <c r="CD2" s="203"/>
      <c r="CE2" s="203"/>
      <c r="CF2" s="203"/>
      <c r="CG2" s="62"/>
      <c r="CH2" s="203"/>
      <c r="CI2" s="203"/>
      <c r="CJ2" s="203"/>
      <c r="CK2" s="203"/>
      <c r="CL2" s="203"/>
      <c r="CM2" s="203"/>
      <c r="CN2" s="203"/>
      <c r="CO2" s="62"/>
      <c r="CP2" s="203"/>
      <c r="CQ2" s="203"/>
      <c r="CR2" s="203"/>
      <c r="CS2" s="203"/>
      <c r="CT2" s="203"/>
      <c r="CU2" s="203"/>
      <c r="CV2" s="203"/>
      <c r="CW2" s="62"/>
      <c r="CX2" s="203"/>
      <c r="CY2" s="203"/>
      <c r="CZ2" s="203"/>
      <c r="DA2" s="203"/>
      <c r="DB2" s="203"/>
      <c r="DC2" s="203"/>
      <c r="DD2" s="203"/>
      <c r="DE2" s="62"/>
      <c r="DF2" s="203"/>
      <c r="DG2" s="203"/>
      <c r="DH2" s="203"/>
      <c r="DI2" s="203"/>
      <c r="DJ2" s="203"/>
      <c r="DK2" s="203"/>
      <c r="DL2" s="203"/>
      <c r="DM2" s="62"/>
      <c r="DN2" s="203"/>
      <c r="DO2" s="203"/>
      <c r="DP2" s="203"/>
      <c r="DQ2" s="203"/>
      <c r="DR2" s="203"/>
      <c r="DS2" s="203"/>
      <c r="DT2" s="203"/>
      <c r="DU2" s="62"/>
      <c r="DV2" s="203"/>
      <c r="DW2" s="203"/>
      <c r="DX2" s="203"/>
      <c r="DY2" s="203"/>
      <c r="DZ2" s="203"/>
      <c r="EA2" s="203"/>
      <c r="EB2" s="203"/>
      <c r="EC2" s="62"/>
      <c r="ED2" s="203"/>
      <c r="EE2" s="203"/>
      <c r="EF2" s="203"/>
      <c r="EG2" s="203"/>
      <c r="EH2" s="203"/>
      <c r="EI2" s="203"/>
      <c r="EJ2" s="203"/>
      <c r="EK2" s="62"/>
      <c r="EL2" s="203"/>
      <c r="EM2" s="203"/>
      <c r="EN2" s="203"/>
      <c r="EO2" s="203"/>
      <c r="EP2" s="203"/>
      <c r="EQ2" s="203"/>
      <c r="ER2" s="203"/>
      <c r="ES2" s="62"/>
      <c r="ET2" s="203"/>
      <c r="EU2" s="203"/>
      <c r="EV2" s="203"/>
      <c r="EW2" s="203"/>
      <c r="EX2" s="203"/>
      <c r="EY2" s="203"/>
      <c r="EZ2" s="203"/>
      <c r="FA2" s="62"/>
      <c r="FB2" s="203"/>
      <c r="FC2" s="203"/>
      <c r="FD2" s="203"/>
      <c r="FE2" s="203"/>
      <c r="FF2" s="203"/>
      <c r="FG2" s="203"/>
      <c r="FH2" s="203"/>
      <c r="FI2" s="62"/>
      <c r="FJ2" s="203"/>
      <c r="FK2" s="203"/>
      <c r="FL2" s="203"/>
      <c r="FM2" s="203"/>
      <c r="FN2" s="203"/>
      <c r="FO2" s="203"/>
      <c r="FP2" s="203"/>
      <c r="FQ2" s="62"/>
      <c r="FR2" s="203"/>
      <c r="FS2" s="203"/>
      <c r="FT2" s="203"/>
      <c r="FU2" s="203"/>
      <c r="FV2" s="203"/>
      <c r="FW2" s="203"/>
      <c r="FX2" s="203"/>
      <c r="FY2" s="62"/>
      <c r="FZ2" s="203"/>
      <c r="GA2" s="203"/>
      <c r="GB2" s="203"/>
      <c r="GC2" s="203"/>
      <c r="GD2" s="203"/>
      <c r="GE2" s="203"/>
      <c r="GF2" s="203"/>
      <c r="GG2" s="62"/>
      <c r="GH2" s="203"/>
      <c r="GI2" s="203"/>
      <c r="GJ2" s="203"/>
      <c r="GK2" s="203"/>
      <c r="GL2" s="203"/>
      <c r="GM2" s="203"/>
      <c r="GN2" s="203"/>
      <c r="GO2" s="62"/>
      <c r="GP2" s="203"/>
      <c r="GQ2" s="203"/>
      <c r="GR2" s="203"/>
      <c r="GS2" s="203"/>
      <c r="GT2" s="203"/>
      <c r="GU2" s="203"/>
      <c r="GV2" s="203"/>
      <c r="GW2" s="62"/>
      <c r="GX2" s="203"/>
      <c r="GY2" s="203"/>
      <c r="GZ2" s="203"/>
      <c r="HA2" s="203"/>
      <c r="HB2" s="203"/>
      <c r="HC2" s="203"/>
      <c r="HD2" s="203"/>
      <c r="HE2" s="62"/>
      <c r="HF2" s="203"/>
      <c r="HG2" s="203"/>
      <c r="HH2" s="203"/>
      <c r="HI2" s="203"/>
      <c r="HJ2" s="203"/>
      <c r="HK2" s="203"/>
      <c r="HL2" s="203"/>
      <c r="HM2" s="62"/>
      <c r="HN2" s="203"/>
      <c r="HO2" s="203"/>
      <c r="HP2" s="203"/>
      <c r="HQ2" s="203"/>
      <c r="HR2" s="203"/>
      <c r="HS2" s="203"/>
      <c r="HT2" s="203"/>
      <c r="HU2" s="62"/>
      <c r="HV2" s="203"/>
      <c r="HW2" s="203"/>
      <c r="HX2" s="203"/>
      <c r="HY2" s="203"/>
      <c r="HZ2" s="203"/>
      <c r="IA2" s="203"/>
      <c r="IB2" s="203"/>
      <c r="IC2" s="62"/>
      <c r="ID2" s="203"/>
      <c r="IE2" s="203"/>
      <c r="IF2" s="203"/>
      <c r="IG2" s="203"/>
      <c r="IH2" s="203"/>
      <c r="II2" s="203"/>
      <c r="IJ2" s="203"/>
      <c r="IK2" s="62"/>
    </row>
    <row r="3" spans="2:245">
      <c r="G3" s="2"/>
      <c r="I3" s="202" t="s">
        <v>25</v>
      </c>
      <c r="J3" s="203"/>
      <c r="K3" s="203"/>
      <c r="L3" s="203"/>
      <c r="M3" s="62"/>
      <c r="N3" s="203"/>
      <c r="O3" s="203"/>
      <c r="P3" s="203"/>
      <c r="Q3" s="203"/>
      <c r="R3" s="203"/>
      <c r="S3" s="203"/>
      <c r="T3" s="203"/>
      <c r="U3" s="62"/>
      <c r="V3" s="203"/>
      <c r="W3" s="203"/>
      <c r="X3" s="203"/>
      <c r="Y3" s="203"/>
      <c r="Z3" s="203"/>
      <c r="AA3" s="203"/>
      <c r="AB3" s="203"/>
      <c r="AC3" s="62"/>
      <c r="AD3" s="203"/>
      <c r="AE3" s="203"/>
      <c r="AF3" s="203"/>
      <c r="AG3" s="203"/>
      <c r="AH3" s="203"/>
      <c r="AI3" s="203"/>
      <c r="AJ3" s="203"/>
      <c r="AK3" s="62"/>
      <c r="AL3" s="203"/>
      <c r="AM3" s="203"/>
      <c r="AN3" s="203"/>
      <c r="AO3" s="203"/>
      <c r="AP3" s="203"/>
      <c r="AQ3" s="203"/>
      <c r="AR3" s="203"/>
      <c r="AS3" s="62"/>
      <c r="AT3" s="203"/>
      <c r="AU3" s="203"/>
      <c r="AV3" s="203"/>
      <c r="AW3" s="203"/>
      <c r="AX3" s="203"/>
      <c r="AY3" s="203"/>
      <c r="AZ3" s="203"/>
      <c r="BA3" s="62"/>
      <c r="BB3" s="203"/>
      <c r="BC3" s="203"/>
      <c r="BD3" s="203"/>
      <c r="BE3" s="203"/>
      <c r="BF3" s="203"/>
      <c r="BG3" s="203"/>
      <c r="BH3" s="203"/>
      <c r="BI3" s="62"/>
      <c r="BJ3" s="203"/>
      <c r="BK3" s="203"/>
      <c r="BL3" s="203"/>
      <c r="BM3" s="203"/>
      <c r="BN3" s="203"/>
      <c r="BO3" s="203"/>
      <c r="BP3" s="203"/>
      <c r="BQ3" s="62"/>
      <c r="BR3" s="203"/>
      <c r="BS3" s="203"/>
      <c r="BT3" s="203"/>
      <c r="BU3" s="203"/>
      <c r="BV3" s="203"/>
      <c r="BW3" s="203"/>
      <c r="BX3" s="203"/>
      <c r="BY3" s="62"/>
      <c r="BZ3" s="203"/>
      <c r="CA3" s="203"/>
      <c r="CB3" s="203"/>
      <c r="CC3" s="203"/>
      <c r="CD3" s="203"/>
      <c r="CE3" s="203"/>
      <c r="CF3" s="203"/>
      <c r="CG3" s="62"/>
      <c r="CH3" s="203"/>
      <c r="CI3" s="203"/>
      <c r="CJ3" s="203"/>
      <c r="CK3" s="203"/>
      <c r="CL3" s="203"/>
      <c r="CM3" s="203"/>
      <c r="CN3" s="203"/>
      <c r="CO3" s="62"/>
      <c r="CP3" s="203"/>
      <c r="CQ3" s="203"/>
      <c r="CR3" s="203"/>
      <c r="CS3" s="203"/>
      <c r="CT3" s="203"/>
      <c r="CU3" s="203"/>
      <c r="CV3" s="203"/>
      <c r="CW3" s="62"/>
      <c r="CX3" s="203"/>
      <c r="CY3" s="203"/>
      <c r="CZ3" s="203"/>
      <c r="DA3" s="203"/>
      <c r="DB3" s="203"/>
      <c r="DC3" s="203"/>
      <c r="DD3" s="203"/>
      <c r="DE3" s="62"/>
      <c r="DF3" s="203"/>
      <c r="DG3" s="203"/>
      <c r="DH3" s="203"/>
      <c r="DI3" s="203"/>
      <c r="DJ3" s="203"/>
      <c r="DK3" s="203"/>
      <c r="DL3" s="203"/>
      <c r="DM3" s="62"/>
      <c r="DN3" s="203"/>
      <c r="DO3" s="203"/>
      <c r="DP3" s="203"/>
      <c r="DQ3" s="203"/>
      <c r="DR3" s="203"/>
      <c r="DS3" s="203"/>
      <c r="DT3" s="203"/>
      <c r="DU3" s="62"/>
      <c r="DV3" s="203"/>
      <c r="DW3" s="203"/>
      <c r="DX3" s="203"/>
      <c r="DY3" s="203"/>
      <c r="DZ3" s="203"/>
      <c r="EA3" s="203"/>
      <c r="EB3" s="203"/>
      <c r="EC3" s="62"/>
      <c r="ED3" s="203"/>
      <c r="EE3" s="203"/>
      <c r="EF3" s="203"/>
      <c r="EG3" s="203"/>
      <c r="EH3" s="203"/>
      <c r="EI3" s="203"/>
      <c r="EJ3" s="203"/>
      <c r="EK3" s="62"/>
      <c r="EL3" s="203"/>
      <c r="EM3" s="203"/>
      <c r="EN3" s="203"/>
      <c r="EO3" s="203"/>
      <c r="EP3" s="203"/>
      <c r="EQ3" s="203"/>
      <c r="ER3" s="203"/>
      <c r="ES3" s="62"/>
      <c r="ET3" s="203"/>
      <c r="EU3" s="203"/>
      <c r="EV3" s="203"/>
      <c r="EW3" s="203"/>
      <c r="EX3" s="203"/>
      <c r="EY3" s="203"/>
      <c r="EZ3" s="203"/>
      <c r="FA3" s="62"/>
      <c r="FB3" s="203"/>
      <c r="FC3" s="203"/>
      <c r="FD3" s="203"/>
      <c r="FE3" s="203"/>
      <c r="FF3" s="203"/>
      <c r="FG3" s="203"/>
      <c r="FH3" s="203"/>
      <c r="FI3" s="62"/>
      <c r="FJ3" s="203"/>
      <c r="FK3" s="203"/>
      <c r="FL3" s="203"/>
      <c r="FM3" s="203"/>
      <c r="FN3" s="203"/>
      <c r="FO3" s="203"/>
      <c r="FP3" s="203"/>
      <c r="FQ3" s="62"/>
      <c r="FR3" s="203"/>
      <c r="FS3" s="203"/>
      <c r="FT3" s="203"/>
      <c r="FU3" s="203"/>
      <c r="FV3" s="203"/>
      <c r="FW3" s="203"/>
      <c r="FX3" s="203"/>
      <c r="FY3" s="62"/>
      <c r="FZ3" s="203"/>
      <c r="GA3" s="203"/>
      <c r="GB3" s="203"/>
      <c r="GC3" s="203"/>
      <c r="GD3" s="203"/>
      <c r="GE3" s="203"/>
      <c r="GF3" s="203"/>
      <c r="GG3" s="62"/>
      <c r="GH3" s="203"/>
      <c r="GI3" s="203"/>
      <c r="GJ3" s="203"/>
      <c r="GK3" s="203"/>
      <c r="GL3" s="203"/>
      <c r="GM3" s="203"/>
      <c r="GN3" s="203"/>
      <c r="GO3" s="62"/>
      <c r="GP3" s="203"/>
      <c r="GQ3" s="203"/>
      <c r="GR3" s="203"/>
      <c r="GS3" s="203"/>
      <c r="GT3" s="203"/>
      <c r="GU3" s="203"/>
      <c r="GV3" s="203"/>
      <c r="GW3" s="62"/>
      <c r="GX3" s="203"/>
      <c r="GY3" s="203"/>
      <c r="GZ3" s="203"/>
      <c r="HA3" s="203"/>
      <c r="HB3" s="203"/>
      <c r="HC3" s="203"/>
      <c r="HD3" s="203"/>
      <c r="HE3" s="62"/>
      <c r="HF3" s="203"/>
      <c r="HG3" s="203"/>
      <c r="HH3" s="203"/>
      <c r="HI3" s="203"/>
      <c r="HJ3" s="203"/>
      <c r="HK3" s="203"/>
      <c r="HL3" s="203"/>
      <c r="HM3" s="62"/>
      <c r="HN3" s="203"/>
      <c r="HO3" s="203"/>
      <c r="HP3" s="203"/>
      <c r="HQ3" s="203"/>
      <c r="HR3" s="203"/>
      <c r="HS3" s="203"/>
      <c r="HT3" s="203"/>
      <c r="HU3" s="62"/>
      <c r="HV3" s="203"/>
      <c r="HW3" s="203"/>
      <c r="HX3" s="203"/>
      <c r="HY3" s="203"/>
      <c r="HZ3" s="203"/>
      <c r="IA3" s="203"/>
      <c r="IB3" s="203"/>
      <c r="IC3" s="62"/>
      <c r="ID3" s="203"/>
      <c r="IE3" s="203"/>
      <c r="IF3" s="203"/>
      <c r="IG3" s="203"/>
      <c r="IH3" s="203"/>
      <c r="II3" s="203"/>
      <c r="IJ3" s="203"/>
      <c r="IK3" s="62"/>
    </row>
    <row r="4" spans="2:245" ht="10.5" customHeight="1">
      <c r="G4" s="2"/>
      <c r="I4" s="204"/>
      <c r="J4" s="203"/>
      <c r="K4" s="203"/>
      <c r="L4" s="203"/>
      <c r="M4" s="62"/>
      <c r="N4" s="203"/>
      <c r="O4" s="203"/>
      <c r="P4" s="203"/>
      <c r="Q4" s="203"/>
      <c r="R4" s="203"/>
      <c r="S4" s="203"/>
      <c r="T4" s="203"/>
      <c r="U4" s="62"/>
      <c r="V4" s="203"/>
      <c r="W4" s="203"/>
      <c r="X4" s="203"/>
      <c r="Y4" s="203"/>
      <c r="Z4" s="203"/>
      <c r="AA4" s="203"/>
      <c r="AB4" s="203"/>
      <c r="AC4" s="62"/>
      <c r="AD4" s="203"/>
      <c r="AE4" s="203"/>
      <c r="AF4" s="203"/>
      <c r="AG4" s="203"/>
      <c r="AH4" s="203"/>
      <c r="AI4" s="203"/>
      <c r="AJ4" s="203"/>
      <c r="AK4" s="62"/>
      <c r="AL4" s="203"/>
      <c r="AM4" s="203"/>
      <c r="AN4" s="203"/>
      <c r="AO4" s="203"/>
      <c r="AP4" s="203"/>
      <c r="AQ4" s="203"/>
      <c r="AR4" s="203"/>
      <c r="AS4" s="62"/>
      <c r="AT4" s="203"/>
      <c r="AU4" s="203"/>
      <c r="AV4" s="203"/>
      <c r="AW4" s="203"/>
      <c r="AX4" s="203"/>
      <c r="AY4" s="203"/>
      <c r="AZ4" s="203"/>
      <c r="BA4" s="62"/>
      <c r="BB4" s="203"/>
      <c r="BC4" s="203"/>
      <c r="BD4" s="203"/>
      <c r="BE4" s="203"/>
      <c r="BF4" s="203"/>
      <c r="BG4" s="203"/>
      <c r="BH4" s="203"/>
      <c r="BI4" s="62"/>
      <c r="BJ4" s="203"/>
      <c r="BK4" s="203"/>
      <c r="BL4" s="203"/>
      <c r="BM4" s="203"/>
      <c r="BN4" s="203"/>
      <c r="BO4" s="203"/>
      <c r="BP4" s="203"/>
      <c r="BQ4" s="62"/>
      <c r="BR4" s="203"/>
      <c r="BS4" s="203"/>
      <c r="BT4" s="203"/>
      <c r="BU4" s="203"/>
      <c r="BV4" s="203"/>
      <c r="BW4" s="203"/>
      <c r="BX4" s="203"/>
      <c r="BY4" s="62"/>
      <c r="BZ4" s="203"/>
      <c r="CA4" s="203"/>
      <c r="CB4" s="203"/>
      <c r="CC4" s="203"/>
      <c r="CD4" s="203"/>
      <c r="CE4" s="203"/>
      <c r="CF4" s="203"/>
      <c r="CG4" s="62"/>
      <c r="CH4" s="203"/>
      <c r="CI4" s="203"/>
      <c r="CJ4" s="203"/>
      <c r="CK4" s="203"/>
      <c r="CL4" s="203"/>
      <c r="CM4" s="203"/>
      <c r="CN4" s="203"/>
      <c r="CO4" s="62"/>
      <c r="CP4" s="203"/>
      <c r="CQ4" s="203"/>
      <c r="CR4" s="203"/>
      <c r="CS4" s="203"/>
      <c r="CT4" s="203"/>
      <c r="CU4" s="203"/>
      <c r="CV4" s="203"/>
      <c r="CW4" s="62"/>
      <c r="CX4" s="203"/>
      <c r="CY4" s="203"/>
      <c r="CZ4" s="203"/>
      <c r="DA4" s="203"/>
      <c r="DB4" s="203"/>
      <c r="DC4" s="203"/>
      <c r="DD4" s="203"/>
      <c r="DE4" s="62"/>
      <c r="DF4" s="203"/>
      <c r="DG4" s="203"/>
      <c r="DH4" s="203"/>
      <c r="DI4" s="203"/>
      <c r="DJ4" s="203"/>
      <c r="DK4" s="203"/>
      <c r="DL4" s="203"/>
      <c r="DM4" s="62"/>
      <c r="DN4" s="203"/>
      <c r="DO4" s="203"/>
      <c r="DP4" s="203"/>
      <c r="DQ4" s="203"/>
      <c r="DR4" s="203"/>
      <c r="DS4" s="203"/>
      <c r="DT4" s="203"/>
      <c r="DU4" s="62"/>
      <c r="DV4" s="203"/>
      <c r="DW4" s="203"/>
      <c r="DX4" s="203"/>
      <c r="DY4" s="203"/>
      <c r="DZ4" s="203"/>
      <c r="EA4" s="203"/>
      <c r="EB4" s="203"/>
      <c r="EC4" s="62"/>
      <c r="ED4" s="203"/>
      <c r="EE4" s="203"/>
      <c r="EF4" s="203"/>
      <c r="EG4" s="203"/>
      <c r="EH4" s="203"/>
      <c r="EI4" s="203"/>
      <c r="EJ4" s="203"/>
      <c r="EK4" s="62"/>
      <c r="EL4" s="203"/>
      <c r="EM4" s="203"/>
      <c r="EN4" s="203"/>
      <c r="EO4" s="203"/>
      <c r="EP4" s="203"/>
      <c r="EQ4" s="203"/>
      <c r="ER4" s="203"/>
      <c r="ES4" s="62"/>
      <c r="ET4" s="203"/>
      <c r="EU4" s="203"/>
      <c r="EV4" s="203"/>
      <c r="EW4" s="203"/>
      <c r="EX4" s="203"/>
      <c r="EY4" s="203"/>
      <c r="EZ4" s="203"/>
      <c r="FA4" s="62"/>
      <c r="FB4" s="203"/>
      <c r="FC4" s="203"/>
      <c r="FD4" s="203"/>
      <c r="FE4" s="203"/>
      <c r="FF4" s="203"/>
      <c r="FG4" s="203"/>
      <c r="FH4" s="203"/>
      <c r="FI4" s="62"/>
      <c r="FJ4" s="203"/>
      <c r="FK4" s="203"/>
      <c r="FL4" s="203"/>
      <c r="FM4" s="203"/>
      <c r="FN4" s="203"/>
      <c r="FO4" s="203"/>
      <c r="FP4" s="203"/>
      <c r="FQ4" s="62"/>
      <c r="FR4" s="203"/>
      <c r="FS4" s="203"/>
      <c r="FT4" s="203"/>
      <c r="FU4" s="203"/>
      <c r="FV4" s="203"/>
      <c r="FW4" s="203"/>
      <c r="FX4" s="203"/>
      <c r="FY4" s="62"/>
      <c r="FZ4" s="203"/>
      <c r="GA4" s="203"/>
      <c r="GB4" s="203"/>
      <c r="GC4" s="203"/>
      <c r="GD4" s="203"/>
      <c r="GE4" s="203"/>
      <c r="GF4" s="203"/>
      <c r="GG4" s="62"/>
      <c r="GH4" s="203"/>
      <c r="GI4" s="203"/>
      <c r="GJ4" s="203"/>
      <c r="GK4" s="203"/>
      <c r="GL4" s="203"/>
      <c r="GM4" s="203"/>
      <c r="GN4" s="203"/>
      <c r="GO4" s="62"/>
      <c r="GP4" s="203"/>
      <c r="GQ4" s="203"/>
      <c r="GR4" s="203"/>
      <c r="GS4" s="203"/>
      <c r="GT4" s="203"/>
      <c r="GU4" s="203"/>
      <c r="GV4" s="203"/>
      <c r="GW4" s="62"/>
      <c r="GX4" s="203"/>
      <c r="GY4" s="203"/>
      <c r="GZ4" s="203"/>
      <c r="HA4" s="203"/>
      <c r="HB4" s="203"/>
      <c r="HC4" s="203"/>
      <c r="HD4" s="203"/>
      <c r="HE4" s="62"/>
      <c r="HF4" s="203"/>
      <c r="HG4" s="203"/>
      <c r="HH4" s="203"/>
      <c r="HI4" s="203"/>
      <c r="HJ4" s="203"/>
      <c r="HK4" s="203"/>
      <c r="HL4" s="203"/>
      <c r="HM4" s="62"/>
      <c r="HN4" s="203"/>
      <c r="HO4" s="203"/>
      <c r="HP4" s="203"/>
      <c r="HQ4" s="203"/>
      <c r="HR4" s="203"/>
      <c r="HS4" s="203"/>
      <c r="HT4" s="203"/>
      <c r="HU4" s="62"/>
      <c r="HV4" s="203"/>
      <c r="HW4" s="203"/>
      <c r="HX4" s="203"/>
      <c r="HY4" s="203"/>
      <c r="HZ4" s="203"/>
      <c r="IA4" s="203"/>
      <c r="IB4" s="203"/>
      <c r="IC4" s="62"/>
      <c r="ID4" s="203"/>
      <c r="IE4" s="203"/>
      <c r="IF4" s="203"/>
      <c r="IG4" s="203"/>
      <c r="IH4" s="203"/>
      <c r="II4" s="203"/>
      <c r="IJ4" s="203"/>
      <c r="IK4" s="62"/>
    </row>
    <row r="5" spans="2:245" ht="42.75" customHeight="1">
      <c r="B5" s="371" t="s">
        <v>69</v>
      </c>
      <c r="C5" s="371"/>
      <c r="D5" s="371"/>
      <c r="E5" s="371"/>
      <c r="F5" s="371"/>
      <c r="G5" s="371"/>
      <c r="H5" s="371"/>
      <c r="I5" s="371"/>
      <c r="J5" s="203"/>
      <c r="K5" s="203"/>
      <c r="L5" s="203"/>
      <c r="M5" s="62"/>
      <c r="N5" s="203"/>
      <c r="O5" s="203"/>
      <c r="P5" s="203"/>
      <c r="Q5" s="203"/>
      <c r="R5" s="203"/>
      <c r="S5" s="203"/>
      <c r="T5" s="203"/>
      <c r="U5" s="62"/>
      <c r="V5" s="203"/>
      <c r="W5" s="203"/>
      <c r="X5" s="203"/>
      <c r="Y5" s="203"/>
      <c r="Z5" s="203"/>
      <c r="AA5" s="203"/>
      <c r="AB5" s="203"/>
      <c r="AC5" s="62"/>
      <c r="AD5" s="203"/>
      <c r="AE5" s="203"/>
      <c r="AF5" s="203"/>
      <c r="AG5" s="203"/>
      <c r="AH5" s="203"/>
      <c r="AI5" s="203"/>
      <c r="AJ5" s="203"/>
      <c r="AK5" s="62"/>
      <c r="AL5" s="203"/>
      <c r="AM5" s="203"/>
      <c r="AN5" s="203"/>
      <c r="AO5" s="203"/>
      <c r="AP5" s="203"/>
      <c r="AQ5" s="203"/>
      <c r="AR5" s="203"/>
      <c r="AS5" s="62"/>
      <c r="AT5" s="203"/>
      <c r="AU5" s="203"/>
      <c r="AV5" s="203"/>
      <c r="AW5" s="203"/>
      <c r="AX5" s="203"/>
      <c r="AY5" s="203"/>
      <c r="AZ5" s="203"/>
      <c r="BA5" s="62"/>
      <c r="BB5" s="203"/>
      <c r="BC5" s="203"/>
      <c r="BD5" s="203"/>
      <c r="BE5" s="203"/>
      <c r="BF5" s="203"/>
      <c r="BG5" s="203"/>
      <c r="BH5" s="203"/>
      <c r="BI5" s="62"/>
      <c r="BJ5" s="203"/>
      <c r="BK5" s="203"/>
      <c r="BL5" s="203"/>
      <c r="BM5" s="203"/>
      <c r="BN5" s="203"/>
      <c r="BO5" s="203"/>
      <c r="BP5" s="203"/>
      <c r="BQ5" s="62"/>
      <c r="BR5" s="203"/>
      <c r="BS5" s="203"/>
      <c r="BT5" s="203"/>
      <c r="BU5" s="203"/>
      <c r="BV5" s="203"/>
      <c r="BW5" s="203"/>
      <c r="BX5" s="203"/>
      <c r="BY5" s="62"/>
      <c r="BZ5" s="203"/>
      <c r="CA5" s="203"/>
      <c r="CB5" s="203"/>
      <c r="CC5" s="203"/>
      <c r="CD5" s="203"/>
      <c r="CE5" s="203"/>
      <c r="CF5" s="203"/>
      <c r="CG5" s="62"/>
      <c r="CH5" s="203"/>
      <c r="CI5" s="203"/>
      <c r="CJ5" s="203"/>
      <c r="CK5" s="203"/>
      <c r="CL5" s="203"/>
      <c r="CM5" s="203"/>
      <c r="CN5" s="203"/>
      <c r="CO5" s="62"/>
      <c r="CP5" s="203"/>
      <c r="CQ5" s="203"/>
      <c r="CR5" s="203"/>
      <c r="CS5" s="203"/>
      <c r="CT5" s="203"/>
      <c r="CU5" s="203"/>
      <c r="CV5" s="203"/>
      <c r="CW5" s="62"/>
      <c r="CX5" s="203"/>
      <c r="CY5" s="203"/>
      <c r="CZ5" s="203"/>
      <c r="DA5" s="203"/>
      <c r="DB5" s="203"/>
      <c r="DC5" s="203"/>
      <c r="DD5" s="203"/>
      <c r="DE5" s="62"/>
      <c r="DF5" s="203"/>
      <c r="DG5" s="203"/>
      <c r="DH5" s="203"/>
      <c r="DI5" s="203"/>
      <c r="DJ5" s="203"/>
      <c r="DK5" s="203"/>
      <c r="DL5" s="203"/>
      <c r="DM5" s="62"/>
      <c r="DN5" s="203"/>
      <c r="DO5" s="203"/>
      <c r="DP5" s="203"/>
      <c r="DQ5" s="203"/>
      <c r="DR5" s="203"/>
      <c r="DS5" s="203"/>
      <c r="DT5" s="203"/>
      <c r="DU5" s="62"/>
      <c r="DV5" s="203"/>
      <c r="DW5" s="203"/>
      <c r="DX5" s="203"/>
      <c r="DY5" s="203"/>
      <c r="DZ5" s="203"/>
      <c r="EA5" s="203"/>
      <c r="EB5" s="203"/>
      <c r="EC5" s="62"/>
      <c r="ED5" s="203"/>
      <c r="EE5" s="203"/>
      <c r="EF5" s="203"/>
      <c r="EG5" s="203"/>
      <c r="EH5" s="203"/>
      <c r="EI5" s="203"/>
      <c r="EJ5" s="203"/>
      <c r="EK5" s="62"/>
      <c r="EL5" s="203"/>
      <c r="EM5" s="203"/>
      <c r="EN5" s="203"/>
      <c r="EO5" s="203"/>
      <c r="EP5" s="203"/>
      <c r="EQ5" s="203"/>
      <c r="ER5" s="203"/>
      <c r="ES5" s="62"/>
      <c r="ET5" s="203"/>
      <c r="EU5" s="203"/>
      <c r="EV5" s="203"/>
      <c r="EW5" s="203"/>
      <c r="EX5" s="203"/>
      <c r="EY5" s="203"/>
      <c r="EZ5" s="203"/>
      <c r="FA5" s="62"/>
      <c r="FB5" s="203"/>
      <c r="FC5" s="203"/>
      <c r="FD5" s="203"/>
      <c r="FE5" s="203"/>
      <c r="FF5" s="203"/>
      <c r="FG5" s="203"/>
      <c r="FH5" s="203"/>
      <c r="FI5" s="62"/>
      <c r="FJ5" s="203"/>
      <c r="FK5" s="203"/>
      <c r="FL5" s="203"/>
      <c r="FM5" s="203"/>
      <c r="FN5" s="203"/>
      <c r="FO5" s="203"/>
      <c r="FP5" s="203"/>
      <c r="FQ5" s="62"/>
      <c r="FR5" s="203"/>
      <c r="FS5" s="203"/>
      <c r="FT5" s="203"/>
      <c r="FU5" s="203"/>
      <c r="FV5" s="203"/>
      <c r="FW5" s="203"/>
      <c r="FX5" s="203"/>
      <c r="FY5" s="62"/>
      <c r="FZ5" s="203"/>
      <c r="GA5" s="203"/>
      <c r="GB5" s="203"/>
      <c r="GC5" s="203"/>
      <c r="GD5" s="203"/>
      <c r="GE5" s="203"/>
      <c r="GF5" s="203"/>
      <c r="GG5" s="62"/>
      <c r="GH5" s="203"/>
      <c r="GI5" s="203"/>
      <c r="GJ5" s="203"/>
      <c r="GK5" s="203"/>
      <c r="GL5" s="203"/>
      <c r="GM5" s="203"/>
      <c r="GN5" s="203"/>
      <c r="GO5" s="62"/>
      <c r="GP5" s="203"/>
      <c r="GQ5" s="203"/>
      <c r="GR5" s="203"/>
      <c r="GS5" s="203"/>
      <c r="GT5" s="203"/>
      <c r="GU5" s="203"/>
      <c r="GV5" s="203"/>
      <c r="GW5" s="62"/>
      <c r="GX5" s="203"/>
      <c r="GY5" s="203"/>
      <c r="GZ5" s="203"/>
      <c r="HA5" s="203"/>
      <c r="HB5" s="203"/>
      <c r="HC5" s="203"/>
      <c r="HD5" s="203"/>
      <c r="HE5" s="62"/>
      <c r="HF5" s="203"/>
      <c r="HG5" s="203"/>
      <c r="HH5" s="203"/>
      <c r="HI5" s="203"/>
      <c r="HJ5" s="203"/>
      <c r="HK5" s="203"/>
      <c r="HL5" s="203"/>
      <c r="HM5" s="62"/>
      <c r="HN5" s="203"/>
      <c r="HO5" s="203"/>
      <c r="HP5" s="203"/>
      <c r="HQ5" s="203"/>
      <c r="HR5" s="203"/>
      <c r="HS5" s="203"/>
      <c r="HT5" s="203"/>
      <c r="HU5" s="62"/>
      <c r="HV5" s="203"/>
      <c r="HW5" s="203"/>
      <c r="HX5" s="203"/>
      <c r="HY5" s="203"/>
      <c r="HZ5" s="203"/>
      <c r="IA5" s="203"/>
      <c r="IB5" s="203"/>
      <c r="IC5" s="62"/>
      <c r="ID5" s="203"/>
      <c r="IE5" s="203"/>
      <c r="IF5" s="203"/>
      <c r="IG5" s="203"/>
      <c r="IH5" s="203"/>
      <c r="II5" s="203"/>
      <c r="IJ5" s="203"/>
      <c r="IK5" s="62"/>
    </row>
    <row r="6" spans="2:245">
      <c r="B6" s="203"/>
      <c r="C6" s="203"/>
      <c r="D6" s="203"/>
      <c r="E6" s="203"/>
      <c r="F6" s="203"/>
      <c r="G6" s="203"/>
      <c r="H6" s="127"/>
      <c r="I6" s="202" t="s">
        <v>52</v>
      </c>
      <c r="J6" s="203"/>
      <c r="K6" s="203"/>
      <c r="L6" s="203"/>
      <c r="M6" s="62"/>
      <c r="N6" s="203"/>
      <c r="O6" s="203"/>
      <c r="P6" s="203"/>
      <c r="Q6" s="203"/>
      <c r="R6" s="203"/>
      <c r="S6" s="203"/>
      <c r="T6" s="203"/>
      <c r="U6" s="62"/>
      <c r="V6" s="203"/>
      <c r="W6" s="203"/>
      <c r="X6" s="203"/>
      <c r="Y6" s="203"/>
      <c r="Z6" s="203"/>
      <c r="AA6" s="203"/>
      <c r="AB6" s="203"/>
      <c r="AC6" s="62"/>
      <c r="AD6" s="203"/>
      <c r="AE6" s="203"/>
      <c r="AF6" s="203"/>
      <c r="AG6" s="203"/>
      <c r="AH6" s="203"/>
      <c r="AI6" s="203"/>
      <c r="AJ6" s="203"/>
      <c r="AK6" s="62"/>
      <c r="AL6" s="203"/>
      <c r="AM6" s="203"/>
      <c r="AN6" s="203"/>
      <c r="AO6" s="203"/>
      <c r="AP6" s="203"/>
      <c r="AQ6" s="203"/>
      <c r="AR6" s="203"/>
      <c r="AS6" s="62"/>
      <c r="AT6" s="203"/>
      <c r="AU6" s="203"/>
      <c r="AV6" s="203"/>
      <c r="AW6" s="203"/>
      <c r="AX6" s="203"/>
      <c r="AY6" s="203"/>
      <c r="AZ6" s="203"/>
      <c r="BA6" s="62"/>
      <c r="BB6" s="203"/>
      <c r="BC6" s="203"/>
      <c r="BD6" s="203"/>
      <c r="BE6" s="203"/>
      <c r="BF6" s="203"/>
      <c r="BG6" s="203"/>
      <c r="BH6" s="203"/>
      <c r="BI6" s="62"/>
      <c r="BJ6" s="203"/>
      <c r="BK6" s="203"/>
      <c r="BL6" s="203"/>
      <c r="BM6" s="203"/>
      <c r="BN6" s="203"/>
      <c r="BO6" s="203"/>
      <c r="BP6" s="203"/>
      <c r="BQ6" s="62"/>
      <c r="BR6" s="203"/>
      <c r="BS6" s="203"/>
      <c r="BT6" s="203"/>
      <c r="BU6" s="203"/>
      <c r="BV6" s="203"/>
      <c r="BW6" s="203"/>
      <c r="BX6" s="203"/>
      <c r="BY6" s="62"/>
      <c r="BZ6" s="203"/>
      <c r="CA6" s="203"/>
      <c r="CB6" s="203"/>
      <c r="CC6" s="203"/>
      <c r="CD6" s="203"/>
      <c r="CE6" s="203"/>
      <c r="CF6" s="203"/>
      <c r="CG6" s="62"/>
      <c r="CH6" s="203"/>
      <c r="CI6" s="203"/>
      <c r="CJ6" s="203"/>
      <c r="CK6" s="203"/>
      <c r="CL6" s="203"/>
      <c r="CM6" s="203"/>
      <c r="CN6" s="203"/>
      <c r="CO6" s="62"/>
      <c r="CP6" s="203"/>
      <c r="CQ6" s="203"/>
      <c r="CR6" s="203"/>
      <c r="CS6" s="203"/>
      <c r="CT6" s="203"/>
      <c r="CU6" s="203"/>
      <c r="CV6" s="203"/>
      <c r="CW6" s="62"/>
      <c r="CX6" s="203"/>
      <c r="CY6" s="203"/>
      <c r="CZ6" s="203"/>
      <c r="DA6" s="203"/>
      <c r="DB6" s="203"/>
      <c r="DC6" s="203"/>
      <c r="DD6" s="203"/>
      <c r="DE6" s="62"/>
      <c r="DF6" s="203"/>
      <c r="DG6" s="203"/>
      <c r="DH6" s="203"/>
      <c r="DI6" s="203"/>
      <c r="DJ6" s="203"/>
      <c r="DK6" s="203"/>
      <c r="DL6" s="203"/>
      <c r="DM6" s="62"/>
      <c r="DN6" s="203"/>
      <c r="DO6" s="203"/>
      <c r="DP6" s="203"/>
      <c r="DQ6" s="203"/>
      <c r="DR6" s="203"/>
      <c r="DS6" s="203"/>
      <c r="DT6" s="203"/>
      <c r="DU6" s="62"/>
      <c r="DV6" s="203"/>
      <c r="DW6" s="203"/>
      <c r="DX6" s="203"/>
      <c r="DY6" s="203"/>
      <c r="DZ6" s="203"/>
      <c r="EA6" s="203"/>
      <c r="EB6" s="203"/>
      <c r="EC6" s="62"/>
      <c r="ED6" s="203"/>
      <c r="EE6" s="203"/>
      <c r="EF6" s="203"/>
      <c r="EG6" s="203"/>
      <c r="EH6" s="203"/>
      <c r="EI6" s="203"/>
      <c r="EJ6" s="203"/>
      <c r="EK6" s="62"/>
      <c r="EL6" s="203"/>
      <c r="EM6" s="203"/>
      <c r="EN6" s="203"/>
      <c r="EO6" s="203"/>
      <c r="EP6" s="203"/>
      <c r="EQ6" s="203"/>
      <c r="ER6" s="203"/>
      <c r="ES6" s="62"/>
      <c r="ET6" s="203"/>
      <c r="EU6" s="203"/>
      <c r="EV6" s="203"/>
      <c r="EW6" s="203"/>
      <c r="EX6" s="203"/>
      <c r="EY6" s="203"/>
      <c r="EZ6" s="203"/>
      <c r="FA6" s="62"/>
      <c r="FB6" s="203"/>
      <c r="FC6" s="203"/>
      <c r="FD6" s="203"/>
      <c r="FE6" s="203"/>
      <c r="FF6" s="203"/>
      <c r="FG6" s="203"/>
      <c r="FH6" s="203"/>
      <c r="FI6" s="62"/>
      <c r="FJ6" s="203"/>
      <c r="FK6" s="203"/>
      <c r="FL6" s="203"/>
      <c r="FM6" s="203"/>
      <c r="FN6" s="203"/>
      <c r="FO6" s="203"/>
      <c r="FP6" s="203"/>
      <c r="FQ6" s="62"/>
      <c r="FR6" s="203"/>
      <c r="FS6" s="203"/>
      <c r="FT6" s="203"/>
      <c r="FU6" s="203"/>
      <c r="FV6" s="203"/>
      <c r="FW6" s="203"/>
      <c r="FX6" s="203"/>
      <c r="FY6" s="62"/>
      <c r="FZ6" s="203"/>
      <c r="GA6" s="203"/>
      <c r="GB6" s="203"/>
      <c r="GC6" s="203"/>
      <c r="GD6" s="203"/>
      <c r="GE6" s="203"/>
      <c r="GF6" s="203"/>
      <c r="GG6" s="62"/>
      <c r="GH6" s="203"/>
      <c r="GI6" s="203"/>
      <c r="GJ6" s="203"/>
      <c r="GK6" s="203"/>
      <c r="GL6" s="203"/>
      <c r="GM6" s="203"/>
      <c r="GN6" s="203"/>
      <c r="GO6" s="62"/>
      <c r="GP6" s="203"/>
      <c r="GQ6" s="203"/>
      <c r="GR6" s="203"/>
      <c r="GS6" s="203"/>
      <c r="GT6" s="203"/>
      <c r="GU6" s="203"/>
      <c r="GV6" s="203"/>
      <c r="GW6" s="62"/>
      <c r="GX6" s="203"/>
      <c r="GY6" s="203"/>
      <c r="GZ6" s="203"/>
      <c r="HA6" s="203"/>
      <c r="HB6" s="203"/>
      <c r="HC6" s="203"/>
      <c r="HD6" s="203"/>
      <c r="HE6" s="62"/>
      <c r="HF6" s="203"/>
      <c r="HG6" s="203"/>
      <c r="HH6" s="203"/>
      <c r="HI6" s="203"/>
      <c r="HJ6" s="203"/>
      <c r="HK6" s="203"/>
      <c r="HL6" s="203"/>
      <c r="HM6" s="62"/>
      <c r="HN6" s="203"/>
      <c r="HO6" s="203"/>
      <c r="HP6" s="203"/>
      <c r="HQ6" s="203"/>
      <c r="HR6" s="203"/>
      <c r="HS6" s="203"/>
      <c r="HT6" s="203"/>
      <c r="HU6" s="62"/>
      <c r="HV6" s="203"/>
      <c r="HW6" s="203"/>
      <c r="HX6" s="203"/>
      <c r="HY6" s="203"/>
      <c r="HZ6" s="203"/>
      <c r="IA6" s="203"/>
      <c r="IB6" s="203"/>
      <c r="IC6" s="62"/>
      <c r="ID6" s="203"/>
      <c r="IE6" s="203"/>
      <c r="IF6" s="203"/>
      <c r="IG6" s="203"/>
      <c r="IH6" s="203"/>
      <c r="II6" s="203"/>
      <c r="IJ6" s="203"/>
      <c r="IK6" s="62"/>
    </row>
    <row r="7" spans="2:245" ht="106.5" customHeight="1">
      <c r="B7" s="372" t="s">
        <v>2</v>
      </c>
      <c r="C7" s="373"/>
      <c r="D7" s="374"/>
      <c r="E7" s="372" t="s">
        <v>0</v>
      </c>
      <c r="F7" s="374"/>
      <c r="G7" s="369" t="s">
        <v>12</v>
      </c>
      <c r="H7" s="375" t="s">
        <v>13</v>
      </c>
      <c r="I7" s="376"/>
    </row>
    <row r="8" spans="2:245" s="128" customFormat="1" ht="34.5" customHeight="1">
      <c r="B8" s="205" t="s">
        <v>29</v>
      </c>
      <c r="C8" s="205" t="s">
        <v>30</v>
      </c>
      <c r="D8" s="205" t="s">
        <v>31</v>
      </c>
      <c r="E8" s="206" t="s">
        <v>3</v>
      </c>
      <c r="F8" s="206" t="s">
        <v>4</v>
      </c>
      <c r="G8" s="370"/>
      <c r="H8" s="14" t="s">
        <v>49</v>
      </c>
      <c r="I8" s="182" t="s">
        <v>50</v>
      </c>
    </row>
    <row r="9" spans="2:245" ht="15" customHeight="1">
      <c r="B9" s="207"/>
      <c r="C9" s="207"/>
      <c r="D9" s="207"/>
      <c r="E9" s="207"/>
      <c r="F9" s="208"/>
      <c r="G9" s="199" t="s">
        <v>7</v>
      </c>
      <c r="H9" s="210">
        <f>H11+H133+H123</f>
        <v>0</v>
      </c>
      <c r="I9" s="210">
        <f>I11+I133+I123</f>
        <v>0</v>
      </c>
    </row>
    <row r="10" spans="2:245" ht="15" customHeight="1">
      <c r="B10" s="207"/>
      <c r="C10" s="207"/>
      <c r="D10" s="207"/>
      <c r="E10" s="207"/>
      <c r="F10" s="208"/>
      <c r="G10" s="201" t="s">
        <v>8</v>
      </c>
      <c r="H10" s="210"/>
      <c r="I10" s="125"/>
    </row>
    <row r="11" spans="2:245" s="129" customFormat="1" ht="33.75" customHeight="1">
      <c r="B11" s="211"/>
      <c r="C11" s="211"/>
      <c r="D11" s="211"/>
      <c r="E11" s="212"/>
      <c r="F11" s="208"/>
      <c r="G11" s="281" t="s">
        <v>20</v>
      </c>
      <c r="H11" s="125">
        <f>H13+H94</f>
        <v>-1998</v>
      </c>
      <c r="I11" s="125">
        <f>I13+I94</f>
        <v>-1998</v>
      </c>
    </row>
    <row r="12" spans="2:245" s="129" customFormat="1">
      <c r="B12" s="211"/>
      <c r="C12" s="211"/>
      <c r="D12" s="211"/>
      <c r="E12" s="212"/>
      <c r="F12" s="208"/>
      <c r="G12" s="200" t="s">
        <v>8</v>
      </c>
      <c r="H12" s="125"/>
      <c r="I12" s="125"/>
    </row>
    <row r="13" spans="2:245" ht="19.5" customHeight="1">
      <c r="B13" s="214" t="s">
        <v>6</v>
      </c>
      <c r="C13" s="209"/>
      <c r="D13" s="209"/>
      <c r="E13" s="209"/>
      <c r="F13" s="208"/>
      <c r="G13" s="215" t="s">
        <v>15</v>
      </c>
      <c r="H13" s="125">
        <v>24143.8</v>
      </c>
      <c r="I13" s="125">
        <f t="shared" ref="I13" si="0">I15</f>
        <v>24143.8</v>
      </c>
    </row>
    <row r="14" spans="2:245">
      <c r="B14" s="209"/>
      <c r="C14" s="209"/>
      <c r="D14" s="209"/>
      <c r="E14" s="209"/>
      <c r="F14" s="208"/>
      <c r="G14" s="201" t="s">
        <v>8</v>
      </c>
      <c r="H14" s="125"/>
      <c r="I14" s="125"/>
    </row>
    <row r="15" spans="2:245" ht="34.5">
      <c r="B15" s="209"/>
      <c r="C15" s="214" t="s">
        <v>16</v>
      </c>
      <c r="D15" s="209"/>
      <c r="E15" s="209"/>
      <c r="F15" s="208"/>
      <c r="G15" s="199" t="s">
        <v>14</v>
      </c>
      <c r="H15" s="125">
        <f t="shared" ref="H15:I15" si="1">H17</f>
        <v>24143.799999999843</v>
      </c>
      <c r="I15" s="125">
        <f t="shared" si="1"/>
        <v>24143.8</v>
      </c>
    </row>
    <row r="16" spans="2:245">
      <c r="B16" s="209"/>
      <c r="C16" s="209"/>
      <c r="D16" s="209"/>
      <c r="E16" s="209"/>
      <c r="F16" s="208"/>
      <c r="G16" s="201" t="s">
        <v>8</v>
      </c>
      <c r="H16" s="176"/>
      <c r="I16" s="176"/>
    </row>
    <row r="17" spans="2:9" ht="34.5" customHeight="1">
      <c r="B17" s="209"/>
      <c r="C17" s="209"/>
      <c r="D17" s="209" t="s">
        <v>9</v>
      </c>
      <c r="E17" s="209"/>
      <c r="F17" s="208"/>
      <c r="G17" s="199" t="s">
        <v>17</v>
      </c>
      <c r="H17" s="125">
        <f t="shared" ref="H17:I17" si="2">H19</f>
        <v>24143.799999999843</v>
      </c>
      <c r="I17" s="125">
        <f t="shared" si="2"/>
        <v>24143.8</v>
      </c>
    </row>
    <row r="18" spans="2:9" s="129" customFormat="1">
      <c r="B18" s="214"/>
      <c r="C18" s="214"/>
      <c r="D18" s="214"/>
      <c r="E18" s="213"/>
      <c r="F18" s="208"/>
      <c r="G18" s="200" t="s">
        <v>8</v>
      </c>
      <c r="H18" s="125"/>
      <c r="I18" s="125"/>
    </row>
    <row r="19" spans="2:9" s="216" customFormat="1" ht="36" customHeight="1">
      <c r="B19" s="214"/>
      <c r="C19" s="214"/>
      <c r="D19" s="214"/>
      <c r="E19" s="213"/>
      <c r="F19" s="206"/>
      <c r="G19" s="281" t="s">
        <v>20</v>
      </c>
      <c r="H19" s="125">
        <f>H21</f>
        <v>24143.799999999843</v>
      </c>
      <c r="I19" s="125">
        <f t="shared" ref="I19" si="3">I21</f>
        <v>24143.8</v>
      </c>
    </row>
    <row r="20" spans="2:9" s="129" customFormat="1">
      <c r="B20" s="214"/>
      <c r="C20" s="214"/>
      <c r="D20" s="214"/>
      <c r="E20" s="213"/>
      <c r="F20" s="208"/>
      <c r="G20" s="200" t="s">
        <v>8</v>
      </c>
      <c r="H20" s="125"/>
      <c r="I20" s="125"/>
    </row>
    <row r="21" spans="2:9">
      <c r="B21" s="209"/>
      <c r="C21" s="209"/>
      <c r="D21" s="209"/>
      <c r="E21" s="206">
        <v>1212</v>
      </c>
      <c r="F21" s="206"/>
      <c r="G21" s="199" t="s">
        <v>18</v>
      </c>
      <c r="H21" s="125">
        <f>H23+H39</f>
        <v>24143.799999999843</v>
      </c>
      <c r="I21" s="125">
        <v>24143.8</v>
      </c>
    </row>
    <row r="22" spans="2:9">
      <c r="B22" s="209"/>
      <c r="C22" s="209"/>
      <c r="D22" s="209"/>
      <c r="E22" s="209"/>
      <c r="F22" s="208"/>
      <c r="G22" s="201" t="s">
        <v>19</v>
      </c>
      <c r="H22" s="217"/>
      <c r="I22" s="217"/>
    </row>
    <row r="23" spans="2:9" ht="36.75" customHeight="1">
      <c r="B23" s="207"/>
      <c r="C23" s="207"/>
      <c r="D23" s="207"/>
      <c r="E23" s="207"/>
      <c r="F23" s="206">
        <v>12025</v>
      </c>
      <c r="G23" s="282" t="s">
        <v>33</v>
      </c>
      <c r="H23" s="180">
        <f>H25+H32</f>
        <v>152216.5</v>
      </c>
      <c r="I23" s="180">
        <f>I25+I32</f>
        <v>266341.40000000002</v>
      </c>
    </row>
    <row r="24" spans="2:9" ht="18" customHeight="1">
      <c r="B24" s="207"/>
      <c r="C24" s="207"/>
      <c r="D24" s="207"/>
      <c r="E24" s="207"/>
      <c r="F24" s="208"/>
      <c r="G24" s="283" t="s">
        <v>10</v>
      </c>
      <c r="H24" s="176"/>
      <c r="I24" s="176"/>
    </row>
    <row r="25" spans="2:9" s="220" customFormat="1" ht="18" customHeight="1">
      <c r="B25" s="218"/>
      <c r="C25" s="218"/>
      <c r="D25" s="218"/>
      <c r="E25" s="218"/>
      <c r="F25" s="219"/>
      <c r="G25" s="284" t="s">
        <v>118</v>
      </c>
      <c r="H25" s="177">
        <f>H27</f>
        <v>150000</v>
      </c>
      <c r="I25" s="177">
        <f t="shared" ref="I25" si="4">I27</f>
        <v>263175</v>
      </c>
    </row>
    <row r="26" spans="2:9" s="220" customFormat="1" ht="38.25" customHeight="1">
      <c r="B26" s="221"/>
      <c r="C26" s="221"/>
      <c r="D26" s="221"/>
      <c r="E26" s="221"/>
      <c r="F26" s="222"/>
      <c r="G26" s="285" t="s">
        <v>11</v>
      </c>
      <c r="H26" s="178"/>
      <c r="I26" s="178"/>
    </row>
    <row r="27" spans="2:9" s="220" customFormat="1" ht="15.75" customHeight="1">
      <c r="B27" s="221"/>
      <c r="C27" s="221"/>
      <c r="D27" s="221"/>
      <c r="E27" s="221"/>
      <c r="F27" s="222"/>
      <c r="G27" s="285" t="s">
        <v>7</v>
      </c>
      <c r="H27" s="178">
        <f t="shared" ref="H27:I27" si="5">H31</f>
        <v>150000</v>
      </c>
      <c r="I27" s="178">
        <f t="shared" si="5"/>
        <v>263175</v>
      </c>
    </row>
    <row r="28" spans="2:9" s="220" customFormat="1" ht="15.75" customHeight="1">
      <c r="B28" s="221"/>
      <c r="C28" s="221"/>
      <c r="D28" s="221"/>
      <c r="E28" s="221"/>
      <c r="F28" s="222"/>
      <c r="G28" s="285" t="s">
        <v>21</v>
      </c>
      <c r="H28" s="178">
        <f t="shared" ref="H28:I28" si="6">H31</f>
        <v>150000</v>
      </c>
      <c r="I28" s="178">
        <f t="shared" si="6"/>
        <v>263175</v>
      </c>
    </row>
    <row r="29" spans="2:9" s="220" customFormat="1" ht="15.75" customHeight="1">
      <c r="B29" s="221"/>
      <c r="C29" s="221"/>
      <c r="D29" s="221"/>
      <c r="E29" s="221"/>
      <c r="F29" s="222"/>
      <c r="G29" s="285" t="s">
        <v>119</v>
      </c>
      <c r="H29" s="178">
        <f t="shared" ref="H29:I29" si="7">H31</f>
        <v>150000</v>
      </c>
      <c r="I29" s="178">
        <f t="shared" si="7"/>
        <v>263175</v>
      </c>
    </row>
    <row r="30" spans="2:9" s="220" customFormat="1" ht="20.25" customHeight="1">
      <c r="B30" s="221"/>
      <c r="C30" s="221"/>
      <c r="D30" s="221"/>
      <c r="E30" s="221"/>
      <c r="F30" s="222"/>
      <c r="G30" s="285" t="s">
        <v>120</v>
      </c>
      <c r="H30" s="178">
        <f t="shared" ref="H30:I30" si="8">H31</f>
        <v>150000</v>
      </c>
      <c r="I30" s="178">
        <f t="shared" si="8"/>
        <v>263175</v>
      </c>
    </row>
    <row r="31" spans="2:9" s="220" customFormat="1" ht="18.75" customHeight="1">
      <c r="B31" s="221"/>
      <c r="C31" s="221"/>
      <c r="D31" s="221"/>
      <c r="E31" s="221"/>
      <c r="F31" s="222"/>
      <c r="G31" s="285" t="s">
        <v>121</v>
      </c>
      <c r="H31" s="178">
        <f>'5.'!E19</f>
        <v>150000</v>
      </c>
      <c r="I31" s="178">
        <f>'5.'!F19</f>
        <v>263175</v>
      </c>
    </row>
    <row r="32" spans="2:9" s="220" customFormat="1" ht="15.75" customHeight="1">
      <c r="B32" s="221"/>
      <c r="C32" s="221"/>
      <c r="D32" s="221"/>
      <c r="E32" s="221"/>
      <c r="F32" s="222"/>
      <c r="G32" s="284" t="s">
        <v>193</v>
      </c>
      <c r="H32" s="177">
        <f t="shared" ref="H32" si="9">H34</f>
        <v>2216.5</v>
      </c>
      <c r="I32" s="177">
        <f>I34</f>
        <v>3166.4</v>
      </c>
    </row>
    <row r="33" spans="2:10" s="220" customFormat="1" ht="34.5" customHeight="1">
      <c r="B33" s="221"/>
      <c r="C33" s="221"/>
      <c r="D33" s="221"/>
      <c r="E33" s="221"/>
      <c r="F33" s="222"/>
      <c r="G33" s="286" t="s">
        <v>11</v>
      </c>
      <c r="H33" s="178"/>
      <c r="I33" s="178"/>
    </row>
    <row r="34" spans="2:10" s="220" customFormat="1">
      <c r="B34" s="221"/>
      <c r="C34" s="221"/>
      <c r="D34" s="221"/>
      <c r="E34" s="221"/>
      <c r="F34" s="222"/>
      <c r="G34" s="201" t="s">
        <v>7</v>
      </c>
      <c r="H34" s="178">
        <f t="shared" ref="H34:I37" si="10">H35</f>
        <v>2216.5</v>
      </c>
      <c r="I34" s="178">
        <f t="shared" si="10"/>
        <v>3166.4</v>
      </c>
    </row>
    <row r="35" spans="2:10" s="220" customFormat="1">
      <c r="B35" s="221"/>
      <c r="C35" s="221"/>
      <c r="D35" s="221"/>
      <c r="E35" s="221"/>
      <c r="F35" s="222"/>
      <c r="G35" s="201" t="s">
        <v>21</v>
      </c>
      <c r="H35" s="178">
        <f>H36</f>
        <v>2216.5</v>
      </c>
      <c r="I35" s="178">
        <f t="shared" si="10"/>
        <v>3166.4</v>
      </c>
    </row>
    <row r="36" spans="2:10" s="220" customFormat="1">
      <c r="B36" s="221"/>
      <c r="C36" s="221"/>
      <c r="D36" s="221"/>
      <c r="E36" s="221"/>
      <c r="F36" s="222"/>
      <c r="G36" s="201" t="s">
        <v>119</v>
      </c>
      <c r="H36" s="178">
        <f>H37</f>
        <v>2216.5</v>
      </c>
      <c r="I36" s="178">
        <f t="shared" si="10"/>
        <v>3166.4</v>
      </c>
    </row>
    <row r="37" spans="2:10" s="220" customFormat="1" ht="20.25" customHeight="1">
      <c r="B37" s="221"/>
      <c r="C37" s="221"/>
      <c r="D37" s="221"/>
      <c r="E37" s="221"/>
      <c r="F37" s="222"/>
      <c r="G37" s="201" t="s">
        <v>194</v>
      </c>
      <c r="H37" s="178">
        <f>H38</f>
        <v>2216.5</v>
      </c>
      <c r="I37" s="178">
        <f t="shared" si="10"/>
        <v>3166.4</v>
      </c>
    </row>
    <row r="38" spans="2:10" s="220" customFormat="1" ht="34.5" customHeight="1">
      <c r="B38" s="221"/>
      <c r="C38" s="221"/>
      <c r="D38" s="221"/>
      <c r="E38" s="221"/>
      <c r="F38" s="222"/>
      <c r="G38" s="201" t="s">
        <v>195</v>
      </c>
      <c r="H38" s="178">
        <v>2216.5</v>
      </c>
      <c r="I38" s="178">
        <v>3166.4</v>
      </c>
      <c r="J38" s="297"/>
    </row>
    <row r="39" spans="2:10" s="6" customFormat="1" ht="35.25" customHeight="1">
      <c r="B39" s="223"/>
      <c r="C39" s="223"/>
      <c r="D39" s="223"/>
      <c r="E39" s="224"/>
      <c r="F39" s="14" t="s">
        <v>77</v>
      </c>
      <c r="G39" s="199" t="s">
        <v>78</v>
      </c>
      <c r="H39" s="181">
        <f>H41+H55+H62+H72+H79+H48+H87</f>
        <v>-128072.70000000016</v>
      </c>
      <c r="I39" s="181">
        <f>I41+I55+I62+I72+I79+I48+I87</f>
        <v>-242197.59999999998</v>
      </c>
    </row>
    <row r="40" spans="2:10" ht="19.5" customHeight="1">
      <c r="B40" s="130"/>
      <c r="C40" s="130"/>
      <c r="D40" s="130"/>
      <c r="E40" s="225"/>
      <c r="F40" s="11"/>
      <c r="G40" s="201" t="s">
        <v>10</v>
      </c>
      <c r="H40" s="179"/>
      <c r="I40" s="179"/>
    </row>
    <row r="41" spans="2:10" s="6" customFormat="1" ht="19.5" customHeight="1">
      <c r="B41" s="223"/>
      <c r="C41" s="223"/>
      <c r="D41" s="223"/>
      <c r="E41" s="224"/>
      <c r="F41" s="14"/>
      <c r="G41" s="339" t="s">
        <v>41</v>
      </c>
      <c r="H41" s="179">
        <f t="shared" ref="H41:I41" si="11">H43</f>
        <v>-1213651.6000000001</v>
      </c>
      <c r="I41" s="179">
        <f t="shared" si="11"/>
        <v>-1542356.5</v>
      </c>
    </row>
    <row r="42" spans="2:10" ht="35.25" customHeight="1">
      <c r="B42" s="130"/>
      <c r="C42" s="130"/>
      <c r="D42" s="130"/>
      <c r="E42" s="225"/>
      <c r="F42" s="11"/>
      <c r="G42" s="201" t="s">
        <v>11</v>
      </c>
      <c r="H42" s="179"/>
      <c r="I42" s="179"/>
    </row>
    <row r="43" spans="2:10" ht="19.5" customHeight="1">
      <c r="B43" s="130"/>
      <c r="C43" s="130"/>
      <c r="D43" s="130"/>
      <c r="E43" s="225"/>
      <c r="F43" s="11"/>
      <c r="G43" s="201" t="s">
        <v>7</v>
      </c>
      <c r="H43" s="179">
        <f t="shared" ref="H43:I46" si="12">H44</f>
        <v>-1213651.6000000001</v>
      </c>
      <c r="I43" s="179">
        <f t="shared" si="12"/>
        <v>-1542356.5</v>
      </c>
    </row>
    <row r="44" spans="2:10" ht="19.5" customHeight="1">
      <c r="B44" s="130"/>
      <c r="C44" s="130"/>
      <c r="D44" s="130"/>
      <c r="E44" s="225"/>
      <c r="F44" s="11"/>
      <c r="G44" s="201" t="s">
        <v>79</v>
      </c>
      <c r="H44" s="179">
        <f t="shared" si="12"/>
        <v>-1213651.6000000001</v>
      </c>
      <c r="I44" s="179">
        <f t="shared" si="12"/>
        <v>-1542356.5</v>
      </c>
    </row>
    <row r="45" spans="2:10" ht="19.5" customHeight="1">
      <c r="B45" s="130"/>
      <c r="C45" s="130"/>
      <c r="D45" s="130"/>
      <c r="E45" s="225"/>
      <c r="F45" s="11"/>
      <c r="G45" s="201" t="s">
        <v>80</v>
      </c>
      <c r="H45" s="179">
        <f t="shared" si="12"/>
        <v>-1213651.6000000001</v>
      </c>
      <c r="I45" s="179">
        <f t="shared" si="12"/>
        <v>-1542356.5</v>
      </c>
    </row>
    <row r="46" spans="2:10" ht="19.5" customHeight="1">
      <c r="B46" s="130"/>
      <c r="C46" s="130"/>
      <c r="D46" s="130"/>
      <c r="E46" s="225"/>
      <c r="F46" s="11"/>
      <c r="G46" s="201" t="s">
        <v>81</v>
      </c>
      <c r="H46" s="179">
        <f t="shared" si="12"/>
        <v>-1213651.6000000001</v>
      </c>
      <c r="I46" s="179">
        <f t="shared" si="12"/>
        <v>-1542356.5</v>
      </c>
    </row>
    <row r="47" spans="2:10" ht="23.25" customHeight="1">
      <c r="B47" s="226"/>
      <c r="C47" s="226"/>
      <c r="D47" s="226"/>
      <c r="E47" s="131"/>
      <c r="F47" s="11"/>
      <c r="G47" s="201" t="s">
        <v>82</v>
      </c>
      <c r="H47" s="179">
        <f>-H25-H32-H55-H62-H72-H79-H87-H123-H143</f>
        <v>-1213651.6000000001</v>
      </c>
      <c r="I47" s="179">
        <f>-I25-I32-I55-I62-I72-I79-I87-I123-I143</f>
        <v>-1542356.5</v>
      </c>
    </row>
    <row r="48" spans="2:10" s="6" customFormat="1" ht="19.5" customHeight="1">
      <c r="B48" s="227"/>
      <c r="C48" s="227"/>
      <c r="D48" s="227"/>
      <c r="E48" s="228"/>
      <c r="F48" s="14"/>
      <c r="G48" s="199" t="s">
        <v>175</v>
      </c>
      <c r="H48" s="180">
        <f t="shared" ref="H48:I48" si="13">H50</f>
        <v>26141.8</v>
      </c>
      <c r="I48" s="180">
        <f t="shared" si="13"/>
        <v>26141.8</v>
      </c>
    </row>
    <row r="49" spans="2:9" s="6" customFormat="1" ht="42" customHeight="1">
      <c r="B49" s="227"/>
      <c r="C49" s="227"/>
      <c r="D49" s="227"/>
      <c r="E49" s="228"/>
      <c r="F49" s="14"/>
      <c r="G49" s="285" t="s">
        <v>11</v>
      </c>
      <c r="H49" s="229"/>
      <c r="I49" s="229"/>
    </row>
    <row r="50" spans="2:9" ht="19.5" customHeight="1">
      <c r="B50" s="226"/>
      <c r="C50" s="226"/>
      <c r="D50" s="226"/>
      <c r="E50" s="131"/>
      <c r="F50" s="230"/>
      <c r="G50" s="201" t="s">
        <v>7</v>
      </c>
      <c r="H50" s="176">
        <f t="shared" ref="H50:I53" si="14">H51</f>
        <v>26141.8</v>
      </c>
      <c r="I50" s="176">
        <f t="shared" si="14"/>
        <v>26141.8</v>
      </c>
    </row>
    <row r="51" spans="2:9" ht="19.5" customHeight="1">
      <c r="B51" s="226"/>
      <c r="C51" s="226"/>
      <c r="D51" s="226"/>
      <c r="E51" s="131"/>
      <c r="F51" s="230"/>
      <c r="G51" s="201" t="s">
        <v>79</v>
      </c>
      <c r="H51" s="176">
        <f t="shared" si="14"/>
        <v>26141.8</v>
      </c>
      <c r="I51" s="176">
        <f t="shared" si="14"/>
        <v>26141.8</v>
      </c>
    </row>
    <row r="52" spans="2:9" ht="19.5" customHeight="1">
      <c r="B52" s="226"/>
      <c r="C52" s="226"/>
      <c r="D52" s="226"/>
      <c r="E52" s="131"/>
      <c r="F52" s="230"/>
      <c r="G52" s="201" t="s">
        <v>80</v>
      </c>
      <c r="H52" s="176">
        <f t="shared" si="14"/>
        <v>26141.8</v>
      </c>
      <c r="I52" s="176">
        <f t="shared" si="14"/>
        <v>26141.8</v>
      </c>
    </row>
    <row r="53" spans="2:9" ht="19.5" customHeight="1">
      <c r="B53" s="226"/>
      <c r="C53" s="226"/>
      <c r="D53" s="226"/>
      <c r="E53" s="131"/>
      <c r="F53" s="230"/>
      <c r="G53" s="201" t="s">
        <v>81</v>
      </c>
      <c r="H53" s="176">
        <f t="shared" si="14"/>
        <v>26141.8</v>
      </c>
      <c r="I53" s="176">
        <f t="shared" si="14"/>
        <v>26141.8</v>
      </c>
    </row>
    <row r="54" spans="2:9" ht="19.5" customHeight="1">
      <c r="B54" s="226"/>
      <c r="C54" s="226"/>
      <c r="D54" s="226"/>
      <c r="E54" s="131"/>
      <c r="F54" s="230"/>
      <c r="G54" s="286" t="s">
        <v>148</v>
      </c>
      <c r="H54" s="176">
        <v>26141.8</v>
      </c>
      <c r="I54" s="176">
        <f>H54</f>
        <v>26141.8</v>
      </c>
    </row>
    <row r="55" spans="2:9" s="6" customFormat="1" ht="19.5" customHeight="1">
      <c r="B55" s="227"/>
      <c r="C55" s="227"/>
      <c r="D55" s="227"/>
      <c r="E55" s="228"/>
      <c r="F55" s="231"/>
      <c r="G55" s="199" t="s">
        <v>178</v>
      </c>
      <c r="H55" s="180">
        <f t="shared" ref="H55" si="15">H57</f>
        <v>287987.09999999998</v>
      </c>
      <c r="I55" s="180">
        <f>I57</f>
        <v>287987.09999999998</v>
      </c>
    </row>
    <row r="56" spans="2:9" ht="31.5" customHeight="1">
      <c r="B56" s="226"/>
      <c r="C56" s="226"/>
      <c r="D56" s="226"/>
      <c r="E56" s="131"/>
      <c r="F56" s="230"/>
      <c r="G56" s="285" t="s">
        <v>11</v>
      </c>
      <c r="H56" s="176"/>
      <c r="I56" s="176"/>
    </row>
    <row r="57" spans="2:9" ht="19.5" customHeight="1">
      <c r="B57" s="226"/>
      <c r="C57" s="226"/>
      <c r="D57" s="226"/>
      <c r="E57" s="131"/>
      <c r="F57" s="230"/>
      <c r="G57" s="201" t="s">
        <v>7</v>
      </c>
      <c r="H57" s="176">
        <f t="shared" ref="H57:I60" si="16">H58</f>
        <v>287987.09999999998</v>
      </c>
      <c r="I57" s="176">
        <f t="shared" si="16"/>
        <v>287987.09999999998</v>
      </c>
    </row>
    <row r="58" spans="2:9" ht="19.5" customHeight="1">
      <c r="B58" s="226"/>
      <c r="C58" s="226"/>
      <c r="D58" s="226"/>
      <c r="E58" s="131"/>
      <c r="F58" s="230"/>
      <c r="G58" s="201" t="s">
        <v>79</v>
      </c>
      <c r="H58" s="176">
        <f t="shared" si="16"/>
        <v>287987.09999999998</v>
      </c>
      <c r="I58" s="176">
        <f t="shared" si="16"/>
        <v>287987.09999999998</v>
      </c>
    </row>
    <row r="59" spans="2:9" ht="19.5" customHeight="1">
      <c r="B59" s="226"/>
      <c r="C59" s="226"/>
      <c r="D59" s="226"/>
      <c r="E59" s="131"/>
      <c r="F59" s="230"/>
      <c r="G59" s="201" t="s">
        <v>80</v>
      </c>
      <c r="H59" s="176">
        <f t="shared" si="16"/>
        <v>287987.09999999998</v>
      </c>
      <c r="I59" s="176">
        <f t="shared" si="16"/>
        <v>287987.09999999998</v>
      </c>
    </row>
    <row r="60" spans="2:9" ht="19.5" customHeight="1">
      <c r="B60" s="226"/>
      <c r="C60" s="226"/>
      <c r="D60" s="226"/>
      <c r="E60" s="131"/>
      <c r="F60" s="230"/>
      <c r="G60" s="201" t="s">
        <v>81</v>
      </c>
      <c r="H60" s="176">
        <f t="shared" si="16"/>
        <v>287987.09999999998</v>
      </c>
      <c r="I60" s="176">
        <f t="shared" si="16"/>
        <v>287987.09999999998</v>
      </c>
    </row>
    <row r="61" spans="2:9" ht="19.5" customHeight="1">
      <c r="B61" s="226"/>
      <c r="C61" s="226"/>
      <c r="D61" s="226"/>
      <c r="E61" s="131"/>
      <c r="F61" s="230"/>
      <c r="G61" s="201" t="s">
        <v>82</v>
      </c>
      <c r="H61" s="176">
        <f>I61</f>
        <v>287987.09999999998</v>
      </c>
      <c r="I61" s="176">
        <f>'9.'!J25</f>
        <v>287987.09999999998</v>
      </c>
    </row>
    <row r="62" spans="2:9" s="6" customFormat="1" ht="19.5" customHeight="1">
      <c r="B62" s="227"/>
      <c r="C62" s="227"/>
      <c r="D62" s="227"/>
      <c r="E62" s="228"/>
      <c r="F62" s="231"/>
      <c r="G62" s="199" t="s">
        <v>179</v>
      </c>
      <c r="H62" s="180">
        <f>H64</f>
        <v>380999.6</v>
      </c>
      <c r="I62" s="180">
        <f t="shared" ref="I62" si="17">I64</f>
        <v>434106.39999999997</v>
      </c>
    </row>
    <row r="63" spans="2:9" ht="34.5">
      <c r="B63" s="226"/>
      <c r="C63" s="226"/>
      <c r="D63" s="226"/>
      <c r="E63" s="131"/>
      <c r="F63" s="230"/>
      <c r="G63" s="285" t="s">
        <v>11</v>
      </c>
      <c r="H63" s="176"/>
      <c r="I63" s="176"/>
    </row>
    <row r="64" spans="2:9">
      <c r="B64" s="226"/>
      <c r="C64" s="226"/>
      <c r="D64" s="226"/>
      <c r="E64" s="131"/>
      <c r="F64" s="230"/>
      <c r="G64" s="201" t="s">
        <v>7</v>
      </c>
      <c r="H64" s="176">
        <f t="shared" ref="H64:I65" si="18">H65</f>
        <v>380999.6</v>
      </c>
      <c r="I64" s="176">
        <f t="shared" si="18"/>
        <v>434106.39999999997</v>
      </c>
    </row>
    <row r="65" spans="2:9">
      <c r="B65" s="226"/>
      <c r="C65" s="226"/>
      <c r="D65" s="226"/>
      <c r="E65" s="131"/>
      <c r="F65" s="230"/>
      <c r="G65" s="201" t="s">
        <v>79</v>
      </c>
      <c r="H65" s="176">
        <f t="shared" si="18"/>
        <v>380999.6</v>
      </c>
      <c r="I65" s="176">
        <f t="shared" si="18"/>
        <v>434106.39999999997</v>
      </c>
    </row>
    <row r="66" spans="2:9" ht="19.5" customHeight="1">
      <c r="B66" s="226"/>
      <c r="C66" s="226"/>
      <c r="D66" s="226"/>
      <c r="E66" s="131"/>
      <c r="F66" s="230"/>
      <c r="G66" s="201" t="s">
        <v>80</v>
      </c>
      <c r="H66" s="176">
        <f>H67+H70</f>
        <v>380999.6</v>
      </c>
      <c r="I66" s="176">
        <f>I67+I70</f>
        <v>434106.39999999997</v>
      </c>
    </row>
    <row r="67" spans="2:9" s="6" customFormat="1" ht="19.5" customHeight="1">
      <c r="B67" s="227"/>
      <c r="C67" s="227"/>
      <c r="D67" s="227"/>
      <c r="E67" s="228"/>
      <c r="F67" s="231"/>
      <c r="G67" s="201" t="s">
        <v>81</v>
      </c>
      <c r="H67" s="176">
        <f t="shared" ref="H67:I67" si="19">H68+H69</f>
        <v>376600</v>
      </c>
      <c r="I67" s="176">
        <f t="shared" si="19"/>
        <v>429706.8</v>
      </c>
    </row>
    <row r="68" spans="2:9" ht="19.5" customHeight="1">
      <c r="B68" s="226"/>
      <c r="C68" s="226"/>
      <c r="D68" s="226"/>
      <c r="E68" s="131"/>
      <c r="F68" s="230"/>
      <c r="G68" s="201" t="s">
        <v>82</v>
      </c>
      <c r="H68" s="176">
        <f>'4'!E32+'4'!E33</f>
        <v>76600</v>
      </c>
      <c r="I68" s="176">
        <f>'4'!F32+'4'!F33</f>
        <v>129706.8</v>
      </c>
    </row>
    <row r="69" spans="2:9" ht="19.5" customHeight="1">
      <c r="B69" s="226"/>
      <c r="C69" s="226"/>
      <c r="D69" s="226"/>
      <c r="E69" s="131"/>
      <c r="F69" s="230"/>
      <c r="G69" s="286" t="s">
        <v>148</v>
      </c>
      <c r="H69" s="176">
        <f>'4'!E31</f>
        <v>300000</v>
      </c>
      <c r="I69" s="176">
        <f>'4'!F31</f>
        <v>300000</v>
      </c>
    </row>
    <row r="70" spans="2:9" ht="19.5" customHeight="1">
      <c r="B70" s="226"/>
      <c r="C70" s="226"/>
      <c r="D70" s="226"/>
      <c r="E70" s="131"/>
      <c r="F70" s="230"/>
      <c r="G70" s="201" t="s">
        <v>306</v>
      </c>
      <c r="H70" s="176">
        <f>H71</f>
        <v>4399.6000000000004</v>
      </c>
      <c r="I70" s="176">
        <f>I71</f>
        <v>4399.6000000000004</v>
      </c>
    </row>
    <row r="71" spans="2:9" ht="19.5" customHeight="1">
      <c r="B71" s="226"/>
      <c r="C71" s="226"/>
      <c r="D71" s="226"/>
      <c r="E71" s="131"/>
      <c r="F71" s="230"/>
      <c r="G71" s="201" t="s">
        <v>307</v>
      </c>
      <c r="H71" s="176">
        <f>'3.'!H28</f>
        <v>4399.6000000000004</v>
      </c>
      <c r="I71" s="176">
        <f>H71</f>
        <v>4399.6000000000004</v>
      </c>
    </row>
    <row r="72" spans="2:9" s="6" customFormat="1" ht="19.5" customHeight="1">
      <c r="B72" s="227"/>
      <c r="C72" s="227"/>
      <c r="D72" s="227"/>
      <c r="E72" s="228"/>
      <c r="F72" s="231"/>
      <c r="G72" s="199" t="s">
        <v>277</v>
      </c>
      <c r="H72" s="180">
        <f>H75</f>
        <v>100000</v>
      </c>
      <c r="I72" s="180">
        <f>I75</f>
        <v>100000</v>
      </c>
    </row>
    <row r="73" spans="2:9" ht="38.25" customHeight="1">
      <c r="B73" s="226"/>
      <c r="C73" s="226"/>
      <c r="D73" s="226"/>
      <c r="E73" s="131"/>
      <c r="F73" s="230"/>
      <c r="G73" s="285" t="s">
        <v>11</v>
      </c>
      <c r="H73" s="176"/>
      <c r="I73" s="176"/>
    </row>
    <row r="74" spans="2:9" ht="19.5" customHeight="1">
      <c r="B74" s="226"/>
      <c r="C74" s="226"/>
      <c r="D74" s="226"/>
      <c r="E74" s="131"/>
      <c r="F74" s="230"/>
      <c r="G74" s="201" t="s">
        <v>7</v>
      </c>
      <c r="H74" s="176">
        <f t="shared" ref="H74:I77" si="20">H75</f>
        <v>100000</v>
      </c>
      <c r="I74" s="176">
        <f t="shared" si="20"/>
        <v>100000</v>
      </c>
    </row>
    <row r="75" spans="2:9" ht="19.5" customHeight="1">
      <c r="B75" s="226"/>
      <c r="C75" s="226"/>
      <c r="D75" s="226"/>
      <c r="E75" s="131"/>
      <c r="F75" s="230"/>
      <c r="G75" s="201" t="s">
        <v>79</v>
      </c>
      <c r="H75" s="176">
        <f t="shared" si="20"/>
        <v>100000</v>
      </c>
      <c r="I75" s="176">
        <f t="shared" si="20"/>
        <v>100000</v>
      </c>
    </row>
    <row r="76" spans="2:9" ht="19.5" customHeight="1">
      <c r="B76" s="226"/>
      <c r="C76" s="226"/>
      <c r="D76" s="226"/>
      <c r="E76" s="131"/>
      <c r="F76" s="230"/>
      <c r="G76" s="201" t="s">
        <v>80</v>
      </c>
      <c r="H76" s="176">
        <f t="shared" si="20"/>
        <v>100000</v>
      </c>
      <c r="I76" s="176">
        <f t="shared" si="20"/>
        <v>100000</v>
      </c>
    </row>
    <row r="77" spans="2:9" ht="19.5" customHeight="1">
      <c r="B77" s="226"/>
      <c r="C77" s="226"/>
      <c r="D77" s="226"/>
      <c r="E77" s="131"/>
      <c r="F77" s="230"/>
      <c r="G77" s="201" t="s">
        <v>81</v>
      </c>
      <c r="H77" s="176">
        <f t="shared" si="20"/>
        <v>100000</v>
      </c>
      <c r="I77" s="176">
        <f t="shared" si="20"/>
        <v>100000</v>
      </c>
    </row>
    <row r="78" spans="2:9" ht="19.5" customHeight="1">
      <c r="B78" s="226"/>
      <c r="C78" s="226"/>
      <c r="D78" s="226"/>
      <c r="E78" s="131"/>
      <c r="F78" s="230"/>
      <c r="G78" s="286" t="s">
        <v>148</v>
      </c>
      <c r="H78" s="176">
        <f>'4'!E37</f>
        <v>100000</v>
      </c>
      <c r="I78" s="176">
        <f>'4'!F37</f>
        <v>100000</v>
      </c>
    </row>
    <row r="79" spans="2:9" s="6" customFormat="1" ht="19.5" customHeight="1">
      <c r="B79" s="227"/>
      <c r="C79" s="227"/>
      <c r="D79" s="227"/>
      <c r="E79" s="228"/>
      <c r="F79" s="231"/>
      <c r="G79" s="199" t="s">
        <v>177</v>
      </c>
      <c r="H79" s="180">
        <f t="shared" ref="H79:I79" si="21">H81</f>
        <v>128977.1</v>
      </c>
      <c r="I79" s="180">
        <f t="shared" si="21"/>
        <v>128977.1</v>
      </c>
    </row>
    <row r="80" spans="2:9" ht="37.5" customHeight="1">
      <c r="B80" s="226"/>
      <c r="C80" s="226"/>
      <c r="D80" s="226"/>
      <c r="E80" s="131"/>
      <c r="F80" s="230"/>
      <c r="G80" s="285" t="s">
        <v>11</v>
      </c>
      <c r="H80" s="176"/>
      <c r="I80" s="176"/>
    </row>
    <row r="81" spans="2:9" ht="19.5" customHeight="1">
      <c r="B81" s="226"/>
      <c r="C81" s="226"/>
      <c r="D81" s="226"/>
      <c r="E81" s="131"/>
      <c r="F81" s="230"/>
      <c r="G81" s="201" t="s">
        <v>7</v>
      </c>
      <c r="H81" s="176">
        <f t="shared" ref="H81:I83" si="22">H82</f>
        <v>128977.1</v>
      </c>
      <c r="I81" s="176">
        <f t="shared" si="22"/>
        <v>128977.1</v>
      </c>
    </row>
    <row r="82" spans="2:9" ht="19.5" customHeight="1">
      <c r="B82" s="226"/>
      <c r="C82" s="226"/>
      <c r="D82" s="226"/>
      <c r="E82" s="131"/>
      <c r="F82" s="230"/>
      <c r="G82" s="201" t="s">
        <v>79</v>
      </c>
      <c r="H82" s="176">
        <f t="shared" si="22"/>
        <v>128977.1</v>
      </c>
      <c r="I82" s="176">
        <f t="shared" si="22"/>
        <v>128977.1</v>
      </c>
    </row>
    <row r="83" spans="2:9" ht="19.5" customHeight="1">
      <c r="B83" s="226"/>
      <c r="C83" s="226"/>
      <c r="D83" s="226"/>
      <c r="E83" s="131"/>
      <c r="F83" s="230"/>
      <c r="G83" s="201" t="s">
        <v>80</v>
      </c>
      <c r="H83" s="176">
        <f t="shared" si="22"/>
        <v>128977.1</v>
      </c>
      <c r="I83" s="176">
        <f t="shared" si="22"/>
        <v>128977.1</v>
      </c>
    </row>
    <row r="84" spans="2:9" ht="19.5" customHeight="1">
      <c r="B84" s="226"/>
      <c r="C84" s="226"/>
      <c r="D84" s="226"/>
      <c r="E84" s="131"/>
      <c r="F84" s="230"/>
      <c r="G84" s="201" t="s">
        <v>81</v>
      </c>
      <c r="H84" s="176">
        <f t="shared" ref="H84:I84" si="23">H85+H86</f>
        <v>128977.1</v>
      </c>
      <c r="I84" s="176">
        <f t="shared" si="23"/>
        <v>128977.1</v>
      </c>
    </row>
    <row r="85" spans="2:9" ht="19.5" customHeight="1">
      <c r="B85" s="226"/>
      <c r="C85" s="226"/>
      <c r="D85" s="226"/>
      <c r="E85" s="131"/>
      <c r="F85" s="230"/>
      <c r="G85" s="286" t="s">
        <v>148</v>
      </c>
      <c r="H85" s="176">
        <f>I85</f>
        <v>31434.6</v>
      </c>
      <c r="I85" s="179">
        <v>31434.6</v>
      </c>
    </row>
    <row r="86" spans="2:9" ht="19.5" customHeight="1">
      <c r="B86" s="226"/>
      <c r="C86" s="226"/>
      <c r="D86" s="226"/>
      <c r="E86" s="131"/>
      <c r="F86" s="230"/>
      <c r="G86" s="201" t="s">
        <v>82</v>
      </c>
      <c r="H86" s="176">
        <f>'3.'!G33</f>
        <v>97542.5</v>
      </c>
      <c r="I86" s="179">
        <f>H86</f>
        <v>97542.5</v>
      </c>
    </row>
    <row r="87" spans="2:9" s="6" customFormat="1" ht="19.5" customHeight="1">
      <c r="B87" s="227"/>
      <c r="C87" s="227"/>
      <c r="D87" s="227"/>
      <c r="E87" s="228"/>
      <c r="F87" s="231"/>
      <c r="G87" s="199" t="s">
        <v>240</v>
      </c>
      <c r="H87" s="180">
        <f>H89</f>
        <v>161473.30000000002</v>
      </c>
      <c r="I87" s="180">
        <f>I89</f>
        <v>322946.5</v>
      </c>
    </row>
    <row r="88" spans="2:9" ht="32.25" customHeight="1">
      <c r="B88" s="226"/>
      <c r="C88" s="226"/>
      <c r="D88" s="226"/>
      <c r="E88" s="131"/>
      <c r="F88" s="230"/>
      <c r="G88" s="285" t="s">
        <v>11</v>
      </c>
      <c r="H88" s="176"/>
      <c r="I88" s="176"/>
    </row>
    <row r="89" spans="2:9" ht="19.5" customHeight="1">
      <c r="B89" s="226"/>
      <c r="C89" s="226"/>
      <c r="D89" s="226"/>
      <c r="E89" s="131"/>
      <c r="F89" s="230"/>
      <c r="G89" s="201" t="s">
        <v>7</v>
      </c>
      <c r="H89" s="176">
        <f t="shared" ref="H89:I92" si="24">H90</f>
        <v>161473.30000000002</v>
      </c>
      <c r="I89" s="176">
        <f t="shared" si="24"/>
        <v>322946.5</v>
      </c>
    </row>
    <row r="90" spans="2:9" ht="19.5" customHeight="1">
      <c r="B90" s="226"/>
      <c r="C90" s="226"/>
      <c r="D90" s="226"/>
      <c r="E90" s="131"/>
      <c r="F90" s="230"/>
      <c r="G90" s="201" t="s">
        <v>79</v>
      </c>
      <c r="H90" s="176">
        <f t="shared" si="24"/>
        <v>161473.30000000002</v>
      </c>
      <c r="I90" s="176">
        <f t="shared" si="24"/>
        <v>322946.5</v>
      </c>
    </row>
    <row r="91" spans="2:9" ht="19.5" customHeight="1">
      <c r="B91" s="226"/>
      <c r="C91" s="226"/>
      <c r="D91" s="226"/>
      <c r="E91" s="131"/>
      <c r="F91" s="230"/>
      <c r="G91" s="201" t="s">
        <v>80</v>
      </c>
      <c r="H91" s="176">
        <f t="shared" si="24"/>
        <v>161473.30000000002</v>
      </c>
      <c r="I91" s="176">
        <f t="shared" si="24"/>
        <v>322946.5</v>
      </c>
    </row>
    <row r="92" spans="2:9" ht="19.5" customHeight="1">
      <c r="B92" s="226"/>
      <c r="C92" s="226"/>
      <c r="D92" s="226"/>
      <c r="E92" s="131"/>
      <c r="F92" s="230"/>
      <c r="G92" s="201" t="s">
        <v>81</v>
      </c>
      <c r="H92" s="176">
        <f t="shared" si="24"/>
        <v>161473.30000000002</v>
      </c>
      <c r="I92" s="176">
        <f t="shared" si="24"/>
        <v>322946.5</v>
      </c>
    </row>
    <row r="93" spans="2:9" ht="19.5" customHeight="1">
      <c r="B93" s="226"/>
      <c r="C93" s="226"/>
      <c r="D93" s="226"/>
      <c r="E93" s="131"/>
      <c r="F93" s="230"/>
      <c r="G93" s="286" t="s">
        <v>148</v>
      </c>
      <c r="H93" s="176">
        <f>'4'!E42</f>
        <v>161473.30000000002</v>
      </c>
      <c r="I93" s="176">
        <f>'4'!F42</f>
        <v>322946.5</v>
      </c>
    </row>
    <row r="94" spans="2:9" s="6" customFormat="1" ht="19.5" customHeight="1">
      <c r="B94" s="232" t="s">
        <v>268</v>
      </c>
      <c r="C94" s="233"/>
      <c r="D94" s="233"/>
      <c r="E94" s="233"/>
      <c r="F94" s="234"/>
      <c r="G94" s="198" t="s">
        <v>269</v>
      </c>
      <c r="H94" s="179">
        <f>H96</f>
        <v>-26141.8</v>
      </c>
      <c r="I94" s="179">
        <f>I96</f>
        <v>-26141.8</v>
      </c>
    </row>
    <row r="95" spans="2:9" ht="19.5" customHeight="1">
      <c r="B95" s="235"/>
      <c r="C95" s="235"/>
      <c r="D95" s="235"/>
      <c r="E95" s="235"/>
      <c r="F95" s="236"/>
      <c r="G95" s="201" t="s">
        <v>8</v>
      </c>
      <c r="H95" s="179"/>
      <c r="I95" s="179"/>
    </row>
    <row r="96" spans="2:9" s="6" customFormat="1" ht="19.5" customHeight="1">
      <c r="B96" s="233"/>
      <c r="C96" s="232" t="s">
        <v>270</v>
      </c>
      <c r="D96" s="233"/>
      <c r="E96" s="233"/>
      <c r="F96" s="234"/>
      <c r="G96" s="198" t="s">
        <v>271</v>
      </c>
      <c r="H96" s="179">
        <f>H98</f>
        <v>-26141.8</v>
      </c>
      <c r="I96" s="179">
        <v>-26141.8</v>
      </c>
    </row>
    <row r="97" spans="2:9" ht="19.5" customHeight="1">
      <c r="B97" s="235"/>
      <c r="C97" s="235"/>
      <c r="D97" s="235"/>
      <c r="E97" s="235"/>
      <c r="F97" s="236"/>
      <c r="G97" s="201" t="s">
        <v>8</v>
      </c>
      <c r="H97" s="179"/>
      <c r="I97" s="179"/>
    </row>
    <row r="98" spans="2:9" s="6" customFormat="1" ht="19.5" customHeight="1">
      <c r="B98" s="233"/>
      <c r="C98" s="233"/>
      <c r="D98" s="233" t="s">
        <v>268</v>
      </c>
      <c r="E98" s="233"/>
      <c r="F98" s="237"/>
      <c r="G98" s="238" t="s">
        <v>272</v>
      </c>
      <c r="H98" s="179">
        <f>H100</f>
        <v>-26141.8</v>
      </c>
      <c r="I98" s="179">
        <v>-26141.8</v>
      </c>
    </row>
    <row r="99" spans="2:9" ht="19.5" customHeight="1">
      <c r="B99" s="235"/>
      <c r="C99" s="235"/>
      <c r="D99" s="235"/>
      <c r="E99" s="235"/>
      <c r="F99" s="239"/>
      <c r="G99" s="240" t="s">
        <v>8</v>
      </c>
      <c r="H99" s="179"/>
      <c r="I99" s="179"/>
    </row>
    <row r="100" spans="2:9" ht="19.5" customHeight="1">
      <c r="B100" s="235"/>
      <c r="C100" s="235"/>
      <c r="D100" s="235"/>
      <c r="E100" s="235"/>
      <c r="F100" s="239"/>
      <c r="G100" s="240" t="s">
        <v>38</v>
      </c>
      <c r="H100" s="179">
        <f>H102</f>
        <v>-26141.8</v>
      </c>
      <c r="I100" s="179">
        <v>-26141.8</v>
      </c>
    </row>
    <row r="101" spans="2:9" ht="19.5" customHeight="1">
      <c r="B101" s="235"/>
      <c r="C101" s="235"/>
      <c r="D101" s="235"/>
      <c r="E101" s="235"/>
      <c r="F101" s="239"/>
      <c r="G101" s="240" t="s">
        <v>8</v>
      </c>
      <c r="H101" s="179"/>
      <c r="I101" s="179"/>
    </row>
    <row r="102" spans="2:9" s="6" customFormat="1" ht="19.5" customHeight="1">
      <c r="B102" s="233"/>
      <c r="C102" s="233"/>
      <c r="D102" s="233"/>
      <c r="E102" s="233" t="s">
        <v>241</v>
      </c>
      <c r="F102" s="237"/>
      <c r="G102" s="241" t="s">
        <v>273</v>
      </c>
      <c r="H102" s="179">
        <f>H104</f>
        <v>-26141.8</v>
      </c>
      <c r="I102" s="179">
        <v>-26141.8</v>
      </c>
    </row>
    <row r="103" spans="2:9" ht="19.5" customHeight="1">
      <c r="B103" s="242"/>
      <c r="C103" s="242"/>
      <c r="D103" s="242"/>
      <c r="E103" s="242"/>
      <c r="F103" s="243"/>
      <c r="G103" s="244" t="s">
        <v>8</v>
      </c>
      <c r="H103" s="179"/>
      <c r="I103" s="179"/>
    </row>
    <row r="104" spans="2:9" ht="19.5" customHeight="1">
      <c r="B104" s="114"/>
      <c r="C104" s="114"/>
      <c r="D104" s="114"/>
      <c r="E104" s="114"/>
      <c r="F104" s="11">
        <v>31002</v>
      </c>
      <c r="G104" s="201" t="s">
        <v>246</v>
      </c>
      <c r="H104" s="179">
        <f>H106</f>
        <v>-26141.8</v>
      </c>
      <c r="I104" s="179">
        <v>-26141.8</v>
      </c>
    </row>
    <row r="105" spans="2:9" ht="19.5" customHeight="1">
      <c r="B105" s="114"/>
      <c r="C105" s="114"/>
      <c r="D105" s="114"/>
      <c r="E105" s="114"/>
      <c r="F105" s="11"/>
      <c r="G105" s="201" t="s">
        <v>10</v>
      </c>
      <c r="H105" s="179"/>
      <c r="I105" s="179"/>
    </row>
    <row r="106" spans="2:9" ht="33" customHeight="1">
      <c r="B106" s="114"/>
      <c r="C106" s="114"/>
      <c r="D106" s="114"/>
      <c r="E106" s="114"/>
      <c r="F106" s="11"/>
      <c r="G106" s="287" t="s">
        <v>247</v>
      </c>
      <c r="H106" s="179">
        <f>H108</f>
        <v>-26141.8</v>
      </c>
      <c r="I106" s="179">
        <v>-26141.8</v>
      </c>
    </row>
    <row r="107" spans="2:9" ht="19.5" customHeight="1">
      <c r="B107" s="114"/>
      <c r="C107" s="114"/>
      <c r="D107" s="114"/>
      <c r="E107" s="114"/>
      <c r="F107" s="11"/>
      <c r="G107" s="201" t="s">
        <v>11</v>
      </c>
      <c r="H107" s="179"/>
      <c r="I107" s="179"/>
    </row>
    <row r="108" spans="2:9" ht="19.5" customHeight="1">
      <c r="B108" s="114"/>
      <c r="C108" s="114"/>
      <c r="D108" s="114"/>
      <c r="E108" s="114"/>
      <c r="F108" s="11"/>
      <c r="G108" s="201" t="s">
        <v>7</v>
      </c>
      <c r="H108" s="179">
        <f t="shared" ref="H108:H111" si="25">H109</f>
        <v>-26141.8</v>
      </c>
      <c r="I108" s="179">
        <v>-26141.8</v>
      </c>
    </row>
    <row r="109" spans="2:9" ht="19.5" customHeight="1">
      <c r="B109" s="114"/>
      <c r="C109" s="114"/>
      <c r="D109" s="114"/>
      <c r="E109" s="114"/>
      <c r="F109" s="11"/>
      <c r="G109" s="201" t="s">
        <v>79</v>
      </c>
      <c r="H109" s="179">
        <f t="shared" si="25"/>
        <v>-26141.8</v>
      </c>
      <c r="I109" s="179">
        <v>-26141.8</v>
      </c>
    </row>
    <row r="110" spans="2:9" ht="19.5" customHeight="1">
      <c r="B110" s="114"/>
      <c r="C110" s="114"/>
      <c r="D110" s="114"/>
      <c r="E110" s="114"/>
      <c r="F110" s="11"/>
      <c r="G110" s="201" t="s">
        <v>80</v>
      </c>
      <c r="H110" s="179">
        <f t="shared" si="25"/>
        <v>-26141.8</v>
      </c>
      <c r="I110" s="179">
        <v>-26141.8</v>
      </c>
    </row>
    <row r="111" spans="2:9" ht="19.5" customHeight="1">
      <c r="B111" s="114"/>
      <c r="C111" s="114"/>
      <c r="D111" s="114"/>
      <c r="E111" s="114"/>
      <c r="F111" s="11"/>
      <c r="G111" s="201" t="s">
        <v>81</v>
      </c>
      <c r="H111" s="179">
        <f t="shared" si="25"/>
        <v>-26141.8</v>
      </c>
      <c r="I111" s="179">
        <v>-26141.8</v>
      </c>
    </row>
    <row r="112" spans="2:9" ht="19.5" customHeight="1">
      <c r="B112" s="114"/>
      <c r="C112" s="114"/>
      <c r="D112" s="114"/>
      <c r="E112" s="114"/>
      <c r="F112" s="11"/>
      <c r="G112" s="201" t="s">
        <v>82</v>
      </c>
      <c r="H112" s="179">
        <v>-26141.8</v>
      </c>
      <c r="I112" s="179">
        <v>-26141.8</v>
      </c>
    </row>
    <row r="113" spans="2:9" s="6" customFormat="1" ht="19.5" customHeight="1">
      <c r="B113" s="245"/>
      <c r="C113" s="245"/>
      <c r="D113" s="245"/>
      <c r="E113" s="245"/>
      <c r="F113" s="246"/>
      <c r="G113" s="288" t="s">
        <v>296</v>
      </c>
      <c r="H113" s="181">
        <f>H115</f>
        <v>1048</v>
      </c>
      <c r="I113" s="181">
        <f>H113</f>
        <v>1048</v>
      </c>
    </row>
    <row r="114" spans="2:9" ht="19.5" customHeight="1">
      <c r="B114" s="247"/>
      <c r="C114" s="247"/>
      <c r="D114" s="247"/>
      <c r="E114" s="247"/>
      <c r="F114" s="248"/>
      <c r="G114" s="201" t="s">
        <v>8</v>
      </c>
      <c r="H114" s="179"/>
      <c r="I114" s="179"/>
    </row>
    <row r="115" spans="2:9" ht="19.5" customHeight="1">
      <c r="B115" s="14" t="s">
        <v>9</v>
      </c>
      <c r="C115" s="11"/>
      <c r="D115" s="11"/>
      <c r="E115" s="11"/>
      <c r="F115" s="11"/>
      <c r="G115" s="199" t="s">
        <v>212</v>
      </c>
      <c r="H115" s="179">
        <f>H117</f>
        <v>1048</v>
      </c>
      <c r="I115" s="179">
        <f>I117</f>
        <v>1048</v>
      </c>
    </row>
    <row r="116" spans="2:9" ht="19.5" customHeight="1">
      <c r="B116" s="11"/>
      <c r="C116" s="11"/>
      <c r="D116" s="11"/>
      <c r="E116" s="11"/>
      <c r="F116" s="11"/>
      <c r="G116" s="201" t="s">
        <v>8</v>
      </c>
      <c r="H116" s="179"/>
      <c r="I116" s="179"/>
    </row>
    <row r="117" spans="2:9" ht="19.5" customHeight="1">
      <c r="B117" s="11"/>
      <c r="C117" s="14" t="s">
        <v>9</v>
      </c>
      <c r="D117" s="11"/>
      <c r="E117" s="11"/>
      <c r="F117" s="11"/>
      <c r="G117" s="199" t="s">
        <v>213</v>
      </c>
      <c r="H117" s="179">
        <f>H119</f>
        <v>1048</v>
      </c>
      <c r="I117" s="179">
        <f>I119</f>
        <v>1048</v>
      </c>
    </row>
    <row r="118" spans="2:9" ht="19.5" customHeight="1">
      <c r="B118" s="11"/>
      <c r="C118" s="11"/>
      <c r="D118" s="11"/>
      <c r="E118" s="11"/>
      <c r="F118" s="11"/>
      <c r="G118" s="201" t="s">
        <v>8</v>
      </c>
      <c r="H118" s="179"/>
      <c r="I118" s="179"/>
    </row>
    <row r="119" spans="2:9" ht="19.5" customHeight="1">
      <c r="B119" s="11"/>
      <c r="C119" s="11"/>
      <c r="D119" s="14" t="s">
        <v>9</v>
      </c>
      <c r="E119" s="11"/>
      <c r="F119" s="11"/>
      <c r="G119" s="199" t="s">
        <v>214</v>
      </c>
      <c r="H119" s="179">
        <f>H121</f>
        <v>1048</v>
      </c>
      <c r="I119" s="179">
        <f>I121</f>
        <v>1048</v>
      </c>
    </row>
    <row r="120" spans="2:9" ht="19.5" customHeight="1">
      <c r="B120" s="226"/>
      <c r="C120" s="226"/>
      <c r="D120" s="226"/>
      <c r="E120" s="249"/>
      <c r="F120" s="107"/>
      <c r="G120" s="280" t="s">
        <v>8</v>
      </c>
      <c r="H120" s="179"/>
      <c r="I120" s="179"/>
    </row>
    <row r="121" spans="2:9" ht="19.5" customHeight="1">
      <c r="B121" s="227"/>
      <c r="C121" s="227"/>
      <c r="D121" s="227"/>
      <c r="E121" s="250"/>
      <c r="F121" s="93"/>
      <c r="G121" s="288" t="s">
        <v>296</v>
      </c>
      <c r="H121" s="179">
        <f>H123</f>
        <v>1048</v>
      </c>
      <c r="I121" s="179">
        <f>I123</f>
        <v>1048</v>
      </c>
    </row>
    <row r="122" spans="2:9" ht="19.5" customHeight="1">
      <c r="B122" s="226"/>
      <c r="C122" s="226"/>
      <c r="D122" s="226"/>
      <c r="E122" s="249"/>
      <c r="F122" s="107"/>
      <c r="G122" s="280" t="s">
        <v>8</v>
      </c>
      <c r="H122" s="179"/>
      <c r="I122" s="179"/>
    </row>
    <row r="123" spans="2:9" s="6" customFormat="1" ht="19.5" customHeight="1">
      <c r="B123" s="227"/>
      <c r="C123" s="227"/>
      <c r="D123" s="227"/>
      <c r="E123" s="10" t="s">
        <v>297</v>
      </c>
      <c r="F123" s="14"/>
      <c r="G123" s="199" t="s">
        <v>298</v>
      </c>
      <c r="H123" s="181">
        <f>H125</f>
        <v>1048</v>
      </c>
      <c r="I123" s="181">
        <f>I125</f>
        <v>1048</v>
      </c>
    </row>
    <row r="124" spans="2:9" ht="19.5" customHeight="1">
      <c r="B124" s="226"/>
      <c r="C124" s="226"/>
      <c r="D124" s="226"/>
      <c r="E124" s="114"/>
      <c r="F124" s="11"/>
      <c r="G124" s="201" t="s">
        <v>8</v>
      </c>
      <c r="H124" s="179"/>
      <c r="I124" s="179"/>
    </row>
    <row r="125" spans="2:9" ht="19.5" customHeight="1">
      <c r="B125" s="114"/>
      <c r="C125" s="114"/>
      <c r="D125" s="114"/>
      <c r="E125" s="114"/>
      <c r="F125" s="11" t="s">
        <v>224</v>
      </c>
      <c r="G125" s="201" t="s">
        <v>299</v>
      </c>
      <c r="H125" s="179">
        <f>H127</f>
        <v>1048</v>
      </c>
      <c r="I125" s="179">
        <f>I127</f>
        <v>1048</v>
      </c>
    </row>
    <row r="126" spans="2:9" ht="19.5" customHeight="1">
      <c r="B126" s="114"/>
      <c r="C126" s="114"/>
      <c r="D126" s="114"/>
      <c r="E126" s="114"/>
      <c r="F126" s="11"/>
      <c r="G126" s="201" t="s">
        <v>10</v>
      </c>
      <c r="H126" s="179"/>
      <c r="I126" s="179"/>
    </row>
    <row r="127" spans="2:9" ht="19.5" customHeight="1">
      <c r="B127" s="114"/>
      <c r="C127" s="114"/>
      <c r="D127" s="114"/>
      <c r="E127" s="114"/>
      <c r="F127" s="11"/>
      <c r="G127" s="287" t="s">
        <v>296</v>
      </c>
      <c r="H127" s="179">
        <f>H129</f>
        <v>1048</v>
      </c>
      <c r="I127" s="179">
        <f>I129</f>
        <v>1048</v>
      </c>
    </row>
    <row r="128" spans="2:9" ht="34.5" customHeight="1">
      <c r="B128" s="114"/>
      <c r="C128" s="114"/>
      <c r="D128" s="114"/>
      <c r="E128" s="114"/>
      <c r="F128" s="11"/>
      <c r="G128" s="201" t="s">
        <v>11</v>
      </c>
      <c r="H128" s="179"/>
      <c r="I128" s="179"/>
    </row>
    <row r="129" spans="2:9" ht="19.5" customHeight="1">
      <c r="B129" s="114"/>
      <c r="C129" s="114"/>
      <c r="D129" s="114"/>
      <c r="E129" s="114"/>
      <c r="F129" s="11"/>
      <c r="G129" s="201" t="s">
        <v>7</v>
      </c>
      <c r="H129" s="179">
        <f t="shared" ref="H129:I131" si="26">H130</f>
        <v>1048</v>
      </c>
      <c r="I129" s="179">
        <f t="shared" si="26"/>
        <v>1048</v>
      </c>
    </row>
    <row r="130" spans="2:9" ht="19.5" customHeight="1">
      <c r="B130" s="114"/>
      <c r="C130" s="114"/>
      <c r="D130" s="114"/>
      <c r="E130" s="114"/>
      <c r="F130" s="11"/>
      <c r="G130" s="201" t="s">
        <v>21</v>
      </c>
      <c r="H130" s="179">
        <f t="shared" si="26"/>
        <v>1048</v>
      </c>
      <c r="I130" s="179">
        <f t="shared" si="26"/>
        <v>1048</v>
      </c>
    </row>
    <row r="131" spans="2:9" ht="19.5" customHeight="1">
      <c r="B131" s="114"/>
      <c r="C131" s="114"/>
      <c r="D131" s="114"/>
      <c r="E131" s="114"/>
      <c r="F131" s="11"/>
      <c r="G131" s="201" t="s">
        <v>239</v>
      </c>
      <c r="H131" s="179">
        <f t="shared" si="26"/>
        <v>1048</v>
      </c>
      <c r="I131" s="179">
        <f t="shared" si="26"/>
        <v>1048</v>
      </c>
    </row>
    <row r="132" spans="2:9" ht="35.25" customHeight="1">
      <c r="B132" s="114"/>
      <c r="C132" s="114"/>
      <c r="D132" s="114"/>
      <c r="E132" s="114"/>
      <c r="F132" s="11"/>
      <c r="G132" s="201" t="s">
        <v>311</v>
      </c>
      <c r="H132" s="179">
        <v>1048</v>
      </c>
      <c r="I132" s="179">
        <f>H132</f>
        <v>1048</v>
      </c>
    </row>
    <row r="133" spans="2:9" ht="19.5" customHeight="1">
      <c r="B133" s="247"/>
      <c r="C133" s="247"/>
      <c r="D133" s="247"/>
      <c r="E133" s="247"/>
      <c r="F133" s="248"/>
      <c r="G133" s="288" t="s">
        <v>167</v>
      </c>
      <c r="H133" s="229">
        <f t="shared" ref="H133:I133" si="27">H135</f>
        <v>950</v>
      </c>
      <c r="I133" s="229">
        <f t="shared" si="27"/>
        <v>950</v>
      </c>
    </row>
    <row r="134" spans="2:9" ht="19.5" customHeight="1">
      <c r="B134" s="247"/>
      <c r="C134" s="247"/>
      <c r="D134" s="247"/>
      <c r="E134" s="247"/>
      <c r="F134" s="248"/>
      <c r="G134" s="201" t="s">
        <v>8</v>
      </c>
      <c r="H134" s="229"/>
      <c r="I134" s="229"/>
    </row>
    <row r="135" spans="2:9" s="6" customFormat="1" ht="19.5" customHeight="1">
      <c r="B135" s="10" t="s">
        <v>9</v>
      </c>
      <c r="C135" s="10"/>
      <c r="D135" s="10"/>
      <c r="E135" s="10"/>
      <c r="F135" s="14"/>
      <c r="G135" s="199" t="s">
        <v>212</v>
      </c>
      <c r="H135" s="229">
        <f t="shared" ref="H135:I135" si="28">H137</f>
        <v>950</v>
      </c>
      <c r="I135" s="229">
        <f t="shared" si="28"/>
        <v>950</v>
      </c>
    </row>
    <row r="136" spans="2:9" ht="19.5" customHeight="1">
      <c r="B136" s="114"/>
      <c r="C136" s="114"/>
      <c r="D136" s="114"/>
      <c r="E136" s="114"/>
      <c r="F136" s="11"/>
      <c r="G136" s="201" t="s">
        <v>8</v>
      </c>
      <c r="H136" s="217"/>
      <c r="I136" s="217"/>
    </row>
    <row r="137" spans="2:9" s="6" customFormat="1" ht="19.5" customHeight="1">
      <c r="B137" s="10"/>
      <c r="C137" s="10" t="s">
        <v>9</v>
      </c>
      <c r="D137" s="10"/>
      <c r="E137" s="10"/>
      <c r="F137" s="14"/>
      <c r="G137" s="199" t="s">
        <v>213</v>
      </c>
      <c r="H137" s="229">
        <f t="shared" ref="H137:I137" si="29">H139</f>
        <v>950</v>
      </c>
      <c r="I137" s="229">
        <f t="shared" si="29"/>
        <v>950</v>
      </c>
    </row>
    <row r="138" spans="2:9" ht="19.5" customHeight="1">
      <c r="B138" s="114"/>
      <c r="C138" s="114"/>
      <c r="D138" s="114"/>
      <c r="E138" s="114"/>
      <c r="F138" s="11"/>
      <c r="G138" s="201" t="s">
        <v>8</v>
      </c>
      <c r="H138" s="217"/>
      <c r="I138" s="217"/>
    </row>
    <row r="139" spans="2:9" s="6" customFormat="1" ht="19.5" customHeight="1">
      <c r="B139" s="10"/>
      <c r="C139" s="10"/>
      <c r="D139" s="10" t="s">
        <v>9</v>
      </c>
      <c r="E139" s="10"/>
      <c r="F139" s="14"/>
      <c r="G139" s="199" t="s">
        <v>214</v>
      </c>
      <c r="H139" s="229">
        <f t="shared" ref="H139:I139" si="30">H141</f>
        <v>950</v>
      </c>
      <c r="I139" s="229">
        <f t="shared" si="30"/>
        <v>950</v>
      </c>
    </row>
    <row r="140" spans="2:9" ht="19.5" customHeight="1">
      <c r="B140" s="226"/>
      <c r="C140" s="226"/>
      <c r="D140" s="226"/>
      <c r="E140" s="249"/>
      <c r="F140" s="107"/>
      <c r="G140" s="280" t="s">
        <v>8</v>
      </c>
      <c r="H140" s="217"/>
      <c r="I140" s="217"/>
    </row>
    <row r="141" spans="2:9" ht="19.5" customHeight="1">
      <c r="B141" s="227"/>
      <c r="C141" s="227"/>
      <c r="D141" s="227"/>
      <c r="E141" s="250"/>
      <c r="F141" s="93"/>
      <c r="G141" s="288" t="s">
        <v>167</v>
      </c>
      <c r="H141" s="229">
        <f t="shared" ref="H141:I141" si="31">H143</f>
        <v>950</v>
      </c>
      <c r="I141" s="229">
        <f t="shared" si="31"/>
        <v>950</v>
      </c>
    </row>
    <row r="142" spans="2:9" ht="19.5" customHeight="1">
      <c r="B142" s="226"/>
      <c r="C142" s="226"/>
      <c r="D142" s="226"/>
      <c r="E142" s="249"/>
      <c r="F142" s="107"/>
      <c r="G142" s="280" t="s">
        <v>8</v>
      </c>
      <c r="H142" s="217"/>
      <c r="I142" s="217"/>
    </row>
    <row r="143" spans="2:9" ht="19.5" customHeight="1">
      <c r="B143" s="226"/>
      <c r="C143" s="226"/>
      <c r="D143" s="226"/>
      <c r="E143" s="251" t="s">
        <v>215</v>
      </c>
      <c r="F143" s="230"/>
      <c r="G143" s="289" t="s">
        <v>217</v>
      </c>
      <c r="H143" s="217">
        <f t="shared" ref="H143:I143" si="32">H145</f>
        <v>950</v>
      </c>
      <c r="I143" s="217">
        <f t="shared" si="32"/>
        <v>950</v>
      </c>
    </row>
    <row r="144" spans="2:9" ht="19.5" customHeight="1">
      <c r="B144" s="226"/>
      <c r="C144" s="226"/>
      <c r="D144" s="226"/>
      <c r="E144" s="251"/>
      <c r="F144" s="230"/>
      <c r="G144" s="290" t="s">
        <v>8</v>
      </c>
      <c r="H144" s="217"/>
      <c r="I144" s="217"/>
    </row>
    <row r="145" spans="2:9" ht="19.5" customHeight="1">
      <c r="B145" s="226"/>
      <c r="C145" s="226"/>
      <c r="D145" s="226"/>
      <c r="E145" s="131"/>
      <c r="F145" s="11" t="s">
        <v>224</v>
      </c>
      <c r="G145" s="201" t="s">
        <v>225</v>
      </c>
      <c r="H145" s="217">
        <f t="shared" ref="H145:I145" si="33">H147</f>
        <v>950</v>
      </c>
      <c r="I145" s="217">
        <f t="shared" si="33"/>
        <v>950</v>
      </c>
    </row>
    <row r="146" spans="2:9" ht="19.5" customHeight="1">
      <c r="B146" s="226"/>
      <c r="C146" s="226"/>
      <c r="D146" s="226"/>
      <c r="E146" s="131"/>
      <c r="F146" s="11"/>
      <c r="G146" s="201" t="s">
        <v>10</v>
      </c>
      <c r="H146" s="217"/>
      <c r="I146" s="217"/>
    </row>
    <row r="147" spans="2:9" ht="19.5" customHeight="1">
      <c r="B147" s="226"/>
      <c r="C147" s="226"/>
      <c r="D147" s="226"/>
      <c r="E147" s="131"/>
      <c r="F147" s="11"/>
      <c r="G147" s="287" t="s">
        <v>167</v>
      </c>
      <c r="H147" s="217">
        <f t="shared" ref="H147:I147" si="34">H149</f>
        <v>950</v>
      </c>
      <c r="I147" s="217">
        <f t="shared" si="34"/>
        <v>950</v>
      </c>
    </row>
    <row r="148" spans="2:9" ht="19.5" customHeight="1">
      <c r="B148" s="226"/>
      <c r="C148" s="226"/>
      <c r="D148" s="226"/>
      <c r="E148" s="131"/>
      <c r="F148" s="11"/>
      <c r="G148" s="201" t="s">
        <v>11</v>
      </c>
      <c r="H148" s="217"/>
      <c r="I148" s="217"/>
    </row>
    <row r="149" spans="2:9" ht="19.5" customHeight="1">
      <c r="B149" s="226"/>
      <c r="C149" s="226"/>
      <c r="D149" s="226"/>
      <c r="E149" s="131"/>
      <c r="F149" s="11"/>
      <c r="G149" s="201" t="s">
        <v>7</v>
      </c>
      <c r="H149" s="217">
        <f t="shared" ref="H149:I152" si="35">H150</f>
        <v>950</v>
      </c>
      <c r="I149" s="217">
        <f t="shared" si="35"/>
        <v>950</v>
      </c>
    </row>
    <row r="150" spans="2:9" ht="19.5" customHeight="1">
      <c r="B150" s="226"/>
      <c r="C150" s="226"/>
      <c r="D150" s="226"/>
      <c r="E150" s="131"/>
      <c r="F150" s="11"/>
      <c r="G150" s="201" t="s">
        <v>21</v>
      </c>
      <c r="H150" s="217">
        <f t="shared" si="35"/>
        <v>950</v>
      </c>
      <c r="I150" s="217">
        <f t="shared" si="35"/>
        <v>950</v>
      </c>
    </row>
    <row r="151" spans="2:9" ht="19.5" customHeight="1">
      <c r="B151" s="226"/>
      <c r="C151" s="226"/>
      <c r="D151" s="226"/>
      <c r="E151" s="131"/>
      <c r="F151" s="230"/>
      <c r="G151" s="201" t="s">
        <v>228</v>
      </c>
      <c r="H151" s="217">
        <f t="shared" si="35"/>
        <v>950</v>
      </c>
      <c r="I151" s="217">
        <f t="shared" si="35"/>
        <v>950</v>
      </c>
    </row>
    <row r="152" spans="2:9" ht="19.5" customHeight="1">
      <c r="B152" s="226"/>
      <c r="C152" s="226"/>
      <c r="D152" s="226"/>
      <c r="E152" s="131"/>
      <c r="F152" s="230"/>
      <c r="G152" s="201" t="s">
        <v>226</v>
      </c>
      <c r="H152" s="217">
        <f t="shared" si="35"/>
        <v>950</v>
      </c>
      <c r="I152" s="217">
        <f t="shared" si="35"/>
        <v>950</v>
      </c>
    </row>
    <row r="153" spans="2:9" ht="19.5" customHeight="1">
      <c r="B153" s="226"/>
      <c r="C153" s="226"/>
      <c r="D153" s="226"/>
      <c r="E153" s="131"/>
      <c r="F153" s="230"/>
      <c r="G153" s="201" t="s">
        <v>227</v>
      </c>
      <c r="H153" s="217">
        <v>950</v>
      </c>
      <c r="I153" s="252">
        <f>H153</f>
        <v>950</v>
      </c>
    </row>
    <row r="154" spans="2:9" ht="19.5" customHeight="1">
      <c r="B154" s="21"/>
      <c r="C154" s="21"/>
      <c r="D154" s="21"/>
      <c r="E154" s="132"/>
      <c r="F154" s="253"/>
      <c r="G154" s="4"/>
      <c r="H154" s="22"/>
      <c r="I154" s="23"/>
    </row>
    <row r="155" spans="2:9" ht="19.5" customHeight="1">
      <c r="B155" s="21"/>
      <c r="C155" s="12" t="s">
        <v>27</v>
      </c>
      <c r="D155" s="7"/>
      <c r="E155" s="8"/>
      <c r="H155" s="22"/>
      <c r="I155" s="23"/>
    </row>
    <row r="156" spans="2:9" ht="19.5" customHeight="1">
      <c r="B156" s="21"/>
      <c r="C156" s="12" t="s">
        <v>28</v>
      </c>
      <c r="D156" s="7"/>
      <c r="E156" s="8"/>
      <c r="H156" s="22"/>
      <c r="I156" s="23"/>
    </row>
    <row r="157" spans="2:9" ht="19.5" customHeight="1">
      <c r="B157" s="21"/>
      <c r="C157" s="13"/>
      <c r="D157" s="9" t="s">
        <v>26</v>
      </c>
      <c r="E157" s="8"/>
      <c r="H157" s="22"/>
      <c r="I157" s="23"/>
    </row>
    <row r="158" spans="2:9" ht="19.5" customHeight="1">
      <c r="B158" s="21"/>
      <c r="E158" s="3"/>
      <c r="H158" s="22"/>
      <c r="I158" s="23"/>
    </row>
    <row r="159" spans="2:9" ht="19.5" customHeight="1">
      <c r="B159" s="21"/>
      <c r="H159" s="22"/>
      <c r="I159" s="23"/>
    </row>
  </sheetData>
  <mergeCells count="6">
    <mergeCell ref="G7:G8"/>
    <mergeCell ref="G2:I2"/>
    <mergeCell ref="B5:I5"/>
    <mergeCell ref="B7:D7"/>
    <mergeCell ref="E7:F7"/>
    <mergeCell ref="H7:I7"/>
  </mergeCells>
  <pageMargins left="0" right="0" top="0" bottom="0" header="0" footer="0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FF32F-76EB-420B-973F-702D6D74C3A1}">
  <dimension ref="B1:I47"/>
  <sheetViews>
    <sheetView zoomScaleNormal="100" workbookViewId="0">
      <selection activeCell="G19" sqref="G19"/>
    </sheetView>
  </sheetViews>
  <sheetFormatPr defaultRowHeight="17.25"/>
  <cols>
    <col min="1" max="1" width="7.42578125" style="105" customWidth="1"/>
    <col min="2" max="3" width="10.7109375" style="133" customWidth="1"/>
    <col min="4" max="4" width="58.85546875" style="162" customWidth="1"/>
    <col min="5" max="5" width="24.7109375" style="161" customWidth="1"/>
    <col min="6" max="6" width="23" style="161" customWidth="1"/>
    <col min="7" max="7" width="27.85546875" style="161" customWidth="1"/>
    <col min="8" max="8" width="23.7109375" style="161" customWidth="1"/>
    <col min="9" max="9" width="16.85546875" style="161" customWidth="1"/>
    <col min="10" max="10" width="19.28515625" style="105" customWidth="1"/>
    <col min="11" max="11" width="9.85546875" style="105" customWidth="1"/>
    <col min="12" max="16384" width="9.140625" style="105"/>
  </cols>
  <sheetData>
    <row r="1" spans="2:9">
      <c r="C1" s="134"/>
      <c r="D1" s="135"/>
      <c r="E1" s="134"/>
      <c r="F1" s="134"/>
      <c r="G1" s="134"/>
      <c r="H1" s="134"/>
      <c r="I1" s="136" t="s">
        <v>87</v>
      </c>
    </row>
    <row r="2" spans="2:9">
      <c r="C2" s="134"/>
      <c r="D2" s="135"/>
      <c r="E2" s="134"/>
      <c r="F2" s="134"/>
      <c r="G2" s="134"/>
      <c r="H2" s="134"/>
      <c r="I2" s="136" t="s">
        <v>88</v>
      </c>
    </row>
    <row r="3" spans="2:9">
      <c r="C3" s="134"/>
      <c r="D3" s="135"/>
      <c r="E3" s="134"/>
      <c r="F3" s="134"/>
      <c r="G3" s="134"/>
      <c r="H3" s="134"/>
      <c r="I3" s="136" t="s">
        <v>89</v>
      </c>
    </row>
    <row r="4" spans="2:9">
      <c r="C4" s="134"/>
      <c r="D4" s="135"/>
      <c r="E4" s="134"/>
      <c r="F4" s="134"/>
      <c r="G4" s="134"/>
      <c r="H4" s="134"/>
      <c r="I4" s="136"/>
    </row>
    <row r="5" spans="2:9" ht="38.25" customHeight="1">
      <c r="B5" s="378" t="s">
        <v>312</v>
      </c>
      <c r="C5" s="378"/>
      <c r="D5" s="378"/>
      <c r="E5" s="378"/>
      <c r="F5" s="378"/>
      <c r="G5" s="378"/>
      <c r="H5" s="378"/>
      <c r="I5" s="378"/>
    </row>
    <row r="6" spans="2:9">
      <c r="B6" s="138"/>
      <c r="C6" s="138"/>
      <c r="D6" s="139"/>
      <c r="E6" s="140"/>
      <c r="F6" s="140"/>
      <c r="G6" s="140"/>
      <c r="H6" s="361" t="s">
        <v>52</v>
      </c>
      <c r="I6" s="361"/>
    </row>
    <row r="7" spans="2:9" s="133" customFormat="1" ht="39" customHeight="1">
      <c r="B7" s="379" t="s">
        <v>90</v>
      </c>
      <c r="C7" s="379"/>
      <c r="D7" s="380" t="s">
        <v>91</v>
      </c>
      <c r="E7" s="381" t="s">
        <v>13</v>
      </c>
      <c r="F7" s="381"/>
      <c r="G7" s="381"/>
      <c r="H7" s="381"/>
      <c r="I7" s="381"/>
    </row>
    <row r="8" spans="2:9" s="133" customFormat="1" ht="14.25" customHeight="1">
      <c r="B8" s="379"/>
      <c r="C8" s="379"/>
      <c r="D8" s="380"/>
      <c r="E8" s="382" t="s">
        <v>92</v>
      </c>
      <c r="F8" s="381" t="s">
        <v>93</v>
      </c>
      <c r="G8" s="381"/>
      <c r="H8" s="381"/>
      <c r="I8" s="381"/>
    </row>
    <row r="9" spans="2:9" s="133" customFormat="1" ht="101.25" customHeight="1">
      <c r="B9" s="63" t="s">
        <v>3</v>
      </c>
      <c r="C9" s="63" t="s">
        <v>4</v>
      </c>
      <c r="D9" s="380"/>
      <c r="E9" s="383"/>
      <c r="F9" s="141" t="s">
        <v>94</v>
      </c>
      <c r="G9" s="141" t="s">
        <v>95</v>
      </c>
      <c r="H9" s="141" t="s">
        <v>96</v>
      </c>
      <c r="I9" s="141" t="s">
        <v>97</v>
      </c>
    </row>
    <row r="10" spans="2:9" s="137" customFormat="1">
      <c r="B10" s="63"/>
      <c r="C10" s="63"/>
      <c r="D10" s="70" t="s">
        <v>98</v>
      </c>
      <c r="E10" s="27">
        <f>+F10+G10+H10+I10</f>
        <v>-268339.40000000002</v>
      </c>
      <c r="F10" s="19">
        <f>+F12</f>
        <v>780522.89999999991</v>
      </c>
      <c r="G10" s="28">
        <f t="shared" ref="G10:I10" si="0">+G12</f>
        <v>-1053261.8999999999</v>
      </c>
      <c r="H10" s="24">
        <f t="shared" si="0"/>
        <v>4399.6000000000004</v>
      </c>
      <c r="I10" s="24">
        <f t="shared" si="0"/>
        <v>0</v>
      </c>
    </row>
    <row r="11" spans="2:9">
      <c r="B11" s="66"/>
      <c r="C11" s="66"/>
      <c r="D11" s="142" t="s">
        <v>99</v>
      </c>
      <c r="E11" s="143"/>
      <c r="F11" s="109"/>
      <c r="G11" s="144"/>
      <c r="H11" s="145"/>
      <c r="I11" s="146"/>
    </row>
    <row r="12" spans="2:9" s="137" customFormat="1" ht="41.25" customHeight="1">
      <c r="B12" s="68"/>
      <c r="C12" s="69"/>
      <c r="D12" s="147" t="s">
        <v>100</v>
      </c>
      <c r="E12" s="27">
        <f>F12+G12+H12+I12</f>
        <v>-268339.40000000002</v>
      </c>
      <c r="F12" s="110">
        <f>F17+F14</f>
        <v>780522.89999999991</v>
      </c>
      <c r="G12" s="168">
        <f t="shared" ref="G12:I12" si="1">G17+G14</f>
        <v>-1053261.8999999999</v>
      </c>
      <c r="H12" s="110">
        <f>H17+H14</f>
        <v>4399.6000000000004</v>
      </c>
      <c r="I12" s="110">
        <f t="shared" si="1"/>
        <v>0</v>
      </c>
    </row>
    <row r="13" spans="2:9" s="133" customFormat="1">
      <c r="B13" s="71"/>
      <c r="C13" s="71"/>
      <c r="D13" s="142" t="s">
        <v>101</v>
      </c>
      <c r="E13" s="148"/>
      <c r="F13" s="82"/>
      <c r="G13" s="149"/>
      <c r="H13" s="150"/>
      <c r="I13" s="146"/>
    </row>
    <row r="14" spans="2:9" s="133" customFormat="1">
      <c r="B14" s="14" t="s">
        <v>241</v>
      </c>
      <c r="C14" s="14" t="s">
        <v>242</v>
      </c>
      <c r="D14" s="58" t="s">
        <v>243</v>
      </c>
      <c r="E14" s="168">
        <f>SUM(F14:I14)</f>
        <v>-26141.8</v>
      </c>
      <c r="F14" s="168">
        <f>SUM(F15:F16)</f>
        <v>0</v>
      </c>
      <c r="G14" s="168">
        <f>SUM(G15:G16)</f>
        <v>-26141.8</v>
      </c>
      <c r="H14" s="168">
        <f>SUM(H15:H16)</f>
        <v>0</v>
      </c>
      <c r="I14" s="168">
        <f>SUM(I15:I16)</f>
        <v>0</v>
      </c>
    </row>
    <row r="15" spans="2:9" s="133" customFormat="1" ht="18.75" customHeight="1">
      <c r="B15" s="11"/>
      <c r="C15" s="11"/>
      <c r="D15" s="114" t="s">
        <v>244</v>
      </c>
      <c r="E15" s="169">
        <f>SUM(F15:I15)</f>
        <v>-62.7</v>
      </c>
      <c r="F15" s="169">
        <v>0</v>
      </c>
      <c r="G15" s="174">
        <v>-62.7</v>
      </c>
      <c r="H15" s="169">
        <v>0</v>
      </c>
      <c r="I15" s="167">
        <v>0</v>
      </c>
    </row>
    <row r="16" spans="2:9" s="133" customFormat="1" ht="51.75">
      <c r="B16" s="11"/>
      <c r="C16" s="11"/>
      <c r="D16" s="114" t="s">
        <v>245</v>
      </c>
      <c r="E16" s="169">
        <f>SUM(F16:I16)</f>
        <v>-26079.1</v>
      </c>
      <c r="F16" s="169">
        <v>0</v>
      </c>
      <c r="G16" s="174">
        <v>-26079.1</v>
      </c>
      <c r="H16" s="169">
        <v>0</v>
      </c>
      <c r="I16" s="167">
        <v>0</v>
      </c>
    </row>
    <row r="17" spans="2:9" s="151" customFormat="1" ht="34.5">
      <c r="B17" s="14" t="s">
        <v>106</v>
      </c>
      <c r="C17" s="14" t="s">
        <v>77</v>
      </c>
      <c r="D17" s="10" t="s">
        <v>78</v>
      </c>
      <c r="E17" s="27">
        <f>+F17+G17+H17+I17</f>
        <v>-242197.60000000006</v>
      </c>
      <c r="F17" s="19">
        <f>F19+F20+F24+F31+F29+F22+F34</f>
        <v>780522.89999999991</v>
      </c>
      <c r="G17" s="174">
        <f>G19+G20+G24+G31+G29+G22+G34</f>
        <v>-1027120.1</v>
      </c>
      <c r="H17" s="19">
        <f>H19+H20+H24+H31+H29+H22+H34</f>
        <v>4399.6000000000004</v>
      </c>
      <c r="I17" s="19">
        <f>I19+I20+I24+I31+I29+I22+I34</f>
        <v>0</v>
      </c>
    </row>
    <row r="18" spans="2:9">
      <c r="B18" s="71"/>
      <c r="C18" s="71"/>
      <c r="D18" s="152" t="s">
        <v>101</v>
      </c>
      <c r="E18" s="25"/>
      <c r="F18" s="25"/>
      <c r="G18" s="25"/>
      <c r="H18" s="25"/>
      <c r="I18" s="153"/>
    </row>
    <row r="19" spans="2:9" s="151" customFormat="1" ht="21" customHeight="1">
      <c r="B19" s="68"/>
      <c r="C19" s="68"/>
      <c r="D19" s="10" t="s">
        <v>41</v>
      </c>
      <c r="E19" s="24">
        <f>F19+G19+H19+I19</f>
        <v>-1542356.5</v>
      </c>
      <c r="F19" s="50">
        <v>0</v>
      </c>
      <c r="G19" s="120">
        <f>'2'!I47</f>
        <v>-1542356.5</v>
      </c>
      <c r="H19" s="28">
        <v>0</v>
      </c>
      <c r="I19" s="28">
        <v>0</v>
      </c>
    </row>
    <row r="20" spans="2:9" s="151" customFormat="1" ht="21.75" customHeight="1">
      <c r="B20" s="68"/>
      <c r="C20" s="68"/>
      <c r="D20" s="154" t="s">
        <v>145</v>
      </c>
      <c r="E20" s="24">
        <f>E21</f>
        <v>26141.8</v>
      </c>
      <c r="F20" s="24">
        <f>F21</f>
        <v>26141.8</v>
      </c>
      <c r="G20" s="28">
        <f>G21</f>
        <v>0</v>
      </c>
      <c r="H20" s="28">
        <f>H21</f>
        <v>0</v>
      </c>
      <c r="I20" s="28">
        <f>I21</f>
        <v>0</v>
      </c>
    </row>
    <row r="21" spans="2:9" ht="39.75" customHeight="1">
      <c r="B21" s="71"/>
      <c r="C21" s="71"/>
      <c r="D21" s="155" t="s">
        <v>146</v>
      </c>
      <c r="E21" s="25">
        <f>F21+G21+H21+I21</f>
        <v>26141.8</v>
      </c>
      <c r="F21" s="25">
        <f>'4'!F23</f>
        <v>26141.8</v>
      </c>
      <c r="G21" s="50">
        <v>0</v>
      </c>
      <c r="H21" s="50">
        <v>0</v>
      </c>
      <c r="I21" s="156">
        <v>0</v>
      </c>
    </row>
    <row r="22" spans="2:9" s="151" customFormat="1">
      <c r="B22" s="68"/>
      <c r="C22" s="68"/>
      <c r="D22" s="154" t="s">
        <v>168</v>
      </c>
      <c r="E22" s="24">
        <f>E23</f>
        <v>287987.09999999998</v>
      </c>
      <c r="F22" s="24">
        <f t="shared" ref="F22:I22" si="2">F23</f>
        <v>0</v>
      </c>
      <c r="G22" s="24">
        <f t="shared" si="2"/>
        <v>287987.09999999998</v>
      </c>
      <c r="H22" s="24">
        <f t="shared" si="2"/>
        <v>0</v>
      </c>
      <c r="I22" s="24">
        <f t="shared" si="2"/>
        <v>0</v>
      </c>
    </row>
    <row r="23" spans="2:9" ht="72" customHeight="1">
      <c r="B23" s="71"/>
      <c r="C23" s="71"/>
      <c r="D23" s="155" t="s">
        <v>172</v>
      </c>
      <c r="E23" s="25">
        <f>F23+G23+H23+I23</f>
        <v>287987.09999999998</v>
      </c>
      <c r="F23" s="25">
        <v>0</v>
      </c>
      <c r="G23" s="50">
        <f>'2'!I55</f>
        <v>287987.09999999998</v>
      </c>
      <c r="H23" s="50">
        <v>0</v>
      </c>
      <c r="I23" s="156">
        <v>0</v>
      </c>
    </row>
    <row r="24" spans="2:9" s="151" customFormat="1" ht="21.75" customHeight="1">
      <c r="B24" s="68"/>
      <c r="C24" s="68"/>
      <c r="D24" s="64" t="s">
        <v>192</v>
      </c>
      <c r="E24" s="24">
        <f>E25+E26+E27+E28</f>
        <v>434106.39999999997</v>
      </c>
      <c r="F24" s="24">
        <f>F25+F26+F27</f>
        <v>300000</v>
      </c>
      <c r="G24" s="24">
        <f>G25+G26+G27</f>
        <v>129706.8</v>
      </c>
      <c r="H24" s="24">
        <f>H28+H25+H26+H27</f>
        <v>4399.6000000000004</v>
      </c>
      <c r="I24" s="24">
        <f>I28+I25+I26+I27</f>
        <v>0</v>
      </c>
    </row>
    <row r="25" spans="2:9" ht="121.5" customHeight="1">
      <c r="B25" s="71"/>
      <c r="C25" s="71"/>
      <c r="D25" s="157" t="s">
        <v>160</v>
      </c>
      <c r="E25" s="25">
        <f t="shared" ref="E25:E33" si="3">F25+G25+H25+I25</f>
        <v>300000</v>
      </c>
      <c r="F25" s="25">
        <v>300000</v>
      </c>
      <c r="G25" s="25">
        <v>0</v>
      </c>
      <c r="H25" s="25">
        <v>0</v>
      </c>
      <c r="I25" s="153">
        <v>0</v>
      </c>
    </row>
    <row r="26" spans="2:9" ht="103.5">
      <c r="B26" s="71"/>
      <c r="C26" s="71"/>
      <c r="D26" s="158" t="s">
        <v>161</v>
      </c>
      <c r="E26" s="25">
        <f t="shared" si="3"/>
        <v>50880</v>
      </c>
      <c r="F26" s="25">
        <v>0</v>
      </c>
      <c r="G26" s="25">
        <f>'9.'!J42+'9.'!J41+'9.'!J37</f>
        <v>50880</v>
      </c>
      <c r="H26" s="25">
        <v>0</v>
      </c>
      <c r="I26" s="153">
        <v>0</v>
      </c>
    </row>
    <row r="27" spans="2:9" ht="53.25" customHeight="1">
      <c r="B27" s="71"/>
      <c r="C27" s="71"/>
      <c r="D27" s="157" t="s">
        <v>162</v>
      </c>
      <c r="E27" s="25">
        <f t="shared" si="3"/>
        <v>78826.8</v>
      </c>
      <c r="F27" s="25">
        <v>0</v>
      </c>
      <c r="G27" s="25">
        <f>'9.'!J45+'9.'!J46+'9.'!J39</f>
        <v>78826.8</v>
      </c>
      <c r="H27" s="25">
        <v>0</v>
      </c>
      <c r="I27" s="153">
        <v>0</v>
      </c>
    </row>
    <row r="28" spans="2:9" s="151" customFormat="1" ht="106.5" customHeight="1">
      <c r="B28" s="68"/>
      <c r="C28" s="68"/>
      <c r="D28" s="4" t="s">
        <v>325</v>
      </c>
      <c r="E28" s="24">
        <f>F28+G28+H28+I28</f>
        <v>4399.6000000000004</v>
      </c>
      <c r="F28" s="24"/>
      <c r="G28" s="24"/>
      <c r="H28" s="24">
        <f>'9.'!J47+'9.'!J48</f>
        <v>4399.6000000000004</v>
      </c>
      <c r="I28" s="24"/>
    </row>
    <row r="29" spans="2:9" s="151" customFormat="1" ht="19.5" customHeight="1">
      <c r="B29" s="68"/>
      <c r="C29" s="68"/>
      <c r="D29" s="64" t="s">
        <v>322</v>
      </c>
      <c r="E29" s="24">
        <f>E30</f>
        <v>100000</v>
      </c>
      <c r="F29" s="24">
        <f t="shared" ref="F29:I29" si="4">F30</f>
        <v>100000</v>
      </c>
      <c r="G29" s="24">
        <f t="shared" si="4"/>
        <v>0</v>
      </c>
      <c r="H29" s="24">
        <f t="shared" si="4"/>
        <v>0</v>
      </c>
      <c r="I29" s="24">
        <f t="shared" si="4"/>
        <v>0</v>
      </c>
    </row>
    <row r="30" spans="2:9" ht="72.75" customHeight="1">
      <c r="B30" s="71"/>
      <c r="C30" s="71"/>
      <c r="D30" s="157" t="s">
        <v>278</v>
      </c>
      <c r="E30" s="25">
        <f>F30+G30+H30+I30</f>
        <v>100000</v>
      </c>
      <c r="F30" s="25">
        <f>'4'!F37</f>
        <v>100000</v>
      </c>
      <c r="G30" s="25">
        <v>0</v>
      </c>
      <c r="H30" s="25">
        <v>0</v>
      </c>
      <c r="I30" s="153">
        <v>0</v>
      </c>
    </row>
    <row r="31" spans="2:9" s="151" customFormat="1" ht="21.75" customHeight="1">
      <c r="B31" s="68"/>
      <c r="C31" s="68"/>
      <c r="D31" s="64" t="s">
        <v>166</v>
      </c>
      <c r="E31" s="27">
        <f>F31+G31+H31+I31</f>
        <v>128977.1</v>
      </c>
      <c r="F31" s="27">
        <f t="shared" ref="F31:I31" si="5">F32</f>
        <v>31434.6</v>
      </c>
      <c r="G31" s="27">
        <f>G32+G33</f>
        <v>97542.5</v>
      </c>
      <c r="H31" s="27">
        <f t="shared" si="5"/>
        <v>0</v>
      </c>
      <c r="I31" s="27">
        <f t="shared" si="5"/>
        <v>0</v>
      </c>
    </row>
    <row r="32" spans="2:9" ht="69">
      <c r="B32" s="71"/>
      <c r="C32" s="71"/>
      <c r="D32" s="106" t="s">
        <v>174</v>
      </c>
      <c r="E32" s="56">
        <f t="shared" si="3"/>
        <v>31434.6</v>
      </c>
      <c r="F32" s="83">
        <f>'2'!I85</f>
        <v>31434.6</v>
      </c>
      <c r="G32" s="27">
        <v>0</v>
      </c>
      <c r="H32" s="27">
        <v>0</v>
      </c>
      <c r="I32" s="27">
        <v>0</v>
      </c>
    </row>
    <row r="33" spans="2:9" ht="53.25" customHeight="1">
      <c r="B33" s="71"/>
      <c r="C33" s="71"/>
      <c r="D33" s="159" t="s">
        <v>211</v>
      </c>
      <c r="E33" s="160">
        <f t="shared" si="3"/>
        <v>97542.5</v>
      </c>
      <c r="F33" s="27">
        <v>0</v>
      </c>
      <c r="G33" s="160">
        <f>'9.'!J66+'9.'!J67+'9.'!J68+'9.'!J69+'9.'!J70+'9.'!J73+'9.'!J74+'9.'!J75+'9.'!J76+'9.'!J77+'9.'!J79+'9.'!J80+'9.'!J81+'9.'!J82+'9.'!J83</f>
        <v>97542.5</v>
      </c>
      <c r="H33" s="27">
        <v>0</v>
      </c>
      <c r="I33" s="27">
        <v>0</v>
      </c>
    </row>
    <row r="34" spans="2:9" ht="19.5" customHeight="1">
      <c r="B34" s="71"/>
      <c r="C34" s="71"/>
      <c r="D34" s="15" t="s">
        <v>279</v>
      </c>
      <c r="E34" s="27">
        <f>F34</f>
        <v>322946.5</v>
      </c>
      <c r="F34" s="27">
        <f>F36+F37+F38</f>
        <v>322946.5</v>
      </c>
      <c r="G34" s="27">
        <f t="shared" ref="G34:I34" si="6">G36+G37+G38</f>
        <v>0</v>
      </c>
      <c r="H34" s="27">
        <f t="shared" si="6"/>
        <v>0</v>
      </c>
      <c r="I34" s="27">
        <f t="shared" si="6"/>
        <v>0</v>
      </c>
    </row>
    <row r="35" spans="2:9" ht="23.25" customHeight="1">
      <c r="B35" s="71"/>
      <c r="C35" s="71"/>
      <c r="D35" s="85" t="s">
        <v>248</v>
      </c>
      <c r="E35" s="160"/>
      <c r="F35" s="27"/>
      <c r="G35" s="160"/>
      <c r="H35" s="27"/>
      <c r="I35" s="27"/>
    </row>
    <row r="36" spans="2:9" ht="34.5">
      <c r="B36" s="71"/>
      <c r="C36" s="71"/>
      <c r="D36" s="74" t="s">
        <v>315</v>
      </c>
      <c r="E36" s="56">
        <f>F36+G36+H36+I36</f>
        <v>141297.1</v>
      </c>
      <c r="F36" s="169">
        <v>141297.1</v>
      </c>
      <c r="G36" s="27">
        <v>0</v>
      </c>
      <c r="H36" s="27">
        <v>0</v>
      </c>
      <c r="I36" s="27">
        <v>0</v>
      </c>
    </row>
    <row r="37" spans="2:9" ht="39" customHeight="1">
      <c r="B37" s="71"/>
      <c r="C37" s="71"/>
      <c r="D37" s="74" t="s">
        <v>316</v>
      </c>
      <c r="E37" s="160">
        <f>F37+G37+H37+I37</f>
        <v>76901.600000000006</v>
      </c>
      <c r="F37" s="169">
        <v>76901.600000000006</v>
      </c>
      <c r="G37" s="27">
        <v>0</v>
      </c>
      <c r="H37" s="27">
        <v>0</v>
      </c>
      <c r="I37" s="27">
        <v>0</v>
      </c>
    </row>
    <row r="38" spans="2:9" ht="34.5">
      <c r="B38" s="71"/>
      <c r="C38" s="71"/>
      <c r="D38" s="74" t="s">
        <v>317</v>
      </c>
      <c r="E38" s="56">
        <f>F38+G38+H38+I38</f>
        <v>104747.8</v>
      </c>
      <c r="F38" s="169">
        <v>104747.8</v>
      </c>
      <c r="G38" s="27">
        <v>0</v>
      </c>
      <c r="H38" s="27">
        <v>0</v>
      </c>
      <c r="I38" s="27">
        <v>0</v>
      </c>
    </row>
    <row r="39" spans="2:9">
      <c r="D39" s="21"/>
      <c r="E39" s="21"/>
      <c r="F39" s="132"/>
      <c r="G39" s="76"/>
      <c r="H39" s="4"/>
    </row>
    <row r="40" spans="2:9">
      <c r="D40" s="21"/>
      <c r="E40" s="21"/>
      <c r="F40" s="132"/>
      <c r="G40" s="76"/>
      <c r="H40" s="4"/>
    </row>
    <row r="41" spans="2:9">
      <c r="D41" s="21"/>
      <c r="E41" s="21"/>
      <c r="F41" s="132"/>
      <c r="G41" s="76"/>
      <c r="H41" s="4"/>
    </row>
    <row r="42" spans="2:9">
      <c r="D42" s="21"/>
      <c r="E42" s="21"/>
      <c r="F42" s="132"/>
      <c r="G42" s="76"/>
      <c r="H42" s="4"/>
    </row>
    <row r="43" spans="2:9">
      <c r="D43" s="21"/>
      <c r="E43" s="21"/>
      <c r="F43" s="132"/>
      <c r="G43" s="76"/>
      <c r="H43" s="4"/>
    </row>
    <row r="44" spans="2:9">
      <c r="D44" s="12" t="s">
        <v>27</v>
      </c>
      <c r="E44" s="7"/>
      <c r="F44" s="8"/>
      <c r="G44" s="1"/>
      <c r="H44" s="1"/>
    </row>
    <row r="45" spans="2:9">
      <c r="D45" s="12" t="s">
        <v>102</v>
      </c>
      <c r="E45" s="7"/>
      <c r="F45" s="8"/>
      <c r="G45" s="1"/>
      <c r="H45" s="1"/>
    </row>
    <row r="46" spans="2:9" ht="15.75" customHeight="1">
      <c r="D46" s="377" t="s">
        <v>103</v>
      </c>
      <c r="E46" s="377"/>
      <c r="F46" s="377"/>
      <c r="G46" s="6"/>
      <c r="H46" s="6"/>
      <c r="I46" s="6"/>
    </row>
    <row r="47" spans="2:9">
      <c r="D47" s="1"/>
      <c r="E47" s="1"/>
      <c r="F47" s="3"/>
      <c r="G47" s="1"/>
      <c r="H47" s="1"/>
    </row>
  </sheetData>
  <mergeCells count="8">
    <mergeCell ref="D46:F46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4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252E-E1D2-4B56-A801-C2913641725A}">
  <dimension ref="A1:G53"/>
  <sheetViews>
    <sheetView zoomScaleNormal="100" workbookViewId="0">
      <selection activeCell="G28" sqref="G28:H30"/>
    </sheetView>
  </sheetViews>
  <sheetFormatPr defaultRowHeight="17.25"/>
  <cols>
    <col min="1" max="1" width="7.28515625" style="1" customWidth="1"/>
    <col min="2" max="2" width="10.5703125" style="1" customWidth="1"/>
    <col min="3" max="3" width="14.7109375" style="1" customWidth="1"/>
    <col min="4" max="4" width="66.85546875" style="26" customWidth="1"/>
    <col min="5" max="5" width="21.42578125" style="184" customWidth="1"/>
    <col min="6" max="6" width="21.42578125" style="77" customWidth="1"/>
    <col min="7" max="7" width="29.42578125" style="1" customWidth="1"/>
    <col min="8" max="8" width="19.85546875" style="1" customWidth="1"/>
    <col min="9" max="9" width="17.85546875" style="1" customWidth="1"/>
    <col min="10" max="10" width="18.5703125" style="1" customWidth="1"/>
    <col min="11" max="257" width="9.140625" style="1"/>
    <col min="258" max="258" width="7.28515625" style="1" customWidth="1"/>
    <col min="259" max="259" width="12" style="1" customWidth="1"/>
    <col min="260" max="260" width="11.85546875" style="1" customWidth="1"/>
    <col min="261" max="261" width="64.28515625" style="1" customWidth="1"/>
    <col min="262" max="262" width="16.85546875" style="1" customWidth="1"/>
    <col min="263" max="263" width="17.7109375" style="1" customWidth="1"/>
    <col min="264" max="264" width="12.85546875" style="1" customWidth="1"/>
    <col min="265" max="265" width="14.140625" style="1" customWidth="1"/>
    <col min="266" max="266" width="10.7109375" style="1" customWidth="1"/>
    <col min="267" max="513" width="9.140625" style="1"/>
    <col min="514" max="514" width="7.28515625" style="1" customWidth="1"/>
    <col min="515" max="515" width="12" style="1" customWidth="1"/>
    <col min="516" max="516" width="11.85546875" style="1" customWidth="1"/>
    <col min="517" max="517" width="64.28515625" style="1" customWidth="1"/>
    <col min="518" max="518" width="16.85546875" style="1" customWidth="1"/>
    <col min="519" max="519" width="17.7109375" style="1" customWidth="1"/>
    <col min="520" max="520" width="12.85546875" style="1" customWidth="1"/>
    <col min="521" max="521" width="14.140625" style="1" customWidth="1"/>
    <col min="522" max="522" width="10.7109375" style="1" customWidth="1"/>
    <col min="523" max="769" width="9.140625" style="1"/>
    <col min="770" max="770" width="7.28515625" style="1" customWidth="1"/>
    <col min="771" max="771" width="12" style="1" customWidth="1"/>
    <col min="772" max="772" width="11.85546875" style="1" customWidth="1"/>
    <col min="773" max="773" width="64.28515625" style="1" customWidth="1"/>
    <col min="774" max="774" width="16.85546875" style="1" customWidth="1"/>
    <col min="775" max="775" width="17.7109375" style="1" customWidth="1"/>
    <col min="776" max="776" width="12.85546875" style="1" customWidth="1"/>
    <col min="777" max="777" width="14.140625" style="1" customWidth="1"/>
    <col min="778" max="778" width="10.7109375" style="1" customWidth="1"/>
    <col min="779" max="1025" width="9.140625" style="1"/>
    <col min="1026" max="1026" width="7.28515625" style="1" customWidth="1"/>
    <col min="1027" max="1027" width="12" style="1" customWidth="1"/>
    <col min="1028" max="1028" width="11.85546875" style="1" customWidth="1"/>
    <col min="1029" max="1029" width="64.28515625" style="1" customWidth="1"/>
    <col min="1030" max="1030" width="16.85546875" style="1" customWidth="1"/>
    <col min="1031" max="1031" width="17.7109375" style="1" customWidth="1"/>
    <col min="1032" max="1032" width="12.85546875" style="1" customWidth="1"/>
    <col min="1033" max="1033" width="14.140625" style="1" customWidth="1"/>
    <col min="1034" max="1034" width="10.7109375" style="1" customWidth="1"/>
    <col min="1035" max="1281" width="9.140625" style="1"/>
    <col min="1282" max="1282" width="7.28515625" style="1" customWidth="1"/>
    <col min="1283" max="1283" width="12" style="1" customWidth="1"/>
    <col min="1284" max="1284" width="11.85546875" style="1" customWidth="1"/>
    <col min="1285" max="1285" width="64.28515625" style="1" customWidth="1"/>
    <col min="1286" max="1286" width="16.85546875" style="1" customWidth="1"/>
    <col min="1287" max="1287" width="17.7109375" style="1" customWidth="1"/>
    <col min="1288" max="1288" width="12.85546875" style="1" customWidth="1"/>
    <col min="1289" max="1289" width="14.140625" style="1" customWidth="1"/>
    <col min="1290" max="1290" width="10.7109375" style="1" customWidth="1"/>
    <col min="1291" max="1537" width="9.140625" style="1"/>
    <col min="1538" max="1538" width="7.28515625" style="1" customWidth="1"/>
    <col min="1539" max="1539" width="12" style="1" customWidth="1"/>
    <col min="1540" max="1540" width="11.85546875" style="1" customWidth="1"/>
    <col min="1541" max="1541" width="64.28515625" style="1" customWidth="1"/>
    <col min="1542" max="1542" width="16.85546875" style="1" customWidth="1"/>
    <col min="1543" max="1543" width="17.7109375" style="1" customWidth="1"/>
    <col min="1544" max="1544" width="12.85546875" style="1" customWidth="1"/>
    <col min="1545" max="1545" width="14.140625" style="1" customWidth="1"/>
    <col min="1546" max="1546" width="10.7109375" style="1" customWidth="1"/>
    <col min="1547" max="1793" width="9.140625" style="1"/>
    <col min="1794" max="1794" width="7.28515625" style="1" customWidth="1"/>
    <col min="1795" max="1795" width="12" style="1" customWidth="1"/>
    <col min="1796" max="1796" width="11.85546875" style="1" customWidth="1"/>
    <col min="1797" max="1797" width="64.28515625" style="1" customWidth="1"/>
    <col min="1798" max="1798" width="16.85546875" style="1" customWidth="1"/>
    <col min="1799" max="1799" width="17.7109375" style="1" customWidth="1"/>
    <col min="1800" max="1800" width="12.85546875" style="1" customWidth="1"/>
    <col min="1801" max="1801" width="14.140625" style="1" customWidth="1"/>
    <col min="1802" max="1802" width="10.7109375" style="1" customWidth="1"/>
    <col min="1803" max="2049" width="9.140625" style="1"/>
    <col min="2050" max="2050" width="7.28515625" style="1" customWidth="1"/>
    <col min="2051" max="2051" width="12" style="1" customWidth="1"/>
    <col min="2052" max="2052" width="11.85546875" style="1" customWidth="1"/>
    <col min="2053" max="2053" width="64.28515625" style="1" customWidth="1"/>
    <col min="2054" max="2054" width="16.85546875" style="1" customWidth="1"/>
    <col min="2055" max="2055" width="17.7109375" style="1" customWidth="1"/>
    <col min="2056" max="2056" width="12.85546875" style="1" customWidth="1"/>
    <col min="2057" max="2057" width="14.140625" style="1" customWidth="1"/>
    <col min="2058" max="2058" width="10.7109375" style="1" customWidth="1"/>
    <col min="2059" max="2305" width="9.140625" style="1"/>
    <col min="2306" max="2306" width="7.28515625" style="1" customWidth="1"/>
    <col min="2307" max="2307" width="12" style="1" customWidth="1"/>
    <col min="2308" max="2308" width="11.85546875" style="1" customWidth="1"/>
    <col min="2309" max="2309" width="64.28515625" style="1" customWidth="1"/>
    <col min="2310" max="2310" width="16.85546875" style="1" customWidth="1"/>
    <col min="2311" max="2311" width="17.7109375" style="1" customWidth="1"/>
    <col min="2312" max="2312" width="12.85546875" style="1" customWidth="1"/>
    <col min="2313" max="2313" width="14.140625" style="1" customWidth="1"/>
    <col min="2314" max="2314" width="10.7109375" style="1" customWidth="1"/>
    <col min="2315" max="2561" width="9.140625" style="1"/>
    <col min="2562" max="2562" width="7.28515625" style="1" customWidth="1"/>
    <col min="2563" max="2563" width="12" style="1" customWidth="1"/>
    <col min="2564" max="2564" width="11.85546875" style="1" customWidth="1"/>
    <col min="2565" max="2565" width="64.28515625" style="1" customWidth="1"/>
    <col min="2566" max="2566" width="16.85546875" style="1" customWidth="1"/>
    <col min="2567" max="2567" width="17.7109375" style="1" customWidth="1"/>
    <col min="2568" max="2568" width="12.85546875" style="1" customWidth="1"/>
    <col min="2569" max="2569" width="14.140625" style="1" customWidth="1"/>
    <col min="2570" max="2570" width="10.7109375" style="1" customWidth="1"/>
    <col min="2571" max="2817" width="9.140625" style="1"/>
    <col min="2818" max="2818" width="7.28515625" style="1" customWidth="1"/>
    <col min="2819" max="2819" width="12" style="1" customWidth="1"/>
    <col min="2820" max="2820" width="11.85546875" style="1" customWidth="1"/>
    <col min="2821" max="2821" width="64.28515625" style="1" customWidth="1"/>
    <col min="2822" max="2822" width="16.85546875" style="1" customWidth="1"/>
    <col min="2823" max="2823" width="17.7109375" style="1" customWidth="1"/>
    <col min="2824" max="2824" width="12.85546875" style="1" customWidth="1"/>
    <col min="2825" max="2825" width="14.140625" style="1" customWidth="1"/>
    <col min="2826" max="2826" width="10.7109375" style="1" customWidth="1"/>
    <col min="2827" max="3073" width="9.140625" style="1"/>
    <col min="3074" max="3074" width="7.28515625" style="1" customWidth="1"/>
    <col min="3075" max="3075" width="12" style="1" customWidth="1"/>
    <col min="3076" max="3076" width="11.85546875" style="1" customWidth="1"/>
    <col min="3077" max="3077" width="64.28515625" style="1" customWidth="1"/>
    <col min="3078" max="3078" width="16.85546875" style="1" customWidth="1"/>
    <col min="3079" max="3079" width="17.7109375" style="1" customWidth="1"/>
    <col min="3080" max="3080" width="12.85546875" style="1" customWidth="1"/>
    <col min="3081" max="3081" width="14.140625" style="1" customWidth="1"/>
    <col min="3082" max="3082" width="10.7109375" style="1" customWidth="1"/>
    <col min="3083" max="3329" width="9.140625" style="1"/>
    <col min="3330" max="3330" width="7.28515625" style="1" customWidth="1"/>
    <col min="3331" max="3331" width="12" style="1" customWidth="1"/>
    <col min="3332" max="3332" width="11.85546875" style="1" customWidth="1"/>
    <col min="3333" max="3333" width="64.28515625" style="1" customWidth="1"/>
    <col min="3334" max="3334" width="16.85546875" style="1" customWidth="1"/>
    <col min="3335" max="3335" width="17.7109375" style="1" customWidth="1"/>
    <col min="3336" max="3336" width="12.85546875" style="1" customWidth="1"/>
    <col min="3337" max="3337" width="14.140625" style="1" customWidth="1"/>
    <col min="3338" max="3338" width="10.7109375" style="1" customWidth="1"/>
    <col min="3339" max="3585" width="9.140625" style="1"/>
    <col min="3586" max="3586" width="7.28515625" style="1" customWidth="1"/>
    <col min="3587" max="3587" width="12" style="1" customWidth="1"/>
    <col min="3588" max="3588" width="11.85546875" style="1" customWidth="1"/>
    <col min="3589" max="3589" width="64.28515625" style="1" customWidth="1"/>
    <col min="3590" max="3590" width="16.85546875" style="1" customWidth="1"/>
    <col min="3591" max="3591" width="17.7109375" style="1" customWidth="1"/>
    <col min="3592" max="3592" width="12.85546875" style="1" customWidth="1"/>
    <col min="3593" max="3593" width="14.140625" style="1" customWidth="1"/>
    <col min="3594" max="3594" width="10.7109375" style="1" customWidth="1"/>
    <col min="3595" max="3841" width="9.140625" style="1"/>
    <col min="3842" max="3842" width="7.28515625" style="1" customWidth="1"/>
    <col min="3843" max="3843" width="12" style="1" customWidth="1"/>
    <col min="3844" max="3844" width="11.85546875" style="1" customWidth="1"/>
    <col min="3845" max="3845" width="64.28515625" style="1" customWidth="1"/>
    <col min="3846" max="3846" width="16.85546875" style="1" customWidth="1"/>
    <col min="3847" max="3847" width="17.7109375" style="1" customWidth="1"/>
    <col min="3848" max="3848" width="12.85546875" style="1" customWidth="1"/>
    <col min="3849" max="3849" width="14.140625" style="1" customWidth="1"/>
    <col min="3850" max="3850" width="10.7109375" style="1" customWidth="1"/>
    <col min="3851" max="4097" width="9.140625" style="1"/>
    <col min="4098" max="4098" width="7.28515625" style="1" customWidth="1"/>
    <col min="4099" max="4099" width="12" style="1" customWidth="1"/>
    <col min="4100" max="4100" width="11.85546875" style="1" customWidth="1"/>
    <col min="4101" max="4101" width="64.28515625" style="1" customWidth="1"/>
    <col min="4102" max="4102" width="16.85546875" style="1" customWidth="1"/>
    <col min="4103" max="4103" width="17.7109375" style="1" customWidth="1"/>
    <col min="4104" max="4104" width="12.85546875" style="1" customWidth="1"/>
    <col min="4105" max="4105" width="14.140625" style="1" customWidth="1"/>
    <col min="4106" max="4106" width="10.7109375" style="1" customWidth="1"/>
    <col min="4107" max="4353" width="9.140625" style="1"/>
    <col min="4354" max="4354" width="7.28515625" style="1" customWidth="1"/>
    <col min="4355" max="4355" width="12" style="1" customWidth="1"/>
    <col min="4356" max="4356" width="11.85546875" style="1" customWidth="1"/>
    <col min="4357" max="4357" width="64.28515625" style="1" customWidth="1"/>
    <col min="4358" max="4358" width="16.85546875" style="1" customWidth="1"/>
    <col min="4359" max="4359" width="17.7109375" style="1" customWidth="1"/>
    <col min="4360" max="4360" width="12.85546875" style="1" customWidth="1"/>
    <col min="4361" max="4361" width="14.140625" style="1" customWidth="1"/>
    <col min="4362" max="4362" width="10.7109375" style="1" customWidth="1"/>
    <col min="4363" max="4609" width="9.140625" style="1"/>
    <col min="4610" max="4610" width="7.28515625" style="1" customWidth="1"/>
    <col min="4611" max="4611" width="12" style="1" customWidth="1"/>
    <col min="4612" max="4612" width="11.85546875" style="1" customWidth="1"/>
    <col min="4613" max="4613" width="64.28515625" style="1" customWidth="1"/>
    <col min="4614" max="4614" width="16.85546875" style="1" customWidth="1"/>
    <col min="4615" max="4615" width="17.7109375" style="1" customWidth="1"/>
    <col min="4616" max="4616" width="12.85546875" style="1" customWidth="1"/>
    <col min="4617" max="4617" width="14.140625" style="1" customWidth="1"/>
    <col min="4618" max="4618" width="10.7109375" style="1" customWidth="1"/>
    <col min="4619" max="4865" width="9.140625" style="1"/>
    <col min="4866" max="4866" width="7.28515625" style="1" customWidth="1"/>
    <col min="4867" max="4867" width="12" style="1" customWidth="1"/>
    <col min="4868" max="4868" width="11.85546875" style="1" customWidth="1"/>
    <col min="4869" max="4869" width="64.28515625" style="1" customWidth="1"/>
    <col min="4870" max="4870" width="16.85546875" style="1" customWidth="1"/>
    <col min="4871" max="4871" width="17.7109375" style="1" customWidth="1"/>
    <col min="4872" max="4872" width="12.85546875" style="1" customWidth="1"/>
    <col min="4873" max="4873" width="14.140625" style="1" customWidth="1"/>
    <col min="4874" max="4874" width="10.7109375" style="1" customWidth="1"/>
    <col min="4875" max="5121" width="9.140625" style="1"/>
    <col min="5122" max="5122" width="7.28515625" style="1" customWidth="1"/>
    <col min="5123" max="5123" width="12" style="1" customWidth="1"/>
    <col min="5124" max="5124" width="11.85546875" style="1" customWidth="1"/>
    <col min="5125" max="5125" width="64.28515625" style="1" customWidth="1"/>
    <col min="5126" max="5126" width="16.85546875" style="1" customWidth="1"/>
    <col min="5127" max="5127" width="17.7109375" style="1" customWidth="1"/>
    <col min="5128" max="5128" width="12.85546875" style="1" customWidth="1"/>
    <col min="5129" max="5129" width="14.140625" style="1" customWidth="1"/>
    <col min="5130" max="5130" width="10.7109375" style="1" customWidth="1"/>
    <col min="5131" max="5377" width="9.140625" style="1"/>
    <col min="5378" max="5378" width="7.28515625" style="1" customWidth="1"/>
    <col min="5379" max="5379" width="12" style="1" customWidth="1"/>
    <col min="5380" max="5380" width="11.85546875" style="1" customWidth="1"/>
    <col min="5381" max="5381" width="64.28515625" style="1" customWidth="1"/>
    <col min="5382" max="5382" width="16.85546875" style="1" customWidth="1"/>
    <col min="5383" max="5383" width="17.7109375" style="1" customWidth="1"/>
    <col min="5384" max="5384" width="12.85546875" style="1" customWidth="1"/>
    <col min="5385" max="5385" width="14.140625" style="1" customWidth="1"/>
    <col min="5386" max="5386" width="10.7109375" style="1" customWidth="1"/>
    <col min="5387" max="5633" width="9.140625" style="1"/>
    <col min="5634" max="5634" width="7.28515625" style="1" customWidth="1"/>
    <col min="5635" max="5635" width="12" style="1" customWidth="1"/>
    <col min="5636" max="5636" width="11.85546875" style="1" customWidth="1"/>
    <col min="5637" max="5637" width="64.28515625" style="1" customWidth="1"/>
    <col min="5638" max="5638" width="16.85546875" style="1" customWidth="1"/>
    <col min="5639" max="5639" width="17.7109375" style="1" customWidth="1"/>
    <col min="5640" max="5640" width="12.85546875" style="1" customWidth="1"/>
    <col min="5641" max="5641" width="14.140625" style="1" customWidth="1"/>
    <col min="5642" max="5642" width="10.7109375" style="1" customWidth="1"/>
    <col min="5643" max="5889" width="9.140625" style="1"/>
    <col min="5890" max="5890" width="7.28515625" style="1" customWidth="1"/>
    <col min="5891" max="5891" width="12" style="1" customWidth="1"/>
    <col min="5892" max="5892" width="11.85546875" style="1" customWidth="1"/>
    <col min="5893" max="5893" width="64.28515625" style="1" customWidth="1"/>
    <col min="5894" max="5894" width="16.85546875" style="1" customWidth="1"/>
    <col min="5895" max="5895" width="17.7109375" style="1" customWidth="1"/>
    <col min="5896" max="5896" width="12.85546875" style="1" customWidth="1"/>
    <col min="5897" max="5897" width="14.140625" style="1" customWidth="1"/>
    <col min="5898" max="5898" width="10.7109375" style="1" customWidth="1"/>
    <col min="5899" max="6145" width="9.140625" style="1"/>
    <col min="6146" max="6146" width="7.28515625" style="1" customWidth="1"/>
    <col min="6147" max="6147" width="12" style="1" customWidth="1"/>
    <col min="6148" max="6148" width="11.85546875" style="1" customWidth="1"/>
    <col min="6149" max="6149" width="64.28515625" style="1" customWidth="1"/>
    <col min="6150" max="6150" width="16.85546875" style="1" customWidth="1"/>
    <col min="6151" max="6151" width="17.7109375" style="1" customWidth="1"/>
    <col min="6152" max="6152" width="12.85546875" style="1" customWidth="1"/>
    <col min="6153" max="6153" width="14.140625" style="1" customWidth="1"/>
    <col min="6154" max="6154" width="10.7109375" style="1" customWidth="1"/>
    <col min="6155" max="6401" width="9.140625" style="1"/>
    <col min="6402" max="6402" width="7.28515625" style="1" customWidth="1"/>
    <col min="6403" max="6403" width="12" style="1" customWidth="1"/>
    <col min="6404" max="6404" width="11.85546875" style="1" customWidth="1"/>
    <col min="6405" max="6405" width="64.28515625" style="1" customWidth="1"/>
    <col min="6406" max="6406" width="16.85546875" style="1" customWidth="1"/>
    <col min="6407" max="6407" width="17.7109375" style="1" customWidth="1"/>
    <col min="6408" max="6408" width="12.85546875" style="1" customWidth="1"/>
    <col min="6409" max="6409" width="14.140625" style="1" customWidth="1"/>
    <col min="6410" max="6410" width="10.7109375" style="1" customWidth="1"/>
    <col min="6411" max="6657" width="9.140625" style="1"/>
    <col min="6658" max="6658" width="7.28515625" style="1" customWidth="1"/>
    <col min="6659" max="6659" width="12" style="1" customWidth="1"/>
    <col min="6660" max="6660" width="11.85546875" style="1" customWidth="1"/>
    <col min="6661" max="6661" width="64.28515625" style="1" customWidth="1"/>
    <col min="6662" max="6662" width="16.85546875" style="1" customWidth="1"/>
    <col min="6663" max="6663" width="17.7109375" style="1" customWidth="1"/>
    <col min="6664" max="6664" width="12.85546875" style="1" customWidth="1"/>
    <col min="6665" max="6665" width="14.140625" style="1" customWidth="1"/>
    <col min="6666" max="6666" width="10.7109375" style="1" customWidth="1"/>
    <col min="6667" max="6913" width="9.140625" style="1"/>
    <col min="6914" max="6914" width="7.28515625" style="1" customWidth="1"/>
    <col min="6915" max="6915" width="12" style="1" customWidth="1"/>
    <col min="6916" max="6916" width="11.85546875" style="1" customWidth="1"/>
    <col min="6917" max="6917" width="64.28515625" style="1" customWidth="1"/>
    <col min="6918" max="6918" width="16.85546875" style="1" customWidth="1"/>
    <col min="6919" max="6919" width="17.7109375" style="1" customWidth="1"/>
    <col min="6920" max="6920" width="12.85546875" style="1" customWidth="1"/>
    <col min="6921" max="6921" width="14.140625" style="1" customWidth="1"/>
    <col min="6922" max="6922" width="10.7109375" style="1" customWidth="1"/>
    <col min="6923" max="7169" width="9.140625" style="1"/>
    <col min="7170" max="7170" width="7.28515625" style="1" customWidth="1"/>
    <col min="7171" max="7171" width="12" style="1" customWidth="1"/>
    <col min="7172" max="7172" width="11.85546875" style="1" customWidth="1"/>
    <col min="7173" max="7173" width="64.28515625" style="1" customWidth="1"/>
    <col min="7174" max="7174" width="16.85546875" style="1" customWidth="1"/>
    <col min="7175" max="7175" width="17.7109375" style="1" customWidth="1"/>
    <col min="7176" max="7176" width="12.85546875" style="1" customWidth="1"/>
    <col min="7177" max="7177" width="14.140625" style="1" customWidth="1"/>
    <col min="7178" max="7178" width="10.7109375" style="1" customWidth="1"/>
    <col min="7179" max="7425" width="9.140625" style="1"/>
    <col min="7426" max="7426" width="7.28515625" style="1" customWidth="1"/>
    <col min="7427" max="7427" width="12" style="1" customWidth="1"/>
    <col min="7428" max="7428" width="11.85546875" style="1" customWidth="1"/>
    <col min="7429" max="7429" width="64.28515625" style="1" customWidth="1"/>
    <col min="7430" max="7430" width="16.85546875" style="1" customWidth="1"/>
    <col min="7431" max="7431" width="17.7109375" style="1" customWidth="1"/>
    <col min="7432" max="7432" width="12.85546875" style="1" customWidth="1"/>
    <col min="7433" max="7433" width="14.140625" style="1" customWidth="1"/>
    <col min="7434" max="7434" width="10.7109375" style="1" customWidth="1"/>
    <col min="7435" max="7681" width="9.140625" style="1"/>
    <col min="7682" max="7682" width="7.28515625" style="1" customWidth="1"/>
    <col min="7683" max="7683" width="12" style="1" customWidth="1"/>
    <col min="7684" max="7684" width="11.85546875" style="1" customWidth="1"/>
    <col min="7685" max="7685" width="64.28515625" style="1" customWidth="1"/>
    <col min="7686" max="7686" width="16.85546875" style="1" customWidth="1"/>
    <col min="7687" max="7687" width="17.7109375" style="1" customWidth="1"/>
    <col min="7688" max="7688" width="12.85546875" style="1" customWidth="1"/>
    <col min="7689" max="7689" width="14.140625" style="1" customWidth="1"/>
    <col min="7690" max="7690" width="10.7109375" style="1" customWidth="1"/>
    <col min="7691" max="7937" width="9.140625" style="1"/>
    <col min="7938" max="7938" width="7.28515625" style="1" customWidth="1"/>
    <col min="7939" max="7939" width="12" style="1" customWidth="1"/>
    <col min="7940" max="7940" width="11.85546875" style="1" customWidth="1"/>
    <col min="7941" max="7941" width="64.28515625" style="1" customWidth="1"/>
    <col min="7942" max="7942" width="16.85546875" style="1" customWidth="1"/>
    <col min="7943" max="7943" width="17.7109375" style="1" customWidth="1"/>
    <col min="7944" max="7944" width="12.85546875" style="1" customWidth="1"/>
    <col min="7945" max="7945" width="14.140625" style="1" customWidth="1"/>
    <col min="7946" max="7946" width="10.7109375" style="1" customWidth="1"/>
    <col min="7947" max="8193" width="9.140625" style="1"/>
    <col min="8194" max="8194" width="7.28515625" style="1" customWidth="1"/>
    <col min="8195" max="8195" width="12" style="1" customWidth="1"/>
    <col min="8196" max="8196" width="11.85546875" style="1" customWidth="1"/>
    <col min="8197" max="8197" width="64.28515625" style="1" customWidth="1"/>
    <col min="8198" max="8198" width="16.85546875" style="1" customWidth="1"/>
    <col min="8199" max="8199" width="17.7109375" style="1" customWidth="1"/>
    <col min="8200" max="8200" width="12.85546875" style="1" customWidth="1"/>
    <col min="8201" max="8201" width="14.140625" style="1" customWidth="1"/>
    <col min="8202" max="8202" width="10.7109375" style="1" customWidth="1"/>
    <col min="8203" max="8449" width="9.140625" style="1"/>
    <col min="8450" max="8450" width="7.28515625" style="1" customWidth="1"/>
    <col min="8451" max="8451" width="12" style="1" customWidth="1"/>
    <col min="8452" max="8452" width="11.85546875" style="1" customWidth="1"/>
    <col min="8453" max="8453" width="64.28515625" style="1" customWidth="1"/>
    <col min="8454" max="8454" width="16.85546875" style="1" customWidth="1"/>
    <col min="8455" max="8455" width="17.7109375" style="1" customWidth="1"/>
    <col min="8456" max="8456" width="12.85546875" style="1" customWidth="1"/>
    <col min="8457" max="8457" width="14.140625" style="1" customWidth="1"/>
    <col min="8458" max="8458" width="10.7109375" style="1" customWidth="1"/>
    <col min="8459" max="8705" width="9.140625" style="1"/>
    <col min="8706" max="8706" width="7.28515625" style="1" customWidth="1"/>
    <col min="8707" max="8707" width="12" style="1" customWidth="1"/>
    <col min="8708" max="8708" width="11.85546875" style="1" customWidth="1"/>
    <col min="8709" max="8709" width="64.28515625" style="1" customWidth="1"/>
    <col min="8710" max="8710" width="16.85546875" style="1" customWidth="1"/>
    <col min="8711" max="8711" width="17.7109375" style="1" customWidth="1"/>
    <col min="8712" max="8712" width="12.85546875" style="1" customWidth="1"/>
    <col min="8713" max="8713" width="14.140625" style="1" customWidth="1"/>
    <col min="8714" max="8714" width="10.7109375" style="1" customWidth="1"/>
    <col min="8715" max="8961" width="9.140625" style="1"/>
    <col min="8962" max="8962" width="7.28515625" style="1" customWidth="1"/>
    <col min="8963" max="8963" width="12" style="1" customWidth="1"/>
    <col min="8964" max="8964" width="11.85546875" style="1" customWidth="1"/>
    <col min="8965" max="8965" width="64.28515625" style="1" customWidth="1"/>
    <col min="8966" max="8966" width="16.85546875" style="1" customWidth="1"/>
    <col min="8967" max="8967" width="17.7109375" style="1" customWidth="1"/>
    <col min="8968" max="8968" width="12.85546875" style="1" customWidth="1"/>
    <col min="8969" max="8969" width="14.140625" style="1" customWidth="1"/>
    <col min="8970" max="8970" width="10.7109375" style="1" customWidth="1"/>
    <col min="8971" max="9217" width="9.140625" style="1"/>
    <col min="9218" max="9218" width="7.28515625" style="1" customWidth="1"/>
    <col min="9219" max="9219" width="12" style="1" customWidth="1"/>
    <col min="9220" max="9220" width="11.85546875" style="1" customWidth="1"/>
    <col min="9221" max="9221" width="64.28515625" style="1" customWidth="1"/>
    <col min="9222" max="9222" width="16.85546875" style="1" customWidth="1"/>
    <col min="9223" max="9223" width="17.7109375" style="1" customWidth="1"/>
    <col min="9224" max="9224" width="12.85546875" style="1" customWidth="1"/>
    <col min="9225" max="9225" width="14.140625" style="1" customWidth="1"/>
    <col min="9226" max="9226" width="10.7109375" style="1" customWidth="1"/>
    <col min="9227" max="9473" width="9.140625" style="1"/>
    <col min="9474" max="9474" width="7.28515625" style="1" customWidth="1"/>
    <col min="9475" max="9475" width="12" style="1" customWidth="1"/>
    <col min="9476" max="9476" width="11.85546875" style="1" customWidth="1"/>
    <col min="9477" max="9477" width="64.28515625" style="1" customWidth="1"/>
    <col min="9478" max="9478" width="16.85546875" style="1" customWidth="1"/>
    <col min="9479" max="9479" width="17.7109375" style="1" customWidth="1"/>
    <col min="9480" max="9480" width="12.85546875" style="1" customWidth="1"/>
    <col min="9481" max="9481" width="14.140625" style="1" customWidth="1"/>
    <col min="9482" max="9482" width="10.7109375" style="1" customWidth="1"/>
    <col min="9483" max="9729" width="9.140625" style="1"/>
    <col min="9730" max="9730" width="7.28515625" style="1" customWidth="1"/>
    <col min="9731" max="9731" width="12" style="1" customWidth="1"/>
    <col min="9732" max="9732" width="11.85546875" style="1" customWidth="1"/>
    <col min="9733" max="9733" width="64.28515625" style="1" customWidth="1"/>
    <col min="9734" max="9734" width="16.85546875" style="1" customWidth="1"/>
    <col min="9735" max="9735" width="17.7109375" style="1" customWidth="1"/>
    <col min="9736" max="9736" width="12.85546875" style="1" customWidth="1"/>
    <col min="9737" max="9737" width="14.140625" style="1" customWidth="1"/>
    <col min="9738" max="9738" width="10.7109375" style="1" customWidth="1"/>
    <col min="9739" max="9985" width="9.140625" style="1"/>
    <col min="9986" max="9986" width="7.28515625" style="1" customWidth="1"/>
    <col min="9987" max="9987" width="12" style="1" customWidth="1"/>
    <col min="9988" max="9988" width="11.85546875" style="1" customWidth="1"/>
    <col min="9989" max="9989" width="64.28515625" style="1" customWidth="1"/>
    <col min="9990" max="9990" width="16.85546875" style="1" customWidth="1"/>
    <col min="9991" max="9991" width="17.7109375" style="1" customWidth="1"/>
    <col min="9992" max="9992" width="12.85546875" style="1" customWidth="1"/>
    <col min="9993" max="9993" width="14.140625" style="1" customWidth="1"/>
    <col min="9994" max="9994" width="10.7109375" style="1" customWidth="1"/>
    <col min="9995" max="10241" width="9.140625" style="1"/>
    <col min="10242" max="10242" width="7.28515625" style="1" customWidth="1"/>
    <col min="10243" max="10243" width="12" style="1" customWidth="1"/>
    <col min="10244" max="10244" width="11.85546875" style="1" customWidth="1"/>
    <col min="10245" max="10245" width="64.28515625" style="1" customWidth="1"/>
    <col min="10246" max="10246" width="16.85546875" style="1" customWidth="1"/>
    <col min="10247" max="10247" width="17.7109375" style="1" customWidth="1"/>
    <col min="10248" max="10248" width="12.85546875" style="1" customWidth="1"/>
    <col min="10249" max="10249" width="14.140625" style="1" customWidth="1"/>
    <col min="10250" max="10250" width="10.7109375" style="1" customWidth="1"/>
    <col min="10251" max="10497" width="9.140625" style="1"/>
    <col min="10498" max="10498" width="7.28515625" style="1" customWidth="1"/>
    <col min="10499" max="10499" width="12" style="1" customWidth="1"/>
    <col min="10500" max="10500" width="11.85546875" style="1" customWidth="1"/>
    <col min="10501" max="10501" width="64.28515625" style="1" customWidth="1"/>
    <col min="10502" max="10502" width="16.85546875" style="1" customWidth="1"/>
    <col min="10503" max="10503" width="17.7109375" style="1" customWidth="1"/>
    <col min="10504" max="10504" width="12.85546875" style="1" customWidth="1"/>
    <col min="10505" max="10505" width="14.140625" style="1" customWidth="1"/>
    <col min="10506" max="10506" width="10.7109375" style="1" customWidth="1"/>
    <col min="10507" max="10753" width="9.140625" style="1"/>
    <col min="10754" max="10754" width="7.28515625" style="1" customWidth="1"/>
    <col min="10755" max="10755" width="12" style="1" customWidth="1"/>
    <col min="10756" max="10756" width="11.85546875" style="1" customWidth="1"/>
    <col min="10757" max="10757" width="64.28515625" style="1" customWidth="1"/>
    <col min="10758" max="10758" width="16.85546875" style="1" customWidth="1"/>
    <col min="10759" max="10759" width="17.7109375" style="1" customWidth="1"/>
    <col min="10760" max="10760" width="12.85546875" style="1" customWidth="1"/>
    <col min="10761" max="10761" width="14.140625" style="1" customWidth="1"/>
    <col min="10762" max="10762" width="10.7109375" style="1" customWidth="1"/>
    <col min="10763" max="11009" width="9.140625" style="1"/>
    <col min="11010" max="11010" width="7.28515625" style="1" customWidth="1"/>
    <col min="11011" max="11011" width="12" style="1" customWidth="1"/>
    <col min="11012" max="11012" width="11.85546875" style="1" customWidth="1"/>
    <col min="11013" max="11013" width="64.28515625" style="1" customWidth="1"/>
    <col min="11014" max="11014" width="16.85546875" style="1" customWidth="1"/>
    <col min="11015" max="11015" width="17.7109375" style="1" customWidth="1"/>
    <col min="11016" max="11016" width="12.85546875" style="1" customWidth="1"/>
    <col min="11017" max="11017" width="14.140625" style="1" customWidth="1"/>
    <col min="11018" max="11018" width="10.7109375" style="1" customWidth="1"/>
    <col min="11019" max="11265" width="9.140625" style="1"/>
    <col min="11266" max="11266" width="7.28515625" style="1" customWidth="1"/>
    <col min="11267" max="11267" width="12" style="1" customWidth="1"/>
    <col min="11268" max="11268" width="11.85546875" style="1" customWidth="1"/>
    <col min="11269" max="11269" width="64.28515625" style="1" customWidth="1"/>
    <col min="11270" max="11270" width="16.85546875" style="1" customWidth="1"/>
    <col min="11271" max="11271" width="17.7109375" style="1" customWidth="1"/>
    <col min="11272" max="11272" width="12.85546875" style="1" customWidth="1"/>
    <col min="11273" max="11273" width="14.140625" style="1" customWidth="1"/>
    <col min="11274" max="11274" width="10.7109375" style="1" customWidth="1"/>
    <col min="11275" max="11521" width="9.140625" style="1"/>
    <col min="11522" max="11522" width="7.28515625" style="1" customWidth="1"/>
    <col min="11523" max="11523" width="12" style="1" customWidth="1"/>
    <col min="11524" max="11524" width="11.85546875" style="1" customWidth="1"/>
    <col min="11525" max="11525" width="64.28515625" style="1" customWidth="1"/>
    <col min="11526" max="11526" width="16.85546875" style="1" customWidth="1"/>
    <col min="11527" max="11527" width="17.7109375" style="1" customWidth="1"/>
    <col min="11528" max="11528" width="12.85546875" style="1" customWidth="1"/>
    <col min="11529" max="11529" width="14.140625" style="1" customWidth="1"/>
    <col min="11530" max="11530" width="10.7109375" style="1" customWidth="1"/>
    <col min="11531" max="11777" width="9.140625" style="1"/>
    <col min="11778" max="11778" width="7.28515625" style="1" customWidth="1"/>
    <col min="11779" max="11779" width="12" style="1" customWidth="1"/>
    <col min="11780" max="11780" width="11.85546875" style="1" customWidth="1"/>
    <col min="11781" max="11781" width="64.28515625" style="1" customWidth="1"/>
    <col min="11782" max="11782" width="16.85546875" style="1" customWidth="1"/>
    <col min="11783" max="11783" width="17.7109375" style="1" customWidth="1"/>
    <col min="11784" max="11784" width="12.85546875" style="1" customWidth="1"/>
    <col min="11785" max="11785" width="14.140625" style="1" customWidth="1"/>
    <col min="11786" max="11786" width="10.7109375" style="1" customWidth="1"/>
    <col min="11787" max="12033" width="9.140625" style="1"/>
    <col min="12034" max="12034" width="7.28515625" style="1" customWidth="1"/>
    <col min="12035" max="12035" width="12" style="1" customWidth="1"/>
    <col min="12036" max="12036" width="11.85546875" style="1" customWidth="1"/>
    <col min="12037" max="12037" width="64.28515625" style="1" customWidth="1"/>
    <col min="12038" max="12038" width="16.85546875" style="1" customWidth="1"/>
    <col min="12039" max="12039" width="17.7109375" style="1" customWidth="1"/>
    <col min="12040" max="12040" width="12.85546875" style="1" customWidth="1"/>
    <col min="12041" max="12041" width="14.140625" style="1" customWidth="1"/>
    <col min="12042" max="12042" width="10.7109375" style="1" customWidth="1"/>
    <col min="12043" max="12289" width="9.140625" style="1"/>
    <col min="12290" max="12290" width="7.28515625" style="1" customWidth="1"/>
    <col min="12291" max="12291" width="12" style="1" customWidth="1"/>
    <col min="12292" max="12292" width="11.85546875" style="1" customWidth="1"/>
    <col min="12293" max="12293" width="64.28515625" style="1" customWidth="1"/>
    <col min="12294" max="12294" width="16.85546875" style="1" customWidth="1"/>
    <col min="12295" max="12295" width="17.7109375" style="1" customWidth="1"/>
    <col min="12296" max="12296" width="12.85546875" style="1" customWidth="1"/>
    <col min="12297" max="12297" width="14.140625" style="1" customWidth="1"/>
    <col min="12298" max="12298" width="10.7109375" style="1" customWidth="1"/>
    <col min="12299" max="12545" width="9.140625" style="1"/>
    <col min="12546" max="12546" width="7.28515625" style="1" customWidth="1"/>
    <col min="12547" max="12547" width="12" style="1" customWidth="1"/>
    <col min="12548" max="12548" width="11.85546875" style="1" customWidth="1"/>
    <col min="12549" max="12549" width="64.28515625" style="1" customWidth="1"/>
    <col min="12550" max="12550" width="16.85546875" style="1" customWidth="1"/>
    <col min="12551" max="12551" width="17.7109375" style="1" customWidth="1"/>
    <col min="12552" max="12552" width="12.85546875" style="1" customWidth="1"/>
    <col min="12553" max="12553" width="14.140625" style="1" customWidth="1"/>
    <col min="12554" max="12554" width="10.7109375" style="1" customWidth="1"/>
    <col min="12555" max="12801" width="9.140625" style="1"/>
    <col min="12802" max="12802" width="7.28515625" style="1" customWidth="1"/>
    <col min="12803" max="12803" width="12" style="1" customWidth="1"/>
    <col min="12804" max="12804" width="11.85546875" style="1" customWidth="1"/>
    <col min="12805" max="12805" width="64.28515625" style="1" customWidth="1"/>
    <col min="12806" max="12806" width="16.85546875" style="1" customWidth="1"/>
    <col min="12807" max="12807" width="17.7109375" style="1" customWidth="1"/>
    <col min="12808" max="12808" width="12.85546875" style="1" customWidth="1"/>
    <col min="12809" max="12809" width="14.140625" style="1" customWidth="1"/>
    <col min="12810" max="12810" width="10.7109375" style="1" customWidth="1"/>
    <col min="12811" max="13057" width="9.140625" style="1"/>
    <col min="13058" max="13058" width="7.28515625" style="1" customWidth="1"/>
    <col min="13059" max="13059" width="12" style="1" customWidth="1"/>
    <col min="13060" max="13060" width="11.85546875" style="1" customWidth="1"/>
    <col min="13061" max="13061" width="64.28515625" style="1" customWidth="1"/>
    <col min="13062" max="13062" width="16.85546875" style="1" customWidth="1"/>
    <col min="13063" max="13063" width="17.7109375" style="1" customWidth="1"/>
    <col min="13064" max="13064" width="12.85546875" style="1" customWidth="1"/>
    <col min="13065" max="13065" width="14.140625" style="1" customWidth="1"/>
    <col min="13066" max="13066" width="10.7109375" style="1" customWidth="1"/>
    <col min="13067" max="13313" width="9.140625" style="1"/>
    <col min="13314" max="13314" width="7.28515625" style="1" customWidth="1"/>
    <col min="13315" max="13315" width="12" style="1" customWidth="1"/>
    <col min="13316" max="13316" width="11.85546875" style="1" customWidth="1"/>
    <col min="13317" max="13317" width="64.28515625" style="1" customWidth="1"/>
    <col min="13318" max="13318" width="16.85546875" style="1" customWidth="1"/>
    <col min="13319" max="13319" width="17.7109375" style="1" customWidth="1"/>
    <col min="13320" max="13320" width="12.85546875" style="1" customWidth="1"/>
    <col min="13321" max="13321" width="14.140625" style="1" customWidth="1"/>
    <col min="13322" max="13322" width="10.7109375" style="1" customWidth="1"/>
    <col min="13323" max="13569" width="9.140625" style="1"/>
    <col min="13570" max="13570" width="7.28515625" style="1" customWidth="1"/>
    <col min="13571" max="13571" width="12" style="1" customWidth="1"/>
    <col min="13572" max="13572" width="11.85546875" style="1" customWidth="1"/>
    <col min="13573" max="13573" width="64.28515625" style="1" customWidth="1"/>
    <col min="13574" max="13574" width="16.85546875" style="1" customWidth="1"/>
    <col min="13575" max="13575" width="17.7109375" style="1" customWidth="1"/>
    <col min="13576" max="13576" width="12.85546875" style="1" customWidth="1"/>
    <col min="13577" max="13577" width="14.140625" style="1" customWidth="1"/>
    <col min="13578" max="13578" width="10.7109375" style="1" customWidth="1"/>
    <col min="13579" max="13825" width="9.140625" style="1"/>
    <col min="13826" max="13826" width="7.28515625" style="1" customWidth="1"/>
    <col min="13827" max="13827" width="12" style="1" customWidth="1"/>
    <col min="13828" max="13828" width="11.85546875" style="1" customWidth="1"/>
    <col min="13829" max="13829" width="64.28515625" style="1" customWidth="1"/>
    <col min="13830" max="13830" width="16.85546875" style="1" customWidth="1"/>
    <col min="13831" max="13831" width="17.7109375" style="1" customWidth="1"/>
    <col min="13832" max="13832" width="12.85546875" style="1" customWidth="1"/>
    <col min="13833" max="13833" width="14.140625" style="1" customWidth="1"/>
    <col min="13834" max="13834" width="10.7109375" style="1" customWidth="1"/>
    <col min="13835" max="14081" width="9.140625" style="1"/>
    <col min="14082" max="14082" width="7.28515625" style="1" customWidth="1"/>
    <col min="14083" max="14083" width="12" style="1" customWidth="1"/>
    <col min="14084" max="14084" width="11.85546875" style="1" customWidth="1"/>
    <col min="14085" max="14085" width="64.28515625" style="1" customWidth="1"/>
    <col min="14086" max="14086" width="16.85546875" style="1" customWidth="1"/>
    <col min="14087" max="14087" width="17.7109375" style="1" customWidth="1"/>
    <col min="14088" max="14088" width="12.85546875" style="1" customWidth="1"/>
    <col min="14089" max="14089" width="14.140625" style="1" customWidth="1"/>
    <col min="14090" max="14090" width="10.7109375" style="1" customWidth="1"/>
    <col min="14091" max="14337" width="9.140625" style="1"/>
    <col min="14338" max="14338" width="7.28515625" style="1" customWidth="1"/>
    <col min="14339" max="14339" width="12" style="1" customWidth="1"/>
    <col min="14340" max="14340" width="11.85546875" style="1" customWidth="1"/>
    <col min="14341" max="14341" width="64.28515625" style="1" customWidth="1"/>
    <col min="14342" max="14342" width="16.85546875" style="1" customWidth="1"/>
    <col min="14343" max="14343" width="17.7109375" style="1" customWidth="1"/>
    <col min="14344" max="14344" width="12.85546875" style="1" customWidth="1"/>
    <col min="14345" max="14345" width="14.140625" style="1" customWidth="1"/>
    <col min="14346" max="14346" width="10.7109375" style="1" customWidth="1"/>
    <col min="14347" max="14593" width="9.140625" style="1"/>
    <col min="14594" max="14594" width="7.28515625" style="1" customWidth="1"/>
    <col min="14595" max="14595" width="12" style="1" customWidth="1"/>
    <col min="14596" max="14596" width="11.85546875" style="1" customWidth="1"/>
    <col min="14597" max="14597" width="64.28515625" style="1" customWidth="1"/>
    <col min="14598" max="14598" width="16.85546875" style="1" customWidth="1"/>
    <col min="14599" max="14599" width="17.7109375" style="1" customWidth="1"/>
    <col min="14600" max="14600" width="12.85546875" style="1" customWidth="1"/>
    <col min="14601" max="14601" width="14.140625" style="1" customWidth="1"/>
    <col min="14602" max="14602" width="10.7109375" style="1" customWidth="1"/>
    <col min="14603" max="14849" width="9.140625" style="1"/>
    <col min="14850" max="14850" width="7.28515625" style="1" customWidth="1"/>
    <col min="14851" max="14851" width="12" style="1" customWidth="1"/>
    <col min="14852" max="14852" width="11.85546875" style="1" customWidth="1"/>
    <col min="14853" max="14853" width="64.28515625" style="1" customWidth="1"/>
    <col min="14854" max="14854" width="16.85546875" style="1" customWidth="1"/>
    <col min="14855" max="14855" width="17.7109375" style="1" customWidth="1"/>
    <col min="14856" max="14856" width="12.85546875" style="1" customWidth="1"/>
    <col min="14857" max="14857" width="14.140625" style="1" customWidth="1"/>
    <col min="14858" max="14858" width="10.7109375" style="1" customWidth="1"/>
    <col min="14859" max="15105" width="9.140625" style="1"/>
    <col min="15106" max="15106" width="7.28515625" style="1" customWidth="1"/>
    <col min="15107" max="15107" width="12" style="1" customWidth="1"/>
    <col min="15108" max="15108" width="11.85546875" style="1" customWidth="1"/>
    <col min="15109" max="15109" width="64.28515625" style="1" customWidth="1"/>
    <col min="15110" max="15110" width="16.85546875" style="1" customWidth="1"/>
    <col min="15111" max="15111" width="17.7109375" style="1" customWidth="1"/>
    <col min="15112" max="15112" width="12.85546875" style="1" customWidth="1"/>
    <col min="15113" max="15113" width="14.140625" style="1" customWidth="1"/>
    <col min="15114" max="15114" width="10.7109375" style="1" customWidth="1"/>
    <col min="15115" max="15361" width="9.140625" style="1"/>
    <col min="15362" max="15362" width="7.28515625" style="1" customWidth="1"/>
    <col min="15363" max="15363" width="12" style="1" customWidth="1"/>
    <col min="15364" max="15364" width="11.85546875" style="1" customWidth="1"/>
    <col min="15365" max="15365" width="64.28515625" style="1" customWidth="1"/>
    <col min="15366" max="15366" width="16.85546875" style="1" customWidth="1"/>
    <col min="15367" max="15367" width="17.7109375" style="1" customWidth="1"/>
    <col min="15368" max="15368" width="12.85546875" style="1" customWidth="1"/>
    <col min="15369" max="15369" width="14.140625" style="1" customWidth="1"/>
    <col min="15370" max="15370" width="10.7109375" style="1" customWidth="1"/>
    <col min="15371" max="15617" width="9.140625" style="1"/>
    <col min="15618" max="15618" width="7.28515625" style="1" customWidth="1"/>
    <col min="15619" max="15619" width="12" style="1" customWidth="1"/>
    <col min="15620" max="15620" width="11.85546875" style="1" customWidth="1"/>
    <col min="15621" max="15621" width="64.28515625" style="1" customWidth="1"/>
    <col min="15622" max="15622" width="16.85546875" style="1" customWidth="1"/>
    <col min="15623" max="15623" width="17.7109375" style="1" customWidth="1"/>
    <col min="15624" max="15624" width="12.85546875" style="1" customWidth="1"/>
    <col min="15625" max="15625" width="14.140625" style="1" customWidth="1"/>
    <col min="15626" max="15626" width="10.7109375" style="1" customWidth="1"/>
    <col min="15627" max="15873" width="9.140625" style="1"/>
    <col min="15874" max="15874" width="7.28515625" style="1" customWidth="1"/>
    <col min="15875" max="15875" width="12" style="1" customWidth="1"/>
    <col min="15876" max="15876" width="11.85546875" style="1" customWidth="1"/>
    <col min="15877" max="15877" width="64.28515625" style="1" customWidth="1"/>
    <col min="15878" max="15878" width="16.85546875" style="1" customWidth="1"/>
    <col min="15879" max="15879" width="17.7109375" style="1" customWidth="1"/>
    <col min="15880" max="15880" width="12.85546875" style="1" customWidth="1"/>
    <col min="15881" max="15881" width="14.140625" style="1" customWidth="1"/>
    <col min="15882" max="15882" width="10.7109375" style="1" customWidth="1"/>
    <col min="15883" max="16129" width="9.140625" style="1"/>
    <col min="16130" max="16130" width="7.28515625" style="1" customWidth="1"/>
    <col min="16131" max="16131" width="12" style="1" customWidth="1"/>
    <col min="16132" max="16132" width="11.85546875" style="1" customWidth="1"/>
    <col min="16133" max="16133" width="64.28515625" style="1" customWidth="1"/>
    <col min="16134" max="16134" width="16.85546875" style="1" customWidth="1"/>
    <col min="16135" max="16135" width="17.7109375" style="1" customWidth="1"/>
    <col min="16136" max="16136" width="12.85546875" style="1" customWidth="1"/>
    <col min="16137" max="16137" width="14.140625" style="1" customWidth="1"/>
    <col min="16138" max="16138" width="10.7109375" style="1" customWidth="1"/>
    <col min="16139" max="16384" width="9.140625" style="1"/>
  </cols>
  <sheetData>
    <row r="1" spans="1:7">
      <c r="F1" s="60" t="s">
        <v>104</v>
      </c>
      <c r="G1" s="5"/>
    </row>
    <row r="2" spans="1:7">
      <c r="F2" s="60" t="s">
        <v>51</v>
      </c>
    </row>
    <row r="3" spans="1:7">
      <c r="F3" s="60" t="s">
        <v>89</v>
      </c>
    </row>
    <row r="5" spans="1:7" ht="39" customHeight="1">
      <c r="A5" s="61"/>
      <c r="B5" s="362" t="s">
        <v>313</v>
      </c>
      <c r="C5" s="362"/>
      <c r="D5" s="362"/>
      <c r="E5" s="362"/>
      <c r="F5" s="362"/>
      <c r="G5" s="62"/>
    </row>
    <row r="7" spans="1:7">
      <c r="E7" s="384" t="s">
        <v>52</v>
      </c>
      <c r="F7" s="384"/>
    </row>
    <row r="8" spans="1:7" s="4" customFormat="1" ht="71.25" customHeight="1">
      <c r="B8" s="385" t="s">
        <v>0</v>
      </c>
      <c r="C8" s="386"/>
      <c r="D8" s="387" t="s">
        <v>91</v>
      </c>
      <c r="E8" s="389" t="s">
        <v>323</v>
      </c>
      <c r="F8" s="389"/>
    </row>
    <row r="9" spans="1:7" s="4" customFormat="1" ht="34.5">
      <c r="B9" s="14" t="s">
        <v>3</v>
      </c>
      <c r="C9" s="14" t="s">
        <v>4</v>
      </c>
      <c r="D9" s="388"/>
      <c r="E9" s="185" t="s">
        <v>49</v>
      </c>
      <c r="F9" s="185" t="s">
        <v>50</v>
      </c>
    </row>
    <row r="10" spans="1:7" s="4" customFormat="1" ht="17.25" customHeight="1">
      <c r="B10" s="63"/>
      <c r="C10" s="63"/>
      <c r="D10" s="64" t="s">
        <v>98</v>
      </c>
      <c r="E10" s="65">
        <f t="shared" ref="E10:F10" si="0">E12</f>
        <v>-154214.50000000009</v>
      </c>
      <c r="F10" s="65">
        <f t="shared" si="0"/>
        <v>-268339.40000000008</v>
      </c>
    </row>
    <row r="11" spans="1:7" s="4" customFormat="1">
      <c r="B11" s="66"/>
      <c r="C11" s="66"/>
      <c r="D11" s="157" t="s">
        <v>99</v>
      </c>
      <c r="E11" s="148"/>
      <c r="F11" s="148"/>
    </row>
    <row r="12" spans="1:7" s="67" customFormat="1" ht="34.5">
      <c r="B12" s="68"/>
      <c r="C12" s="69"/>
      <c r="D12" s="70" t="s">
        <v>100</v>
      </c>
      <c r="E12" s="65">
        <f>E20+E14</f>
        <v>-154214.50000000009</v>
      </c>
      <c r="F12" s="65">
        <f>F20+F14</f>
        <v>-268339.40000000008</v>
      </c>
    </row>
    <row r="13" spans="1:7" s="4" customFormat="1">
      <c r="B13" s="71"/>
      <c r="C13" s="71"/>
      <c r="D13" s="157" t="s">
        <v>101</v>
      </c>
      <c r="E13" s="274"/>
      <c r="F13" s="274"/>
    </row>
    <row r="14" spans="1:7" s="67" customFormat="1" ht="19.5" customHeight="1">
      <c r="B14" s="14" t="s">
        <v>241</v>
      </c>
      <c r="C14" s="14">
        <v>31002</v>
      </c>
      <c r="D14" s="15" t="s">
        <v>246</v>
      </c>
      <c r="E14" s="275">
        <f t="shared" ref="E14" si="1">+E16</f>
        <v>-26141.8</v>
      </c>
      <c r="F14" s="275">
        <f>+F16</f>
        <v>-26141.8</v>
      </c>
    </row>
    <row r="15" spans="1:7" s="4" customFormat="1">
      <c r="B15" s="11"/>
      <c r="C15" s="11"/>
      <c r="D15" s="59" t="s">
        <v>10</v>
      </c>
      <c r="E15" s="276"/>
      <c r="F15" s="276"/>
    </row>
    <row r="16" spans="1:7" s="4" customFormat="1" ht="34.5">
      <c r="B16" s="11"/>
      <c r="C16" s="11"/>
      <c r="D16" s="10" t="s">
        <v>247</v>
      </c>
      <c r="E16" s="186">
        <f>E18+E19</f>
        <v>-26141.8</v>
      </c>
      <c r="F16" s="186">
        <f>F18+F19</f>
        <v>-26141.8</v>
      </c>
    </row>
    <row r="17" spans="2:6" s="4" customFormat="1">
      <c r="B17" s="11"/>
      <c r="C17" s="11"/>
      <c r="D17" s="72" t="s">
        <v>248</v>
      </c>
      <c r="E17" s="170"/>
      <c r="F17" s="170"/>
    </row>
    <row r="18" spans="2:6" s="4" customFormat="1" ht="20.25" customHeight="1">
      <c r="B18" s="11"/>
      <c r="C18" s="11"/>
      <c r="D18" s="114" t="s">
        <v>244</v>
      </c>
      <c r="E18" s="170">
        <f>'3.'!G15</f>
        <v>-62.7</v>
      </c>
      <c r="F18" s="170">
        <f>E18</f>
        <v>-62.7</v>
      </c>
    </row>
    <row r="19" spans="2:6" s="4" customFormat="1" ht="36.75" customHeight="1">
      <c r="B19" s="11"/>
      <c r="C19" s="11"/>
      <c r="D19" s="114" t="s">
        <v>245</v>
      </c>
      <c r="E19" s="170">
        <f>'3.'!G16</f>
        <v>-26079.1</v>
      </c>
      <c r="F19" s="170">
        <f>E19</f>
        <v>-26079.1</v>
      </c>
    </row>
    <row r="20" spans="2:6" s="67" customFormat="1" ht="34.5">
      <c r="B20" s="14" t="s">
        <v>106</v>
      </c>
      <c r="C20" s="14" t="s">
        <v>77</v>
      </c>
      <c r="D20" s="10" t="s">
        <v>78</v>
      </c>
      <c r="E20" s="65">
        <f>E22+E23+E29+E38+E26+E35+E42</f>
        <v>-128072.7000000001</v>
      </c>
      <c r="F20" s="65">
        <f>F22+F23+F29+F38+F26+F35+F42</f>
        <v>-242197.60000000009</v>
      </c>
    </row>
    <row r="21" spans="2:6" s="4" customFormat="1">
      <c r="B21" s="11"/>
      <c r="C21" s="11"/>
      <c r="D21" s="72" t="s">
        <v>10</v>
      </c>
      <c r="E21" s="277"/>
      <c r="F21" s="25"/>
    </row>
    <row r="22" spans="2:6" s="67" customFormat="1" ht="19.5" customHeight="1">
      <c r="B22" s="14"/>
      <c r="C22" s="14"/>
      <c r="D22" s="10" t="s">
        <v>41</v>
      </c>
      <c r="E22" s="65">
        <f>'2'!H41</f>
        <v>-1213651.6000000001</v>
      </c>
      <c r="F22" s="65">
        <f>'2'!I41</f>
        <v>-1542356.5</v>
      </c>
    </row>
    <row r="23" spans="2:6" s="6" customFormat="1">
      <c r="B23" s="58"/>
      <c r="C23" s="58"/>
      <c r="D23" s="10" t="s">
        <v>147</v>
      </c>
      <c r="E23" s="187">
        <f t="shared" ref="E23:F23" si="2">E25</f>
        <v>26141.8</v>
      </c>
      <c r="F23" s="187">
        <f t="shared" si="2"/>
        <v>26141.8</v>
      </c>
    </row>
    <row r="24" spans="2:6">
      <c r="B24" s="59"/>
      <c r="C24" s="59"/>
      <c r="D24" s="72" t="s">
        <v>116</v>
      </c>
      <c r="E24" s="188"/>
      <c r="F24" s="189"/>
    </row>
    <row r="25" spans="2:6" ht="34.5">
      <c r="B25" s="59"/>
      <c r="C25" s="59"/>
      <c r="D25" s="73" t="s">
        <v>146</v>
      </c>
      <c r="E25" s="188">
        <f>'2'!H48</f>
        <v>26141.8</v>
      </c>
      <c r="F25" s="188">
        <f>'2'!I48</f>
        <v>26141.8</v>
      </c>
    </row>
    <row r="26" spans="2:6" s="6" customFormat="1">
      <c r="B26" s="58"/>
      <c r="C26" s="58"/>
      <c r="D26" s="10" t="s">
        <v>169</v>
      </c>
      <c r="E26" s="190">
        <f t="shared" ref="E26:F26" si="3">E28</f>
        <v>287987.09999999998</v>
      </c>
      <c r="F26" s="190">
        <f t="shared" si="3"/>
        <v>287987.09999999998</v>
      </c>
    </row>
    <row r="27" spans="2:6">
      <c r="B27" s="59"/>
      <c r="C27" s="59"/>
      <c r="D27" s="72" t="s">
        <v>116</v>
      </c>
      <c r="E27" s="188"/>
      <c r="F27" s="189"/>
    </row>
    <row r="28" spans="2:6" ht="55.5" customHeight="1">
      <c r="B28" s="59"/>
      <c r="C28" s="59"/>
      <c r="D28" s="291" t="s">
        <v>172</v>
      </c>
      <c r="E28" s="188">
        <f>'2'!H55</f>
        <v>287987.09999999998</v>
      </c>
      <c r="F28" s="188">
        <f>'2'!I55</f>
        <v>287987.09999999998</v>
      </c>
    </row>
    <row r="29" spans="2:6" s="6" customFormat="1">
      <c r="B29" s="58"/>
      <c r="C29" s="58"/>
      <c r="D29" s="292" t="s">
        <v>173</v>
      </c>
      <c r="E29" s="190">
        <f>E31+E32+E33+E34</f>
        <v>380999.6</v>
      </c>
      <c r="F29" s="190">
        <f>F31+F32+F33+F34</f>
        <v>434106.39999999997</v>
      </c>
    </row>
    <row r="30" spans="2:6">
      <c r="B30" s="59"/>
      <c r="C30" s="59"/>
      <c r="D30" s="287" t="s">
        <v>116</v>
      </c>
      <c r="E30" s="80"/>
      <c r="F30" s="81"/>
    </row>
    <row r="31" spans="2:6" ht="108" customHeight="1">
      <c r="B31" s="59"/>
      <c r="C31" s="59"/>
      <c r="D31" s="201" t="s">
        <v>160</v>
      </c>
      <c r="E31" s="80">
        <v>300000</v>
      </c>
      <c r="F31" s="81">
        <f>E31</f>
        <v>300000</v>
      </c>
    </row>
    <row r="32" spans="2:6" ht="90" customHeight="1">
      <c r="B32" s="59"/>
      <c r="C32" s="59"/>
      <c r="D32" s="201" t="s">
        <v>161</v>
      </c>
      <c r="E32" s="80">
        <v>30000</v>
      </c>
      <c r="F32" s="81">
        <f>'3.'!G26</f>
        <v>50880</v>
      </c>
    </row>
    <row r="33" spans="2:6" ht="58.5" customHeight="1">
      <c r="B33" s="59"/>
      <c r="C33" s="59"/>
      <c r="D33" s="201" t="s">
        <v>162</v>
      </c>
      <c r="E33" s="188">
        <v>46600</v>
      </c>
      <c r="F33" s="189">
        <f>'3.'!G27</f>
        <v>78826.8</v>
      </c>
    </row>
    <row r="34" spans="2:6" ht="85.5" customHeight="1">
      <c r="B34" s="59"/>
      <c r="C34" s="59"/>
      <c r="D34" s="4" t="s">
        <v>325</v>
      </c>
      <c r="E34" s="188">
        <f>'3.'!H28</f>
        <v>4399.6000000000004</v>
      </c>
      <c r="F34" s="189">
        <f>E34</f>
        <v>4399.6000000000004</v>
      </c>
    </row>
    <row r="35" spans="2:6" ht="18" customHeight="1">
      <c r="B35" s="59"/>
      <c r="C35" s="59"/>
      <c r="D35" s="292" t="s">
        <v>277</v>
      </c>
      <c r="E35" s="188">
        <f>E37</f>
        <v>100000</v>
      </c>
      <c r="F35" s="188">
        <f>F37</f>
        <v>100000</v>
      </c>
    </row>
    <row r="36" spans="2:6" ht="18" customHeight="1">
      <c r="B36" s="59"/>
      <c r="C36" s="59"/>
      <c r="D36" s="287" t="s">
        <v>116</v>
      </c>
      <c r="E36" s="188"/>
      <c r="F36" s="189"/>
    </row>
    <row r="37" spans="2:6" ht="69.75" customHeight="1">
      <c r="B37" s="59"/>
      <c r="C37" s="59"/>
      <c r="D37" s="201" t="s">
        <v>278</v>
      </c>
      <c r="E37" s="188">
        <v>100000</v>
      </c>
      <c r="F37" s="188">
        <v>100000</v>
      </c>
    </row>
    <row r="38" spans="2:6" s="6" customFormat="1">
      <c r="B38" s="58"/>
      <c r="C38" s="58"/>
      <c r="D38" s="199" t="s">
        <v>177</v>
      </c>
      <c r="E38" s="190">
        <f t="shared" ref="E38:F38" si="4">E40+E41</f>
        <v>128977.1</v>
      </c>
      <c r="F38" s="190">
        <f t="shared" si="4"/>
        <v>128977.1</v>
      </c>
    </row>
    <row r="39" spans="2:6" s="6" customFormat="1">
      <c r="B39" s="58"/>
      <c r="C39" s="58"/>
      <c r="D39" s="287" t="s">
        <v>116</v>
      </c>
      <c r="E39" s="190"/>
      <c r="F39" s="190"/>
    </row>
    <row r="40" spans="2:6" ht="51.75">
      <c r="B40" s="59"/>
      <c r="C40" s="59"/>
      <c r="D40" s="293" t="s">
        <v>176</v>
      </c>
      <c r="E40" s="191">
        <f>'2'!H85</f>
        <v>31434.6</v>
      </c>
      <c r="F40" s="191">
        <f>'2'!I85</f>
        <v>31434.6</v>
      </c>
    </row>
    <row r="41" spans="2:6" ht="34.5">
      <c r="B41" s="59"/>
      <c r="C41" s="59"/>
      <c r="D41" s="201" t="s">
        <v>211</v>
      </c>
      <c r="E41" s="192">
        <f>'2'!H86</f>
        <v>97542.5</v>
      </c>
      <c r="F41" s="192">
        <f>'2'!I86</f>
        <v>97542.5</v>
      </c>
    </row>
    <row r="42" spans="2:6">
      <c r="B42" s="59"/>
      <c r="C42" s="59"/>
      <c r="D42" s="281" t="s">
        <v>279</v>
      </c>
      <c r="E42" s="193">
        <f>E44+E45+E46</f>
        <v>161473.30000000002</v>
      </c>
      <c r="F42" s="193">
        <f>F44+F45+F46</f>
        <v>322946.5</v>
      </c>
    </row>
    <row r="43" spans="2:6">
      <c r="B43" s="59"/>
      <c r="C43" s="59"/>
      <c r="D43" s="287" t="s">
        <v>248</v>
      </c>
      <c r="E43" s="194"/>
      <c r="F43" s="194"/>
    </row>
    <row r="44" spans="2:6" ht="36.75" customHeight="1">
      <c r="B44" s="59"/>
      <c r="C44" s="59"/>
      <c r="D44" s="293" t="s">
        <v>315</v>
      </c>
      <c r="E44" s="195">
        <v>70648.600000000006</v>
      </c>
      <c r="F44" s="196">
        <v>141297.1</v>
      </c>
    </row>
    <row r="45" spans="2:6" ht="38.25" customHeight="1">
      <c r="B45" s="59"/>
      <c r="C45" s="59"/>
      <c r="D45" s="293" t="s">
        <v>316</v>
      </c>
      <c r="E45" s="195">
        <v>38450.800000000003</v>
      </c>
      <c r="F45" s="196">
        <v>76901.600000000006</v>
      </c>
    </row>
    <row r="46" spans="2:6" ht="36" customHeight="1">
      <c r="B46" s="59"/>
      <c r="C46" s="59"/>
      <c r="D46" s="293" t="s">
        <v>317</v>
      </c>
      <c r="E46" s="195">
        <v>52373.9</v>
      </c>
      <c r="F46" s="196">
        <v>104747.8</v>
      </c>
    </row>
    <row r="47" spans="2:6">
      <c r="B47" s="75"/>
      <c r="C47" s="75"/>
      <c r="D47" s="4"/>
      <c r="E47" s="197"/>
    </row>
    <row r="48" spans="2:6">
      <c r="B48" s="75"/>
      <c r="C48" s="75"/>
      <c r="D48" s="4"/>
      <c r="E48" s="197"/>
    </row>
    <row r="49" spans="2:5">
      <c r="B49" s="75"/>
      <c r="C49" s="75"/>
      <c r="D49" s="4"/>
      <c r="E49" s="197"/>
    </row>
    <row r="50" spans="2:5">
      <c r="C50" s="12" t="s">
        <v>27</v>
      </c>
      <c r="D50" s="7"/>
      <c r="E50" s="77"/>
    </row>
    <row r="51" spans="2:5">
      <c r="C51" s="12" t="s">
        <v>28</v>
      </c>
      <c r="D51" s="7"/>
      <c r="E51" s="77"/>
    </row>
    <row r="52" spans="2:5">
      <c r="C52" s="13"/>
      <c r="D52" s="9" t="s">
        <v>105</v>
      </c>
      <c r="E52" s="77"/>
    </row>
    <row r="53" spans="2:5">
      <c r="D53" s="1"/>
      <c r="E53" s="77"/>
    </row>
  </sheetData>
  <mergeCells count="5">
    <mergeCell ref="E7:F7"/>
    <mergeCell ref="B8:C8"/>
    <mergeCell ref="D8:D9"/>
    <mergeCell ref="B5:F5"/>
    <mergeCell ref="E8:F8"/>
  </mergeCells>
  <pageMargins left="0.7" right="0.7" top="0.75" bottom="0.75" header="0.3" footer="0.3"/>
  <pageSetup paperSize="9" scale="54" orientation="portrait" horizontalDpi="300" verticalDpi="300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B0D08-EFC0-4FE7-81E9-22BF96DD204C}">
  <dimension ref="B1:G29"/>
  <sheetViews>
    <sheetView topLeftCell="A4" zoomScaleNormal="100" workbookViewId="0">
      <selection activeCell="F8" sqref="F8"/>
    </sheetView>
  </sheetViews>
  <sheetFormatPr defaultRowHeight="17.25"/>
  <cols>
    <col min="1" max="1" width="6.42578125" style="29" customWidth="1"/>
    <col min="2" max="2" width="11.42578125" style="29" customWidth="1"/>
    <col min="3" max="3" width="14.5703125" style="29" customWidth="1"/>
    <col min="4" max="4" width="74.42578125" style="29" customWidth="1"/>
    <col min="5" max="5" width="18.140625" style="30" customWidth="1"/>
    <col min="6" max="6" width="19" style="30" customWidth="1"/>
    <col min="7" max="7" width="17.28515625" style="29" bestFit="1" customWidth="1"/>
    <col min="8" max="8" width="21.7109375" style="29" bestFit="1" customWidth="1"/>
    <col min="9" max="172" width="9.140625" style="29"/>
    <col min="173" max="173" width="5" style="29" customWidth="1"/>
    <col min="174" max="174" width="4.7109375" style="29" customWidth="1"/>
    <col min="175" max="175" width="5" style="29" customWidth="1"/>
    <col min="176" max="176" width="19.7109375" style="29" customWidth="1"/>
    <col min="177" max="177" width="49.85546875" style="29" customWidth="1"/>
    <col min="178" max="178" width="14.5703125" style="29" customWidth="1"/>
    <col min="179" max="179" width="13.7109375" style="29" customWidth="1"/>
    <col min="180" max="180" width="13.42578125" style="29" customWidth="1"/>
    <col min="181" max="181" width="15.42578125" style="29" customWidth="1"/>
    <col min="182" max="183" width="10.28515625" style="29" bestFit="1" customWidth="1"/>
    <col min="184" max="428" width="9.140625" style="29"/>
    <col min="429" max="429" width="5" style="29" customWidth="1"/>
    <col min="430" max="430" width="4.7109375" style="29" customWidth="1"/>
    <col min="431" max="431" width="5" style="29" customWidth="1"/>
    <col min="432" max="432" width="19.7109375" style="29" customWidth="1"/>
    <col min="433" max="433" width="49.85546875" style="29" customWidth="1"/>
    <col min="434" max="434" width="14.5703125" style="29" customWidth="1"/>
    <col min="435" max="435" width="13.7109375" style="29" customWidth="1"/>
    <col min="436" max="436" width="13.42578125" style="29" customWidth="1"/>
    <col min="437" max="437" width="15.42578125" style="29" customWidth="1"/>
    <col min="438" max="439" width="10.28515625" style="29" bestFit="1" customWidth="1"/>
    <col min="440" max="684" width="9.140625" style="29"/>
    <col min="685" max="685" width="5" style="29" customWidth="1"/>
    <col min="686" max="686" width="4.7109375" style="29" customWidth="1"/>
    <col min="687" max="687" width="5" style="29" customWidth="1"/>
    <col min="688" max="688" width="19.7109375" style="29" customWidth="1"/>
    <col min="689" max="689" width="49.85546875" style="29" customWidth="1"/>
    <col min="690" max="690" width="14.5703125" style="29" customWidth="1"/>
    <col min="691" max="691" width="13.7109375" style="29" customWidth="1"/>
    <col min="692" max="692" width="13.42578125" style="29" customWidth="1"/>
    <col min="693" max="693" width="15.42578125" style="29" customWidth="1"/>
    <col min="694" max="695" width="10.28515625" style="29" bestFit="1" customWidth="1"/>
    <col min="696" max="940" width="9.140625" style="29"/>
    <col min="941" max="941" width="5" style="29" customWidth="1"/>
    <col min="942" max="942" width="4.7109375" style="29" customWidth="1"/>
    <col min="943" max="943" width="5" style="29" customWidth="1"/>
    <col min="944" max="944" width="19.7109375" style="29" customWidth="1"/>
    <col min="945" max="945" width="49.85546875" style="29" customWidth="1"/>
    <col min="946" max="946" width="14.5703125" style="29" customWidth="1"/>
    <col min="947" max="947" width="13.7109375" style="29" customWidth="1"/>
    <col min="948" max="948" width="13.42578125" style="29" customWidth="1"/>
    <col min="949" max="949" width="15.42578125" style="29" customWidth="1"/>
    <col min="950" max="951" width="10.28515625" style="29" bestFit="1" customWidth="1"/>
    <col min="952" max="1196" width="9.140625" style="29"/>
    <col min="1197" max="1197" width="5" style="29" customWidth="1"/>
    <col min="1198" max="1198" width="4.7109375" style="29" customWidth="1"/>
    <col min="1199" max="1199" width="5" style="29" customWidth="1"/>
    <col min="1200" max="1200" width="19.7109375" style="29" customWidth="1"/>
    <col min="1201" max="1201" width="49.85546875" style="29" customWidth="1"/>
    <col min="1202" max="1202" width="14.5703125" style="29" customWidth="1"/>
    <col min="1203" max="1203" width="13.7109375" style="29" customWidth="1"/>
    <col min="1204" max="1204" width="13.42578125" style="29" customWidth="1"/>
    <col min="1205" max="1205" width="15.42578125" style="29" customWidth="1"/>
    <col min="1206" max="1207" width="10.28515625" style="29" bestFit="1" customWidth="1"/>
    <col min="1208" max="1452" width="9.140625" style="29"/>
    <col min="1453" max="1453" width="5" style="29" customWidth="1"/>
    <col min="1454" max="1454" width="4.7109375" style="29" customWidth="1"/>
    <col min="1455" max="1455" width="5" style="29" customWidth="1"/>
    <col min="1456" max="1456" width="19.7109375" style="29" customWidth="1"/>
    <col min="1457" max="1457" width="49.85546875" style="29" customWidth="1"/>
    <col min="1458" max="1458" width="14.5703125" style="29" customWidth="1"/>
    <col min="1459" max="1459" width="13.7109375" style="29" customWidth="1"/>
    <col min="1460" max="1460" width="13.42578125" style="29" customWidth="1"/>
    <col min="1461" max="1461" width="15.42578125" style="29" customWidth="1"/>
    <col min="1462" max="1463" width="10.28515625" style="29" bestFit="1" customWidth="1"/>
    <col min="1464" max="1708" width="9.140625" style="29"/>
    <col min="1709" max="1709" width="5" style="29" customWidth="1"/>
    <col min="1710" max="1710" width="4.7109375" style="29" customWidth="1"/>
    <col min="1711" max="1711" width="5" style="29" customWidth="1"/>
    <col min="1712" max="1712" width="19.7109375" style="29" customWidth="1"/>
    <col min="1713" max="1713" width="49.85546875" style="29" customWidth="1"/>
    <col min="1714" max="1714" width="14.5703125" style="29" customWidth="1"/>
    <col min="1715" max="1715" width="13.7109375" style="29" customWidth="1"/>
    <col min="1716" max="1716" width="13.42578125" style="29" customWidth="1"/>
    <col min="1717" max="1717" width="15.42578125" style="29" customWidth="1"/>
    <col min="1718" max="1719" width="10.28515625" style="29" bestFit="1" customWidth="1"/>
    <col min="1720" max="1964" width="9.140625" style="29"/>
    <col min="1965" max="1965" width="5" style="29" customWidth="1"/>
    <col min="1966" max="1966" width="4.7109375" style="29" customWidth="1"/>
    <col min="1967" max="1967" width="5" style="29" customWidth="1"/>
    <col min="1968" max="1968" width="19.7109375" style="29" customWidth="1"/>
    <col min="1969" max="1969" width="49.85546875" style="29" customWidth="1"/>
    <col min="1970" max="1970" width="14.5703125" style="29" customWidth="1"/>
    <col min="1971" max="1971" width="13.7109375" style="29" customWidth="1"/>
    <col min="1972" max="1972" width="13.42578125" style="29" customWidth="1"/>
    <col min="1973" max="1973" width="15.42578125" style="29" customWidth="1"/>
    <col min="1974" max="1975" width="10.28515625" style="29" bestFit="1" customWidth="1"/>
    <col min="1976" max="2220" width="9.140625" style="29"/>
    <col min="2221" max="2221" width="5" style="29" customWidth="1"/>
    <col min="2222" max="2222" width="4.7109375" style="29" customWidth="1"/>
    <col min="2223" max="2223" width="5" style="29" customWidth="1"/>
    <col min="2224" max="2224" width="19.7109375" style="29" customWidth="1"/>
    <col min="2225" max="2225" width="49.85546875" style="29" customWidth="1"/>
    <col min="2226" max="2226" width="14.5703125" style="29" customWidth="1"/>
    <col min="2227" max="2227" width="13.7109375" style="29" customWidth="1"/>
    <col min="2228" max="2228" width="13.42578125" style="29" customWidth="1"/>
    <col min="2229" max="2229" width="15.42578125" style="29" customWidth="1"/>
    <col min="2230" max="2231" width="10.28515625" style="29" bestFit="1" customWidth="1"/>
    <col min="2232" max="2476" width="9.140625" style="29"/>
    <col min="2477" max="2477" width="5" style="29" customWidth="1"/>
    <col min="2478" max="2478" width="4.7109375" style="29" customWidth="1"/>
    <col min="2479" max="2479" width="5" style="29" customWidth="1"/>
    <col min="2480" max="2480" width="19.7109375" style="29" customWidth="1"/>
    <col min="2481" max="2481" width="49.85546875" style="29" customWidth="1"/>
    <col min="2482" max="2482" width="14.5703125" style="29" customWidth="1"/>
    <col min="2483" max="2483" width="13.7109375" style="29" customWidth="1"/>
    <col min="2484" max="2484" width="13.42578125" style="29" customWidth="1"/>
    <col min="2485" max="2485" width="15.42578125" style="29" customWidth="1"/>
    <col min="2486" max="2487" width="10.28515625" style="29" bestFit="1" customWidth="1"/>
    <col min="2488" max="2732" width="9.140625" style="29"/>
    <col min="2733" max="2733" width="5" style="29" customWidth="1"/>
    <col min="2734" max="2734" width="4.7109375" style="29" customWidth="1"/>
    <col min="2735" max="2735" width="5" style="29" customWidth="1"/>
    <col min="2736" max="2736" width="19.7109375" style="29" customWidth="1"/>
    <col min="2737" max="2737" width="49.85546875" style="29" customWidth="1"/>
    <col min="2738" max="2738" width="14.5703125" style="29" customWidth="1"/>
    <col min="2739" max="2739" width="13.7109375" style="29" customWidth="1"/>
    <col min="2740" max="2740" width="13.42578125" style="29" customWidth="1"/>
    <col min="2741" max="2741" width="15.42578125" style="29" customWidth="1"/>
    <col min="2742" max="2743" width="10.28515625" style="29" bestFit="1" customWidth="1"/>
    <col min="2744" max="2988" width="9.140625" style="29"/>
    <col min="2989" max="2989" width="5" style="29" customWidth="1"/>
    <col min="2990" max="2990" width="4.7109375" style="29" customWidth="1"/>
    <col min="2991" max="2991" width="5" style="29" customWidth="1"/>
    <col min="2992" max="2992" width="19.7109375" style="29" customWidth="1"/>
    <col min="2993" max="2993" width="49.85546875" style="29" customWidth="1"/>
    <col min="2994" max="2994" width="14.5703125" style="29" customWidth="1"/>
    <col min="2995" max="2995" width="13.7109375" style="29" customWidth="1"/>
    <col min="2996" max="2996" width="13.42578125" style="29" customWidth="1"/>
    <col min="2997" max="2997" width="15.42578125" style="29" customWidth="1"/>
    <col min="2998" max="2999" width="10.28515625" style="29" bestFit="1" customWidth="1"/>
    <col min="3000" max="3244" width="9.140625" style="29"/>
    <col min="3245" max="3245" width="5" style="29" customWidth="1"/>
    <col min="3246" max="3246" width="4.7109375" style="29" customWidth="1"/>
    <col min="3247" max="3247" width="5" style="29" customWidth="1"/>
    <col min="3248" max="3248" width="19.7109375" style="29" customWidth="1"/>
    <col min="3249" max="3249" width="49.85546875" style="29" customWidth="1"/>
    <col min="3250" max="3250" width="14.5703125" style="29" customWidth="1"/>
    <col min="3251" max="3251" width="13.7109375" style="29" customWidth="1"/>
    <col min="3252" max="3252" width="13.42578125" style="29" customWidth="1"/>
    <col min="3253" max="3253" width="15.42578125" style="29" customWidth="1"/>
    <col min="3254" max="3255" width="10.28515625" style="29" bestFit="1" customWidth="1"/>
    <col min="3256" max="3500" width="9.140625" style="29"/>
    <col min="3501" max="3501" width="5" style="29" customWidth="1"/>
    <col min="3502" max="3502" width="4.7109375" style="29" customWidth="1"/>
    <col min="3503" max="3503" width="5" style="29" customWidth="1"/>
    <col min="3504" max="3504" width="19.7109375" style="29" customWidth="1"/>
    <col min="3505" max="3505" width="49.85546875" style="29" customWidth="1"/>
    <col min="3506" max="3506" width="14.5703125" style="29" customWidth="1"/>
    <col min="3507" max="3507" width="13.7109375" style="29" customWidth="1"/>
    <col min="3508" max="3508" width="13.42578125" style="29" customWidth="1"/>
    <col min="3509" max="3509" width="15.42578125" style="29" customWidth="1"/>
    <col min="3510" max="3511" width="10.28515625" style="29" bestFit="1" customWidth="1"/>
    <col min="3512" max="3756" width="9.140625" style="29"/>
    <col min="3757" max="3757" width="5" style="29" customWidth="1"/>
    <col min="3758" max="3758" width="4.7109375" style="29" customWidth="1"/>
    <col min="3759" max="3759" width="5" style="29" customWidth="1"/>
    <col min="3760" max="3760" width="19.7109375" style="29" customWidth="1"/>
    <col min="3761" max="3761" width="49.85546875" style="29" customWidth="1"/>
    <col min="3762" max="3762" width="14.5703125" style="29" customWidth="1"/>
    <col min="3763" max="3763" width="13.7109375" style="29" customWidth="1"/>
    <col min="3764" max="3764" width="13.42578125" style="29" customWidth="1"/>
    <col min="3765" max="3765" width="15.42578125" style="29" customWidth="1"/>
    <col min="3766" max="3767" width="10.28515625" style="29" bestFit="1" customWidth="1"/>
    <col min="3768" max="4012" width="9.140625" style="29"/>
    <col min="4013" max="4013" width="5" style="29" customWidth="1"/>
    <col min="4014" max="4014" width="4.7109375" style="29" customWidth="1"/>
    <col min="4015" max="4015" width="5" style="29" customWidth="1"/>
    <col min="4016" max="4016" width="19.7109375" style="29" customWidth="1"/>
    <col min="4017" max="4017" width="49.85546875" style="29" customWidth="1"/>
    <col min="4018" max="4018" width="14.5703125" style="29" customWidth="1"/>
    <col min="4019" max="4019" width="13.7109375" style="29" customWidth="1"/>
    <col min="4020" max="4020" width="13.42578125" style="29" customWidth="1"/>
    <col min="4021" max="4021" width="15.42578125" style="29" customWidth="1"/>
    <col min="4022" max="4023" width="10.28515625" style="29" bestFit="1" customWidth="1"/>
    <col min="4024" max="4268" width="9.140625" style="29"/>
    <col min="4269" max="4269" width="5" style="29" customWidth="1"/>
    <col min="4270" max="4270" width="4.7109375" style="29" customWidth="1"/>
    <col min="4271" max="4271" width="5" style="29" customWidth="1"/>
    <col min="4272" max="4272" width="19.7109375" style="29" customWidth="1"/>
    <col min="4273" max="4273" width="49.85546875" style="29" customWidth="1"/>
    <col min="4274" max="4274" width="14.5703125" style="29" customWidth="1"/>
    <col min="4275" max="4275" width="13.7109375" style="29" customWidth="1"/>
    <col min="4276" max="4276" width="13.42578125" style="29" customWidth="1"/>
    <col min="4277" max="4277" width="15.42578125" style="29" customWidth="1"/>
    <col min="4278" max="4279" width="10.28515625" style="29" bestFit="1" customWidth="1"/>
    <col min="4280" max="4524" width="9.140625" style="29"/>
    <col min="4525" max="4525" width="5" style="29" customWidth="1"/>
    <col min="4526" max="4526" width="4.7109375" style="29" customWidth="1"/>
    <col min="4527" max="4527" width="5" style="29" customWidth="1"/>
    <col min="4528" max="4528" width="19.7109375" style="29" customWidth="1"/>
    <col min="4529" max="4529" width="49.85546875" style="29" customWidth="1"/>
    <col min="4530" max="4530" width="14.5703125" style="29" customWidth="1"/>
    <col min="4531" max="4531" width="13.7109375" style="29" customWidth="1"/>
    <col min="4532" max="4532" width="13.42578125" style="29" customWidth="1"/>
    <col min="4533" max="4533" width="15.42578125" style="29" customWidth="1"/>
    <col min="4534" max="4535" width="10.28515625" style="29" bestFit="1" customWidth="1"/>
    <col min="4536" max="4780" width="9.140625" style="29"/>
    <col min="4781" max="4781" width="5" style="29" customWidth="1"/>
    <col min="4782" max="4782" width="4.7109375" style="29" customWidth="1"/>
    <col min="4783" max="4783" width="5" style="29" customWidth="1"/>
    <col min="4784" max="4784" width="19.7109375" style="29" customWidth="1"/>
    <col min="4785" max="4785" width="49.85546875" style="29" customWidth="1"/>
    <col min="4786" max="4786" width="14.5703125" style="29" customWidth="1"/>
    <col min="4787" max="4787" width="13.7109375" style="29" customWidth="1"/>
    <col min="4788" max="4788" width="13.42578125" style="29" customWidth="1"/>
    <col min="4789" max="4789" width="15.42578125" style="29" customWidth="1"/>
    <col min="4790" max="4791" width="10.28515625" style="29" bestFit="1" customWidth="1"/>
    <col min="4792" max="5036" width="9.140625" style="29"/>
    <col min="5037" max="5037" width="5" style="29" customWidth="1"/>
    <col min="5038" max="5038" width="4.7109375" style="29" customWidth="1"/>
    <col min="5039" max="5039" width="5" style="29" customWidth="1"/>
    <col min="5040" max="5040" width="19.7109375" style="29" customWidth="1"/>
    <col min="5041" max="5041" width="49.85546875" style="29" customWidth="1"/>
    <col min="5042" max="5042" width="14.5703125" style="29" customWidth="1"/>
    <col min="5043" max="5043" width="13.7109375" style="29" customWidth="1"/>
    <col min="5044" max="5044" width="13.42578125" style="29" customWidth="1"/>
    <col min="5045" max="5045" width="15.42578125" style="29" customWidth="1"/>
    <col min="5046" max="5047" width="10.28515625" style="29" bestFit="1" customWidth="1"/>
    <col min="5048" max="5292" width="9.140625" style="29"/>
    <col min="5293" max="5293" width="5" style="29" customWidth="1"/>
    <col min="5294" max="5294" width="4.7109375" style="29" customWidth="1"/>
    <col min="5295" max="5295" width="5" style="29" customWidth="1"/>
    <col min="5296" max="5296" width="19.7109375" style="29" customWidth="1"/>
    <col min="5297" max="5297" width="49.85546875" style="29" customWidth="1"/>
    <col min="5298" max="5298" width="14.5703125" style="29" customWidth="1"/>
    <col min="5299" max="5299" width="13.7109375" style="29" customWidth="1"/>
    <col min="5300" max="5300" width="13.42578125" style="29" customWidth="1"/>
    <col min="5301" max="5301" width="15.42578125" style="29" customWidth="1"/>
    <col min="5302" max="5303" width="10.28515625" style="29" bestFit="1" customWidth="1"/>
    <col min="5304" max="5548" width="9.140625" style="29"/>
    <col min="5549" max="5549" width="5" style="29" customWidth="1"/>
    <col min="5550" max="5550" width="4.7109375" style="29" customWidth="1"/>
    <col min="5551" max="5551" width="5" style="29" customWidth="1"/>
    <col min="5552" max="5552" width="19.7109375" style="29" customWidth="1"/>
    <col min="5553" max="5553" width="49.85546875" style="29" customWidth="1"/>
    <col min="5554" max="5554" width="14.5703125" style="29" customWidth="1"/>
    <col min="5555" max="5555" width="13.7109375" style="29" customWidth="1"/>
    <col min="5556" max="5556" width="13.42578125" style="29" customWidth="1"/>
    <col min="5557" max="5557" width="15.42578125" style="29" customWidth="1"/>
    <col min="5558" max="5559" width="10.28515625" style="29" bestFit="1" customWidth="1"/>
    <col min="5560" max="5804" width="9.140625" style="29"/>
    <col min="5805" max="5805" width="5" style="29" customWidth="1"/>
    <col min="5806" max="5806" width="4.7109375" style="29" customWidth="1"/>
    <col min="5807" max="5807" width="5" style="29" customWidth="1"/>
    <col min="5808" max="5808" width="19.7109375" style="29" customWidth="1"/>
    <col min="5809" max="5809" width="49.85546875" style="29" customWidth="1"/>
    <col min="5810" max="5810" width="14.5703125" style="29" customWidth="1"/>
    <col min="5811" max="5811" width="13.7109375" style="29" customWidth="1"/>
    <col min="5812" max="5812" width="13.42578125" style="29" customWidth="1"/>
    <col min="5813" max="5813" width="15.42578125" style="29" customWidth="1"/>
    <col min="5814" max="5815" width="10.28515625" style="29" bestFit="1" customWidth="1"/>
    <col min="5816" max="6060" width="9.140625" style="29"/>
    <col min="6061" max="6061" width="5" style="29" customWidth="1"/>
    <col min="6062" max="6062" width="4.7109375" style="29" customWidth="1"/>
    <col min="6063" max="6063" width="5" style="29" customWidth="1"/>
    <col min="6064" max="6064" width="19.7109375" style="29" customWidth="1"/>
    <col min="6065" max="6065" width="49.85546875" style="29" customWidth="1"/>
    <col min="6066" max="6066" width="14.5703125" style="29" customWidth="1"/>
    <col min="6067" max="6067" width="13.7109375" style="29" customWidth="1"/>
    <col min="6068" max="6068" width="13.42578125" style="29" customWidth="1"/>
    <col min="6069" max="6069" width="15.42578125" style="29" customWidth="1"/>
    <col min="6070" max="6071" width="10.28515625" style="29" bestFit="1" customWidth="1"/>
    <col min="6072" max="6316" width="9.140625" style="29"/>
    <col min="6317" max="6317" width="5" style="29" customWidth="1"/>
    <col min="6318" max="6318" width="4.7109375" style="29" customWidth="1"/>
    <col min="6319" max="6319" width="5" style="29" customWidth="1"/>
    <col min="6320" max="6320" width="19.7109375" style="29" customWidth="1"/>
    <col min="6321" max="6321" width="49.85546875" style="29" customWidth="1"/>
    <col min="6322" max="6322" width="14.5703125" style="29" customWidth="1"/>
    <col min="6323" max="6323" width="13.7109375" style="29" customWidth="1"/>
    <col min="6324" max="6324" width="13.42578125" style="29" customWidth="1"/>
    <col min="6325" max="6325" width="15.42578125" style="29" customWidth="1"/>
    <col min="6326" max="6327" width="10.28515625" style="29" bestFit="1" customWidth="1"/>
    <col min="6328" max="6572" width="9.140625" style="29"/>
    <col min="6573" max="6573" width="5" style="29" customWidth="1"/>
    <col min="6574" max="6574" width="4.7109375" style="29" customWidth="1"/>
    <col min="6575" max="6575" width="5" style="29" customWidth="1"/>
    <col min="6576" max="6576" width="19.7109375" style="29" customWidth="1"/>
    <col min="6577" max="6577" width="49.85546875" style="29" customWidth="1"/>
    <col min="6578" max="6578" width="14.5703125" style="29" customWidth="1"/>
    <col min="6579" max="6579" width="13.7109375" style="29" customWidth="1"/>
    <col min="6580" max="6580" width="13.42578125" style="29" customWidth="1"/>
    <col min="6581" max="6581" width="15.42578125" style="29" customWidth="1"/>
    <col min="6582" max="6583" width="10.28515625" style="29" bestFit="1" customWidth="1"/>
    <col min="6584" max="6828" width="9.140625" style="29"/>
    <col min="6829" max="6829" width="5" style="29" customWidth="1"/>
    <col min="6830" max="6830" width="4.7109375" style="29" customWidth="1"/>
    <col min="6831" max="6831" width="5" style="29" customWidth="1"/>
    <col min="6832" max="6832" width="19.7109375" style="29" customWidth="1"/>
    <col min="6833" max="6833" width="49.85546875" style="29" customWidth="1"/>
    <col min="6834" max="6834" width="14.5703125" style="29" customWidth="1"/>
    <col min="6835" max="6835" width="13.7109375" style="29" customWidth="1"/>
    <col min="6836" max="6836" width="13.42578125" style="29" customWidth="1"/>
    <col min="6837" max="6837" width="15.42578125" style="29" customWidth="1"/>
    <col min="6838" max="6839" width="10.28515625" style="29" bestFit="1" customWidth="1"/>
    <col min="6840" max="7084" width="9.140625" style="29"/>
    <col min="7085" max="7085" width="5" style="29" customWidth="1"/>
    <col min="7086" max="7086" width="4.7109375" style="29" customWidth="1"/>
    <col min="7087" max="7087" width="5" style="29" customWidth="1"/>
    <col min="7088" max="7088" width="19.7109375" style="29" customWidth="1"/>
    <col min="7089" max="7089" width="49.85546875" style="29" customWidth="1"/>
    <col min="7090" max="7090" width="14.5703125" style="29" customWidth="1"/>
    <col min="7091" max="7091" width="13.7109375" style="29" customWidth="1"/>
    <col min="7092" max="7092" width="13.42578125" style="29" customWidth="1"/>
    <col min="7093" max="7093" width="15.42578125" style="29" customWidth="1"/>
    <col min="7094" max="7095" width="10.28515625" style="29" bestFit="1" customWidth="1"/>
    <col min="7096" max="7340" width="9.140625" style="29"/>
    <col min="7341" max="7341" width="5" style="29" customWidth="1"/>
    <col min="7342" max="7342" width="4.7109375" style="29" customWidth="1"/>
    <col min="7343" max="7343" width="5" style="29" customWidth="1"/>
    <col min="7344" max="7344" width="19.7109375" style="29" customWidth="1"/>
    <col min="7345" max="7345" width="49.85546875" style="29" customWidth="1"/>
    <col min="7346" max="7346" width="14.5703125" style="29" customWidth="1"/>
    <col min="7347" max="7347" width="13.7109375" style="29" customWidth="1"/>
    <col min="7348" max="7348" width="13.42578125" style="29" customWidth="1"/>
    <col min="7349" max="7349" width="15.42578125" style="29" customWidth="1"/>
    <col min="7350" max="7351" width="10.28515625" style="29" bestFit="1" customWidth="1"/>
    <col min="7352" max="7596" width="9.140625" style="29"/>
    <col min="7597" max="7597" width="5" style="29" customWidth="1"/>
    <col min="7598" max="7598" width="4.7109375" style="29" customWidth="1"/>
    <col min="7599" max="7599" width="5" style="29" customWidth="1"/>
    <col min="7600" max="7600" width="19.7109375" style="29" customWidth="1"/>
    <col min="7601" max="7601" width="49.85546875" style="29" customWidth="1"/>
    <col min="7602" max="7602" width="14.5703125" style="29" customWidth="1"/>
    <col min="7603" max="7603" width="13.7109375" style="29" customWidth="1"/>
    <col min="7604" max="7604" width="13.42578125" style="29" customWidth="1"/>
    <col min="7605" max="7605" width="15.42578125" style="29" customWidth="1"/>
    <col min="7606" max="7607" width="10.28515625" style="29" bestFit="1" customWidth="1"/>
    <col min="7608" max="7852" width="9.140625" style="29"/>
    <col min="7853" max="7853" width="5" style="29" customWidth="1"/>
    <col min="7854" max="7854" width="4.7109375" style="29" customWidth="1"/>
    <col min="7855" max="7855" width="5" style="29" customWidth="1"/>
    <col min="7856" max="7856" width="19.7109375" style="29" customWidth="1"/>
    <col min="7857" max="7857" width="49.85546875" style="29" customWidth="1"/>
    <col min="7858" max="7858" width="14.5703125" style="29" customWidth="1"/>
    <col min="7859" max="7859" width="13.7109375" style="29" customWidth="1"/>
    <col min="7860" max="7860" width="13.42578125" style="29" customWidth="1"/>
    <col min="7861" max="7861" width="15.42578125" style="29" customWidth="1"/>
    <col min="7862" max="7863" width="10.28515625" style="29" bestFit="1" customWidth="1"/>
    <col min="7864" max="8108" width="9.140625" style="29"/>
    <col min="8109" max="8109" width="5" style="29" customWidth="1"/>
    <col min="8110" max="8110" width="4.7109375" style="29" customWidth="1"/>
    <col min="8111" max="8111" width="5" style="29" customWidth="1"/>
    <col min="8112" max="8112" width="19.7109375" style="29" customWidth="1"/>
    <col min="8113" max="8113" width="49.85546875" style="29" customWidth="1"/>
    <col min="8114" max="8114" width="14.5703125" style="29" customWidth="1"/>
    <col min="8115" max="8115" width="13.7109375" style="29" customWidth="1"/>
    <col min="8116" max="8116" width="13.42578125" style="29" customWidth="1"/>
    <col min="8117" max="8117" width="15.42578125" style="29" customWidth="1"/>
    <col min="8118" max="8119" width="10.28515625" style="29" bestFit="1" customWidth="1"/>
    <col min="8120" max="8364" width="9.140625" style="29"/>
    <col min="8365" max="8365" width="5" style="29" customWidth="1"/>
    <col min="8366" max="8366" width="4.7109375" style="29" customWidth="1"/>
    <col min="8367" max="8367" width="5" style="29" customWidth="1"/>
    <col min="8368" max="8368" width="19.7109375" style="29" customWidth="1"/>
    <col min="8369" max="8369" width="49.85546875" style="29" customWidth="1"/>
    <col min="8370" max="8370" width="14.5703125" style="29" customWidth="1"/>
    <col min="8371" max="8371" width="13.7109375" style="29" customWidth="1"/>
    <col min="8372" max="8372" width="13.42578125" style="29" customWidth="1"/>
    <col min="8373" max="8373" width="15.42578125" style="29" customWidth="1"/>
    <col min="8374" max="8375" width="10.28515625" style="29" bestFit="1" customWidth="1"/>
    <col min="8376" max="8620" width="9.140625" style="29"/>
    <col min="8621" max="8621" width="5" style="29" customWidth="1"/>
    <col min="8622" max="8622" width="4.7109375" style="29" customWidth="1"/>
    <col min="8623" max="8623" width="5" style="29" customWidth="1"/>
    <col min="8624" max="8624" width="19.7109375" style="29" customWidth="1"/>
    <col min="8625" max="8625" width="49.85546875" style="29" customWidth="1"/>
    <col min="8626" max="8626" width="14.5703125" style="29" customWidth="1"/>
    <col min="8627" max="8627" width="13.7109375" style="29" customWidth="1"/>
    <col min="8628" max="8628" width="13.42578125" style="29" customWidth="1"/>
    <col min="8629" max="8629" width="15.42578125" style="29" customWidth="1"/>
    <col min="8630" max="8631" width="10.28515625" style="29" bestFit="1" customWidth="1"/>
    <col min="8632" max="8876" width="9.140625" style="29"/>
    <col min="8877" max="8877" width="5" style="29" customWidth="1"/>
    <col min="8878" max="8878" width="4.7109375" style="29" customWidth="1"/>
    <col min="8879" max="8879" width="5" style="29" customWidth="1"/>
    <col min="8880" max="8880" width="19.7109375" style="29" customWidth="1"/>
    <col min="8881" max="8881" width="49.85546875" style="29" customWidth="1"/>
    <col min="8882" max="8882" width="14.5703125" style="29" customWidth="1"/>
    <col min="8883" max="8883" width="13.7109375" style="29" customWidth="1"/>
    <col min="8884" max="8884" width="13.42578125" style="29" customWidth="1"/>
    <col min="8885" max="8885" width="15.42578125" style="29" customWidth="1"/>
    <col min="8886" max="8887" width="10.28515625" style="29" bestFit="1" customWidth="1"/>
    <col min="8888" max="9132" width="9.140625" style="29"/>
    <col min="9133" max="9133" width="5" style="29" customWidth="1"/>
    <col min="9134" max="9134" width="4.7109375" style="29" customWidth="1"/>
    <col min="9135" max="9135" width="5" style="29" customWidth="1"/>
    <col min="9136" max="9136" width="19.7109375" style="29" customWidth="1"/>
    <col min="9137" max="9137" width="49.85546875" style="29" customWidth="1"/>
    <col min="9138" max="9138" width="14.5703125" style="29" customWidth="1"/>
    <col min="9139" max="9139" width="13.7109375" style="29" customWidth="1"/>
    <col min="9140" max="9140" width="13.42578125" style="29" customWidth="1"/>
    <col min="9141" max="9141" width="15.42578125" style="29" customWidth="1"/>
    <col min="9142" max="9143" width="10.28515625" style="29" bestFit="1" customWidth="1"/>
    <col min="9144" max="9388" width="9.140625" style="29"/>
    <col min="9389" max="9389" width="5" style="29" customWidth="1"/>
    <col min="9390" max="9390" width="4.7109375" style="29" customWidth="1"/>
    <col min="9391" max="9391" width="5" style="29" customWidth="1"/>
    <col min="9392" max="9392" width="19.7109375" style="29" customWidth="1"/>
    <col min="9393" max="9393" width="49.85546875" style="29" customWidth="1"/>
    <col min="9394" max="9394" width="14.5703125" style="29" customWidth="1"/>
    <col min="9395" max="9395" width="13.7109375" style="29" customWidth="1"/>
    <col min="9396" max="9396" width="13.42578125" style="29" customWidth="1"/>
    <col min="9397" max="9397" width="15.42578125" style="29" customWidth="1"/>
    <col min="9398" max="9399" width="10.28515625" style="29" bestFit="1" customWidth="1"/>
    <col min="9400" max="9644" width="9.140625" style="29"/>
    <col min="9645" max="9645" width="5" style="29" customWidth="1"/>
    <col min="9646" max="9646" width="4.7109375" style="29" customWidth="1"/>
    <col min="9647" max="9647" width="5" style="29" customWidth="1"/>
    <col min="9648" max="9648" width="19.7109375" style="29" customWidth="1"/>
    <col min="9649" max="9649" width="49.85546875" style="29" customWidth="1"/>
    <col min="9650" max="9650" width="14.5703125" style="29" customWidth="1"/>
    <col min="9651" max="9651" width="13.7109375" style="29" customWidth="1"/>
    <col min="9652" max="9652" width="13.42578125" style="29" customWidth="1"/>
    <col min="9653" max="9653" width="15.42578125" style="29" customWidth="1"/>
    <col min="9654" max="9655" width="10.28515625" style="29" bestFit="1" customWidth="1"/>
    <col min="9656" max="9900" width="9.140625" style="29"/>
    <col min="9901" max="9901" width="5" style="29" customWidth="1"/>
    <col min="9902" max="9902" width="4.7109375" style="29" customWidth="1"/>
    <col min="9903" max="9903" width="5" style="29" customWidth="1"/>
    <col min="9904" max="9904" width="19.7109375" style="29" customWidth="1"/>
    <col min="9905" max="9905" width="49.85546875" style="29" customWidth="1"/>
    <col min="9906" max="9906" width="14.5703125" style="29" customWidth="1"/>
    <col min="9907" max="9907" width="13.7109375" style="29" customWidth="1"/>
    <col min="9908" max="9908" width="13.42578125" style="29" customWidth="1"/>
    <col min="9909" max="9909" width="15.42578125" style="29" customWidth="1"/>
    <col min="9910" max="9911" width="10.28515625" style="29" bestFit="1" customWidth="1"/>
    <col min="9912" max="10156" width="9.140625" style="29"/>
    <col min="10157" max="10157" width="5" style="29" customWidth="1"/>
    <col min="10158" max="10158" width="4.7109375" style="29" customWidth="1"/>
    <col min="10159" max="10159" width="5" style="29" customWidth="1"/>
    <col min="10160" max="10160" width="19.7109375" style="29" customWidth="1"/>
    <col min="10161" max="10161" width="49.85546875" style="29" customWidth="1"/>
    <col min="10162" max="10162" width="14.5703125" style="29" customWidth="1"/>
    <col min="10163" max="10163" width="13.7109375" style="29" customWidth="1"/>
    <col min="10164" max="10164" width="13.42578125" style="29" customWidth="1"/>
    <col min="10165" max="10165" width="15.42578125" style="29" customWidth="1"/>
    <col min="10166" max="10167" width="10.28515625" style="29" bestFit="1" customWidth="1"/>
    <col min="10168" max="10412" width="9.140625" style="29"/>
    <col min="10413" max="10413" width="5" style="29" customWidth="1"/>
    <col min="10414" max="10414" width="4.7109375" style="29" customWidth="1"/>
    <col min="10415" max="10415" width="5" style="29" customWidth="1"/>
    <col min="10416" max="10416" width="19.7109375" style="29" customWidth="1"/>
    <col min="10417" max="10417" width="49.85546875" style="29" customWidth="1"/>
    <col min="10418" max="10418" width="14.5703125" style="29" customWidth="1"/>
    <col min="10419" max="10419" width="13.7109375" style="29" customWidth="1"/>
    <col min="10420" max="10420" width="13.42578125" style="29" customWidth="1"/>
    <col min="10421" max="10421" width="15.42578125" style="29" customWidth="1"/>
    <col min="10422" max="10423" width="10.28515625" style="29" bestFit="1" customWidth="1"/>
    <col min="10424" max="10668" width="9.140625" style="29"/>
    <col min="10669" max="10669" width="5" style="29" customWidth="1"/>
    <col min="10670" max="10670" width="4.7109375" style="29" customWidth="1"/>
    <col min="10671" max="10671" width="5" style="29" customWidth="1"/>
    <col min="10672" max="10672" width="19.7109375" style="29" customWidth="1"/>
    <col min="10673" max="10673" width="49.85546875" style="29" customWidth="1"/>
    <col min="10674" max="10674" width="14.5703125" style="29" customWidth="1"/>
    <col min="10675" max="10675" width="13.7109375" style="29" customWidth="1"/>
    <col min="10676" max="10676" width="13.42578125" style="29" customWidth="1"/>
    <col min="10677" max="10677" width="15.42578125" style="29" customWidth="1"/>
    <col min="10678" max="10679" width="10.28515625" style="29" bestFit="1" customWidth="1"/>
    <col min="10680" max="10924" width="9.140625" style="29"/>
    <col min="10925" max="10925" width="5" style="29" customWidth="1"/>
    <col min="10926" max="10926" width="4.7109375" style="29" customWidth="1"/>
    <col min="10927" max="10927" width="5" style="29" customWidth="1"/>
    <col min="10928" max="10928" width="19.7109375" style="29" customWidth="1"/>
    <col min="10929" max="10929" width="49.85546875" style="29" customWidth="1"/>
    <col min="10930" max="10930" width="14.5703125" style="29" customWidth="1"/>
    <col min="10931" max="10931" width="13.7109375" style="29" customWidth="1"/>
    <col min="10932" max="10932" width="13.42578125" style="29" customWidth="1"/>
    <col min="10933" max="10933" width="15.42578125" style="29" customWidth="1"/>
    <col min="10934" max="10935" width="10.28515625" style="29" bestFit="1" customWidth="1"/>
    <col min="10936" max="11180" width="9.140625" style="29"/>
    <col min="11181" max="11181" width="5" style="29" customWidth="1"/>
    <col min="11182" max="11182" width="4.7109375" style="29" customWidth="1"/>
    <col min="11183" max="11183" width="5" style="29" customWidth="1"/>
    <col min="11184" max="11184" width="19.7109375" style="29" customWidth="1"/>
    <col min="11185" max="11185" width="49.85546875" style="29" customWidth="1"/>
    <col min="11186" max="11186" width="14.5703125" style="29" customWidth="1"/>
    <col min="11187" max="11187" width="13.7109375" style="29" customWidth="1"/>
    <col min="11188" max="11188" width="13.42578125" style="29" customWidth="1"/>
    <col min="11189" max="11189" width="15.42578125" style="29" customWidth="1"/>
    <col min="11190" max="11191" width="10.28515625" style="29" bestFit="1" customWidth="1"/>
    <col min="11192" max="11436" width="9.140625" style="29"/>
    <col min="11437" max="11437" width="5" style="29" customWidth="1"/>
    <col min="11438" max="11438" width="4.7109375" style="29" customWidth="1"/>
    <col min="11439" max="11439" width="5" style="29" customWidth="1"/>
    <col min="11440" max="11440" width="19.7109375" style="29" customWidth="1"/>
    <col min="11441" max="11441" width="49.85546875" style="29" customWidth="1"/>
    <col min="11442" max="11442" width="14.5703125" style="29" customWidth="1"/>
    <col min="11443" max="11443" width="13.7109375" style="29" customWidth="1"/>
    <col min="11444" max="11444" width="13.42578125" style="29" customWidth="1"/>
    <col min="11445" max="11445" width="15.42578125" style="29" customWidth="1"/>
    <col min="11446" max="11447" width="10.28515625" style="29" bestFit="1" customWidth="1"/>
    <col min="11448" max="11692" width="9.140625" style="29"/>
    <col min="11693" max="11693" width="5" style="29" customWidth="1"/>
    <col min="11694" max="11694" width="4.7109375" style="29" customWidth="1"/>
    <col min="11695" max="11695" width="5" style="29" customWidth="1"/>
    <col min="11696" max="11696" width="19.7109375" style="29" customWidth="1"/>
    <col min="11697" max="11697" width="49.85546875" style="29" customWidth="1"/>
    <col min="11698" max="11698" width="14.5703125" style="29" customWidth="1"/>
    <col min="11699" max="11699" width="13.7109375" style="29" customWidth="1"/>
    <col min="11700" max="11700" width="13.42578125" style="29" customWidth="1"/>
    <col min="11701" max="11701" width="15.42578125" style="29" customWidth="1"/>
    <col min="11702" max="11703" width="10.28515625" style="29" bestFit="1" customWidth="1"/>
    <col min="11704" max="11948" width="9.140625" style="29"/>
    <col min="11949" max="11949" width="5" style="29" customWidth="1"/>
    <col min="11950" max="11950" width="4.7109375" style="29" customWidth="1"/>
    <col min="11951" max="11951" width="5" style="29" customWidth="1"/>
    <col min="11952" max="11952" width="19.7109375" style="29" customWidth="1"/>
    <col min="11953" max="11953" width="49.85546875" style="29" customWidth="1"/>
    <col min="11954" max="11954" width="14.5703125" style="29" customWidth="1"/>
    <col min="11955" max="11955" width="13.7109375" style="29" customWidth="1"/>
    <col min="11956" max="11956" width="13.42578125" style="29" customWidth="1"/>
    <col min="11957" max="11957" width="15.42578125" style="29" customWidth="1"/>
    <col min="11958" max="11959" width="10.28515625" style="29" bestFit="1" customWidth="1"/>
    <col min="11960" max="12204" width="9.140625" style="29"/>
    <col min="12205" max="12205" width="5" style="29" customWidth="1"/>
    <col min="12206" max="12206" width="4.7109375" style="29" customWidth="1"/>
    <col min="12207" max="12207" width="5" style="29" customWidth="1"/>
    <col min="12208" max="12208" width="19.7109375" style="29" customWidth="1"/>
    <col min="12209" max="12209" width="49.85546875" style="29" customWidth="1"/>
    <col min="12210" max="12210" width="14.5703125" style="29" customWidth="1"/>
    <col min="12211" max="12211" width="13.7109375" style="29" customWidth="1"/>
    <col min="12212" max="12212" width="13.42578125" style="29" customWidth="1"/>
    <col min="12213" max="12213" width="15.42578125" style="29" customWidth="1"/>
    <col min="12214" max="12215" width="10.28515625" style="29" bestFit="1" customWidth="1"/>
    <col min="12216" max="12460" width="9.140625" style="29"/>
    <col min="12461" max="12461" width="5" style="29" customWidth="1"/>
    <col min="12462" max="12462" width="4.7109375" style="29" customWidth="1"/>
    <col min="12463" max="12463" width="5" style="29" customWidth="1"/>
    <col min="12464" max="12464" width="19.7109375" style="29" customWidth="1"/>
    <col min="12465" max="12465" width="49.85546875" style="29" customWidth="1"/>
    <col min="12466" max="12466" width="14.5703125" style="29" customWidth="1"/>
    <col min="12467" max="12467" width="13.7109375" style="29" customWidth="1"/>
    <col min="12468" max="12468" width="13.42578125" style="29" customWidth="1"/>
    <col min="12469" max="12469" width="15.42578125" style="29" customWidth="1"/>
    <col min="12470" max="12471" width="10.28515625" style="29" bestFit="1" customWidth="1"/>
    <col min="12472" max="12716" width="9.140625" style="29"/>
    <col min="12717" max="12717" width="5" style="29" customWidth="1"/>
    <col min="12718" max="12718" width="4.7109375" style="29" customWidth="1"/>
    <col min="12719" max="12719" width="5" style="29" customWidth="1"/>
    <col min="12720" max="12720" width="19.7109375" style="29" customWidth="1"/>
    <col min="12721" max="12721" width="49.85546875" style="29" customWidth="1"/>
    <col min="12722" max="12722" width="14.5703125" style="29" customWidth="1"/>
    <col min="12723" max="12723" width="13.7109375" style="29" customWidth="1"/>
    <col min="12724" max="12724" width="13.42578125" style="29" customWidth="1"/>
    <col min="12725" max="12725" width="15.42578125" style="29" customWidth="1"/>
    <col min="12726" max="12727" width="10.28515625" style="29" bestFit="1" customWidth="1"/>
    <col min="12728" max="12972" width="9.140625" style="29"/>
    <col min="12973" max="12973" width="5" style="29" customWidth="1"/>
    <col min="12974" max="12974" width="4.7109375" style="29" customWidth="1"/>
    <col min="12975" max="12975" width="5" style="29" customWidth="1"/>
    <col min="12976" max="12976" width="19.7109375" style="29" customWidth="1"/>
    <col min="12977" max="12977" width="49.85546875" style="29" customWidth="1"/>
    <col min="12978" max="12978" width="14.5703125" style="29" customWidth="1"/>
    <col min="12979" max="12979" width="13.7109375" style="29" customWidth="1"/>
    <col min="12980" max="12980" width="13.42578125" style="29" customWidth="1"/>
    <col min="12981" max="12981" width="15.42578125" style="29" customWidth="1"/>
    <col min="12982" max="12983" width="10.28515625" style="29" bestFit="1" customWidth="1"/>
    <col min="12984" max="13228" width="9.140625" style="29"/>
    <col min="13229" max="13229" width="5" style="29" customWidth="1"/>
    <col min="13230" max="13230" width="4.7109375" style="29" customWidth="1"/>
    <col min="13231" max="13231" width="5" style="29" customWidth="1"/>
    <col min="13232" max="13232" width="19.7109375" style="29" customWidth="1"/>
    <col min="13233" max="13233" width="49.85546875" style="29" customWidth="1"/>
    <col min="13234" max="13234" width="14.5703125" style="29" customWidth="1"/>
    <col min="13235" max="13235" width="13.7109375" style="29" customWidth="1"/>
    <col min="13236" max="13236" width="13.42578125" style="29" customWidth="1"/>
    <col min="13237" max="13237" width="15.42578125" style="29" customWidth="1"/>
    <col min="13238" max="13239" width="10.28515625" style="29" bestFit="1" customWidth="1"/>
    <col min="13240" max="13484" width="9.140625" style="29"/>
    <col min="13485" max="13485" width="5" style="29" customWidth="1"/>
    <col min="13486" max="13486" width="4.7109375" style="29" customWidth="1"/>
    <col min="13487" max="13487" width="5" style="29" customWidth="1"/>
    <col min="13488" max="13488" width="19.7109375" style="29" customWidth="1"/>
    <col min="13489" max="13489" width="49.85546875" style="29" customWidth="1"/>
    <col min="13490" max="13490" width="14.5703125" style="29" customWidth="1"/>
    <col min="13491" max="13491" width="13.7109375" style="29" customWidth="1"/>
    <col min="13492" max="13492" width="13.42578125" style="29" customWidth="1"/>
    <col min="13493" max="13493" width="15.42578125" style="29" customWidth="1"/>
    <col min="13494" max="13495" width="10.28515625" style="29" bestFit="1" customWidth="1"/>
    <col min="13496" max="13740" width="9.140625" style="29"/>
    <col min="13741" max="13741" width="5" style="29" customWidth="1"/>
    <col min="13742" max="13742" width="4.7109375" style="29" customWidth="1"/>
    <col min="13743" max="13743" width="5" style="29" customWidth="1"/>
    <col min="13744" max="13744" width="19.7109375" style="29" customWidth="1"/>
    <col min="13745" max="13745" width="49.85546875" style="29" customWidth="1"/>
    <col min="13746" max="13746" width="14.5703125" style="29" customWidth="1"/>
    <col min="13747" max="13747" width="13.7109375" style="29" customWidth="1"/>
    <col min="13748" max="13748" width="13.42578125" style="29" customWidth="1"/>
    <col min="13749" max="13749" width="15.42578125" style="29" customWidth="1"/>
    <col min="13750" max="13751" width="10.28515625" style="29" bestFit="1" customWidth="1"/>
    <col min="13752" max="13996" width="9.140625" style="29"/>
    <col min="13997" max="13997" width="5" style="29" customWidth="1"/>
    <col min="13998" max="13998" width="4.7109375" style="29" customWidth="1"/>
    <col min="13999" max="13999" width="5" style="29" customWidth="1"/>
    <col min="14000" max="14000" width="19.7109375" style="29" customWidth="1"/>
    <col min="14001" max="14001" width="49.85546875" style="29" customWidth="1"/>
    <col min="14002" max="14002" width="14.5703125" style="29" customWidth="1"/>
    <col min="14003" max="14003" width="13.7109375" style="29" customWidth="1"/>
    <col min="14004" max="14004" width="13.42578125" style="29" customWidth="1"/>
    <col min="14005" max="14005" width="15.42578125" style="29" customWidth="1"/>
    <col min="14006" max="14007" width="10.28515625" style="29" bestFit="1" customWidth="1"/>
    <col min="14008" max="14252" width="9.140625" style="29"/>
    <col min="14253" max="14253" width="5" style="29" customWidth="1"/>
    <col min="14254" max="14254" width="4.7109375" style="29" customWidth="1"/>
    <col min="14255" max="14255" width="5" style="29" customWidth="1"/>
    <col min="14256" max="14256" width="19.7109375" style="29" customWidth="1"/>
    <col min="14257" max="14257" width="49.85546875" style="29" customWidth="1"/>
    <col min="14258" max="14258" width="14.5703125" style="29" customWidth="1"/>
    <col min="14259" max="14259" width="13.7109375" style="29" customWidth="1"/>
    <col min="14260" max="14260" width="13.42578125" style="29" customWidth="1"/>
    <col min="14261" max="14261" width="15.42578125" style="29" customWidth="1"/>
    <col min="14262" max="14263" width="10.28515625" style="29" bestFit="1" customWidth="1"/>
    <col min="14264" max="14508" width="9.140625" style="29"/>
    <col min="14509" max="14509" width="5" style="29" customWidth="1"/>
    <col min="14510" max="14510" width="4.7109375" style="29" customWidth="1"/>
    <col min="14511" max="14511" width="5" style="29" customWidth="1"/>
    <col min="14512" max="14512" width="19.7109375" style="29" customWidth="1"/>
    <col min="14513" max="14513" width="49.85546875" style="29" customWidth="1"/>
    <col min="14514" max="14514" width="14.5703125" style="29" customWidth="1"/>
    <col min="14515" max="14515" width="13.7109375" style="29" customWidth="1"/>
    <col min="14516" max="14516" width="13.42578125" style="29" customWidth="1"/>
    <col min="14517" max="14517" width="15.42578125" style="29" customWidth="1"/>
    <col min="14518" max="14519" width="10.28515625" style="29" bestFit="1" customWidth="1"/>
    <col min="14520" max="14764" width="9.140625" style="29"/>
    <col min="14765" max="14765" width="5" style="29" customWidth="1"/>
    <col min="14766" max="14766" width="4.7109375" style="29" customWidth="1"/>
    <col min="14767" max="14767" width="5" style="29" customWidth="1"/>
    <col min="14768" max="14768" width="19.7109375" style="29" customWidth="1"/>
    <col min="14769" max="14769" width="49.85546875" style="29" customWidth="1"/>
    <col min="14770" max="14770" width="14.5703125" style="29" customWidth="1"/>
    <col min="14771" max="14771" width="13.7109375" style="29" customWidth="1"/>
    <col min="14772" max="14772" width="13.42578125" style="29" customWidth="1"/>
    <col min="14773" max="14773" width="15.42578125" style="29" customWidth="1"/>
    <col min="14774" max="14775" width="10.28515625" style="29" bestFit="1" customWidth="1"/>
    <col min="14776" max="15020" width="9.140625" style="29"/>
    <col min="15021" max="15021" width="5" style="29" customWidth="1"/>
    <col min="15022" max="15022" width="4.7109375" style="29" customWidth="1"/>
    <col min="15023" max="15023" width="5" style="29" customWidth="1"/>
    <col min="15024" max="15024" width="19.7109375" style="29" customWidth="1"/>
    <col min="15025" max="15025" width="49.85546875" style="29" customWidth="1"/>
    <col min="15026" max="15026" width="14.5703125" style="29" customWidth="1"/>
    <col min="15027" max="15027" width="13.7109375" style="29" customWidth="1"/>
    <col min="15028" max="15028" width="13.42578125" style="29" customWidth="1"/>
    <col min="15029" max="15029" width="15.42578125" style="29" customWidth="1"/>
    <col min="15030" max="15031" width="10.28515625" style="29" bestFit="1" customWidth="1"/>
    <col min="15032" max="15276" width="9.140625" style="29"/>
    <col min="15277" max="15277" width="5" style="29" customWidth="1"/>
    <col min="15278" max="15278" width="4.7109375" style="29" customWidth="1"/>
    <col min="15279" max="15279" width="5" style="29" customWidth="1"/>
    <col min="15280" max="15280" width="19.7109375" style="29" customWidth="1"/>
    <col min="15281" max="15281" width="49.85546875" style="29" customWidth="1"/>
    <col min="15282" max="15282" width="14.5703125" style="29" customWidth="1"/>
    <col min="15283" max="15283" width="13.7109375" style="29" customWidth="1"/>
    <col min="15284" max="15284" width="13.42578125" style="29" customWidth="1"/>
    <col min="15285" max="15285" width="15.42578125" style="29" customWidth="1"/>
    <col min="15286" max="15287" width="10.28515625" style="29" bestFit="1" customWidth="1"/>
    <col min="15288" max="15532" width="9.140625" style="29"/>
    <col min="15533" max="15533" width="5" style="29" customWidth="1"/>
    <col min="15534" max="15534" width="4.7109375" style="29" customWidth="1"/>
    <col min="15535" max="15535" width="5" style="29" customWidth="1"/>
    <col min="15536" max="15536" width="19.7109375" style="29" customWidth="1"/>
    <col min="15537" max="15537" width="49.85546875" style="29" customWidth="1"/>
    <col min="15538" max="15538" width="14.5703125" style="29" customWidth="1"/>
    <col min="15539" max="15539" width="13.7109375" style="29" customWidth="1"/>
    <col min="15540" max="15540" width="13.42578125" style="29" customWidth="1"/>
    <col min="15541" max="15541" width="15.42578125" style="29" customWidth="1"/>
    <col min="15542" max="15543" width="10.28515625" style="29" bestFit="1" customWidth="1"/>
    <col min="15544" max="15788" width="9.140625" style="29"/>
    <col min="15789" max="15789" width="5" style="29" customWidth="1"/>
    <col min="15790" max="15790" width="4.7109375" style="29" customWidth="1"/>
    <col min="15791" max="15791" width="5" style="29" customWidth="1"/>
    <col min="15792" max="15792" width="19.7109375" style="29" customWidth="1"/>
    <col min="15793" max="15793" width="49.85546875" style="29" customWidth="1"/>
    <col min="15794" max="15794" width="14.5703125" style="29" customWidth="1"/>
    <col min="15795" max="15795" width="13.7109375" style="29" customWidth="1"/>
    <col min="15796" max="15796" width="13.42578125" style="29" customWidth="1"/>
    <col min="15797" max="15797" width="15.42578125" style="29" customWidth="1"/>
    <col min="15798" max="15799" width="10.28515625" style="29" bestFit="1" customWidth="1"/>
    <col min="15800" max="16044" width="9.140625" style="29"/>
    <col min="16045" max="16045" width="5" style="29" customWidth="1"/>
    <col min="16046" max="16046" width="4.7109375" style="29" customWidth="1"/>
    <col min="16047" max="16047" width="5" style="29" customWidth="1"/>
    <col min="16048" max="16048" width="19.7109375" style="29" customWidth="1"/>
    <col min="16049" max="16049" width="49.85546875" style="29" customWidth="1"/>
    <col min="16050" max="16050" width="14.5703125" style="29" customWidth="1"/>
    <col min="16051" max="16051" width="13.7109375" style="29" customWidth="1"/>
    <col min="16052" max="16052" width="13.42578125" style="29" customWidth="1"/>
    <col min="16053" max="16053" width="15.42578125" style="29" customWidth="1"/>
    <col min="16054" max="16055" width="10.28515625" style="29" bestFit="1" customWidth="1"/>
    <col min="16056" max="16384" width="9.140625" style="29"/>
  </cols>
  <sheetData>
    <row r="1" spans="2:7">
      <c r="C1" s="29" t="s">
        <v>107</v>
      </c>
      <c r="E1" s="31"/>
      <c r="F1" s="32" t="s">
        <v>180</v>
      </c>
    </row>
    <row r="2" spans="2:7" ht="17.25" customHeight="1">
      <c r="D2" s="390" t="s">
        <v>88</v>
      </c>
      <c r="E2" s="390"/>
      <c r="F2" s="390"/>
    </row>
    <row r="3" spans="2:7">
      <c r="D3" s="33"/>
      <c r="E3" s="391" t="s">
        <v>108</v>
      </c>
      <c r="F3" s="391"/>
    </row>
    <row r="4" spans="2:7">
      <c r="C4" s="34"/>
      <c r="D4" s="34"/>
    </row>
    <row r="5" spans="2:7" ht="66.75" customHeight="1">
      <c r="B5" s="392" t="s">
        <v>181</v>
      </c>
      <c r="C5" s="392"/>
      <c r="D5" s="392"/>
      <c r="E5" s="392"/>
      <c r="F5" s="392"/>
    </row>
    <row r="6" spans="2:7">
      <c r="C6" s="35"/>
      <c r="D6" s="35"/>
      <c r="E6" s="36"/>
      <c r="F6" s="86" t="s">
        <v>109</v>
      </c>
    </row>
    <row r="7" spans="2:7" s="38" customFormat="1" ht="69.75" customHeight="1">
      <c r="B7" s="393" t="s">
        <v>37</v>
      </c>
      <c r="C7" s="394"/>
      <c r="D7" s="395" t="s">
        <v>110</v>
      </c>
      <c r="E7" s="396" t="s">
        <v>182</v>
      </c>
      <c r="F7" s="396"/>
      <c r="G7" s="37"/>
    </row>
    <row r="8" spans="2:7" s="38" customFormat="1" ht="36.75" customHeight="1">
      <c r="B8" s="49" t="s">
        <v>111</v>
      </c>
      <c r="C8" s="49" t="s">
        <v>4</v>
      </c>
      <c r="D8" s="395"/>
      <c r="E8" s="48" t="s">
        <v>112</v>
      </c>
      <c r="F8" s="48" t="s">
        <v>113</v>
      </c>
    </row>
    <row r="9" spans="2:7" s="39" customFormat="1">
      <c r="B9" s="40"/>
      <c r="C9" s="40"/>
      <c r="D9" s="40" t="s">
        <v>64</v>
      </c>
      <c r="E9" s="55">
        <f t="shared" ref="E9:F9" si="0">E11</f>
        <v>150000</v>
      </c>
      <c r="F9" s="55">
        <f t="shared" si="0"/>
        <v>263175</v>
      </c>
    </row>
    <row r="10" spans="2:7" s="38" customFormat="1">
      <c r="B10" s="87"/>
      <c r="C10" s="87"/>
      <c r="D10" s="87" t="s">
        <v>19</v>
      </c>
      <c r="E10" s="53"/>
      <c r="F10" s="53"/>
    </row>
    <row r="11" spans="2:7" s="6" customFormat="1">
      <c r="B11" s="17"/>
      <c r="C11" s="40"/>
      <c r="D11" s="40" t="s">
        <v>114</v>
      </c>
      <c r="E11" s="55">
        <f t="shared" ref="E11:F11" si="1">E13</f>
        <v>150000</v>
      </c>
      <c r="F11" s="55">
        <f t="shared" si="1"/>
        <v>263175</v>
      </c>
    </row>
    <row r="12" spans="2:7" s="1" customFormat="1" ht="19.5" customHeight="1">
      <c r="B12" s="16"/>
      <c r="C12" s="87"/>
      <c r="D12" s="87" t="s">
        <v>8</v>
      </c>
      <c r="E12" s="53"/>
      <c r="F12" s="53"/>
    </row>
    <row r="13" spans="2:7" s="42" customFormat="1" ht="34.5">
      <c r="B13" s="41"/>
      <c r="C13" s="40"/>
      <c r="D13" s="40" t="s">
        <v>38</v>
      </c>
      <c r="E13" s="55">
        <f t="shared" ref="E13:F13" si="2">E15</f>
        <v>150000</v>
      </c>
      <c r="F13" s="55">
        <f t="shared" si="2"/>
        <v>263175</v>
      </c>
    </row>
    <row r="14" spans="2:7">
      <c r="B14" s="43"/>
      <c r="C14" s="87"/>
      <c r="D14" s="87" t="s">
        <v>101</v>
      </c>
      <c r="E14" s="53"/>
      <c r="F14" s="53"/>
    </row>
    <row r="15" spans="2:7" s="42" customFormat="1" ht="19.5" customHeight="1">
      <c r="B15" s="88">
        <v>1212</v>
      </c>
      <c r="C15" s="41"/>
      <c r="D15" s="40" t="s">
        <v>115</v>
      </c>
      <c r="E15" s="55">
        <f t="shared" ref="E15:F15" si="3">E17</f>
        <v>150000</v>
      </c>
      <c r="F15" s="55">
        <f t="shared" si="3"/>
        <v>263175</v>
      </c>
    </row>
    <row r="16" spans="2:7" s="1" customFormat="1">
      <c r="B16" s="87"/>
      <c r="C16" s="87"/>
      <c r="D16" s="87" t="s">
        <v>8</v>
      </c>
      <c r="E16" s="52"/>
      <c r="F16" s="52"/>
    </row>
    <row r="17" spans="2:7" s="42" customFormat="1" ht="35.25" customHeight="1">
      <c r="B17" s="40"/>
      <c r="C17" s="88" t="s">
        <v>183</v>
      </c>
      <c r="D17" s="84" t="s">
        <v>33</v>
      </c>
      <c r="E17" s="55">
        <f t="shared" ref="E17:F17" si="4">E19</f>
        <v>150000</v>
      </c>
      <c r="F17" s="55">
        <f t="shared" si="4"/>
        <v>263175</v>
      </c>
    </row>
    <row r="18" spans="2:7" s="1" customFormat="1" ht="21.75" customHeight="1">
      <c r="B18" s="44"/>
      <c r="C18" s="44"/>
      <c r="D18" s="45" t="s">
        <v>10</v>
      </c>
      <c r="E18" s="53"/>
      <c r="F18" s="53"/>
    </row>
    <row r="19" spans="2:7">
      <c r="B19" s="46"/>
      <c r="C19" s="47"/>
      <c r="D19" s="89" t="s">
        <v>117</v>
      </c>
      <c r="E19" s="51">
        <f t="shared" ref="E19:F19" si="5">E21</f>
        <v>150000</v>
      </c>
      <c r="F19" s="51">
        <f t="shared" si="5"/>
        <v>263175</v>
      </c>
    </row>
    <row r="20" spans="2:7" ht="20.25" customHeight="1">
      <c r="B20" s="46"/>
      <c r="C20" s="47"/>
      <c r="D20" s="45" t="s">
        <v>116</v>
      </c>
      <c r="E20" s="54"/>
      <c r="F20" s="54"/>
    </row>
    <row r="21" spans="2:7" ht="57.75" customHeight="1">
      <c r="B21" s="46"/>
      <c r="C21" s="47"/>
      <c r="D21" s="85" t="s">
        <v>149</v>
      </c>
      <c r="E21" s="53">
        <v>150000</v>
      </c>
      <c r="F21" s="53">
        <v>263175</v>
      </c>
      <c r="G21" s="90"/>
    </row>
    <row r="23" spans="2:7">
      <c r="C23" s="1"/>
      <c r="D23" s="1"/>
      <c r="E23" s="20"/>
    </row>
    <row r="24" spans="2:7">
      <c r="C24" s="1"/>
      <c r="D24" s="1"/>
      <c r="E24" s="20"/>
    </row>
    <row r="25" spans="2:7">
      <c r="C25" s="12" t="s">
        <v>27</v>
      </c>
      <c r="D25" s="7"/>
      <c r="E25" s="20"/>
    </row>
    <row r="26" spans="2:7">
      <c r="C26" s="12" t="s">
        <v>28</v>
      </c>
      <c r="D26" s="7"/>
      <c r="E26" s="20"/>
    </row>
    <row r="27" spans="2:7">
      <c r="C27" s="13"/>
      <c r="D27" s="9" t="s">
        <v>26</v>
      </c>
      <c r="E27" s="20"/>
    </row>
    <row r="28" spans="2:7">
      <c r="C28" s="1"/>
      <c r="D28" s="1"/>
      <c r="E28" s="20"/>
    </row>
    <row r="29" spans="2:7">
      <c r="C29" s="1"/>
      <c r="D29" s="1"/>
      <c r="E29" s="20"/>
    </row>
  </sheetData>
  <mergeCells count="6">
    <mergeCell ref="D2:F2"/>
    <mergeCell ref="E3:F3"/>
    <mergeCell ref="B5:F5"/>
    <mergeCell ref="B7:C7"/>
    <mergeCell ref="D7:D8"/>
    <mergeCell ref="E7:F7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7503-45C4-4E25-B1D7-8F87F1B4EAF3}">
  <dimension ref="B1:K19"/>
  <sheetViews>
    <sheetView workbookViewId="0">
      <selection activeCell="E21" sqref="E21"/>
    </sheetView>
  </sheetViews>
  <sheetFormatPr defaultRowHeight="17.25"/>
  <cols>
    <col min="1" max="1" width="9.140625" style="91"/>
    <col min="2" max="2" width="10.5703125" style="91" customWidth="1"/>
    <col min="3" max="3" width="14.7109375" style="91" customWidth="1"/>
    <col min="4" max="4" width="9.140625" style="91"/>
    <col min="5" max="5" width="14.7109375" style="91" customWidth="1"/>
    <col min="6" max="6" width="32.42578125" style="91" customWidth="1"/>
    <col min="7" max="7" width="42.140625" style="91" customWidth="1"/>
    <col min="8" max="8" width="25.5703125" style="91" customWidth="1"/>
    <col min="9" max="16384" width="9.140625" style="91"/>
  </cols>
  <sheetData>
    <row r="1" spans="2:11">
      <c r="H1" s="5" t="s">
        <v>196</v>
      </c>
      <c r="J1" s="92"/>
      <c r="K1" s="92"/>
    </row>
    <row r="2" spans="2:11">
      <c r="G2" s="92"/>
      <c r="H2" s="92" t="s">
        <v>88</v>
      </c>
      <c r="J2" s="92"/>
      <c r="K2" s="92"/>
    </row>
    <row r="3" spans="2:11">
      <c r="H3" s="92" t="s">
        <v>89</v>
      </c>
      <c r="J3" s="92"/>
      <c r="K3" s="92"/>
    </row>
    <row r="5" spans="2:11" ht="44.25" customHeight="1">
      <c r="B5" s="371" t="s">
        <v>197</v>
      </c>
      <c r="C5" s="371"/>
      <c r="D5" s="371"/>
      <c r="E5" s="371"/>
      <c r="F5" s="371"/>
      <c r="G5" s="371"/>
      <c r="H5" s="371"/>
    </row>
    <row r="6" spans="2:11">
      <c r="G6" s="360" t="s">
        <v>52</v>
      </c>
      <c r="H6" s="360"/>
      <c r="I6" s="92"/>
    </row>
    <row r="7" spans="2:11" ht="86.25">
      <c r="B7" s="398" t="s">
        <v>90</v>
      </c>
      <c r="C7" s="398"/>
      <c r="D7" s="398" t="s">
        <v>198</v>
      </c>
      <c r="E7" s="398"/>
      <c r="F7" s="398"/>
      <c r="G7" s="398" t="s">
        <v>199</v>
      </c>
      <c r="H7" s="94" t="s">
        <v>200</v>
      </c>
    </row>
    <row r="8" spans="2:11" ht="34.5">
      <c r="B8" s="93" t="s">
        <v>3</v>
      </c>
      <c r="C8" s="93" t="s">
        <v>4</v>
      </c>
      <c r="D8" s="398"/>
      <c r="E8" s="398"/>
      <c r="F8" s="398"/>
      <c r="G8" s="399"/>
      <c r="H8" s="93" t="s">
        <v>50</v>
      </c>
    </row>
    <row r="9" spans="2:11">
      <c r="B9" s="96">
        <v>1</v>
      </c>
      <c r="C9" s="96">
        <v>2</v>
      </c>
      <c r="D9" s="400">
        <v>3</v>
      </c>
      <c r="E9" s="400"/>
      <c r="F9" s="400"/>
      <c r="G9" s="96">
        <v>4</v>
      </c>
      <c r="H9" s="96">
        <v>5</v>
      </c>
    </row>
    <row r="10" spans="2:11" s="13" customFormat="1">
      <c r="B10" s="97" t="s">
        <v>5</v>
      </c>
      <c r="C10" s="97"/>
      <c r="D10" s="97"/>
      <c r="E10" s="97"/>
      <c r="F10" s="97"/>
      <c r="G10" s="97"/>
      <c r="H10" s="98">
        <f>H11</f>
        <v>3166.4</v>
      </c>
    </row>
    <row r="11" spans="2:11" s="13" customFormat="1" ht="27" customHeight="1">
      <c r="B11" s="366" t="s">
        <v>38</v>
      </c>
      <c r="C11" s="366"/>
      <c r="D11" s="366"/>
      <c r="E11" s="366"/>
      <c r="F11" s="366"/>
      <c r="G11" s="366"/>
      <c r="H11" s="57">
        <f t="shared" ref="H11:H12" si="0">H12</f>
        <v>3166.4</v>
      </c>
    </row>
    <row r="12" spans="2:11" s="100" customFormat="1" ht="27" customHeight="1">
      <c r="B12" s="99">
        <v>1212</v>
      </c>
      <c r="C12" s="397" t="s">
        <v>39</v>
      </c>
      <c r="D12" s="397"/>
      <c r="E12" s="397"/>
      <c r="F12" s="397"/>
      <c r="G12" s="397"/>
      <c r="H12" s="98">
        <f t="shared" si="0"/>
        <v>3166.4</v>
      </c>
    </row>
    <row r="13" spans="2:11" s="13" customFormat="1" ht="34.5" customHeight="1">
      <c r="B13" s="95"/>
      <c r="C13" s="99">
        <v>12025</v>
      </c>
      <c r="D13" s="398" t="s">
        <v>39</v>
      </c>
      <c r="E13" s="398"/>
      <c r="F13" s="398"/>
      <c r="G13" s="93" t="s">
        <v>193</v>
      </c>
      <c r="H13" s="98">
        <f>+H14</f>
        <v>3166.4</v>
      </c>
      <c r="J13" s="101"/>
    </row>
    <row r="14" spans="2:11" s="13" customFormat="1" ht="34.5">
      <c r="B14" s="95"/>
      <c r="C14" s="95"/>
      <c r="D14" s="397"/>
      <c r="E14" s="397"/>
      <c r="F14" s="397"/>
      <c r="G14" s="102" t="s">
        <v>201</v>
      </c>
      <c r="H14" s="103">
        <f>'2'!I32</f>
        <v>3166.4</v>
      </c>
    </row>
    <row r="15" spans="2:11">
      <c r="D15" s="104"/>
      <c r="E15" s="104"/>
      <c r="F15" s="104"/>
    </row>
    <row r="16" spans="2:11" s="1" customFormat="1">
      <c r="B16" s="21"/>
      <c r="C16" s="12" t="s">
        <v>27</v>
      </c>
      <c r="D16" s="7"/>
      <c r="E16" s="8"/>
      <c r="H16" s="22"/>
      <c r="I16" s="22"/>
      <c r="J16" s="23"/>
    </row>
    <row r="17" spans="2:10" s="1" customFormat="1">
      <c r="B17" s="21"/>
      <c r="C17" s="12" t="s">
        <v>28</v>
      </c>
      <c r="D17" s="7"/>
      <c r="E17" s="8"/>
      <c r="H17" s="22"/>
      <c r="I17" s="22"/>
      <c r="J17" s="23"/>
    </row>
    <row r="18" spans="2:10" s="1" customFormat="1">
      <c r="B18" s="21"/>
      <c r="C18" s="13"/>
      <c r="D18" s="9" t="s">
        <v>26</v>
      </c>
      <c r="E18" s="8"/>
      <c r="H18" s="22"/>
      <c r="I18" s="22"/>
      <c r="J18" s="23"/>
    </row>
    <row r="19" spans="2:10" s="1" customFormat="1">
      <c r="B19" s="21"/>
      <c r="E19" s="3"/>
      <c r="H19" s="22"/>
      <c r="I19" s="22"/>
      <c r="J19" s="23"/>
    </row>
  </sheetData>
  <mergeCells count="10">
    <mergeCell ref="B11:G11"/>
    <mergeCell ref="C12:G12"/>
    <mergeCell ref="D13:F13"/>
    <mergeCell ref="D14:F14"/>
    <mergeCell ref="B5:H5"/>
    <mergeCell ref="G6:H6"/>
    <mergeCell ref="B7:C7"/>
    <mergeCell ref="D7:F8"/>
    <mergeCell ref="G7:G8"/>
    <mergeCell ref="D9:F9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A86E-917B-4496-A904-83FBF8359F5C}">
  <dimension ref="B1:N52"/>
  <sheetViews>
    <sheetView zoomScaleNormal="100" workbookViewId="0">
      <selection activeCell="L7" sqref="L7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6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3.140625" style="1" customWidth="1"/>
    <col min="10" max="10" width="51.28515625" style="1" customWidth="1"/>
    <col min="11" max="12" width="18.140625" style="1" customWidth="1"/>
    <col min="13" max="13" width="13.7109375" style="1" bestFit="1" customWidth="1"/>
    <col min="14" max="14" width="15.28515625" style="1" customWidth="1"/>
    <col min="15" max="16384" width="9.140625" style="1"/>
  </cols>
  <sheetData>
    <row r="1" spans="2:12">
      <c r="K1" s="360" t="s">
        <v>274</v>
      </c>
      <c r="L1" s="360"/>
    </row>
    <row r="2" spans="2:12">
      <c r="J2" s="360" t="s">
        <v>88</v>
      </c>
      <c r="K2" s="360"/>
      <c r="L2" s="360"/>
    </row>
    <row r="3" spans="2:12">
      <c r="J3" s="360" t="s">
        <v>89</v>
      </c>
      <c r="K3" s="360"/>
      <c r="L3" s="360"/>
    </row>
    <row r="5" spans="2:12" ht="33.75" customHeight="1">
      <c r="B5" s="362" t="s">
        <v>184</v>
      </c>
      <c r="C5" s="362"/>
      <c r="D5" s="362"/>
      <c r="E5" s="362"/>
      <c r="F5" s="362"/>
      <c r="G5" s="362"/>
      <c r="H5" s="362"/>
      <c r="I5" s="362"/>
      <c r="J5" s="362"/>
      <c r="K5" s="362"/>
      <c r="L5" s="362"/>
    </row>
    <row r="7" spans="2:12">
      <c r="B7" s="4"/>
      <c r="C7" s="4"/>
      <c r="D7" s="4"/>
      <c r="E7" s="4"/>
      <c r="F7" s="4"/>
      <c r="G7" s="4"/>
      <c r="H7" s="4"/>
      <c r="I7" s="4"/>
      <c r="J7" s="4"/>
      <c r="K7" s="4"/>
      <c r="L7" s="254" t="s">
        <v>52</v>
      </c>
    </row>
    <row r="8" spans="2:12" s="6" customFormat="1" ht="101.25" customHeight="1">
      <c r="B8" s="366" t="s">
        <v>53</v>
      </c>
      <c r="C8" s="366" t="s">
        <v>54</v>
      </c>
      <c r="D8" s="366"/>
      <c r="E8" s="366" t="s">
        <v>55</v>
      </c>
      <c r="F8" s="366"/>
      <c r="G8" s="366"/>
      <c r="H8" s="366"/>
      <c r="I8" s="366" t="s">
        <v>56</v>
      </c>
      <c r="J8" s="366" t="s">
        <v>57</v>
      </c>
      <c r="K8" s="367" t="s">
        <v>13</v>
      </c>
      <c r="L8" s="368"/>
    </row>
    <row r="9" spans="2:12" s="6" customFormat="1" ht="32.25" customHeight="1">
      <c r="B9" s="366"/>
      <c r="C9" s="14" t="s">
        <v>58</v>
      </c>
      <c r="D9" s="14" t="s">
        <v>59</v>
      </c>
      <c r="E9" s="14" t="s">
        <v>60</v>
      </c>
      <c r="F9" s="14" t="s">
        <v>59</v>
      </c>
      <c r="G9" s="14" t="s">
        <v>61</v>
      </c>
      <c r="H9" s="14" t="s">
        <v>62</v>
      </c>
      <c r="I9" s="366"/>
      <c r="J9" s="366"/>
      <c r="K9" s="14" t="s">
        <v>63</v>
      </c>
      <c r="L9" s="14" t="s">
        <v>1</v>
      </c>
    </row>
    <row r="10" spans="2:12" s="6" customFormat="1">
      <c r="B10" s="405" t="s">
        <v>64</v>
      </c>
      <c r="C10" s="406"/>
      <c r="D10" s="406"/>
      <c r="E10" s="406"/>
      <c r="F10" s="406"/>
      <c r="G10" s="406"/>
      <c r="H10" s="407"/>
      <c r="I10" s="17"/>
      <c r="J10" s="17"/>
      <c r="K10" s="255">
        <f>K11+K31+K39</f>
        <v>0</v>
      </c>
      <c r="L10" s="255">
        <f>L11+L31+L39</f>
        <v>0</v>
      </c>
    </row>
    <row r="11" spans="2:12" s="6" customFormat="1" ht="22.5" customHeight="1">
      <c r="B11" s="122" t="s">
        <v>38</v>
      </c>
      <c r="C11" s="123"/>
      <c r="D11" s="123"/>
      <c r="E11" s="124"/>
      <c r="F11" s="17"/>
      <c r="G11" s="17"/>
      <c r="H11" s="17"/>
      <c r="I11" s="17"/>
      <c r="J11" s="17"/>
      <c r="K11" s="255">
        <f>K12+K17</f>
        <v>-1998</v>
      </c>
      <c r="L11" s="255">
        <f>L12+L17</f>
        <v>-1998</v>
      </c>
    </row>
    <row r="12" spans="2:12" s="6" customFormat="1" ht="22.5" customHeight="1">
      <c r="B12" s="122"/>
      <c r="C12" s="14" t="s">
        <v>249</v>
      </c>
      <c r="D12" s="363" t="s">
        <v>250</v>
      </c>
      <c r="E12" s="363"/>
      <c r="F12" s="363"/>
      <c r="G12" s="363"/>
      <c r="H12" s="363"/>
      <c r="I12" s="363"/>
      <c r="J12" s="363"/>
      <c r="K12" s="166">
        <f>K13</f>
        <v>-26141.8</v>
      </c>
      <c r="L12" s="166">
        <f t="shared" ref="L12" si="0">L13</f>
        <v>-26141.8</v>
      </c>
    </row>
    <row r="13" spans="2:12" s="6" customFormat="1" ht="24" customHeight="1">
      <c r="B13" s="122"/>
      <c r="C13" s="114"/>
      <c r="D13" s="114"/>
      <c r="E13" s="15" t="s">
        <v>251</v>
      </c>
      <c r="F13" s="363" t="s">
        <v>246</v>
      </c>
      <c r="G13" s="363"/>
      <c r="H13" s="363"/>
      <c r="I13" s="363"/>
      <c r="J13" s="363"/>
      <c r="K13" s="166">
        <v>-26141.8</v>
      </c>
      <c r="L13" s="166">
        <f>K13</f>
        <v>-26141.8</v>
      </c>
    </row>
    <row r="14" spans="2:12" s="6" customFormat="1" ht="22.5" customHeight="1">
      <c r="B14" s="122"/>
      <c r="C14" s="114"/>
      <c r="D14" s="114"/>
      <c r="E14" s="114"/>
      <c r="F14" s="114"/>
      <c r="G14" s="363" t="s">
        <v>246</v>
      </c>
      <c r="H14" s="363"/>
      <c r="I14" s="363"/>
      <c r="J14" s="363"/>
      <c r="K14" s="363"/>
      <c r="L14" s="363"/>
    </row>
    <row r="15" spans="2:12" s="6" customFormat="1" ht="33.75" customHeight="1">
      <c r="B15" s="122"/>
      <c r="C15" s="114"/>
      <c r="D15" s="114"/>
      <c r="E15" s="114"/>
      <c r="F15" s="114"/>
      <c r="G15" s="114"/>
      <c r="H15" s="363" t="s">
        <v>252</v>
      </c>
      <c r="I15" s="363"/>
      <c r="J15" s="363"/>
      <c r="K15" s="363"/>
      <c r="L15" s="363"/>
    </row>
    <row r="16" spans="2:12" s="6" customFormat="1" ht="22.5" customHeight="1">
      <c r="B16" s="122"/>
      <c r="C16" s="114"/>
      <c r="D16" s="114"/>
      <c r="E16" s="114"/>
      <c r="F16" s="114"/>
      <c r="G16" s="114"/>
      <c r="H16" s="114"/>
      <c r="I16" s="363" t="s">
        <v>253</v>
      </c>
      <c r="J16" s="363"/>
      <c r="K16" s="363"/>
      <c r="L16" s="363"/>
    </row>
    <row r="17" spans="2:14" s="128" customFormat="1" ht="23.25" customHeight="1">
      <c r="B17" s="256"/>
      <c r="C17" s="14" t="s">
        <v>65</v>
      </c>
      <c r="D17" s="408" t="s">
        <v>66</v>
      </c>
      <c r="E17" s="408"/>
      <c r="F17" s="408"/>
      <c r="G17" s="408"/>
      <c r="H17" s="408"/>
      <c r="I17" s="408"/>
      <c r="J17" s="408"/>
      <c r="K17" s="125">
        <v>24143.8</v>
      </c>
      <c r="L17" s="125">
        <v>24143.8</v>
      </c>
      <c r="N17" s="257"/>
    </row>
    <row r="18" spans="2:14" ht="27" customHeight="1">
      <c r="B18" s="16"/>
      <c r="C18" s="16"/>
      <c r="D18" s="16"/>
      <c r="E18" s="14" t="s">
        <v>40</v>
      </c>
      <c r="F18" s="363" t="s">
        <v>39</v>
      </c>
      <c r="G18" s="363"/>
      <c r="H18" s="363"/>
      <c r="I18" s="363"/>
      <c r="J18" s="363"/>
      <c r="K18" s="166">
        <f>'1'!G17</f>
        <v>152216.5</v>
      </c>
      <c r="L18" s="166">
        <f>'1'!H17</f>
        <v>266341.40000000002</v>
      </c>
    </row>
    <row r="19" spans="2:14" ht="35.25" customHeight="1">
      <c r="B19" s="16"/>
      <c r="C19" s="16"/>
      <c r="D19" s="16"/>
      <c r="E19" s="114"/>
      <c r="F19" s="114"/>
      <c r="G19" s="363" t="s">
        <v>288</v>
      </c>
      <c r="H19" s="363"/>
      <c r="I19" s="363"/>
      <c r="J19" s="363"/>
      <c r="K19" s="363"/>
      <c r="L19" s="363"/>
    </row>
    <row r="20" spans="2:14" ht="21.75" customHeight="1">
      <c r="B20" s="16"/>
      <c r="C20" s="16"/>
      <c r="D20" s="16"/>
      <c r="E20" s="114"/>
      <c r="F20" s="114"/>
      <c r="G20" s="114"/>
      <c r="H20" s="363" t="s">
        <v>36</v>
      </c>
      <c r="I20" s="363"/>
      <c r="J20" s="363"/>
      <c r="K20" s="363"/>
      <c r="L20" s="363"/>
    </row>
    <row r="21" spans="2:14" ht="20.25" customHeight="1">
      <c r="B21" s="16"/>
      <c r="C21" s="16"/>
      <c r="D21" s="16"/>
      <c r="E21" s="114"/>
      <c r="F21" s="114"/>
      <c r="G21" s="114"/>
      <c r="H21" s="114"/>
      <c r="I21" s="363" t="s">
        <v>34</v>
      </c>
      <c r="J21" s="363"/>
      <c r="K21" s="363"/>
      <c r="L21" s="363"/>
    </row>
    <row r="22" spans="2:14" ht="19.5" customHeight="1">
      <c r="B22" s="16"/>
      <c r="C22" s="16"/>
      <c r="D22" s="16"/>
      <c r="E22" s="114"/>
      <c r="F22" s="114"/>
      <c r="G22" s="114"/>
      <c r="H22" s="114"/>
      <c r="I22" s="10"/>
      <c r="J22" s="10" t="s">
        <v>72</v>
      </c>
      <c r="K22" s="14"/>
      <c r="L22" s="14">
        <f>'8.'!L73+'8.'!L36</f>
        <v>2</v>
      </c>
    </row>
    <row r="23" spans="2:14" ht="23.25" customHeight="1">
      <c r="B23" s="114"/>
      <c r="C23" s="114"/>
      <c r="D23" s="114"/>
      <c r="E23" s="10" t="s">
        <v>83</v>
      </c>
      <c r="F23" s="363" t="s">
        <v>74</v>
      </c>
      <c r="G23" s="363"/>
      <c r="H23" s="363"/>
      <c r="I23" s="363"/>
      <c r="J23" s="363"/>
      <c r="K23" s="18">
        <f>'2'!H39</f>
        <v>-128072.70000000016</v>
      </c>
      <c r="L23" s="18">
        <f>'2'!I39</f>
        <v>-242197.59999999998</v>
      </c>
    </row>
    <row r="24" spans="2:14" ht="53.25" customHeight="1">
      <c r="B24" s="114"/>
      <c r="C24" s="114"/>
      <c r="D24" s="114"/>
      <c r="E24" s="114"/>
      <c r="F24" s="114"/>
      <c r="G24" s="363" t="s">
        <v>84</v>
      </c>
      <c r="H24" s="363"/>
      <c r="I24" s="363"/>
      <c r="J24" s="363"/>
      <c r="K24" s="363"/>
      <c r="L24" s="363"/>
    </row>
    <row r="25" spans="2:14" ht="38.25" customHeight="1">
      <c r="B25" s="114"/>
      <c r="C25" s="114"/>
      <c r="D25" s="114"/>
      <c r="E25" s="114"/>
      <c r="F25" s="114"/>
      <c r="G25" s="114"/>
      <c r="H25" s="363" t="s">
        <v>85</v>
      </c>
      <c r="I25" s="363"/>
      <c r="J25" s="363"/>
      <c r="K25" s="363"/>
      <c r="L25" s="363"/>
      <c r="M25" s="165"/>
    </row>
    <row r="26" spans="2:14" ht="23.25" customHeight="1">
      <c r="B26" s="114"/>
      <c r="C26" s="114"/>
      <c r="D26" s="114"/>
      <c r="E26" s="114"/>
      <c r="F26" s="114"/>
      <c r="G26" s="114"/>
      <c r="H26" s="114"/>
      <c r="I26" s="363" t="s">
        <v>86</v>
      </c>
      <c r="J26" s="363"/>
      <c r="K26" s="363"/>
      <c r="L26" s="363"/>
      <c r="M26" s="165"/>
    </row>
    <row r="27" spans="2:14" ht="20.25" customHeight="1">
      <c r="B27" s="114"/>
      <c r="C27" s="114"/>
      <c r="D27" s="114"/>
      <c r="E27" s="114"/>
      <c r="F27" s="114"/>
      <c r="G27" s="114"/>
      <c r="H27" s="114"/>
      <c r="I27" s="10"/>
      <c r="J27" s="10" t="s">
        <v>318</v>
      </c>
      <c r="K27" s="58"/>
      <c r="L27" s="278">
        <v>8760</v>
      </c>
      <c r="M27" s="165"/>
    </row>
    <row r="28" spans="2:14" ht="20.25" customHeight="1">
      <c r="B28" s="114"/>
      <c r="C28" s="114"/>
      <c r="D28" s="114"/>
      <c r="E28" s="114"/>
      <c r="F28" s="114"/>
      <c r="G28" s="114"/>
      <c r="H28" s="114"/>
      <c r="I28" s="10"/>
      <c r="J28" s="10" t="s">
        <v>320</v>
      </c>
      <c r="K28" s="340"/>
      <c r="L28" s="341">
        <v>12167</v>
      </c>
      <c r="M28" s="165"/>
    </row>
    <row r="29" spans="2:14" ht="19.5" customHeight="1">
      <c r="B29" s="16"/>
      <c r="C29" s="16"/>
      <c r="D29" s="16"/>
      <c r="E29" s="114"/>
      <c r="F29" s="114"/>
      <c r="G29" s="114"/>
      <c r="H29" s="114"/>
      <c r="I29" s="10"/>
      <c r="J29" s="10" t="s">
        <v>72</v>
      </c>
      <c r="K29" s="342"/>
      <c r="L29" s="343">
        <f>'8.'!L29+'8.'!L41+'8.'!L48+'8.'!L66</f>
        <v>6</v>
      </c>
    </row>
    <row r="30" spans="2:14" ht="19.5" customHeight="1">
      <c r="B30" s="16"/>
      <c r="C30" s="16"/>
      <c r="D30" s="16"/>
      <c r="E30" s="16"/>
      <c r="F30" s="16"/>
      <c r="G30" s="16"/>
      <c r="H30" s="16"/>
      <c r="I30" s="16"/>
      <c r="J30" s="10" t="s">
        <v>321</v>
      </c>
      <c r="K30" s="16"/>
      <c r="L30" s="279">
        <v>1</v>
      </c>
    </row>
    <row r="31" spans="2:14" ht="19.5" customHeight="1">
      <c r="B31" s="409" t="s">
        <v>300</v>
      </c>
      <c r="C31" s="409"/>
      <c r="D31" s="409"/>
      <c r="E31" s="409"/>
      <c r="F31" s="409"/>
      <c r="G31" s="409"/>
      <c r="H31" s="409"/>
      <c r="I31" s="409"/>
      <c r="J31" s="409"/>
      <c r="K31" s="166">
        <f t="shared" ref="K31:L32" si="1">K32</f>
        <v>1048</v>
      </c>
      <c r="L31" s="166">
        <f t="shared" si="1"/>
        <v>1048</v>
      </c>
    </row>
    <row r="32" spans="2:14" ht="19.5" customHeight="1">
      <c r="B32" s="114"/>
      <c r="C32" s="10" t="s">
        <v>301</v>
      </c>
      <c r="D32" s="363" t="s">
        <v>302</v>
      </c>
      <c r="E32" s="363"/>
      <c r="F32" s="363"/>
      <c r="G32" s="363"/>
      <c r="H32" s="363"/>
      <c r="I32" s="363"/>
      <c r="J32" s="363"/>
      <c r="K32" s="166">
        <f t="shared" si="1"/>
        <v>1048</v>
      </c>
      <c r="L32" s="166">
        <f t="shared" si="1"/>
        <v>1048</v>
      </c>
    </row>
    <row r="33" spans="2:12" ht="19.5" customHeight="1">
      <c r="B33" s="114"/>
      <c r="C33" s="114"/>
      <c r="D33" s="114"/>
      <c r="E33" s="10" t="s">
        <v>303</v>
      </c>
      <c r="F33" s="363" t="s">
        <v>294</v>
      </c>
      <c r="G33" s="363"/>
      <c r="H33" s="363"/>
      <c r="I33" s="363"/>
      <c r="J33" s="363"/>
      <c r="K33" s="166">
        <f>'2'!H125</f>
        <v>1048</v>
      </c>
      <c r="L33" s="166">
        <f>'2'!I125</f>
        <v>1048</v>
      </c>
    </row>
    <row r="34" spans="2:12" ht="19.5" customHeight="1">
      <c r="B34" s="114"/>
      <c r="C34" s="114"/>
      <c r="D34" s="114"/>
      <c r="E34" s="114"/>
      <c r="F34" s="114"/>
      <c r="G34" s="404" t="s">
        <v>304</v>
      </c>
      <c r="H34" s="404"/>
      <c r="I34" s="404"/>
      <c r="J34" s="404"/>
      <c r="K34" s="404"/>
      <c r="L34" s="404"/>
    </row>
    <row r="35" spans="2:12" ht="19.5" customHeight="1">
      <c r="B35" s="114"/>
      <c r="C35" s="114"/>
      <c r="D35" s="114"/>
      <c r="E35" s="114"/>
      <c r="F35" s="114"/>
      <c r="G35" s="114"/>
      <c r="H35" s="363" t="s">
        <v>237</v>
      </c>
      <c r="I35" s="363"/>
      <c r="J35" s="363"/>
      <c r="K35" s="363"/>
      <c r="L35" s="363"/>
    </row>
    <row r="36" spans="2:12" ht="19.5" customHeight="1">
      <c r="B36" s="114"/>
      <c r="C36" s="114"/>
      <c r="D36" s="114"/>
      <c r="E36" s="114"/>
      <c r="F36" s="114"/>
      <c r="G36" s="114"/>
      <c r="H36" s="114"/>
      <c r="I36" s="404" t="s">
        <v>305</v>
      </c>
      <c r="J36" s="404"/>
      <c r="K36" s="404"/>
      <c r="L36" s="404"/>
    </row>
    <row r="37" spans="2:12" ht="19.5" customHeight="1">
      <c r="B37" s="16"/>
      <c r="C37" s="16"/>
      <c r="D37" s="16"/>
      <c r="E37" s="16"/>
      <c r="F37" s="16"/>
      <c r="G37" s="16"/>
      <c r="H37" s="16"/>
      <c r="I37" s="16"/>
      <c r="J37" s="10"/>
      <c r="K37" s="16"/>
      <c r="L37" s="16"/>
    </row>
    <row r="38" spans="2:12" ht="19.5" customHeight="1">
      <c r="B38" s="16"/>
      <c r="C38" s="16"/>
      <c r="D38" s="16"/>
      <c r="E38" s="16"/>
      <c r="F38" s="16"/>
      <c r="G38" s="16"/>
      <c r="H38" s="16"/>
      <c r="I38" s="16"/>
      <c r="J38" s="10"/>
      <c r="K38" s="16"/>
      <c r="L38" s="16"/>
    </row>
    <row r="39" spans="2:12">
      <c r="B39" s="126" t="s">
        <v>167</v>
      </c>
      <c r="C39" s="126"/>
      <c r="D39" s="126"/>
      <c r="E39" s="126"/>
      <c r="F39" s="17"/>
      <c r="G39" s="17"/>
      <c r="H39" s="17"/>
      <c r="I39" s="17"/>
      <c r="J39" s="17"/>
      <c r="K39" s="125">
        <f>K41</f>
        <v>950</v>
      </c>
      <c r="L39" s="125">
        <f>L41</f>
        <v>950</v>
      </c>
    </row>
    <row r="40" spans="2:12">
      <c r="B40" s="126"/>
      <c r="C40" s="10" t="s">
        <v>233</v>
      </c>
      <c r="D40" s="363" t="s">
        <v>234</v>
      </c>
      <c r="E40" s="363"/>
      <c r="F40" s="363"/>
      <c r="G40" s="363"/>
      <c r="H40" s="363"/>
      <c r="I40" s="363"/>
      <c r="J40" s="363"/>
      <c r="K40" s="166">
        <f t="shared" ref="K40:L40" si="2">K41</f>
        <v>950</v>
      </c>
      <c r="L40" s="166">
        <f t="shared" si="2"/>
        <v>950</v>
      </c>
    </row>
    <row r="41" spans="2:12">
      <c r="B41" s="126"/>
      <c r="C41" s="114"/>
      <c r="D41" s="114"/>
      <c r="E41" s="10" t="s">
        <v>235</v>
      </c>
      <c r="F41" s="363" t="s">
        <v>221</v>
      </c>
      <c r="G41" s="363"/>
      <c r="H41" s="363"/>
      <c r="I41" s="363"/>
      <c r="J41" s="363"/>
      <c r="K41" s="166">
        <f>'2'!H145</f>
        <v>950</v>
      </c>
      <c r="L41" s="166">
        <f>'2'!I145</f>
        <v>950</v>
      </c>
    </row>
    <row r="42" spans="2:12" ht="53.25" customHeight="1">
      <c r="B42" s="126"/>
      <c r="C42" s="114"/>
      <c r="D42" s="114"/>
      <c r="E42" s="114"/>
      <c r="F42" s="114"/>
      <c r="G42" s="363" t="s">
        <v>236</v>
      </c>
      <c r="H42" s="363"/>
      <c r="I42" s="363"/>
      <c r="J42" s="363"/>
      <c r="K42" s="363"/>
      <c r="L42" s="363"/>
    </row>
    <row r="43" spans="2:12">
      <c r="B43" s="126"/>
      <c r="C43" s="114"/>
      <c r="D43" s="114"/>
      <c r="E43" s="114"/>
      <c r="F43" s="114"/>
      <c r="G43" s="10"/>
      <c r="H43" s="401" t="s">
        <v>237</v>
      </c>
      <c r="I43" s="402"/>
      <c r="J43" s="402"/>
      <c r="K43" s="402"/>
      <c r="L43" s="403"/>
    </row>
    <row r="44" spans="2:12">
      <c r="B44" s="126"/>
      <c r="C44" s="114"/>
      <c r="D44" s="114"/>
      <c r="E44" s="114"/>
      <c r="F44" s="114"/>
      <c r="G44" s="114"/>
      <c r="H44" s="114"/>
      <c r="I44" s="363" t="s">
        <v>238</v>
      </c>
      <c r="J44" s="363"/>
      <c r="K44" s="363"/>
      <c r="L44" s="363"/>
    </row>
    <row r="49" spans="4:6">
      <c r="D49" s="12" t="s">
        <v>27</v>
      </c>
      <c r="E49" s="7"/>
      <c r="F49" s="8"/>
    </row>
    <row r="50" spans="4:6">
      <c r="D50" s="12" t="s">
        <v>28</v>
      </c>
      <c r="E50" s="7"/>
      <c r="F50" s="8"/>
    </row>
    <row r="51" spans="4:6">
      <c r="D51" s="13"/>
      <c r="E51" s="9" t="s">
        <v>26</v>
      </c>
      <c r="F51" s="8"/>
    </row>
    <row r="52" spans="4:6">
      <c r="F52" s="3"/>
    </row>
  </sheetData>
  <mergeCells count="36">
    <mergeCell ref="K1:L1"/>
    <mergeCell ref="J2:L2"/>
    <mergeCell ref="J3:L3"/>
    <mergeCell ref="D40:J40"/>
    <mergeCell ref="F41:J41"/>
    <mergeCell ref="F18:J18"/>
    <mergeCell ref="G19:L19"/>
    <mergeCell ref="H20:L20"/>
    <mergeCell ref="I21:L21"/>
    <mergeCell ref="D12:J12"/>
    <mergeCell ref="F13:J13"/>
    <mergeCell ref="G14:L14"/>
    <mergeCell ref="H15:L15"/>
    <mergeCell ref="I16:L16"/>
    <mergeCell ref="B31:J31"/>
    <mergeCell ref="D32:J32"/>
    <mergeCell ref="B10:H10"/>
    <mergeCell ref="F23:J23"/>
    <mergeCell ref="G24:L24"/>
    <mergeCell ref="H25:L25"/>
    <mergeCell ref="I26:L26"/>
    <mergeCell ref="D17:J17"/>
    <mergeCell ref="B5:L5"/>
    <mergeCell ref="B8:B9"/>
    <mergeCell ref="C8:D8"/>
    <mergeCell ref="E8:H8"/>
    <mergeCell ref="I8:I9"/>
    <mergeCell ref="J8:J9"/>
    <mergeCell ref="K8:L8"/>
    <mergeCell ref="H43:L43"/>
    <mergeCell ref="I44:L44"/>
    <mergeCell ref="F33:J33"/>
    <mergeCell ref="G34:L34"/>
    <mergeCell ref="H35:L35"/>
    <mergeCell ref="I36:L36"/>
    <mergeCell ref="G42:L42"/>
  </mergeCells>
  <pageMargins left="0.7" right="0.7" top="0.75" bottom="0.75" header="0.3" footer="0.3"/>
  <pageSetup paperSize="9" scale="44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BA3A-AE4B-4D7E-9F7F-8F31A9ADDD3E}">
  <dimension ref="B1:CE94"/>
  <sheetViews>
    <sheetView topLeftCell="A31" workbookViewId="0">
      <selection activeCell="K29" sqref="B29:L84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4.28515625" style="1" customWidth="1"/>
    <col min="10" max="10" width="50.140625" style="1" customWidth="1"/>
    <col min="11" max="12" width="17.28515625" style="312" customWidth="1"/>
    <col min="13" max="16384" width="9.140625" style="1"/>
  </cols>
  <sheetData>
    <row r="1" spans="2:83">
      <c r="K1" s="420" t="s">
        <v>203</v>
      </c>
      <c r="L1" s="420"/>
    </row>
    <row r="2" spans="2:83">
      <c r="J2" s="360" t="s">
        <v>88</v>
      </c>
      <c r="K2" s="360"/>
      <c r="L2" s="360"/>
    </row>
    <row r="3" spans="2:83">
      <c r="D3" s="163"/>
      <c r="H3" s="2"/>
      <c r="I3" s="2"/>
      <c r="J3" s="360" t="s">
        <v>89</v>
      </c>
      <c r="K3" s="360"/>
      <c r="L3" s="360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5" spans="2:83" ht="41.25" customHeight="1">
      <c r="B5" s="362" t="s">
        <v>71</v>
      </c>
      <c r="C5" s="362"/>
      <c r="D5" s="362"/>
      <c r="E5" s="362"/>
      <c r="F5" s="362"/>
      <c r="G5" s="362"/>
      <c r="H5" s="362"/>
      <c r="I5" s="362"/>
      <c r="J5" s="362"/>
      <c r="K5" s="362"/>
      <c r="L5" s="362"/>
    </row>
    <row r="6" spans="2:83">
      <c r="B6" s="4"/>
      <c r="C6" s="4"/>
      <c r="D6" s="4"/>
      <c r="E6" s="4"/>
      <c r="F6" s="4"/>
      <c r="G6" s="4"/>
      <c r="H6" s="4"/>
      <c r="I6" s="4"/>
      <c r="J6" s="4"/>
      <c r="K6" s="299"/>
      <c r="L6" s="298" t="s">
        <v>52</v>
      </c>
    </row>
    <row r="7" spans="2:83" s="6" customFormat="1" ht="97.5" customHeight="1">
      <c r="B7" s="366" t="s">
        <v>70</v>
      </c>
      <c r="C7" s="366" t="s">
        <v>54</v>
      </c>
      <c r="D7" s="366"/>
      <c r="E7" s="366" t="s">
        <v>55</v>
      </c>
      <c r="F7" s="366"/>
      <c r="G7" s="366"/>
      <c r="H7" s="366"/>
      <c r="I7" s="366" t="s">
        <v>56</v>
      </c>
      <c r="J7" s="366" t="s">
        <v>57</v>
      </c>
      <c r="K7" s="421" t="s">
        <v>13</v>
      </c>
      <c r="L7" s="422"/>
    </row>
    <row r="8" spans="2:83" s="6" customFormat="1" ht="31.5" customHeight="1">
      <c r="B8" s="366"/>
      <c r="C8" s="14" t="s">
        <v>58</v>
      </c>
      <c r="D8" s="14" t="s">
        <v>59</v>
      </c>
      <c r="E8" s="14" t="s">
        <v>60</v>
      </c>
      <c r="F8" s="14" t="s">
        <v>59</v>
      </c>
      <c r="G8" s="14" t="s">
        <v>61</v>
      </c>
      <c r="H8" s="14" t="s">
        <v>62</v>
      </c>
      <c r="I8" s="366"/>
      <c r="J8" s="366"/>
      <c r="K8" s="182" t="s">
        <v>63</v>
      </c>
      <c r="L8" s="182" t="s">
        <v>1</v>
      </c>
    </row>
    <row r="9" spans="2:83" s="6" customFormat="1">
      <c r="B9" s="425" t="s">
        <v>64</v>
      </c>
      <c r="C9" s="426"/>
      <c r="D9" s="426"/>
      <c r="E9" s="426"/>
      <c r="F9" s="426"/>
      <c r="G9" s="426"/>
      <c r="H9" s="427"/>
      <c r="I9" s="17"/>
      <c r="J9" s="17"/>
      <c r="K9" s="183">
        <f>K10+K16+K23+K30+K42+K49+K55+K67+K74+K82</f>
        <v>0</v>
      </c>
      <c r="L9" s="183">
        <f>L10+L16+L23+L30+L42+L49+L55+L67+L74+L82</f>
        <v>0</v>
      </c>
    </row>
    <row r="10" spans="2:83" s="6" customFormat="1">
      <c r="B10" s="300" t="s">
        <v>247</v>
      </c>
      <c r="C10" s="301"/>
      <c r="D10" s="302"/>
      <c r="E10" s="302"/>
      <c r="F10" s="302"/>
      <c r="G10" s="302"/>
      <c r="H10" s="303"/>
      <c r="I10" s="304"/>
      <c r="J10" s="304"/>
      <c r="K10" s="166">
        <v>-26141.8</v>
      </c>
      <c r="L10" s="166">
        <v>-26141.8</v>
      </c>
    </row>
    <row r="11" spans="2:83" s="6" customFormat="1" ht="18.75" customHeight="1">
      <c r="B11" s="300"/>
      <c r="C11" s="10" t="s">
        <v>249</v>
      </c>
      <c r="D11" s="423" t="s">
        <v>250</v>
      </c>
      <c r="E11" s="423"/>
      <c r="F11" s="423"/>
      <c r="G11" s="423"/>
      <c r="H11" s="423"/>
      <c r="I11" s="423"/>
      <c r="J11" s="423"/>
      <c r="K11" s="166">
        <f>K12</f>
        <v>-26141.8</v>
      </c>
      <c r="L11" s="166">
        <f>L12</f>
        <v>-26141.8</v>
      </c>
    </row>
    <row r="12" spans="2:83" s="6" customFormat="1" ht="18" customHeight="1">
      <c r="B12" s="300"/>
      <c r="C12" s="114"/>
      <c r="D12" s="306"/>
      <c r="E12" s="305" t="s">
        <v>287</v>
      </c>
      <c r="F12" s="423" t="s">
        <v>246</v>
      </c>
      <c r="G12" s="423"/>
      <c r="H12" s="423"/>
      <c r="I12" s="423"/>
      <c r="J12" s="423"/>
      <c r="K12" s="166">
        <f>'7.'!K13</f>
        <v>-26141.8</v>
      </c>
      <c r="L12" s="166">
        <f>'7.'!L13</f>
        <v>-26141.8</v>
      </c>
    </row>
    <row r="13" spans="2:83" s="6" customFormat="1" ht="18.75" customHeight="1">
      <c r="B13" s="300"/>
      <c r="C13" s="114"/>
      <c r="D13" s="306"/>
      <c r="E13" s="306"/>
      <c r="F13" s="306"/>
      <c r="G13" s="423" t="s">
        <v>246</v>
      </c>
      <c r="H13" s="423"/>
      <c r="I13" s="423"/>
      <c r="J13" s="423"/>
      <c r="K13" s="423"/>
      <c r="L13" s="423"/>
    </row>
    <row r="14" spans="2:83" s="6" customFormat="1" ht="19.5" customHeight="1">
      <c r="B14" s="300"/>
      <c r="C14" s="114"/>
      <c r="D14" s="306"/>
      <c r="E14" s="306"/>
      <c r="F14" s="306"/>
      <c r="G14" s="306"/>
      <c r="H14" s="423" t="s">
        <v>252</v>
      </c>
      <c r="I14" s="423"/>
      <c r="J14" s="423"/>
      <c r="K14" s="423"/>
      <c r="L14" s="423"/>
    </row>
    <row r="15" spans="2:83" s="6" customFormat="1" ht="21.75" customHeight="1">
      <c r="B15" s="300"/>
      <c r="C15" s="114"/>
      <c r="D15" s="306"/>
      <c r="E15" s="306"/>
      <c r="F15" s="306"/>
      <c r="G15" s="306"/>
      <c r="H15" s="306"/>
      <c r="I15" s="423" t="s">
        <v>253</v>
      </c>
      <c r="J15" s="423"/>
      <c r="K15" s="423"/>
      <c r="L15" s="423"/>
    </row>
    <row r="16" spans="2:83" s="6" customFormat="1">
      <c r="B16" s="122" t="s">
        <v>147</v>
      </c>
      <c r="C16" s="123"/>
      <c r="D16" s="307"/>
      <c r="E16" s="308"/>
      <c r="F16" s="304"/>
      <c r="G16" s="304"/>
      <c r="H16" s="304"/>
      <c r="I16" s="304"/>
      <c r="J16" s="304"/>
      <c r="K16" s="125">
        <v>26141.8</v>
      </c>
      <c r="L16" s="125">
        <v>26141.8</v>
      </c>
    </row>
    <row r="17" spans="2:12" s="6" customFormat="1">
      <c r="B17" s="122"/>
      <c r="C17" s="14" t="s">
        <v>65</v>
      </c>
      <c r="D17" s="423" t="s">
        <v>66</v>
      </c>
      <c r="E17" s="423"/>
      <c r="F17" s="423"/>
      <c r="G17" s="423"/>
      <c r="H17" s="423"/>
      <c r="I17" s="423"/>
      <c r="J17" s="423"/>
      <c r="K17" s="125">
        <f t="shared" ref="K17:L17" si="0">K18</f>
        <v>26141.8</v>
      </c>
      <c r="L17" s="125">
        <f t="shared" si="0"/>
        <v>26141.8</v>
      </c>
    </row>
    <row r="18" spans="2:12" ht="23.25" customHeight="1">
      <c r="B18" s="16"/>
      <c r="C18" s="16"/>
      <c r="D18" s="309"/>
      <c r="E18" s="305" t="s">
        <v>83</v>
      </c>
      <c r="F18" s="423" t="s">
        <v>74</v>
      </c>
      <c r="G18" s="423"/>
      <c r="H18" s="423"/>
      <c r="I18" s="423"/>
      <c r="J18" s="423"/>
      <c r="K18" s="125">
        <f>'2'!H48</f>
        <v>26141.8</v>
      </c>
      <c r="L18" s="125">
        <v>26141.8</v>
      </c>
    </row>
    <row r="19" spans="2:12" ht="38.25" customHeight="1">
      <c r="B19" s="16"/>
      <c r="C19" s="16"/>
      <c r="D19" s="16"/>
      <c r="E19" s="114"/>
      <c r="F19" s="114"/>
      <c r="G19" s="404" t="s">
        <v>84</v>
      </c>
      <c r="H19" s="404"/>
      <c r="I19" s="404"/>
      <c r="J19" s="404"/>
      <c r="K19" s="404"/>
      <c r="L19" s="404"/>
    </row>
    <row r="20" spans="2:12" ht="31.5" customHeight="1">
      <c r="B20" s="16"/>
      <c r="C20" s="16"/>
      <c r="D20" s="16"/>
      <c r="E20" s="114"/>
      <c r="F20" s="114"/>
      <c r="G20" s="114"/>
      <c r="H20" s="404" t="s">
        <v>85</v>
      </c>
      <c r="I20" s="404"/>
      <c r="J20" s="404"/>
      <c r="K20" s="404"/>
      <c r="L20" s="404"/>
    </row>
    <row r="21" spans="2:12" ht="23.25" customHeight="1">
      <c r="B21" s="16"/>
      <c r="C21" s="16"/>
      <c r="D21" s="16"/>
      <c r="E21" s="114"/>
      <c r="F21" s="114"/>
      <c r="G21" s="114"/>
      <c r="H21" s="114"/>
      <c r="I21" s="404" t="s">
        <v>86</v>
      </c>
      <c r="J21" s="404"/>
      <c r="K21" s="404"/>
      <c r="L21" s="404"/>
    </row>
    <row r="22" spans="2:12" ht="20.25" customHeight="1">
      <c r="B22" s="16"/>
      <c r="C22" s="16"/>
      <c r="D22" s="16"/>
      <c r="E22" s="114"/>
      <c r="F22" s="114"/>
      <c r="G22" s="114"/>
      <c r="H22" s="114"/>
      <c r="I22" s="10"/>
      <c r="J22" s="10" t="s">
        <v>321</v>
      </c>
      <c r="K22" s="182"/>
      <c r="L22" s="310">
        <v>1</v>
      </c>
    </row>
    <row r="23" spans="2:12" s="6" customFormat="1">
      <c r="B23" s="122" t="s">
        <v>169</v>
      </c>
      <c r="C23" s="123"/>
      <c r="D23" s="123"/>
      <c r="E23" s="124"/>
      <c r="F23" s="17"/>
      <c r="G23" s="17"/>
      <c r="H23" s="17"/>
      <c r="I23" s="17"/>
      <c r="J23" s="17"/>
      <c r="K23" s="125">
        <f t="shared" ref="K23:L23" si="1">K25</f>
        <v>287987.09999999998</v>
      </c>
      <c r="L23" s="125">
        <f t="shared" si="1"/>
        <v>287987.09999999998</v>
      </c>
    </row>
    <row r="24" spans="2:12" s="6" customFormat="1">
      <c r="B24" s="122"/>
      <c r="C24" s="14" t="s">
        <v>65</v>
      </c>
      <c r="D24" s="363" t="s">
        <v>66</v>
      </c>
      <c r="E24" s="363"/>
      <c r="F24" s="363"/>
      <c r="G24" s="363"/>
      <c r="H24" s="363"/>
      <c r="I24" s="363"/>
      <c r="J24" s="363"/>
      <c r="K24" s="125">
        <f>K25</f>
        <v>287987.09999999998</v>
      </c>
      <c r="L24" s="125">
        <f t="shared" ref="L24" si="2">L25</f>
        <v>287987.09999999998</v>
      </c>
    </row>
    <row r="25" spans="2:12" ht="23.25" customHeight="1">
      <c r="B25" s="16"/>
      <c r="C25" s="16"/>
      <c r="D25" s="16"/>
      <c r="E25" s="10" t="s">
        <v>83</v>
      </c>
      <c r="F25" s="363" t="s">
        <v>74</v>
      </c>
      <c r="G25" s="363"/>
      <c r="H25" s="363"/>
      <c r="I25" s="363"/>
      <c r="J25" s="363"/>
      <c r="K25" s="183">
        <f>'2'!H55</f>
        <v>287987.09999999998</v>
      </c>
      <c r="L25" s="183">
        <f>'2'!I55</f>
        <v>287987.09999999998</v>
      </c>
    </row>
    <row r="26" spans="2:12" ht="37.5" customHeight="1">
      <c r="B26" s="16"/>
      <c r="C26" s="16"/>
      <c r="D26" s="16"/>
      <c r="E26" s="114"/>
      <c r="F26" s="114"/>
      <c r="G26" s="404" t="s">
        <v>84</v>
      </c>
      <c r="H26" s="404"/>
      <c r="I26" s="404"/>
      <c r="J26" s="404"/>
      <c r="K26" s="404"/>
      <c r="L26" s="404"/>
    </row>
    <row r="27" spans="2:12" ht="33" customHeight="1">
      <c r="B27" s="16"/>
      <c r="C27" s="16"/>
      <c r="D27" s="16"/>
      <c r="E27" s="114"/>
      <c r="F27" s="114"/>
      <c r="G27" s="114"/>
      <c r="H27" s="404" t="s">
        <v>85</v>
      </c>
      <c r="I27" s="404"/>
      <c r="J27" s="404"/>
      <c r="K27" s="404"/>
      <c r="L27" s="404"/>
    </row>
    <row r="28" spans="2:12" ht="23.25" customHeight="1">
      <c r="B28" s="16"/>
      <c r="C28" s="16"/>
      <c r="D28" s="16"/>
      <c r="E28" s="114"/>
      <c r="F28" s="114"/>
      <c r="G28" s="114"/>
      <c r="H28" s="114"/>
      <c r="I28" s="404" t="s">
        <v>86</v>
      </c>
      <c r="J28" s="404"/>
      <c r="K28" s="404"/>
      <c r="L28" s="404"/>
    </row>
    <row r="29" spans="2:12" ht="23.25" customHeight="1">
      <c r="B29" s="344"/>
      <c r="C29" s="344"/>
      <c r="D29" s="344"/>
      <c r="E29" s="345"/>
      <c r="F29" s="345"/>
      <c r="G29" s="345"/>
      <c r="H29" s="345"/>
      <c r="I29" s="346"/>
      <c r="J29" s="346" t="s">
        <v>72</v>
      </c>
      <c r="K29" s="340"/>
      <c r="L29" s="347">
        <v>1</v>
      </c>
    </row>
    <row r="30" spans="2:12" s="6" customFormat="1">
      <c r="B30" s="348" t="s">
        <v>35</v>
      </c>
      <c r="C30" s="349"/>
      <c r="D30" s="349"/>
      <c r="E30" s="350"/>
      <c r="F30" s="351"/>
      <c r="G30" s="351"/>
      <c r="H30" s="351"/>
      <c r="I30" s="351"/>
      <c r="J30" s="351"/>
      <c r="K30" s="352">
        <f t="shared" ref="K30:L30" si="3">K31</f>
        <v>530999.6</v>
      </c>
      <c r="L30" s="352">
        <f t="shared" si="3"/>
        <v>697281.39999999991</v>
      </c>
    </row>
    <row r="31" spans="2:12" ht="20.25" customHeight="1">
      <c r="B31" s="344"/>
      <c r="C31" s="353" t="s">
        <v>65</v>
      </c>
      <c r="D31" s="414" t="s">
        <v>66</v>
      </c>
      <c r="E31" s="414"/>
      <c r="F31" s="414"/>
      <c r="G31" s="414"/>
      <c r="H31" s="414"/>
      <c r="I31" s="414"/>
      <c r="J31" s="414"/>
      <c r="K31" s="352">
        <f t="shared" ref="K31:L31" si="4">K32+K37</f>
        <v>530999.6</v>
      </c>
      <c r="L31" s="352">
        <f t="shared" si="4"/>
        <v>697281.39999999991</v>
      </c>
    </row>
    <row r="32" spans="2:12" ht="21.75" customHeight="1">
      <c r="B32" s="344"/>
      <c r="C32" s="344"/>
      <c r="D32" s="344"/>
      <c r="E32" s="353" t="s">
        <v>40</v>
      </c>
      <c r="F32" s="414" t="s">
        <v>39</v>
      </c>
      <c r="G32" s="414"/>
      <c r="H32" s="414"/>
      <c r="I32" s="414"/>
      <c r="J32" s="414"/>
      <c r="K32" s="354">
        <f>'2'!H25</f>
        <v>150000</v>
      </c>
      <c r="L32" s="354">
        <f>'2'!I25</f>
        <v>263175</v>
      </c>
    </row>
    <row r="33" spans="2:13">
      <c r="B33" s="344"/>
      <c r="C33" s="344"/>
      <c r="D33" s="344"/>
      <c r="E33" s="345"/>
      <c r="F33" s="345"/>
      <c r="G33" s="414" t="s">
        <v>68</v>
      </c>
      <c r="H33" s="414"/>
      <c r="I33" s="414"/>
      <c r="J33" s="414"/>
      <c r="K33" s="414"/>
      <c r="L33" s="414"/>
    </row>
    <row r="34" spans="2:13">
      <c r="B34" s="344"/>
      <c r="C34" s="344"/>
      <c r="D34" s="344"/>
      <c r="E34" s="345"/>
      <c r="F34" s="345"/>
      <c r="G34" s="345"/>
      <c r="H34" s="414" t="s">
        <v>36</v>
      </c>
      <c r="I34" s="414"/>
      <c r="J34" s="414"/>
      <c r="K34" s="414"/>
      <c r="L34" s="414"/>
    </row>
    <row r="35" spans="2:13">
      <c r="B35" s="344"/>
      <c r="C35" s="344"/>
      <c r="D35" s="344"/>
      <c r="E35" s="345"/>
      <c r="F35" s="345"/>
      <c r="G35" s="345"/>
      <c r="H35" s="345"/>
      <c r="I35" s="414" t="s">
        <v>34</v>
      </c>
      <c r="J35" s="414"/>
      <c r="K35" s="414"/>
      <c r="L35" s="414"/>
    </row>
    <row r="36" spans="2:13" ht="23.25" customHeight="1">
      <c r="B36" s="344"/>
      <c r="C36" s="344"/>
      <c r="D36" s="344"/>
      <c r="E36" s="345"/>
      <c r="F36" s="345"/>
      <c r="G36" s="345"/>
      <c r="H36" s="345"/>
      <c r="I36" s="346"/>
      <c r="J36" s="346" t="s">
        <v>72</v>
      </c>
      <c r="K36" s="340"/>
      <c r="L36" s="347">
        <v>1</v>
      </c>
    </row>
    <row r="37" spans="2:13" ht="24" customHeight="1">
      <c r="B37" s="345"/>
      <c r="C37" s="345"/>
      <c r="D37" s="345"/>
      <c r="E37" s="346" t="s">
        <v>83</v>
      </c>
      <c r="F37" s="414" t="s">
        <v>74</v>
      </c>
      <c r="G37" s="414"/>
      <c r="H37" s="414"/>
      <c r="I37" s="414"/>
      <c r="J37" s="414"/>
      <c r="K37" s="354">
        <f>'2'!H62</f>
        <v>380999.6</v>
      </c>
      <c r="L37" s="354">
        <f>'2'!I62</f>
        <v>434106.39999999997</v>
      </c>
      <c r="M37" s="164"/>
    </row>
    <row r="38" spans="2:13" ht="19.5" customHeight="1">
      <c r="B38" s="345"/>
      <c r="C38" s="345"/>
      <c r="D38" s="345"/>
      <c r="E38" s="345"/>
      <c r="F38" s="345"/>
      <c r="G38" s="410" t="s">
        <v>84</v>
      </c>
      <c r="H38" s="410"/>
      <c r="I38" s="410"/>
      <c r="J38" s="410"/>
      <c r="K38" s="410"/>
      <c r="L38" s="410"/>
      <c r="M38" s="165"/>
    </row>
    <row r="39" spans="2:13" ht="34.5" customHeight="1">
      <c r="B39" s="345"/>
      <c r="C39" s="345"/>
      <c r="D39" s="345"/>
      <c r="E39" s="345"/>
      <c r="F39" s="345"/>
      <c r="G39" s="345"/>
      <c r="H39" s="419" t="s">
        <v>85</v>
      </c>
      <c r="I39" s="419"/>
      <c r="J39" s="419"/>
      <c r="K39" s="419"/>
      <c r="L39" s="419"/>
      <c r="M39" s="165"/>
    </row>
    <row r="40" spans="2:13" ht="24" customHeight="1">
      <c r="B40" s="345"/>
      <c r="C40" s="345"/>
      <c r="D40" s="345"/>
      <c r="E40" s="345"/>
      <c r="F40" s="345"/>
      <c r="G40" s="345"/>
      <c r="H40" s="345"/>
      <c r="I40" s="414" t="s">
        <v>86</v>
      </c>
      <c r="J40" s="414"/>
      <c r="K40" s="414"/>
      <c r="L40" s="414"/>
      <c r="M40" s="165"/>
    </row>
    <row r="41" spans="2:13" ht="23.25" customHeight="1">
      <c r="B41" s="344"/>
      <c r="C41" s="344"/>
      <c r="D41" s="344"/>
      <c r="E41" s="345"/>
      <c r="F41" s="345"/>
      <c r="G41" s="345"/>
      <c r="H41" s="345"/>
      <c r="I41" s="346"/>
      <c r="J41" s="346" t="s">
        <v>72</v>
      </c>
      <c r="K41" s="340"/>
      <c r="L41" s="347">
        <v>2</v>
      </c>
    </row>
    <row r="42" spans="2:13" s="6" customFormat="1" ht="23.25" customHeight="1">
      <c r="B42" s="415" t="s">
        <v>277</v>
      </c>
      <c r="C42" s="416"/>
      <c r="D42" s="416"/>
      <c r="E42" s="416"/>
      <c r="F42" s="416"/>
      <c r="G42" s="417"/>
      <c r="H42" s="346"/>
      <c r="I42" s="346"/>
      <c r="J42" s="346"/>
      <c r="K42" s="356">
        <f>K44</f>
        <v>100000</v>
      </c>
      <c r="L42" s="356">
        <f>L44</f>
        <v>100000</v>
      </c>
    </row>
    <row r="43" spans="2:13" ht="23.25" customHeight="1">
      <c r="B43" s="344"/>
      <c r="C43" s="353" t="s">
        <v>65</v>
      </c>
      <c r="D43" s="414" t="s">
        <v>66</v>
      </c>
      <c r="E43" s="414"/>
      <c r="F43" s="414"/>
      <c r="G43" s="414"/>
      <c r="H43" s="414"/>
      <c r="I43" s="414"/>
      <c r="J43" s="414"/>
      <c r="K43" s="352">
        <f t="shared" ref="K43:L43" si="5">K44</f>
        <v>100000</v>
      </c>
      <c r="L43" s="352">
        <f t="shared" si="5"/>
        <v>100000</v>
      </c>
    </row>
    <row r="44" spans="2:13" ht="23.25" customHeight="1">
      <c r="B44" s="344"/>
      <c r="C44" s="344"/>
      <c r="D44" s="344"/>
      <c r="E44" s="346" t="s">
        <v>83</v>
      </c>
      <c r="F44" s="414" t="s">
        <v>74</v>
      </c>
      <c r="G44" s="414"/>
      <c r="H44" s="414"/>
      <c r="I44" s="414"/>
      <c r="J44" s="414"/>
      <c r="K44" s="354">
        <f>'2'!H72</f>
        <v>100000</v>
      </c>
      <c r="L44" s="354">
        <f>'2'!I72</f>
        <v>100000</v>
      </c>
    </row>
    <row r="45" spans="2:13" ht="42.75" customHeight="1">
      <c r="B45" s="344"/>
      <c r="C45" s="344"/>
      <c r="D45" s="344"/>
      <c r="E45" s="345"/>
      <c r="F45" s="345"/>
      <c r="G45" s="410" t="s">
        <v>84</v>
      </c>
      <c r="H45" s="410"/>
      <c r="I45" s="410"/>
      <c r="J45" s="410"/>
      <c r="K45" s="410"/>
      <c r="L45" s="410"/>
    </row>
    <row r="46" spans="2:13" ht="36" customHeight="1">
      <c r="B46" s="344"/>
      <c r="C46" s="344"/>
      <c r="D46" s="344"/>
      <c r="E46" s="345"/>
      <c r="F46" s="345"/>
      <c r="G46" s="345"/>
      <c r="H46" s="410" t="s">
        <v>85</v>
      </c>
      <c r="I46" s="410"/>
      <c r="J46" s="410"/>
      <c r="K46" s="410"/>
      <c r="L46" s="410"/>
    </row>
    <row r="47" spans="2:13" ht="23.25" customHeight="1">
      <c r="B47" s="344"/>
      <c r="C47" s="344"/>
      <c r="D47" s="344"/>
      <c r="E47" s="345"/>
      <c r="F47" s="345"/>
      <c r="G47" s="345"/>
      <c r="H47" s="345"/>
      <c r="I47" s="410" t="s">
        <v>86</v>
      </c>
      <c r="J47" s="410"/>
      <c r="K47" s="410"/>
      <c r="L47" s="410"/>
    </row>
    <row r="48" spans="2:13" ht="24.75" customHeight="1">
      <c r="B48" s="344"/>
      <c r="C48" s="344"/>
      <c r="D48" s="344"/>
      <c r="E48" s="345"/>
      <c r="F48" s="345"/>
      <c r="G48" s="345"/>
      <c r="H48" s="345"/>
      <c r="I48" s="346"/>
      <c r="J48" s="346" t="s">
        <v>72</v>
      </c>
      <c r="K48" s="340"/>
      <c r="L48" s="347">
        <v>1</v>
      </c>
    </row>
    <row r="49" spans="2:13" ht="20.25" customHeight="1">
      <c r="B49" s="418" t="s">
        <v>300</v>
      </c>
      <c r="C49" s="418"/>
      <c r="D49" s="418"/>
      <c r="E49" s="418"/>
      <c r="F49" s="418"/>
      <c r="G49" s="418"/>
      <c r="H49" s="418"/>
      <c r="I49" s="418"/>
      <c r="J49" s="418"/>
      <c r="K49" s="357">
        <f t="shared" ref="K49:L50" si="6">K50</f>
        <v>1048</v>
      </c>
      <c r="L49" s="357">
        <f t="shared" si="6"/>
        <v>1048</v>
      </c>
    </row>
    <row r="50" spans="2:13" ht="22.5" customHeight="1">
      <c r="B50" s="345"/>
      <c r="C50" s="346" t="s">
        <v>301</v>
      </c>
      <c r="D50" s="414" t="s">
        <v>302</v>
      </c>
      <c r="E50" s="414"/>
      <c r="F50" s="414"/>
      <c r="G50" s="414"/>
      <c r="H50" s="414"/>
      <c r="I50" s="414"/>
      <c r="J50" s="414"/>
      <c r="K50" s="357">
        <f t="shared" si="6"/>
        <v>1048</v>
      </c>
      <c r="L50" s="357">
        <f t="shared" si="6"/>
        <v>1048</v>
      </c>
    </row>
    <row r="51" spans="2:13" ht="24.75" customHeight="1">
      <c r="B51" s="345"/>
      <c r="C51" s="345"/>
      <c r="D51" s="345"/>
      <c r="E51" s="346" t="s">
        <v>303</v>
      </c>
      <c r="F51" s="414" t="s">
        <v>294</v>
      </c>
      <c r="G51" s="414"/>
      <c r="H51" s="414"/>
      <c r="I51" s="414"/>
      <c r="J51" s="414"/>
      <c r="K51" s="357">
        <f>'2'!H125</f>
        <v>1048</v>
      </c>
      <c r="L51" s="357">
        <f>'2'!I125</f>
        <v>1048</v>
      </c>
    </row>
    <row r="52" spans="2:13" ht="37.5" customHeight="1">
      <c r="B52" s="345"/>
      <c r="C52" s="345"/>
      <c r="D52" s="345"/>
      <c r="E52" s="345"/>
      <c r="F52" s="345"/>
      <c r="G52" s="410" t="s">
        <v>304</v>
      </c>
      <c r="H52" s="410"/>
      <c r="I52" s="410"/>
      <c r="J52" s="410"/>
      <c r="K52" s="410"/>
      <c r="L52" s="410"/>
      <c r="M52" s="311"/>
    </row>
    <row r="53" spans="2:13" ht="24.75" customHeight="1">
      <c r="B53" s="345"/>
      <c r="C53" s="345"/>
      <c r="D53" s="345"/>
      <c r="E53" s="345"/>
      <c r="F53" s="345"/>
      <c r="G53" s="345"/>
      <c r="H53" s="414" t="s">
        <v>237</v>
      </c>
      <c r="I53" s="414"/>
      <c r="J53" s="414"/>
      <c r="K53" s="414"/>
      <c r="L53" s="414"/>
      <c r="M53" s="311"/>
    </row>
    <row r="54" spans="2:13" ht="24.75" customHeight="1">
      <c r="B54" s="345"/>
      <c r="C54" s="345"/>
      <c r="D54" s="345"/>
      <c r="E54" s="345"/>
      <c r="F54" s="345"/>
      <c r="G54" s="345"/>
      <c r="H54" s="345"/>
      <c r="I54" s="410" t="s">
        <v>305</v>
      </c>
      <c r="J54" s="410"/>
      <c r="K54" s="410"/>
      <c r="L54" s="410"/>
      <c r="M54" s="311"/>
    </row>
    <row r="55" spans="2:13" ht="24.75" customHeight="1">
      <c r="B55" s="358" t="s">
        <v>167</v>
      </c>
      <c r="C55" s="358"/>
      <c r="D55" s="358"/>
      <c r="E55" s="358"/>
      <c r="F55" s="351"/>
      <c r="G55" s="351"/>
      <c r="H55" s="351"/>
      <c r="I55" s="351"/>
      <c r="J55" s="351"/>
      <c r="K55" s="352">
        <f>K57+K61</f>
        <v>129927.1</v>
      </c>
      <c r="L55" s="352">
        <f t="shared" ref="L55" si="7">L57+L61</f>
        <v>129927.1</v>
      </c>
    </row>
    <row r="56" spans="2:13" ht="24.75" customHeight="1">
      <c r="B56" s="358"/>
      <c r="C56" s="346" t="s">
        <v>233</v>
      </c>
      <c r="D56" s="424" t="s">
        <v>234</v>
      </c>
      <c r="E56" s="424"/>
      <c r="F56" s="424"/>
      <c r="G56" s="424"/>
      <c r="H56" s="424"/>
      <c r="I56" s="424"/>
      <c r="J56" s="424"/>
      <c r="K56" s="357">
        <f t="shared" ref="K56:L56" si="8">K57</f>
        <v>950</v>
      </c>
      <c r="L56" s="357">
        <f t="shared" si="8"/>
        <v>950</v>
      </c>
      <c r="M56" s="164"/>
    </row>
    <row r="57" spans="2:13" ht="22.5" customHeight="1">
      <c r="B57" s="358"/>
      <c r="C57" s="345"/>
      <c r="D57" s="345"/>
      <c r="E57" s="346" t="s">
        <v>235</v>
      </c>
      <c r="F57" s="414" t="s">
        <v>221</v>
      </c>
      <c r="G57" s="414"/>
      <c r="H57" s="414"/>
      <c r="I57" s="414"/>
      <c r="J57" s="414"/>
      <c r="K57" s="357">
        <f>'2'!H143</f>
        <v>950</v>
      </c>
      <c r="L57" s="357">
        <f>'2'!I143</f>
        <v>950</v>
      </c>
      <c r="M57" s="164"/>
    </row>
    <row r="58" spans="2:13" ht="53.25" customHeight="1">
      <c r="B58" s="358"/>
      <c r="C58" s="345"/>
      <c r="D58" s="345"/>
      <c r="E58" s="345"/>
      <c r="F58" s="345"/>
      <c r="G58" s="414" t="s">
        <v>236</v>
      </c>
      <c r="H58" s="414"/>
      <c r="I58" s="414"/>
      <c r="J58" s="414"/>
      <c r="K58" s="414"/>
      <c r="L58" s="414"/>
      <c r="M58" s="165"/>
    </row>
    <row r="59" spans="2:13" ht="18.75" customHeight="1">
      <c r="B59" s="358"/>
      <c r="C59" s="345"/>
      <c r="D59" s="345"/>
      <c r="E59" s="345"/>
      <c r="F59" s="345"/>
      <c r="G59" s="346"/>
      <c r="H59" s="411" t="s">
        <v>237</v>
      </c>
      <c r="I59" s="412"/>
      <c r="J59" s="412"/>
      <c r="K59" s="412"/>
      <c r="L59" s="413"/>
      <c r="M59" s="67"/>
    </row>
    <row r="60" spans="2:13" ht="16.5" customHeight="1">
      <c r="B60" s="358"/>
      <c r="C60" s="345"/>
      <c r="D60" s="345"/>
      <c r="E60" s="345"/>
      <c r="F60" s="345"/>
      <c r="G60" s="345"/>
      <c r="H60" s="345"/>
      <c r="I60" s="414" t="s">
        <v>238</v>
      </c>
      <c r="J60" s="414"/>
      <c r="K60" s="414"/>
      <c r="L60" s="414"/>
      <c r="M60" s="165"/>
    </row>
    <row r="61" spans="2:13">
      <c r="B61" s="348"/>
      <c r="C61" s="353" t="s">
        <v>65</v>
      </c>
      <c r="D61" s="414" t="s">
        <v>66</v>
      </c>
      <c r="E61" s="414"/>
      <c r="F61" s="414"/>
      <c r="G61" s="414"/>
      <c r="H61" s="414"/>
      <c r="I61" s="414"/>
      <c r="J61" s="414"/>
      <c r="K61" s="352">
        <f t="shared" ref="K61:L61" si="9">K62</f>
        <v>128977.1</v>
      </c>
      <c r="L61" s="352">
        <f t="shared" si="9"/>
        <v>128977.1</v>
      </c>
    </row>
    <row r="62" spans="2:13">
      <c r="B62" s="344"/>
      <c r="C62" s="344"/>
      <c r="D62" s="344"/>
      <c r="E62" s="346" t="s">
        <v>83</v>
      </c>
      <c r="F62" s="414" t="s">
        <v>74</v>
      </c>
      <c r="G62" s="414"/>
      <c r="H62" s="414"/>
      <c r="I62" s="414"/>
      <c r="J62" s="414"/>
      <c r="K62" s="354">
        <f>'2'!H79</f>
        <v>128977.1</v>
      </c>
      <c r="L62" s="354">
        <f>'2'!I79</f>
        <v>128977.1</v>
      </c>
    </row>
    <row r="63" spans="2:13" ht="35.25" customHeight="1">
      <c r="B63" s="344"/>
      <c r="C63" s="344"/>
      <c r="D63" s="344"/>
      <c r="E63" s="345"/>
      <c r="F63" s="345"/>
      <c r="G63" s="410" t="s">
        <v>84</v>
      </c>
      <c r="H63" s="410"/>
      <c r="I63" s="410"/>
      <c r="J63" s="410"/>
      <c r="K63" s="410"/>
      <c r="L63" s="410"/>
    </row>
    <row r="64" spans="2:13" ht="20.25" customHeight="1">
      <c r="B64" s="344"/>
      <c r="C64" s="344"/>
      <c r="D64" s="344"/>
      <c r="E64" s="345"/>
      <c r="F64" s="345"/>
      <c r="G64" s="345"/>
      <c r="H64" s="410" t="s">
        <v>85</v>
      </c>
      <c r="I64" s="410"/>
      <c r="J64" s="410"/>
      <c r="K64" s="410"/>
      <c r="L64" s="410"/>
    </row>
    <row r="65" spans="2:12">
      <c r="B65" s="344"/>
      <c r="C65" s="344"/>
      <c r="D65" s="344"/>
      <c r="E65" s="345"/>
      <c r="F65" s="345"/>
      <c r="G65" s="345"/>
      <c r="H65" s="345"/>
      <c r="I65" s="410" t="s">
        <v>86</v>
      </c>
      <c r="J65" s="410"/>
      <c r="K65" s="410"/>
      <c r="L65" s="410"/>
    </row>
    <row r="66" spans="2:12">
      <c r="B66" s="344"/>
      <c r="C66" s="344"/>
      <c r="D66" s="344"/>
      <c r="E66" s="345"/>
      <c r="F66" s="345"/>
      <c r="G66" s="345"/>
      <c r="H66" s="345"/>
      <c r="I66" s="346"/>
      <c r="J66" s="346" t="s">
        <v>72</v>
      </c>
      <c r="K66" s="340"/>
      <c r="L66" s="347">
        <v>2</v>
      </c>
    </row>
    <row r="67" spans="2:12">
      <c r="B67" s="348" t="s">
        <v>193</v>
      </c>
      <c r="C67" s="349"/>
      <c r="D67" s="349"/>
      <c r="E67" s="350"/>
      <c r="F67" s="351"/>
      <c r="G67" s="351"/>
      <c r="H67" s="351"/>
      <c r="I67" s="351"/>
      <c r="J67" s="351"/>
      <c r="K67" s="352">
        <f t="shared" ref="K67:L68" si="10">K68</f>
        <v>2216.5</v>
      </c>
      <c r="L67" s="352">
        <f t="shared" si="10"/>
        <v>3166.4</v>
      </c>
    </row>
    <row r="68" spans="2:12">
      <c r="B68" s="344"/>
      <c r="C68" s="353" t="s">
        <v>65</v>
      </c>
      <c r="D68" s="414" t="s">
        <v>66</v>
      </c>
      <c r="E68" s="414"/>
      <c r="F68" s="414"/>
      <c r="G68" s="414"/>
      <c r="H68" s="414"/>
      <c r="I68" s="414"/>
      <c r="J68" s="414"/>
      <c r="K68" s="352">
        <f t="shared" si="10"/>
        <v>2216.5</v>
      </c>
      <c r="L68" s="352">
        <f t="shared" si="10"/>
        <v>3166.4</v>
      </c>
    </row>
    <row r="69" spans="2:12" ht="19.5" customHeight="1">
      <c r="B69" s="344"/>
      <c r="C69" s="344"/>
      <c r="D69" s="344"/>
      <c r="E69" s="353" t="s">
        <v>40</v>
      </c>
      <c r="F69" s="414" t="s">
        <v>39</v>
      </c>
      <c r="G69" s="414"/>
      <c r="H69" s="414"/>
      <c r="I69" s="414"/>
      <c r="J69" s="414"/>
      <c r="K69" s="354">
        <f>'2'!H32</f>
        <v>2216.5</v>
      </c>
      <c r="L69" s="354">
        <f>'2'!I32</f>
        <v>3166.4</v>
      </c>
    </row>
    <row r="70" spans="2:12" ht="33.75" customHeight="1">
      <c r="B70" s="344"/>
      <c r="C70" s="344"/>
      <c r="D70" s="344"/>
      <c r="E70" s="345"/>
      <c r="F70" s="345"/>
      <c r="G70" s="414" t="s">
        <v>68</v>
      </c>
      <c r="H70" s="414"/>
      <c r="I70" s="414"/>
      <c r="J70" s="414"/>
      <c r="K70" s="414"/>
      <c r="L70" s="414"/>
    </row>
    <row r="71" spans="2:12" ht="18.75" customHeight="1">
      <c r="B71" s="344"/>
      <c r="C71" s="344"/>
      <c r="D71" s="344"/>
      <c r="E71" s="345"/>
      <c r="F71" s="345"/>
      <c r="G71" s="345"/>
      <c r="H71" s="414" t="s">
        <v>36</v>
      </c>
      <c r="I71" s="414"/>
      <c r="J71" s="414"/>
      <c r="K71" s="414"/>
      <c r="L71" s="414"/>
    </row>
    <row r="72" spans="2:12">
      <c r="B72" s="344"/>
      <c r="C72" s="344"/>
      <c r="D72" s="344"/>
      <c r="E72" s="345"/>
      <c r="F72" s="345"/>
      <c r="G72" s="345"/>
      <c r="H72" s="345"/>
      <c r="I72" s="414" t="s">
        <v>34</v>
      </c>
      <c r="J72" s="414"/>
      <c r="K72" s="414"/>
      <c r="L72" s="414"/>
    </row>
    <row r="73" spans="2:12">
      <c r="B73" s="344"/>
      <c r="C73" s="344"/>
      <c r="D73" s="344"/>
      <c r="E73" s="345"/>
      <c r="F73" s="345"/>
      <c r="G73" s="345"/>
      <c r="H73" s="345"/>
      <c r="I73" s="346"/>
      <c r="J73" s="346" t="s">
        <v>72</v>
      </c>
      <c r="K73" s="340"/>
      <c r="L73" s="347">
        <v>1</v>
      </c>
    </row>
    <row r="74" spans="2:12">
      <c r="B74" s="415" t="s">
        <v>240</v>
      </c>
      <c r="C74" s="416"/>
      <c r="D74" s="416"/>
      <c r="E74" s="416"/>
      <c r="F74" s="416"/>
      <c r="G74" s="417"/>
      <c r="H74" s="346"/>
      <c r="I74" s="346"/>
      <c r="J74" s="346"/>
      <c r="K74" s="356">
        <f>K76</f>
        <v>161473.30000000002</v>
      </c>
      <c r="L74" s="356">
        <f>L76</f>
        <v>322946.5</v>
      </c>
    </row>
    <row r="75" spans="2:12" ht="17.25" customHeight="1">
      <c r="B75" s="344"/>
      <c r="C75" s="353" t="s">
        <v>65</v>
      </c>
      <c r="D75" s="414" t="s">
        <v>66</v>
      </c>
      <c r="E75" s="414"/>
      <c r="F75" s="414"/>
      <c r="G75" s="414"/>
      <c r="H75" s="414"/>
      <c r="I75" s="414"/>
      <c r="J75" s="414"/>
      <c r="K75" s="352">
        <f t="shared" ref="K75:L75" si="11">K76</f>
        <v>161473.30000000002</v>
      </c>
      <c r="L75" s="352">
        <f t="shared" si="11"/>
        <v>322946.5</v>
      </c>
    </row>
    <row r="76" spans="2:12" ht="17.25" customHeight="1">
      <c r="B76" s="344"/>
      <c r="C76" s="344"/>
      <c r="D76" s="344"/>
      <c r="E76" s="346" t="s">
        <v>83</v>
      </c>
      <c r="F76" s="414" t="s">
        <v>74</v>
      </c>
      <c r="G76" s="414"/>
      <c r="H76" s="414"/>
      <c r="I76" s="414"/>
      <c r="J76" s="414"/>
      <c r="K76" s="354">
        <f>'2'!H87</f>
        <v>161473.30000000002</v>
      </c>
      <c r="L76" s="354">
        <f>'2'!I87</f>
        <v>322946.5</v>
      </c>
    </row>
    <row r="77" spans="2:12" ht="32.25" customHeight="1">
      <c r="B77" s="344"/>
      <c r="C77" s="344"/>
      <c r="D77" s="344"/>
      <c r="E77" s="345"/>
      <c r="F77" s="345"/>
      <c r="G77" s="410" t="s">
        <v>84</v>
      </c>
      <c r="H77" s="410"/>
      <c r="I77" s="410"/>
      <c r="J77" s="410"/>
      <c r="K77" s="410"/>
      <c r="L77" s="410"/>
    </row>
    <row r="78" spans="2:12" ht="39" customHeight="1">
      <c r="B78" s="344"/>
      <c r="C78" s="344"/>
      <c r="D78" s="344"/>
      <c r="E78" s="345"/>
      <c r="F78" s="345"/>
      <c r="G78" s="345"/>
      <c r="H78" s="410" t="s">
        <v>85</v>
      </c>
      <c r="I78" s="410"/>
      <c r="J78" s="410"/>
      <c r="K78" s="410"/>
      <c r="L78" s="410"/>
    </row>
    <row r="79" spans="2:12" ht="23.25" customHeight="1">
      <c r="B79" s="344"/>
      <c r="C79" s="344"/>
      <c r="D79" s="344"/>
      <c r="E79" s="345"/>
      <c r="F79" s="345"/>
      <c r="G79" s="345"/>
      <c r="H79" s="345"/>
      <c r="I79" s="410" t="s">
        <v>86</v>
      </c>
      <c r="J79" s="410"/>
      <c r="K79" s="410"/>
      <c r="L79" s="410"/>
    </row>
    <row r="80" spans="2:12" ht="17.25" customHeight="1">
      <c r="B80" s="344"/>
      <c r="C80" s="344"/>
      <c r="D80" s="344"/>
      <c r="E80" s="345"/>
      <c r="F80" s="345"/>
      <c r="G80" s="345"/>
      <c r="H80" s="345"/>
      <c r="I80" s="355"/>
      <c r="J80" s="346" t="s">
        <v>318</v>
      </c>
      <c r="K80" s="355"/>
      <c r="L80" s="355">
        <v>8760</v>
      </c>
    </row>
    <row r="81" spans="2:13" ht="23.25" customHeight="1">
      <c r="B81" s="344"/>
      <c r="C81" s="344"/>
      <c r="D81" s="344"/>
      <c r="E81" s="345"/>
      <c r="F81" s="345"/>
      <c r="G81" s="345"/>
      <c r="H81" s="345"/>
      <c r="I81" s="346"/>
      <c r="J81" s="346" t="s">
        <v>319</v>
      </c>
      <c r="K81" s="340"/>
      <c r="L81" s="355">
        <v>12167</v>
      </c>
    </row>
    <row r="82" spans="2:13" ht="19.5" customHeight="1">
      <c r="B82" s="418" t="s">
        <v>67</v>
      </c>
      <c r="C82" s="418"/>
      <c r="D82" s="418"/>
      <c r="E82" s="418"/>
      <c r="F82" s="418"/>
      <c r="G82" s="418"/>
      <c r="H82" s="418"/>
      <c r="I82" s="418"/>
      <c r="J82" s="418"/>
      <c r="K82" s="354">
        <f>K83</f>
        <v>-1213651.6000000001</v>
      </c>
      <c r="L82" s="354">
        <f>L83</f>
        <v>-1542356.5</v>
      </c>
    </row>
    <row r="83" spans="2:13" ht="25.5" customHeight="1">
      <c r="B83" s="345"/>
      <c r="C83" s="353" t="s">
        <v>65</v>
      </c>
      <c r="D83" s="414" t="s">
        <v>66</v>
      </c>
      <c r="E83" s="414"/>
      <c r="F83" s="414"/>
      <c r="G83" s="414"/>
      <c r="H83" s="414"/>
      <c r="I83" s="414"/>
      <c r="J83" s="414"/>
      <c r="K83" s="354">
        <f>K84</f>
        <v>-1213651.6000000001</v>
      </c>
      <c r="L83" s="354">
        <f t="shared" ref="L83" si="12">L84</f>
        <v>-1542356.5</v>
      </c>
    </row>
    <row r="84" spans="2:13" ht="24" customHeight="1">
      <c r="B84" s="345"/>
      <c r="C84" s="359"/>
      <c r="D84" s="345"/>
      <c r="E84" s="346" t="s">
        <v>83</v>
      </c>
      <c r="F84" s="414" t="s">
        <v>74</v>
      </c>
      <c r="G84" s="414"/>
      <c r="H84" s="414"/>
      <c r="I84" s="414"/>
      <c r="J84" s="414"/>
      <c r="K84" s="354">
        <f>'2'!H41</f>
        <v>-1213651.6000000001</v>
      </c>
      <c r="L84" s="354">
        <f>'2'!I41</f>
        <v>-1542356.5</v>
      </c>
      <c r="M84" s="164"/>
    </row>
    <row r="85" spans="2:13" ht="34.5" customHeight="1">
      <c r="B85" s="114"/>
      <c r="C85" s="11"/>
      <c r="D85" s="114"/>
      <c r="E85" s="114"/>
      <c r="F85" s="114"/>
      <c r="G85" s="404" t="s">
        <v>84</v>
      </c>
      <c r="H85" s="404"/>
      <c r="I85" s="404"/>
      <c r="J85" s="404"/>
      <c r="K85" s="404"/>
      <c r="L85" s="404"/>
      <c r="M85" s="165"/>
    </row>
    <row r="86" spans="2:13" ht="20.25" customHeight="1">
      <c r="B86" s="114"/>
      <c r="C86" s="11"/>
      <c r="D86" s="114"/>
      <c r="E86" s="114"/>
      <c r="F86" s="114"/>
      <c r="G86" s="114"/>
      <c r="H86" s="404" t="s">
        <v>85</v>
      </c>
      <c r="I86" s="404"/>
      <c r="J86" s="404"/>
      <c r="K86" s="404"/>
      <c r="L86" s="404"/>
      <c r="M86" s="165"/>
    </row>
    <row r="87" spans="2:13" ht="24" customHeight="1">
      <c r="B87" s="114"/>
      <c r="C87" s="11"/>
      <c r="D87" s="114"/>
      <c r="E87" s="114"/>
      <c r="F87" s="114"/>
      <c r="G87" s="114"/>
      <c r="H87" s="114"/>
      <c r="I87" s="404" t="s">
        <v>86</v>
      </c>
      <c r="J87" s="404"/>
      <c r="K87" s="404"/>
      <c r="L87" s="404"/>
      <c r="M87" s="165"/>
    </row>
    <row r="91" spans="2:13">
      <c r="D91" s="12" t="s">
        <v>27</v>
      </c>
      <c r="E91" s="7"/>
      <c r="F91" s="8"/>
    </row>
    <row r="92" spans="2:13">
      <c r="D92" s="12" t="s">
        <v>28</v>
      </c>
      <c r="E92" s="7"/>
      <c r="F92" s="8"/>
    </row>
    <row r="93" spans="2:13">
      <c r="D93" s="13"/>
      <c r="E93" s="9" t="s">
        <v>26</v>
      </c>
      <c r="F93" s="8"/>
    </row>
    <row r="94" spans="2:13">
      <c r="F94" s="3"/>
    </row>
  </sheetData>
  <mergeCells count="74">
    <mergeCell ref="F25:J25"/>
    <mergeCell ref="H46:L46"/>
    <mergeCell ref="I47:L47"/>
    <mergeCell ref="B42:G42"/>
    <mergeCell ref="I72:L72"/>
    <mergeCell ref="F62:J62"/>
    <mergeCell ref="G63:L63"/>
    <mergeCell ref="H64:L64"/>
    <mergeCell ref="I65:L65"/>
    <mergeCell ref="D31:J31"/>
    <mergeCell ref="F32:J32"/>
    <mergeCell ref="F57:J57"/>
    <mergeCell ref="B49:J49"/>
    <mergeCell ref="D50:J50"/>
    <mergeCell ref="F51:J51"/>
    <mergeCell ref="G52:L52"/>
    <mergeCell ref="B9:H9"/>
    <mergeCell ref="D11:J11"/>
    <mergeCell ref="F12:J12"/>
    <mergeCell ref="G13:L13"/>
    <mergeCell ref="H14:L14"/>
    <mergeCell ref="I15:L15"/>
    <mergeCell ref="I40:L40"/>
    <mergeCell ref="G33:L33"/>
    <mergeCell ref="D17:J17"/>
    <mergeCell ref="D56:J56"/>
    <mergeCell ref="D43:J43"/>
    <mergeCell ref="F44:J44"/>
    <mergeCell ref="G45:L45"/>
    <mergeCell ref="F18:J18"/>
    <mergeCell ref="G19:L19"/>
    <mergeCell ref="G26:L26"/>
    <mergeCell ref="H27:L27"/>
    <mergeCell ref="I28:L28"/>
    <mergeCell ref="H20:L20"/>
    <mergeCell ref="I21:L21"/>
    <mergeCell ref="D24:J24"/>
    <mergeCell ref="K1:L1"/>
    <mergeCell ref="B5:L5"/>
    <mergeCell ref="B7:B8"/>
    <mergeCell ref="C7:D7"/>
    <mergeCell ref="E7:H7"/>
    <mergeCell ref="I7:I8"/>
    <mergeCell ref="J7:J8"/>
    <mergeCell ref="J2:L2"/>
    <mergeCell ref="J3:L3"/>
    <mergeCell ref="K7:L7"/>
    <mergeCell ref="I87:L87"/>
    <mergeCell ref="H34:L34"/>
    <mergeCell ref="D83:J83"/>
    <mergeCell ref="F84:J84"/>
    <mergeCell ref="G85:L85"/>
    <mergeCell ref="H86:L86"/>
    <mergeCell ref="I35:L35"/>
    <mergeCell ref="B82:J82"/>
    <mergeCell ref="F37:J37"/>
    <mergeCell ref="G38:L38"/>
    <mergeCell ref="H39:L39"/>
    <mergeCell ref="D61:J61"/>
    <mergeCell ref="F69:J69"/>
    <mergeCell ref="G70:L70"/>
    <mergeCell ref="H71:L71"/>
    <mergeCell ref="I79:L79"/>
    <mergeCell ref="H53:L53"/>
    <mergeCell ref="I54:L54"/>
    <mergeCell ref="B74:G74"/>
    <mergeCell ref="D75:J75"/>
    <mergeCell ref="F76:J76"/>
    <mergeCell ref="G77:L77"/>
    <mergeCell ref="H78:L78"/>
    <mergeCell ref="H59:L59"/>
    <mergeCell ref="D68:J68"/>
    <mergeCell ref="G58:L58"/>
    <mergeCell ref="I60:L60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47477-DF5E-4B9D-8603-CFCFB75A9B4B}">
  <dimension ref="B1:L101"/>
  <sheetViews>
    <sheetView tabSelected="1" topLeftCell="A66" zoomScaleNormal="100" workbookViewId="0">
      <selection activeCell="C73" sqref="C73:E73"/>
    </sheetView>
  </sheetViews>
  <sheetFormatPr defaultColWidth="8.7109375" defaultRowHeight="17.25"/>
  <cols>
    <col min="1" max="1" width="8.7109375" style="1"/>
    <col min="2" max="2" width="16.5703125" style="1" customWidth="1"/>
    <col min="3" max="3" width="15" style="1" customWidth="1"/>
    <col min="4" max="4" width="13.42578125" style="1" customWidth="1"/>
    <col min="5" max="5" width="22.7109375" style="1" customWidth="1"/>
    <col min="6" max="6" width="17.28515625" style="1" customWidth="1"/>
    <col min="7" max="7" width="14.140625" style="1" customWidth="1"/>
    <col min="8" max="8" width="20" style="1" customWidth="1"/>
    <col min="9" max="9" width="14.28515625" style="1" customWidth="1"/>
    <col min="10" max="10" width="24.42578125" style="1" customWidth="1"/>
    <col min="11" max="11" width="13.7109375" style="1" bestFit="1" customWidth="1"/>
    <col min="12" max="12" width="18.5703125" style="1" bestFit="1" customWidth="1"/>
    <col min="13" max="13" width="14.140625" style="1" bestFit="1" customWidth="1"/>
    <col min="14" max="14" width="13.7109375" style="1" customWidth="1"/>
    <col min="15" max="15" width="8.7109375" style="1"/>
    <col min="16" max="16" width="16.140625" style="1" customWidth="1"/>
    <col min="17" max="16384" width="8.7109375" style="1"/>
  </cols>
  <sheetData>
    <row r="1" spans="2:10" s="314" customFormat="1">
      <c r="B1" s="313"/>
      <c r="C1" s="313"/>
      <c r="D1" s="313"/>
      <c r="E1" s="447" t="s">
        <v>202</v>
      </c>
      <c r="F1" s="447"/>
      <c r="G1" s="447"/>
      <c r="H1" s="447"/>
      <c r="I1" s="447"/>
      <c r="J1" s="447"/>
    </row>
    <row r="2" spans="2:10" s="316" customFormat="1">
      <c r="B2" s="448" t="s">
        <v>88</v>
      </c>
      <c r="C2" s="448"/>
      <c r="D2" s="448"/>
      <c r="E2" s="448"/>
      <c r="F2" s="448"/>
      <c r="G2" s="448"/>
      <c r="H2" s="448"/>
      <c r="I2" s="448"/>
      <c r="J2" s="448"/>
    </row>
    <row r="3" spans="2:10" s="316" customFormat="1">
      <c r="B3" s="448" t="s">
        <v>89</v>
      </c>
      <c r="C3" s="448"/>
      <c r="D3" s="448"/>
      <c r="E3" s="448"/>
      <c r="F3" s="448"/>
      <c r="G3" s="448"/>
      <c r="H3" s="448"/>
      <c r="I3" s="448"/>
      <c r="J3" s="448"/>
    </row>
    <row r="4" spans="2:10" s="316" customFormat="1">
      <c r="B4" s="315"/>
      <c r="C4" s="315"/>
      <c r="D4" s="315"/>
      <c r="E4" s="315"/>
      <c r="F4" s="315"/>
      <c r="G4" s="315"/>
      <c r="H4" s="315"/>
      <c r="I4" s="315"/>
      <c r="J4" s="315"/>
    </row>
    <row r="5" spans="2:10" s="314" customFormat="1" ht="40.5" customHeight="1">
      <c r="B5" s="449" t="s">
        <v>314</v>
      </c>
      <c r="C5" s="449"/>
      <c r="D5" s="449"/>
      <c r="E5" s="449"/>
      <c r="F5" s="449"/>
      <c r="G5" s="449"/>
      <c r="H5" s="449"/>
      <c r="I5" s="449"/>
      <c r="J5" s="449"/>
    </row>
    <row r="6" spans="2:10" s="314" customFormat="1">
      <c r="B6" s="317"/>
      <c r="C6" s="317"/>
      <c r="D6" s="317"/>
      <c r="E6" s="317"/>
      <c r="F6" s="317"/>
      <c r="G6" s="317"/>
      <c r="H6" s="317"/>
      <c r="I6" s="317"/>
      <c r="J6" s="318"/>
    </row>
    <row r="7" spans="2:10" ht="71.25" customHeight="1">
      <c r="B7" s="387" t="s">
        <v>122</v>
      </c>
      <c r="C7" s="450" t="s">
        <v>123</v>
      </c>
      <c r="D7" s="375"/>
      <c r="E7" s="376"/>
      <c r="F7" s="387" t="s">
        <v>124</v>
      </c>
      <c r="G7" s="387" t="s">
        <v>137</v>
      </c>
      <c r="H7" s="387" t="s">
        <v>125</v>
      </c>
      <c r="I7" s="440" t="s">
        <v>13</v>
      </c>
      <c r="J7" s="368"/>
    </row>
    <row r="8" spans="2:10" ht="34.5">
      <c r="B8" s="388"/>
      <c r="C8" s="451"/>
      <c r="D8" s="452"/>
      <c r="E8" s="453"/>
      <c r="F8" s="388"/>
      <c r="G8" s="388"/>
      <c r="H8" s="388"/>
      <c r="I8" s="111" t="s">
        <v>126</v>
      </c>
      <c r="J8" s="111" t="s">
        <v>138</v>
      </c>
    </row>
    <row r="9" spans="2:10">
      <c r="B9" s="319">
        <v>1</v>
      </c>
      <c r="C9" s="454">
        <v>2</v>
      </c>
      <c r="D9" s="455"/>
      <c r="E9" s="456"/>
      <c r="F9" s="320">
        <v>3</v>
      </c>
      <c r="G9" s="320">
        <v>4</v>
      </c>
      <c r="H9" s="320">
        <v>5</v>
      </c>
      <c r="I9" s="320">
        <v>6</v>
      </c>
      <c r="J9" s="319">
        <v>7</v>
      </c>
    </row>
    <row r="10" spans="2:10" s="6" customFormat="1" ht="23.25" customHeight="1">
      <c r="B10" s="457" t="s">
        <v>5</v>
      </c>
      <c r="C10" s="458"/>
      <c r="D10" s="458"/>
      <c r="E10" s="458"/>
      <c r="F10" s="458"/>
      <c r="G10" s="458"/>
      <c r="H10" s="458"/>
      <c r="I10" s="459"/>
      <c r="J10" s="28">
        <f>J17+J57+J33+J25+J11+J49+J84</f>
        <v>1274967.0999999999</v>
      </c>
    </row>
    <row r="11" spans="2:10" s="6" customFormat="1" ht="21" customHeight="1">
      <c r="B11" s="440" t="s">
        <v>247</v>
      </c>
      <c r="C11" s="367"/>
      <c r="D11" s="367"/>
      <c r="E11" s="367"/>
      <c r="F11" s="367"/>
      <c r="G11" s="367"/>
      <c r="H11" s="367"/>
      <c r="I11" s="368"/>
      <c r="J11" s="28">
        <f>J12</f>
        <v>-26141.8</v>
      </c>
    </row>
    <row r="12" spans="2:10" s="6" customFormat="1" ht="17.25" customHeight="1">
      <c r="B12" s="113" t="s">
        <v>254</v>
      </c>
      <c r="C12" s="14" t="s">
        <v>255</v>
      </c>
      <c r="D12" s="14" t="s">
        <v>261</v>
      </c>
      <c r="E12" s="366" t="s">
        <v>256</v>
      </c>
      <c r="F12" s="366"/>
      <c r="G12" s="366"/>
      <c r="H12" s="366"/>
      <c r="I12" s="366"/>
      <c r="J12" s="28">
        <f>J13</f>
        <v>-26141.8</v>
      </c>
    </row>
    <row r="13" spans="2:10" s="6" customFormat="1" ht="17.25" customHeight="1">
      <c r="B13" s="321" t="s">
        <v>257</v>
      </c>
      <c r="C13" s="366" t="s">
        <v>246</v>
      </c>
      <c r="D13" s="366"/>
      <c r="E13" s="366"/>
      <c r="F13" s="366"/>
      <c r="G13" s="366"/>
      <c r="H13" s="366"/>
      <c r="I13" s="366"/>
      <c r="J13" s="28">
        <f>J14</f>
        <v>-26141.8</v>
      </c>
    </row>
    <row r="14" spans="2:10" s="6" customFormat="1" ht="17.25" customHeight="1">
      <c r="B14" s="17"/>
      <c r="C14" s="440" t="s">
        <v>132</v>
      </c>
      <c r="D14" s="367"/>
      <c r="E14" s="367"/>
      <c r="F14" s="367"/>
      <c r="G14" s="322"/>
      <c r="H14" s="322"/>
      <c r="I14" s="323"/>
      <c r="J14" s="28">
        <f>J15+J16</f>
        <v>-26141.8</v>
      </c>
    </row>
    <row r="15" spans="2:10" s="6" customFormat="1" ht="34.5" customHeight="1">
      <c r="B15" s="324" t="s">
        <v>258</v>
      </c>
      <c r="C15" s="437" t="s">
        <v>259</v>
      </c>
      <c r="D15" s="437"/>
      <c r="E15" s="437"/>
      <c r="F15" s="11" t="s">
        <v>136</v>
      </c>
      <c r="G15" s="11" t="s">
        <v>133</v>
      </c>
      <c r="H15" s="325"/>
      <c r="I15" s="11"/>
      <c r="J15" s="50">
        <f>'3.'!G15</f>
        <v>-62.7</v>
      </c>
    </row>
    <row r="16" spans="2:10" s="6" customFormat="1" ht="34.5" customHeight="1">
      <c r="B16" s="324" t="s">
        <v>260</v>
      </c>
      <c r="C16" s="437" t="s">
        <v>259</v>
      </c>
      <c r="D16" s="437"/>
      <c r="E16" s="437"/>
      <c r="F16" s="11" t="s">
        <v>136</v>
      </c>
      <c r="G16" s="11" t="s">
        <v>133</v>
      </c>
      <c r="H16" s="325"/>
      <c r="I16" s="11"/>
      <c r="J16" s="50">
        <f>'3.'!G16</f>
        <v>-26079.1</v>
      </c>
    </row>
    <row r="17" spans="2:10" ht="17.25" customHeight="1">
      <c r="B17" s="404" t="s">
        <v>175</v>
      </c>
      <c r="C17" s="404"/>
      <c r="D17" s="404"/>
      <c r="E17" s="404"/>
      <c r="F17" s="404"/>
      <c r="G17" s="404"/>
      <c r="H17" s="404"/>
      <c r="I17" s="404"/>
      <c r="J17" s="112">
        <f>J18</f>
        <v>26141.8</v>
      </c>
    </row>
    <row r="18" spans="2:10" ht="40.5" customHeight="1">
      <c r="B18" s="113" t="s">
        <v>127</v>
      </c>
      <c r="C18" s="14" t="s">
        <v>128</v>
      </c>
      <c r="D18" s="14" t="s">
        <v>129</v>
      </c>
      <c r="E18" s="366" t="s">
        <v>14</v>
      </c>
      <c r="F18" s="366"/>
      <c r="G18" s="366"/>
      <c r="H18" s="366"/>
      <c r="I18" s="366"/>
      <c r="J18" s="112">
        <f>J19</f>
        <v>26141.8</v>
      </c>
    </row>
    <row r="19" spans="2:10" ht="25.5" customHeight="1">
      <c r="B19" s="321" t="s">
        <v>130</v>
      </c>
      <c r="C19" s="366" t="s">
        <v>131</v>
      </c>
      <c r="D19" s="366"/>
      <c r="E19" s="366"/>
      <c r="F19" s="366"/>
      <c r="G19" s="366"/>
      <c r="H19" s="366"/>
      <c r="I19" s="366"/>
      <c r="J19" s="112">
        <f>J20+J22</f>
        <v>26141.8</v>
      </c>
    </row>
    <row r="20" spans="2:10" s="6" customFormat="1" ht="17.25" customHeight="1">
      <c r="B20" s="17"/>
      <c r="C20" s="440" t="s">
        <v>132</v>
      </c>
      <c r="D20" s="367"/>
      <c r="E20" s="367"/>
      <c r="F20" s="367"/>
      <c r="G20" s="322"/>
      <c r="H20" s="322"/>
      <c r="I20" s="323"/>
      <c r="J20" s="326">
        <f>J21</f>
        <v>25777</v>
      </c>
    </row>
    <row r="21" spans="2:10" ht="33.75" customHeight="1">
      <c r="B21" s="327" t="s">
        <v>141</v>
      </c>
      <c r="C21" s="460" t="s">
        <v>142</v>
      </c>
      <c r="D21" s="460"/>
      <c r="E21" s="460"/>
      <c r="F21" s="11" t="s">
        <v>136</v>
      </c>
      <c r="G21" s="11" t="s">
        <v>133</v>
      </c>
      <c r="H21" s="56">
        <f>J21*1000</f>
        <v>25777000</v>
      </c>
      <c r="I21" s="11">
        <v>1</v>
      </c>
      <c r="J21" s="115">
        <v>25777</v>
      </c>
    </row>
    <row r="22" spans="2:10" ht="18.75" customHeight="1">
      <c r="B22" s="320"/>
      <c r="C22" s="404" t="s">
        <v>134</v>
      </c>
      <c r="D22" s="404"/>
      <c r="E22" s="404"/>
      <c r="F22" s="404"/>
      <c r="G22" s="116"/>
      <c r="H22" s="56"/>
      <c r="I22" s="11"/>
      <c r="J22" s="112">
        <f>J23+J24</f>
        <v>364.8</v>
      </c>
    </row>
    <row r="23" spans="2:10" ht="39.75" customHeight="1">
      <c r="B23" s="328" t="s">
        <v>144</v>
      </c>
      <c r="C23" s="428" t="s">
        <v>135</v>
      </c>
      <c r="D23" s="429"/>
      <c r="E23" s="430"/>
      <c r="F23" s="11" t="s">
        <v>136</v>
      </c>
      <c r="G23" s="11" t="s">
        <v>133</v>
      </c>
      <c r="H23" s="56">
        <f>J23*1000</f>
        <v>198000</v>
      </c>
      <c r="I23" s="11">
        <v>1</v>
      </c>
      <c r="J23" s="112">
        <v>198</v>
      </c>
    </row>
    <row r="24" spans="2:10" ht="33.75" customHeight="1">
      <c r="B24" s="328" t="s">
        <v>187</v>
      </c>
      <c r="C24" s="442" t="s">
        <v>143</v>
      </c>
      <c r="D24" s="442"/>
      <c r="E24" s="442"/>
      <c r="F24" s="11" t="s">
        <v>150</v>
      </c>
      <c r="G24" s="11" t="s">
        <v>133</v>
      </c>
      <c r="H24" s="56">
        <f>J24*1000</f>
        <v>166800</v>
      </c>
      <c r="I24" s="11">
        <v>1</v>
      </c>
      <c r="J24" s="112">
        <v>166.8</v>
      </c>
    </row>
    <row r="25" spans="2:10" ht="21" customHeight="1">
      <c r="B25" s="404" t="s">
        <v>326</v>
      </c>
      <c r="C25" s="404"/>
      <c r="D25" s="404"/>
      <c r="E25" s="404"/>
      <c r="F25" s="404"/>
      <c r="G25" s="404"/>
      <c r="H25" s="404"/>
      <c r="I25" s="404"/>
      <c r="J25" s="112">
        <f>J26</f>
        <v>287987.09999999998</v>
      </c>
    </row>
    <row r="26" spans="2:10" ht="33.75" customHeight="1">
      <c r="B26" s="113" t="s">
        <v>127</v>
      </c>
      <c r="C26" s="14" t="s">
        <v>128</v>
      </c>
      <c r="D26" s="14" t="s">
        <v>129</v>
      </c>
      <c r="E26" s="366" t="s">
        <v>14</v>
      </c>
      <c r="F26" s="366"/>
      <c r="G26" s="366"/>
      <c r="H26" s="366"/>
      <c r="I26" s="366"/>
      <c r="J26" s="112">
        <f>J27</f>
        <v>287987.09999999998</v>
      </c>
    </row>
    <row r="27" spans="2:10" ht="33.75" customHeight="1">
      <c r="B27" s="321" t="s">
        <v>130</v>
      </c>
      <c r="C27" s="366" t="s">
        <v>131</v>
      </c>
      <c r="D27" s="366"/>
      <c r="E27" s="366"/>
      <c r="F27" s="366"/>
      <c r="G27" s="366"/>
      <c r="H27" s="366"/>
      <c r="I27" s="366"/>
      <c r="J27" s="112">
        <f>J28+J30</f>
        <v>287987.09999999998</v>
      </c>
    </row>
    <row r="28" spans="2:10" ht="21" customHeight="1">
      <c r="B28" s="17"/>
      <c r="C28" s="440" t="s">
        <v>132</v>
      </c>
      <c r="D28" s="367"/>
      <c r="E28" s="367"/>
      <c r="F28" s="367"/>
      <c r="G28" s="322"/>
      <c r="H28" s="329"/>
      <c r="I28" s="323"/>
      <c r="J28" s="112">
        <f>J29</f>
        <v>285000</v>
      </c>
    </row>
    <row r="29" spans="2:10" ht="23.25" customHeight="1">
      <c r="B29" s="328" t="s">
        <v>170</v>
      </c>
      <c r="C29" s="460" t="s">
        <v>171</v>
      </c>
      <c r="D29" s="460"/>
      <c r="E29" s="460"/>
      <c r="F29" s="11" t="s">
        <v>157</v>
      </c>
      <c r="G29" s="11" t="s">
        <v>133</v>
      </c>
      <c r="H29" s="56">
        <f>J29*1000</f>
        <v>285000000</v>
      </c>
      <c r="I29" s="11">
        <v>1</v>
      </c>
      <c r="J29" s="112">
        <v>285000</v>
      </c>
    </row>
    <row r="30" spans="2:10" ht="19.5" customHeight="1">
      <c r="B30" s="320"/>
      <c r="C30" s="404" t="s">
        <v>134</v>
      </c>
      <c r="D30" s="404"/>
      <c r="E30" s="404"/>
      <c r="F30" s="404"/>
      <c r="G30" s="116"/>
      <c r="H30" s="56"/>
      <c r="I30" s="11"/>
      <c r="J30" s="112">
        <f>J31+J32</f>
        <v>2987.1</v>
      </c>
    </row>
    <row r="31" spans="2:10" ht="33.75" customHeight="1">
      <c r="B31" s="327" t="s">
        <v>159</v>
      </c>
      <c r="C31" s="428" t="s">
        <v>135</v>
      </c>
      <c r="D31" s="429"/>
      <c r="E31" s="430"/>
      <c r="F31" s="11" t="s">
        <v>152</v>
      </c>
      <c r="G31" s="11" t="s">
        <v>133</v>
      </c>
      <c r="H31" s="56">
        <f>J31*1000</f>
        <v>499000</v>
      </c>
      <c r="I31" s="11">
        <v>1</v>
      </c>
      <c r="J31" s="112">
        <v>499</v>
      </c>
    </row>
    <row r="32" spans="2:10" ht="33.75" customHeight="1">
      <c r="B32" s="327" t="s">
        <v>191</v>
      </c>
      <c r="C32" s="442" t="s">
        <v>143</v>
      </c>
      <c r="D32" s="442"/>
      <c r="E32" s="442"/>
      <c r="F32" s="11" t="s">
        <v>150</v>
      </c>
      <c r="G32" s="11" t="s">
        <v>133</v>
      </c>
      <c r="H32" s="56">
        <f>J32*1000</f>
        <v>2488100</v>
      </c>
      <c r="I32" s="11">
        <v>1</v>
      </c>
      <c r="J32" s="112">
        <v>2488.1</v>
      </c>
    </row>
    <row r="33" spans="2:12" ht="21" customHeight="1">
      <c r="B33" s="404" t="s">
        <v>117</v>
      </c>
      <c r="C33" s="404"/>
      <c r="D33" s="404"/>
      <c r="E33" s="404"/>
      <c r="F33" s="404"/>
      <c r="G33" s="404"/>
      <c r="H33" s="404"/>
      <c r="I33" s="404"/>
      <c r="J33" s="112">
        <f>J34</f>
        <v>434106.39999999997</v>
      </c>
    </row>
    <row r="34" spans="2:12" ht="40.5" customHeight="1">
      <c r="B34" s="113" t="s">
        <v>127</v>
      </c>
      <c r="C34" s="14" t="s">
        <v>128</v>
      </c>
      <c r="D34" s="14" t="s">
        <v>129</v>
      </c>
      <c r="E34" s="366" t="s">
        <v>14</v>
      </c>
      <c r="F34" s="366"/>
      <c r="G34" s="366"/>
      <c r="H34" s="366"/>
      <c r="I34" s="366"/>
      <c r="J34" s="112">
        <f>J35</f>
        <v>434106.39999999997</v>
      </c>
    </row>
    <row r="35" spans="2:12" ht="30" customHeight="1">
      <c r="B35" s="321" t="s">
        <v>130</v>
      </c>
      <c r="C35" s="366" t="s">
        <v>131</v>
      </c>
      <c r="D35" s="366"/>
      <c r="E35" s="366"/>
      <c r="F35" s="366"/>
      <c r="G35" s="366"/>
      <c r="H35" s="366"/>
      <c r="I35" s="366"/>
      <c r="J35" s="112">
        <f>J36+J40</f>
        <v>434106.39999999997</v>
      </c>
    </row>
    <row r="36" spans="2:12" ht="21.75" customHeight="1">
      <c r="B36" s="17"/>
      <c r="C36" s="440" t="s">
        <v>132</v>
      </c>
      <c r="D36" s="367"/>
      <c r="E36" s="367"/>
      <c r="F36" s="367"/>
      <c r="G36" s="322"/>
      <c r="H36" s="322"/>
      <c r="I36" s="330"/>
      <c r="J36" s="112">
        <f>J37+J38+J39</f>
        <v>425375.8</v>
      </c>
      <c r="L36" s="6"/>
    </row>
    <row r="37" spans="2:12" ht="24" customHeight="1">
      <c r="B37" s="11" t="s">
        <v>153</v>
      </c>
      <c r="C37" s="444" t="s">
        <v>154</v>
      </c>
      <c r="D37" s="445"/>
      <c r="E37" s="445"/>
      <c r="F37" s="11" t="s">
        <v>157</v>
      </c>
      <c r="G37" s="328" t="s">
        <v>133</v>
      </c>
      <c r="H37" s="331">
        <f>J37*1000</f>
        <v>50100000</v>
      </c>
      <c r="I37" s="11">
        <v>1</v>
      </c>
      <c r="J37" s="121">
        <v>50100</v>
      </c>
    </row>
    <row r="38" spans="2:12" s="6" customFormat="1" ht="46.5" customHeight="1">
      <c r="B38" s="11" t="s">
        <v>155</v>
      </c>
      <c r="C38" s="437" t="s">
        <v>156</v>
      </c>
      <c r="D38" s="437"/>
      <c r="E38" s="438"/>
      <c r="F38" s="107" t="s">
        <v>136</v>
      </c>
      <c r="G38" s="328" t="s">
        <v>133</v>
      </c>
      <c r="H38" s="331">
        <f>J38*1000</f>
        <v>297498000</v>
      </c>
      <c r="I38" s="11">
        <v>1</v>
      </c>
      <c r="J38" s="121">
        <v>297498</v>
      </c>
    </row>
    <row r="39" spans="2:12" ht="32.25" customHeight="1">
      <c r="B39" s="11" t="s">
        <v>163</v>
      </c>
      <c r="C39" s="438" t="s">
        <v>164</v>
      </c>
      <c r="D39" s="439"/>
      <c r="E39" s="439"/>
      <c r="F39" s="11" t="s">
        <v>157</v>
      </c>
      <c r="G39" s="328" t="s">
        <v>133</v>
      </c>
      <c r="H39" s="331">
        <f>J39*1000</f>
        <v>77777800</v>
      </c>
      <c r="I39" s="11">
        <v>1</v>
      </c>
      <c r="J39" s="171">
        <v>77777.8</v>
      </c>
    </row>
    <row r="40" spans="2:12">
      <c r="B40" s="332"/>
      <c r="C40" s="404" t="s">
        <v>134</v>
      </c>
      <c r="D40" s="404"/>
      <c r="E40" s="404"/>
      <c r="F40" s="404"/>
      <c r="G40" s="16"/>
      <c r="H40" s="16"/>
      <c r="I40" s="11"/>
      <c r="J40" s="108">
        <f>J41+J42+J43+J44+J45+J46+J47+J48</f>
        <v>8730.6</v>
      </c>
    </row>
    <row r="41" spans="2:12">
      <c r="B41" s="327" t="s">
        <v>158</v>
      </c>
      <c r="C41" s="428" t="s">
        <v>135</v>
      </c>
      <c r="D41" s="429"/>
      <c r="E41" s="430"/>
      <c r="F41" s="11" t="s">
        <v>152</v>
      </c>
      <c r="G41" s="328" t="s">
        <v>133</v>
      </c>
      <c r="H41" s="118">
        <f t="shared" ref="H41:H46" si="0">J41*1000</f>
        <v>480000</v>
      </c>
      <c r="I41" s="11">
        <v>1</v>
      </c>
      <c r="J41" s="118">
        <v>480</v>
      </c>
    </row>
    <row r="42" spans="2:12">
      <c r="B42" s="328" t="s">
        <v>188</v>
      </c>
      <c r="C42" s="434" t="s">
        <v>143</v>
      </c>
      <c r="D42" s="435"/>
      <c r="E42" s="436"/>
      <c r="F42" s="11" t="s">
        <v>150</v>
      </c>
      <c r="G42" s="328" t="s">
        <v>133</v>
      </c>
      <c r="H42" s="333">
        <f t="shared" si="0"/>
        <v>300000</v>
      </c>
      <c r="I42" s="11">
        <v>1</v>
      </c>
      <c r="J42" s="118">
        <v>300</v>
      </c>
    </row>
    <row r="43" spans="2:12">
      <c r="B43" s="327" t="s">
        <v>159</v>
      </c>
      <c r="C43" s="428" t="s">
        <v>135</v>
      </c>
      <c r="D43" s="429"/>
      <c r="E43" s="430"/>
      <c r="F43" s="11" t="s">
        <v>152</v>
      </c>
      <c r="G43" s="328" t="s">
        <v>133</v>
      </c>
      <c r="H43" s="118">
        <f t="shared" si="0"/>
        <v>1002000</v>
      </c>
      <c r="I43" s="11">
        <v>1</v>
      </c>
      <c r="J43" s="119">
        <v>1002</v>
      </c>
    </row>
    <row r="44" spans="2:12">
      <c r="B44" s="328" t="s">
        <v>189</v>
      </c>
      <c r="C44" s="434" t="s">
        <v>143</v>
      </c>
      <c r="D44" s="435"/>
      <c r="E44" s="436"/>
      <c r="F44" s="11" t="s">
        <v>150</v>
      </c>
      <c r="G44" s="328" t="s">
        <v>133</v>
      </c>
      <c r="H44" s="333">
        <f t="shared" si="0"/>
        <v>1500000</v>
      </c>
      <c r="I44" s="11">
        <v>1</v>
      </c>
      <c r="J44" s="118">
        <v>1500</v>
      </c>
    </row>
    <row r="45" spans="2:12">
      <c r="B45" s="327" t="s">
        <v>165</v>
      </c>
      <c r="C45" s="428" t="s">
        <v>135</v>
      </c>
      <c r="D45" s="429"/>
      <c r="E45" s="430"/>
      <c r="F45" s="11" t="s">
        <v>152</v>
      </c>
      <c r="G45" s="328" t="s">
        <v>133</v>
      </c>
      <c r="H45" s="118">
        <f t="shared" si="0"/>
        <v>584000</v>
      </c>
      <c r="I45" s="11">
        <v>1</v>
      </c>
      <c r="J45" s="119">
        <v>584</v>
      </c>
    </row>
    <row r="46" spans="2:12">
      <c r="B46" s="328" t="s">
        <v>187</v>
      </c>
      <c r="C46" s="434" t="s">
        <v>143</v>
      </c>
      <c r="D46" s="435"/>
      <c r="E46" s="436"/>
      <c r="F46" s="11" t="s">
        <v>150</v>
      </c>
      <c r="G46" s="328" t="s">
        <v>133</v>
      </c>
      <c r="H46" s="118">
        <f t="shared" si="0"/>
        <v>465000</v>
      </c>
      <c r="I46" s="11">
        <v>1</v>
      </c>
      <c r="J46" s="334">
        <v>465</v>
      </c>
    </row>
    <row r="47" spans="2:12" ht="36.75" customHeight="1">
      <c r="B47" s="328" t="s">
        <v>308</v>
      </c>
      <c r="C47" s="444" t="s">
        <v>309</v>
      </c>
      <c r="D47" s="445"/>
      <c r="E47" s="461"/>
      <c r="F47" s="11" t="s">
        <v>152</v>
      </c>
      <c r="G47" s="328" t="s">
        <v>133</v>
      </c>
      <c r="H47" s="295">
        <f>J47*1000</f>
        <v>3999600</v>
      </c>
      <c r="I47" s="11">
        <v>1</v>
      </c>
      <c r="J47" s="175">
        <v>3999.6</v>
      </c>
    </row>
    <row r="48" spans="2:12" ht="20.25" customHeight="1">
      <c r="B48" s="327" t="s">
        <v>324</v>
      </c>
      <c r="C48" s="434" t="s">
        <v>310</v>
      </c>
      <c r="D48" s="435"/>
      <c r="E48" s="436"/>
      <c r="F48" s="11" t="s">
        <v>150</v>
      </c>
      <c r="G48" s="328" t="s">
        <v>133</v>
      </c>
      <c r="H48" s="118">
        <f>J48*1000</f>
        <v>400000</v>
      </c>
      <c r="I48" s="11">
        <v>1</v>
      </c>
      <c r="J48" s="334">
        <v>400</v>
      </c>
    </row>
    <row r="49" spans="2:11" ht="24.75" customHeight="1">
      <c r="B49" s="404" t="s">
        <v>277</v>
      </c>
      <c r="C49" s="404"/>
      <c r="D49" s="404"/>
      <c r="E49" s="404"/>
      <c r="F49" s="404"/>
      <c r="G49" s="404"/>
      <c r="H49" s="404"/>
      <c r="I49" s="404"/>
      <c r="J49" s="259">
        <f>J50</f>
        <v>100000</v>
      </c>
    </row>
    <row r="50" spans="2:11" ht="33.75" customHeight="1">
      <c r="B50" s="113" t="s">
        <v>127</v>
      </c>
      <c r="C50" s="14" t="s">
        <v>128</v>
      </c>
      <c r="D50" s="14" t="s">
        <v>129</v>
      </c>
      <c r="E50" s="366" t="s">
        <v>14</v>
      </c>
      <c r="F50" s="366"/>
      <c r="G50" s="366"/>
      <c r="H50" s="366"/>
      <c r="I50" s="366"/>
      <c r="J50" s="112">
        <f>J51</f>
        <v>100000</v>
      </c>
    </row>
    <row r="51" spans="2:11" ht="25.5" customHeight="1">
      <c r="B51" s="321" t="s">
        <v>130</v>
      </c>
      <c r="C51" s="366" t="s">
        <v>131</v>
      </c>
      <c r="D51" s="366"/>
      <c r="E51" s="366"/>
      <c r="F51" s="366"/>
      <c r="G51" s="366"/>
      <c r="H51" s="366"/>
      <c r="I51" s="366"/>
      <c r="J51" s="112">
        <f>J52+J54</f>
        <v>100000</v>
      </c>
    </row>
    <row r="52" spans="2:11" ht="21" customHeight="1">
      <c r="B52" s="17"/>
      <c r="C52" s="440" t="s">
        <v>132</v>
      </c>
      <c r="D52" s="367"/>
      <c r="E52" s="367"/>
      <c r="F52" s="367"/>
      <c r="G52" s="322"/>
      <c r="H52" s="329"/>
      <c r="I52" s="323"/>
      <c r="J52" s="112">
        <f>J53</f>
        <v>98300</v>
      </c>
    </row>
    <row r="53" spans="2:11" ht="34.5" customHeight="1">
      <c r="B53" s="327" t="s">
        <v>275</v>
      </c>
      <c r="C53" s="442" t="s">
        <v>276</v>
      </c>
      <c r="D53" s="442"/>
      <c r="E53" s="442"/>
      <c r="F53" s="14" t="s">
        <v>157</v>
      </c>
      <c r="G53" s="11" t="s">
        <v>133</v>
      </c>
      <c r="H53" s="331">
        <f>J53*1000</f>
        <v>98300000</v>
      </c>
      <c r="I53" s="11">
        <v>1</v>
      </c>
      <c r="J53" s="112">
        <v>98300</v>
      </c>
    </row>
    <row r="54" spans="2:11" ht="18.75" customHeight="1">
      <c r="B54" s="320"/>
      <c r="C54" s="404" t="s">
        <v>134</v>
      </c>
      <c r="D54" s="404"/>
      <c r="E54" s="404"/>
      <c r="F54" s="404"/>
      <c r="G54" s="116"/>
      <c r="H54" s="56"/>
      <c r="I54" s="11"/>
      <c r="J54" s="112">
        <f>J55+J56</f>
        <v>1700</v>
      </c>
    </row>
    <row r="55" spans="2:11" ht="33.75" customHeight="1">
      <c r="B55" s="327" t="s">
        <v>159</v>
      </c>
      <c r="C55" s="441" t="s">
        <v>135</v>
      </c>
      <c r="D55" s="441"/>
      <c r="E55" s="441"/>
      <c r="F55" s="11" t="s">
        <v>152</v>
      </c>
      <c r="G55" s="11" t="s">
        <v>133</v>
      </c>
      <c r="H55" s="56">
        <f>J55*1000</f>
        <v>1000000</v>
      </c>
      <c r="I55" s="11">
        <v>1</v>
      </c>
      <c r="J55" s="112">
        <v>1000</v>
      </c>
    </row>
    <row r="56" spans="2:11" ht="33.75" customHeight="1">
      <c r="B56" s="327" t="s">
        <v>189</v>
      </c>
      <c r="C56" s="442" t="s">
        <v>143</v>
      </c>
      <c r="D56" s="442"/>
      <c r="E56" s="442"/>
      <c r="F56" s="11" t="s">
        <v>150</v>
      </c>
      <c r="G56" s="11" t="s">
        <v>133</v>
      </c>
      <c r="H56" s="56">
        <f>J56*1000</f>
        <v>700000</v>
      </c>
      <c r="I56" s="11">
        <v>1</v>
      </c>
      <c r="J56" s="112">
        <v>700</v>
      </c>
    </row>
    <row r="57" spans="2:11" ht="23.25" customHeight="1">
      <c r="B57" s="431" t="s">
        <v>177</v>
      </c>
      <c r="C57" s="432"/>
      <c r="D57" s="432"/>
      <c r="E57" s="432"/>
      <c r="F57" s="432"/>
      <c r="G57" s="432"/>
      <c r="H57" s="432"/>
      <c r="I57" s="433"/>
      <c r="J57" s="112">
        <f>J62+J58</f>
        <v>129927.1</v>
      </c>
      <c r="K57" s="335"/>
    </row>
    <row r="58" spans="2:11" ht="29.25" customHeight="1">
      <c r="B58" s="113" t="s">
        <v>127</v>
      </c>
      <c r="C58" s="14" t="s">
        <v>229</v>
      </c>
      <c r="D58" s="14" t="s">
        <v>129</v>
      </c>
      <c r="E58" s="440" t="s">
        <v>214</v>
      </c>
      <c r="F58" s="367"/>
      <c r="G58" s="367"/>
      <c r="H58" s="367"/>
      <c r="I58" s="368"/>
      <c r="J58" s="112">
        <f>J59</f>
        <v>950</v>
      </c>
    </row>
    <row r="59" spans="2:11" s="6" customFormat="1" ht="23.25" customHeight="1">
      <c r="B59" s="58" t="s">
        <v>230</v>
      </c>
      <c r="C59" s="401" t="s">
        <v>225</v>
      </c>
      <c r="D59" s="402"/>
      <c r="E59" s="402"/>
      <c r="F59" s="402"/>
      <c r="G59" s="402"/>
      <c r="H59" s="402"/>
      <c r="I59" s="403"/>
      <c r="J59" s="112">
        <f>J60</f>
        <v>950</v>
      </c>
    </row>
    <row r="60" spans="2:11" ht="23.25" customHeight="1">
      <c r="B60" s="58"/>
      <c r="C60" s="440" t="s">
        <v>134</v>
      </c>
      <c r="D60" s="367"/>
      <c r="E60" s="367"/>
      <c r="F60" s="367"/>
      <c r="G60" s="367"/>
      <c r="H60" s="367"/>
      <c r="I60" s="368"/>
      <c r="J60" s="112">
        <f>J61</f>
        <v>950</v>
      </c>
    </row>
    <row r="61" spans="2:11" ht="42" customHeight="1">
      <c r="B61" s="11" t="s">
        <v>231</v>
      </c>
      <c r="C61" s="444" t="s">
        <v>232</v>
      </c>
      <c r="D61" s="445"/>
      <c r="E61" s="461"/>
      <c r="F61" s="11" t="s">
        <v>152</v>
      </c>
      <c r="G61" s="11" t="s">
        <v>133</v>
      </c>
      <c r="H61" s="336">
        <f>J61*1000</f>
        <v>950000</v>
      </c>
      <c r="I61" s="11">
        <v>1</v>
      </c>
      <c r="J61" s="121">
        <f>'2'!I145</f>
        <v>950</v>
      </c>
    </row>
    <row r="62" spans="2:11" ht="39.75" customHeight="1">
      <c r="B62" s="113" t="s">
        <v>127</v>
      </c>
      <c r="C62" s="14" t="s">
        <v>128</v>
      </c>
      <c r="D62" s="14" t="s">
        <v>129</v>
      </c>
      <c r="E62" s="440" t="s">
        <v>14</v>
      </c>
      <c r="F62" s="367"/>
      <c r="G62" s="367"/>
      <c r="H62" s="367"/>
      <c r="I62" s="368"/>
      <c r="J62" s="112">
        <f>J63</f>
        <v>128977.1</v>
      </c>
    </row>
    <row r="63" spans="2:11" ht="30" customHeight="1">
      <c r="B63" s="321" t="s">
        <v>130</v>
      </c>
      <c r="C63" s="440" t="s">
        <v>131</v>
      </c>
      <c r="D63" s="367"/>
      <c r="E63" s="367"/>
      <c r="F63" s="367"/>
      <c r="G63" s="367"/>
      <c r="H63" s="367"/>
      <c r="I63" s="368"/>
      <c r="J63" s="112">
        <f>J64+J71</f>
        <v>128977.1</v>
      </c>
    </row>
    <row r="64" spans="2:11" ht="21.75" customHeight="1">
      <c r="B64" s="17"/>
      <c r="C64" s="440" t="s">
        <v>132</v>
      </c>
      <c r="D64" s="367"/>
      <c r="E64" s="367"/>
      <c r="F64" s="367"/>
      <c r="G64" s="322"/>
      <c r="H64" s="322"/>
      <c r="I64" s="323"/>
      <c r="J64" s="112">
        <f>J65+J66+J67+J68+J69+J70</f>
        <v>126151.20000000001</v>
      </c>
    </row>
    <row r="65" spans="2:12" ht="35.25" customHeight="1">
      <c r="B65" s="327" t="s">
        <v>190</v>
      </c>
      <c r="C65" s="437" t="s">
        <v>151</v>
      </c>
      <c r="D65" s="437"/>
      <c r="E65" s="437"/>
      <c r="F65" s="11" t="s">
        <v>152</v>
      </c>
      <c r="G65" s="11" t="s">
        <v>133</v>
      </c>
      <c r="H65" s="56">
        <f>J65*1000</f>
        <v>30600000</v>
      </c>
      <c r="I65" s="11">
        <v>1</v>
      </c>
      <c r="J65" s="121">
        <v>30600</v>
      </c>
    </row>
    <row r="66" spans="2:12" ht="35.25" customHeight="1">
      <c r="B66" s="327">
        <v>45261124</v>
      </c>
      <c r="C66" s="438" t="s">
        <v>204</v>
      </c>
      <c r="D66" s="439"/>
      <c r="E66" s="446"/>
      <c r="F66" s="11" t="s">
        <v>152</v>
      </c>
      <c r="G66" s="11" t="s">
        <v>133</v>
      </c>
      <c r="H66" s="56">
        <f>J66*1000</f>
        <v>15068000</v>
      </c>
      <c r="I66" s="11">
        <v>1</v>
      </c>
      <c r="J66" s="121">
        <v>15068</v>
      </c>
    </row>
    <row r="67" spans="2:12" ht="35.25" customHeight="1">
      <c r="B67" s="327">
        <v>45261124</v>
      </c>
      <c r="C67" s="438" t="s">
        <v>204</v>
      </c>
      <c r="D67" s="439"/>
      <c r="E67" s="446"/>
      <c r="F67" s="11" t="s">
        <v>152</v>
      </c>
      <c r="G67" s="11" t="s">
        <v>133</v>
      </c>
      <c r="H67" s="56">
        <f>J67*1000</f>
        <v>15346600</v>
      </c>
      <c r="I67" s="11">
        <v>1</v>
      </c>
      <c r="J67" s="121">
        <v>15346.6</v>
      </c>
    </row>
    <row r="68" spans="2:12" ht="35.25" customHeight="1">
      <c r="B68" s="327">
        <v>45261124</v>
      </c>
      <c r="C68" s="438" t="s">
        <v>204</v>
      </c>
      <c r="D68" s="439"/>
      <c r="E68" s="446"/>
      <c r="F68" s="11" t="s">
        <v>152</v>
      </c>
      <c r="G68" s="11" t="s">
        <v>133</v>
      </c>
      <c r="H68" s="56">
        <f t="shared" ref="H68:H70" si="1">J68*1000</f>
        <v>16820000</v>
      </c>
      <c r="I68" s="11">
        <v>1</v>
      </c>
      <c r="J68" s="121">
        <v>16820</v>
      </c>
    </row>
    <row r="69" spans="2:12" ht="35.25" customHeight="1">
      <c r="B69" s="327">
        <v>45261124</v>
      </c>
      <c r="C69" s="438" t="s">
        <v>204</v>
      </c>
      <c r="D69" s="439"/>
      <c r="E69" s="446"/>
      <c r="F69" s="11" t="s">
        <v>152</v>
      </c>
      <c r="G69" s="11" t="s">
        <v>133</v>
      </c>
      <c r="H69" s="56">
        <f t="shared" si="1"/>
        <v>25828600</v>
      </c>
      <c r="I69" s="11">
        <v>1</v>
      </c>
      <c r="J69" s="121">
        <v>25828.6</v>
      </c>
    </row>
    <row r="70" spans="2:12" ht="35.25" customHeight="1">
      <c r="B70" s="327">
        <v>45261124</v>
      </c>
      <c r="C70" s="438" t="s">
        <v>204</v>
      </c>
      <c r="D70" s="439"/>
      <c r="E70" s="446"/>
      <c r="F70" s="11" t="s">
        <v>152</v>
      </c>
      <c r="G70" s="11" t="s">
        <v>133</v>
      </c>
      <c r="H70" s="56">
        <f t="shared" si="1"/>
        <v>22488000</v>
      </c>
      <c r="I70" s="11">
        <v>1</v>
      </c>
      <c r="J70" s="121">
        <v>22488</v>
      </c>
    </row>
    <row r="71" spans="2:12" s="6" customFormat="1" ht="16.5" customHeight="1">
      <c r="B71" s="337"/>
      <c r="C71" s="404" t="s">
        <v>134</v>
      </c>
      <c r="D71" s="404"/>
      <c r="E71" s="404"/>
      <c r="F71" s="404"/>
      <c r="G71" s="117"/>
      <c r="H71" s="56"/>
      <c r="I71" s="11"/>
      <c r="J71" s="108">
        <f>J72+J78+J73+J74+J75+J76+J77+J79+J80+J81+J82+J83</f>
        <v>2825.9</v>
      </c>
    </row>
    <row r="72" spans="2:12" ht="35.25" customHeight="1">
      <c r="B72" s="465" t="s">
        <v>159</v>
      </c>
      <c r="C72" s="466" t="s">
        <v>135</v>
      </c>
      <c r="D72" s="467"/>
      <c r="E72" s="468"/>
      <c r="F72" s="469" t="s">
        <v>150</v>
      </c>
      <c r="G72" s="359" t="s">
        <v>133</v>
      </c>
      <c r="H72" s="470">
        <f t="shared" ref="H72:H83" si="2">J72*1000</f>
        <v>642000</v>
      </c>
      <c r="I72" s="359">
        <v>1</v>
      </c>
      <c r="J72" s="471">
        <v>642</v>
      </c>
      <c r="L72" s="338"/>
    </row>
    <row r="73" spans="2:12" ht="35.25" customHeight="1">
      <c r="B73" s="327">
        <v>71351540</v>
      </c>
      <c r="C73" s="428" t="s">
        <v>135</v>
      </c>
      <c r="D73" s="429"/>
      <c r="E73" s="430"/>
      <c r="F73" s="11" t="s">
        <v>152</v>
      </c>
      <c r="G73" s="11" t="s">
        <v>133</v>
      </c>
      <c r="H73" s="78">
        <f t="shared" si="2"/>
        <v>206000</v>
      </c>
      <c r="I73" s="11">
        <v>1</v>
      </c>
      <c r="J73" s="334">
        <v>206</v>
      </c>
    </row>
    <row r="74" spans="2:12" ht="35.25" customHeight="1">
      <c r="B74" s="327">
        <v>71351540</v>
      </c>
      <c r="C74" s="428" t="s">
        <v>135</v>
      </c>
      <c r="D74" s="429"/>
      <c r="E74" s="430"/>
      <c r="F74" s="11" t="s">
        <v>152</v>
      </c>
      <c r="G74" s="11" t="s">
        <v>133</v>
      </c>
      <c r="H74" s="78">
        <f t="shared" si="2"/>
        <v>223000</v>
      </c>
      <c r="I74" s="11">
        <v>1</v>
      </c>
      <c r="J74" s="334">
        <v>223</v>
      </c>
    </row>
    <row r="75" spans="2:12" ht="35.25" customHeight="1">
      <c r="B75" s="327">
        <v>71351540</v>
      </c>
      <c r="C75" s="428" t="s">
        <v>135</v>
      </c>
      <c r="D75" s="429"/>
      <c r="E75" s="430"/>
      <c r="F75" s="11" t="s">
        <v>152</v>
      </c>
      <c r="G75" s="11" t="s">
        <v>133</v>
      </c>
      <c r="H75" s="78">
        <f t="shared" si="2"/>
        <v>227000</v>
      </c>
      <c r="I75" s="11">
        <v>1</v>
      </c>
      <c r="J75" s="334">
        <v>227</v>
      </c>
    </row>
    <row r="76" spans="2:12" ht="35.25" customHeight="1">
      <c r="B76" s="327">
        <v>71351540</v>
      </c>
      <c r="C76" s="428" t="s">
        <v>135</v>
      </c>
      <c r="D76" s="429"/>
      <c r="E76" s="430"/>
      <c r="F76" s="11" t="s">
        <v>152</v>
      </c>
      <c r="G76" s="11" t="s">
        <v>133</v>
      </c>
      <c r="H76" s="78">
        <f t="shared" si="2"/>
        <v>500000</v>
      </c>
      <c r="I76" s="11">
        <v>1</v>
      </c>
      <c r="J76" s="334">
        <v>500</v>
      </c>
    </row>
    <row r="77" spans="2:12" ht="35.25" customHeight="1">
      <c r="B77" s="327">
        <v>71351540</v>
      </c>
      <c r="C77" s="428" t="s">
        <v>135</v>
      </c>
      <c r="D77" s="429"/>
      <c r="E77" s="430"/>
      <c r="F77" s="11" t="s">
        <v>152</v>
      </c>
      <c r="G77" s="11" t="s">
        <v>133</v>
      </c>
      <c r="H77" s="78">
        <f t="shared" si="2"/>
        <v>101000</v>
      </c>
      <c r="I77" s="11">
        <v>1</v>
      </c>
      <c r="J77" s="334">
        <v>101</v>
      </c>
    </row>
    <row r="78" spans="2:12" ht="25.5" customHeight="1">
      <c r="B78" s="327" t="s">
        <v>189</v>
      </c>
      <c r="C78" s="428" t="s">
        <v>143</v>
      </c>
      <c r="D78" s="429"/>
      <c r="E78" s="430"/>
      <c r="F78" s="11" t="s">
        <v>150</v>
      </c>
      <c r="G78" s="11" t="s">
        <v>133</v>
      </c>
      <c r="H78" s="118">
        <f t="shared" si="2"/>
        <v>192600</v>
      </c>
      <c r="I78" s="11">
        <v>1</v>
      </c>
      <c r="J78" s="16">
        <v>192.6</v>
      </c>
    </row>
    <row r="79" spans="2:12" ht="25.5" customHeight="1">
      <c r="B79" s="327" t="s">
        <v>206</v>
      </c>
      <c r="C79" s="428" t="s">
        <v>143</v>
      </c>
      <c r="D79" s="429"/>
      <c r="E79" s="430"/>
      <c r="F79" s="11" t="s">
        <v>150</v>
      </c>
      <c r="G79" s="11" t="s">
        <v>133</v>
      </c>
      <c r="H79" s="118">
        <f t="shared" si="2"/>
        <v>122100</v>
      </c>
      <c r="I79" s="11">
        <v>1</v>
      </c>
      <c r="J79" s="16">
        <v>122.1</v>
      </c>
    </row>
    <row r="80" spans="2:12" ht="25.5" customHeight="1">
      <c r="B80" s="327" t="s">
        <v>207</v>
      </c>
      <c r="C80" s="428" t="s">
        <v>143</v>
      </c>
      <c r="D80" s="429"/>
      <c r="E80" s="430"/>
      <c r="F80" s="11" t="s">
        <v>150</v>
      </c>
      <c r="G80" s="11" t="s">
        <v>133</v>
      </c>
      <c r="H80" s="118">
        <f t="shared" si="2"/>
        <v>124300</v>
      </c>
      <c r="I80" s="11">
        <v>1</v>
      </c>
      <c r="J80" s="16">
        <v>124.3</v>
      </c>
    </row>
    <row r="81" spans="2:10" ht="25.5" customHeight="1">
      <c r="B81" s="327" t="s">
        <v>208</v>
      </c>
      <c r="C81" s="428" t="s">
        <v>143</v>
      </c>
      <c r="D81" s="429"/>
      <c r="E81" s="430"/>
      <c r="F81" s="11" t="s">
        <v>150</v>
      </c>
      <c r="G81" s="11" t="s">
        <v>133</v>
      </c>
      <c r="H81" s="118">
        <f t="shared" si="2"/>
        <v>136300</v>
      </c>
      <c r="I81" s="11">
        <v>1</v>
      </c>
      <c r="J81" s="16">
        <v>136.30000000000001</v>
      </c>
    </row>
    <row r="82" spans="2:10" ht="25.5" customHeight="1">
      <c r="B82" s="327" t="s">
        <v>209</v>
      </c>
      <c r="C82" s="428" t="s">
        <v>143</v>
      </c>
      <c r="D82" s="429"/>
      <c r="E82" s="430"/>
      <c r="F82" s="11" t="s">
        <v>150</v>
      </c>
      <c r="G82" s="11" t="s">
        <v>133</v>
      </c>
      <c r="H82" s="296">
        <f t="shared" si="2"/>
        <v>200900</v>
      </c>
      <c r="I82" s="11">
        <v>1</v>
      </c>
      <c r="J82" s="16">
        <v>200.9</v>
      </c>
    </row>
    <row r="83" spans="2:10" ht="25.5" customHeight="1">
      <c r="B83" s="327" t="s">
        <v>210</v>
      </c>
      <c r="C83" s="428" t="s">
        <v>143</v>
      </c>
      <c r="D83" s="429"/>
      <c r="E83" s="430"/>
      <c r="F83" s="11" t="s">
        <v>150</v>
      </c>
      <c r="G83" s="11" t="s">
        <v>133</v>
      </c>
      <c r="H83" s="118">
        <f t="shared" si="2"/>
        <v>150700</v>
      </c>
      <c r="I83" s="11">
        <v>1</v>
      </c>
      <c r="J83" s="16">
        <v>150.69999999999999</v>
      </c>
    </row>
    <row r="84" spans="2:10" ht="25.5" customHeight="1">
      <c r="B84" s="431" t="s">
        <v>240</v>
      </c>
      <c r="C84" s="432"/>
      <c r="D84" s="432"/>
      <c r="E84" s="432"/>
      <c r="F84" s="432"/>
      <c r="G84" s="432"/>
      <c r="H84" s="432"/>
      <c r="I84" s="433"/>
      <c r="J84" s="333">
        <f>J86</f>
        <v>322946.5</v>
      </c>
    </row>
    <row r="85" spans="2:10" ht="36" customHeight="1">
      <c r="B85" s="113" t="s">
        <v>127</v>
      </c>
      <c r="C85" s="14" t="s">
        <v>128</v>
      </c>
      <c r="D85" s="14" t="s">
        <v>129</v>
      </c>
      <c r="E85" s="440" t="s">
        <v>14</v>
      </c>
      <c r="F85" s="367"/>
      <c r="G85" s="367"/>
      <c r="H85" s="367"/>
      <c r="I85" s="368"/>
      <c r="J85" s="333">
        <f>J86</f>
        <v>322946.5</v>
      </c>
    </row>
    <row r="86" spans="2:10">
      <c r="B86" s="321" t="s">
        <v>130</v>
      </c>
      <c r="C86" s="440" t="s">
        <v>131</v>
      </c>
      <c r="D86" s="367"/>
      <c r="E86" s="367"/>
      <c r="F86" s="367"/>
      <c r="G86" s="367"/>
      <c r="H86" s="367"/>
      <c r="I86" s="368"/>
      <c r="J86" s="333">
        <f>J87+J91</f>
        <v>322946.5</v>
      </c>
    </row>
    <row r="87" spans="2:10">
      <c r="B87" s="17"/>
      <c r="C87" s="440" t="s">
        <v>132</v>
      </c>
      <c r="D87" s="367"/>
      <c r="E87" s="367"/>
      <c r="F87" s="367"/>
      <c r="G87" s="322"/>
      <c r="H87" s="322"/>
      <c r="I87" s="323"/>
      <c r="J87" s="333">
        <f>J88+J89+J90</f>
        <v>316680</v>
      </c>
    </row>
    <row r="88" spans="2:10">
      <c r="B88" s="107" t="s">
        <v>280</v>
      </c>
      <c r="C88" s="441" t="s">
        <v>281</v>
      </c>
      <c r="D88" s="441"/>
      <c r="E88" s="441"/>
      <c r="F88" s="11" t="s">
        <v>136</v>
      </c>
      <c r="G88" s="11" t="s">
        <v>133</v>
      </c>
      <c r="H88" s="79">
        <v>138600000</v>
      </c>
      <c r="I88" s="11">
        <v>1</v>
      </c>
      <c r="J88" s="170">
        <f>+I88*H88/1000</f>
        <v>138600</v>
      </c>
    </row>
    <row r="89" spans="2:10">
      <c r="B89" s="107" t="s">
        <v>282</v>
      </c>
      <c r="C89" s="441" t="s">
        <v>281</v>
      </c>
      <c r="D89" s="441"/>
      <c r="E89" s="441"/>
      <c r="F89" s="11" t="s">
        <v>136</v>
      </c>
      <c r="G89" s="11" t="s">
        <v>133</v>
      </c>
      <c r="H89" s="79">
        <v>75390000</v>
      </c>
      <c r="I89" s="11">
        <v>1</v>
      </c>
      <c r="J89" s="170">
        <f>+I89*H89/1000</f>
        <v>75390</v>
      </c>
    </row>
    <row r="90" spans="2:10">
      <c r="B90" s="107" t="s">
        <v>283</v>
      </c>
      <c r="C90" s="441" t="s">
        <v>281</v>
      </c>
      <c r="D90" s="441"/>
      <c r="E90" s="441"/>
      <c r="F90" s="11" t="s">
        <v>136</v>
      </c>
      <c r="G90" s="11" t="s">
        <v>133</v>
      </c>
      <c r="H90" s="79">
        <v>102690000</v>
      </c>
      <c r="I90" s="11">
        <v>1</v>
      </c>
      <c r="J90" s="170">
        <f>+I90*H90/1000</f>
        <v>102690</v>
      </c>
    </row>
    <row r="91" spans="2:10">
      <c r="B91" s="462" t="s">
        <v>134</v>
      </c>
      <c r="C91" s="463"/>
      <c r="D91" s="463"/>
      <c r="E91" s="463"/>
      <c r="F91" s="463"/>
      <c r="G91" s="463"/>
      <c r="H91" s="463"/>
      <c r="I91" s="464"/>
      <c r="J91" s="118">
        <f>J92+J93+J94+J95+J96+J97</f>
        <v>6266.5</v>
      </c>
    </row>
    <row r="92" spans="2:10">
      <c r="B92" s="107" t="s">
        <v>165</v>
      </c>
      <c r="C92" s="441" t="s">
        <v>135</v>
      </c>
      <c r="D92" s="441"/>
      <c r="E92" s="441"/>
      <c r="F92" s="11" t="s">
        <v>152</v>
      </c>
      <c r="G92" s="11" t="s">
        <v>133</v>
      </c>
      <c r="H92" s="173">
        <v>1469300</v>
      </c>
      <c r="I92" s="11">
        <v>1</v>
      </c>
      <c r="J92" s="118">
        <v>1469.3</v>
      </c>
    </row>
    <row r="93" spans="2:10">
      <c r="B93" s="107" t="s">
        <v>205</v>
      </c>
      <c r="C93" s="441" t="s">
        <v>135</v>
      </c>
      <c r="D93" s="441"/>
      <c r="E93" s="441"/>
      <c r="F93" s="11" t="s">
        <v>152</v>
      </c>
      <c r="G93" s="11" t="s">
        <v>133</v>
      </c>
      <c r="H93" s="173">
        <v>839300</v>
      </c>
      <c r="I93" s="11">
        <v>1</v>
      </c>
      <c r="J93" s="118">
        <v>839.3</v>
      </c>
    </row>
    <row r="94" spans="2:10">
      <c r="B94" s="107" t="s">
        <v>158</v>
      </c>
      <c r="C94" s="441" t="s">
        <v>135</v>
      </c>
      <c r="D94" s="441"/>
      <c r="E94" s="441"/>
      <c r="F94" s="11" t="s">
        <v>152</v>
      </c>
      <c r="G94" s="11" t="s">
        <v>133</v>
      </c>
      <c r="H94" s="173">
        <f>J94*1000</f>
        <v>1119300</v>
      </c>
      <c r="I94" s="11">
        <v>1</v>
      </c>
      <c r="J94" s="118">
        <v>1119.3</v>
      </c>
    </row>
    <row r="95" spans="2:10">
      <c r="B95" s="172" t="s">
        <v>284</v>
      </c>
      <c r="C95" s="441" t="s">
        <v>143</v>
      </c>
      <c r="D95" s="441"/>
      <c r="E95" s="441"/>
      <c r="F95" s="11" t="s">
        <v>150</v>
      </c>
      <c r="G95" s="11" t="s">
        <v>133</v>
      </c>
      <c r="H95" s="173">
        <f>J95*1000</f>
        <v>1227800</v>
      </c>
      <c r="I95" s="11">
        <v>1</v>
      </c>
      <c r="J95" s="118">
        <v>1227.8</v>
      </c>
    </row>
    <row r="96" spans="2:10">
      <c r="B96" s="172" t="s">
        <v>285</v>
      </c>
      <c r="C96" s="441" t="s">
        <v>143</v>
      </c>
      <c r="D96" s="441"/>
      <c r="E96" s="441"/>
      <c r="F96" s="11" t="s">
        <v>150</v>
      </c>
      <c r="G96" s="11" t="s">
        <v>133</v>
      </c>
      <c r="H96" s="173">
        <f>J96*1000</f>
        <v>672300</v>
      </c>
      <c r="I96" s="11">
        <v>1</v>
      </c>
      <c r="J96" s="118">
        <v>672.3</v>
      </c>
    </row>
    <row r="97" spans="2:10">
      <c r="B97" s="172" t="s">
        <v>286</v>
      </c>
      <c r="C97" s="441" t="s">
        <v>143</v>
      </c>
      <c r="D97" s="441"/>
      <c r="E97" s="441"/>
      <c r="F97" s="11" t="s">
        <v>150</v>
      </c>
      <c r="G97" s="11" t="s">
        <v>133</v>
      </c>
      <c r="H97" s="173">
        <f>J97*1000</f>
        <v>938500</v>
      </c>
      <c r="I97" s="11">
        <v>1</v>
      </c>
      <c r="J97" s="118">
        <v>938.5</v>
      </c>
    </row>
    <row r="100" spans="2:10" ht="72" customHeight="1">
      <c r="C100" s="362" t="s">
        <v>139</v>
      </c>
      <c r="D100" s="362"/>
      <c r="E100" s="362"/>
      <c r="F100" s="362"/>
      <c r="G100" s="6"/>
      <c r="H100" s="443" t="s">
        <v>140</v>
      </c>
      <c r="I100" s="443"/>
    </row>
    <row r="101" spans="2:10">
      <c r="C101" s="6"/>
      <c r="D101" s="6"/>
      <c r="E101" s="6"/>
      <c r="F101" s="6"/>
      <c r="G101" s="6"/>
      <c r="H101" s="6"/>
      <c r="I101" s="6"/>
    </row>
  </sheetData>
  <mergeCells count="101">
    <mergeCell ref="C97:E97"/>
    <mergeCell ref="E85:I85"/>
    <mergeCell ref="C86:I86"/>
    <mergeCell ref="C87:F87"/>
    <mergeCell ref="C88:E88"/>
    <mergeCell ref="C89:E89"/>
    <mergeCell ref="C90:E90"/>
    <mergeCell ref="C92:E92"/>
    <mergeCell ref="C93:E93"/>
    <mergeCell ref="C94:E94"/>
    <mergeCell ref="C95:E95"/>
    <mergeCell ref="C96:E96"/>
    <mergeCell ref="B91:I91"/>
    <mergeCell ref="C15:E15"/>
    <mergeCell ref="C16:E16"/>
    <mergeCell ref="E12:I12"/>
    <mergeCell ref="C13:I13"/>
    <mergeCell ref="C14:F14"/>
    <mergeCell ref="B49:I49"/>
    <mergeCell ref="E50:I50"/>
    <mergeCell ref="C51:I51"/>
    <mergeCell ref="C52:F52"/>
    <mergeCell ref="C47:E47"/>
    <mergeCell ref="C48:E48"/>
    <mergeCell ref="C9:E9"/>
    <mergeCell ref="B10:I10"/>
    <mergeCell ref="E18:I18"/>
    <mergeCell ref="B57:I57"/>
    <mergeCell ref="E62:I62"/>
    <mergeCell ref="B25:I25"/>
    <mergeCell ref="E26:I26"/>
    <mergeCell ref="C27:I27"/>
    <mergeCell ref="C28:F28"/>
    <mergeCell ref="C29:E29"/>
    <mergeCell ref="C30:F30"/>
    <mergeCell ref="C31:E31"/>
    <mergeCell ref="C32:E32"/>
    <mergeCell ref="B17:I17"/>
    <mergeCell ref="C22:F22"/>
    <mergeCell ref="C21:E21"/>
    <mergeCell ref="B11:I11"/>
    <mergeCell ref="E58:I58"/>
    <mergeCell ref="C59:I59"/>
    <mergeCell ref="C60:I60"/>
    <mergeCell ref="C61:E61"/>
    <mergeCell ref="C19:I19"/>
    <mergeCell ref="C20:F20"/>
    <mergeCell ref="C24:E24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H100:I100"/>
    <mergeCell ref="C100:F100"/>
    <mergeCell ref="C37:E37"/>
    <mergeCell ref="C41:E41"/>
    <mergeCell ref="C65:E65"/>
    <mergeCell ref="C78:E78"/>
    <mergeCell ref="C71:F71"/>
    <mergeCell ref="C72:E72"/>
    <mergeCell ref="C80:E80"/>
    <mergeCell ref="C66:E66"/>
    <mergeCell ref="C63:I63"/>
    <mergeCell ref="C46:E46"/>
    <mergeCell ref="C67:E67"/>
    <mergeCell ref="C68:E68"/>
    <mergeCell ref="C69:E69"/>
    <mergeCell ref="C70:E70"/>
    <mergeCell ref="C64:F64"/>
    <mergeCell ref="C73:E73"/>
    <mergeCell ref="C79:E79"/>
    <mergeCell ref="C74:E74"/>
    <mergeCell ref="C75:E75"/>
    <mergeCell ref="C76:E76"/>
    <mergeCell ref="C77:E77"/>
    <mergeCell ref="C54:F54"/>
    <mergeCell ref="C81:E81"/>
    <mergeCell ref="C82:E82"/>
    <mergeCell ref="C83:E83"/>
    <mergeCell ref="B84:I84"/>
    <mergeCell ref="C23:E23"/>
    <mergeCell ref="C43:E43"/>
    <mergeCell ref="C44:E44"/>
    <mergeCell ref="C45:E45"/>
    <mergeCell ref="C38:E38"/>
    <mergeCell ref="C39:E39"/>
    <mergeCell ref="C42:E42"/>
    <mergeCell ref="B33:I33"/>
    <mergeCell ref="E34:I34"/>
    <mergeCell ref="C35:I35"/>
    <mergeCell ref="C36:F36"/>
    <mergeCell ref="C40:F40"/>
    <mergeCell ref="C55:E55"/>
    <mergeCell ref="C56:E56"/>
    <mergeCell ref="C53:E53"/>
  </mergeCells>
  <phoneticPr fontId="106" type="noConversion"/>
  <pageMargins left="0.7" right="0.7" top="0.75" bottom="0.75" header="0.3" footer="0.3"/>
  <pageSetup paperSize="9" scale="53" orientation="portrait" horizontalDpi="300" verticalDpi="30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1</vt:lpstr>
      <vt:lpstr>2</vt:lpstr>
      <vt:lpstr>3.</vt:lpstr>
      <vt:lpstr>4</vt:lpstr>
      <vt:lpstr>5.</vt:lpstr>
      <vt:lpstr>6.</vt:lpstr>
      <vt:lpstr>7.</vt:lpstr>
      <vt:lpstr>8.</vt:lpstr>
      <vt:lpstr>9.</vt:lpstr>
      <vt:lpstr>'2'!Print_Area</vt:lpstr>
      <vt:lpstr>'3.'!Print_Area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https://mul2-mta.gov.am/tasks/1855844/oneclick?token=8cce845337975b9c18de62d76b8dbcdc</cp:keywords>
  <cp:lastModifiedBy>Zaven Mkrtchyan</cp:lastModifiedBy>
  <cp:lastPrinted>2025-06-19T07:58:09Z</cp:lastPrinted>
  <dcterms:created xsi:type="dcterms:W3CDTF">1996-10-14T23:33:28Z</dcterms:created>
  <dcterms:modified xsi:type="dcterms:W3CDTF">2025-07-15T11:46:18Z</dcterms:modified>
</cp:coreProperties>
</file>