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4240" windowHeight="13140" tabRatio="917" activeTab="5"/>
  </bookViews>
  <sheets>
    <sheet name="Havelvats 1" sheetId="20" r:id="rId1"/>
    <sheet name="Havelvats 2" sheetId="5" r:id="rId2"/>
    <sheet name="Havelvats 3" sheetId="36" r:id="rId3"/>
    <sheet name="Havelvats 4" sheetId="34" r:id="rId4"/>
    <sheet name="Havelvats 5" sheetId="37" r:id="rId5"/>
    <sheet name="Havelvats 6" sheetId="39" r:id="rId6"/>
  </sheets>
  <externalReferences>
    <externalReference r:id="rId7"/>
    <externalReference r:id="rId8"/>
    <externalReference r:id="rId9"/>
  </externalReferences>
  <definedNames>
    <definedName name="\A" localSheetId="4">#REF!</definedName>
    <definedName name="\A">#REF!</definedName>
    <definedName name="_tab10" localSheetId="2">#REF!</definedName>
    <definedName name="_tab10" localSheetId="4">#REF!</definedName>
    <definedName name="_tab10">#REF!</definedName>
    <definedName name="_tab11" localSheetId="4">#REF!</definedName>
    <definedName name="_tab11">#REF!</definedName>
    <definedName name="_tab12" localSheetId="4">#REF!</definedName>
    <definedName name="_tab12">#REF!</definedName>
    <definedName name="_tab13" localSheetId="4">#REF!</definedName>
    <definedName name="_tab13">#REF!</definedName>
    <definedName name="_tab14" localSheetId="4">#REF!</definedName>
    <definedName name="_tab14">#REF!</definedName>
    <definedName name="_tab15" localSheetId="4">#REF!</definedName>
    <definedName name="_tab15">#REF!</definedName>
    <definedName name="_tab16" localSheetId="4">#REF!</definedName>
    <definedName name="_tab16">#REF!</definedName>
    <definedName name="_tab17" localSheetId="4">#REF!</definedName>
    <definedName name="_tab17">#REF!</definedName>
    <definedName name="_tab18" localSheetId="4">#REF!</definedName>
    <definedName name="_tab18">#REF!</definedName>
    <definedName name="_tab19" localSheetId="4">#REF!</definedName>
    <definedName name="_tab19">#REF!</definedName>
    <definedName name="_tab20" localSheetId="4">#REF!</definedName>
    <definedName name="_tab20">#REF!</definedName>
    <definedName name="_tab21" localSheetId="4">#REF!</definedName>
    <definedName name="_tab21">#REF!</definedName>
    <definedName name="_tab22" localSheetId="4">#REF!</definedName>
    <definedName name="_tab22">#REF!</definedName>
    <definedName name="_tab23" localSheetId="4">#REF!</definedName>
    <definedName name="_tab23">#REF!</definedName>
    <definedName name="_tab24" localSheetId="4">#REF!</definedName>
    <definedName name="_tab24">#REF!</definedName>
    <definedName name="_tab5" localSheetId="4">#REF!</definedName>
    <definedName name="_tab5">#REF!</definedName>
    <definedName name="_tab6" localSheetId="4">#REF!</definedName>
    <definedName name="_tab6">#REF!</definedName>
    <definedName name="_tab7" localSheetId="4">#REF!</definedName>
    <definedName name="_tab7">#REF!</definedName>
    <definedName name="_tab8" localSheetId="4">#REF!</definedName>
    <definedName name="_tab8">#REF!</definedName>
    <definedName name="_tab9" localSheetId="4">#REF!</definedName>
    <definedName name="_tab9">#REF!</definedName>
    <definedName name="AgencyCode" localSheetId="2">#REF!</definedName>
    <definedName name="AgencyCode" localSheetId="4">#REF!</definedName>
    <definedName name="AgencyCode">#REF!</definedName>
    <definedName name="AgencyName" localSheetId="4">#REF!</definedName>
    <definedName name="AgencyName">#REF!</definedName>
    <definedName name="ampop_krchat" localSheetId="4">#REF!</definedName>
    <definedName name="ampop_krchat">#REF!</definedName>
    <definedName name="Armata" localSheetId="4">#REF!</definedName>
    <definedName name="Armata">#REF!</definedName>
    <definedName name="asd" localSheetId="4">#REF!</definedName>
    <definedName name="asd">#REF!</definedName>
    <definedName name="åû" localSheetId="4">#REF!</definedName>
    <definedName name="åû">#REF!</definedName>
    <definedName name="BOP" localSheetId="4">#REF!</definedName>
    <definedName name="BOP">#REF!</definedName>
    <definedName name="BOPfoot" localSheetId="4">#REF!</definedName>
    <definedName name="BOPfoot">#REF!</definedName>
    <definedName name="davit" localSheetId="4">#REF!</definedName>
    <definedName name="davit">#REF!</definedName>
    <definedName name="DebtCG" localSheetId="4">'[1]Fis-Debt'!#REF!</definedName>
    <definedName name="DebtCG">'[1]Fis-Debt'!#REF!</definedName>
    <definedName name="DebtGG" localSheetId="4">#REF!</definedName>
    <definedName name="DebtGG">#REF!</definedName>
    <definedName name="fff" localSheetId="4">#REF!</definedName>
    <definedName name="fff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h" localSheetId="4">#REF!</definedName>
    <definedName name="h">#REF!</definedName>
    <definedName name="Hav" localSheetId="4">#REF!,#REF!</definedName>
    <definedName name="Hav">#REF!,#REF!</definedName>
    <definedName name="mas" localSheetId="4">#REF!</definedName>
    <definedName name="mas">#REF!</definedName>
    <definedName name="mass" localSheetId="4">#REF!</definedName>
    <definedName name="mass">#REF!</definedName>
    <definedName name="MonExo" localSheetId="4">#REF!</definedName>
    <definedName name="MonExo">#REF!</definedName>
    <definedName name="MonGrow" localSheetId="4">[2]BM!#REF!</definedName>
    <definedName name="MonGrow">[2]BM!#REF!</definedName>
    <definedName name="PANature" localSheetId="2">#REF!</definedName>
    <definedName name="PANature" localSheetId="4">#REF!</definedName>
    <definedName name="PANature">#REF!</definedName>
    <definedName name="par_count" localSheetId="2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4">#REF!,#REF!,#REF!,#REF!,#REF!</definedName>
    <definedName name="par_qual">#REF!,#REF!,#REF!,#REF!,#REF!</definedName>
    <definedName name="par_time" localSheetId="2">#REF!,#REF!,#REF!,#REF!</definedName>
    <definedName name="par_time" localSheetId="4">#REF!,#REF!,#REF!,#REF!</definedName>
    <definedName name="par_time">#REF!,#REF!,#REF!,#REF!</definedName>
    <definedName name="par2.12s" localSheetId="2">#REF!</definedName>
    <definedName name="par2.12s" localSheetId="4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4">#REF!,#REF!</definedName>
    <definedName name="par2.5s">#REF!,#REF!</definedName>
    <definedName name="par2.6s" localSheetId="2">#REF!,#REF!,#REF!,#REF!</definedName>
    <definedName name="par2.6s" localSheetId="4">#REF!,#REF!,#REF!,#REF!</definedName>
    <definedName name="par2.6s">#REF!,#REF!,#REF!,#REF!</definedName>
    <definedName name="par2.7s" localSheetId="2">#REF!,#REF!</definedName>
    <definedName name="par2.7s" localSheetId="4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4">#REF!,#REF!</definedName>
    <definedName name="par4.10s">#REF!,#REF!</definedName>
    <definedName name="par4.11d" localSheetId="2">#REF!,#REF!,#REF!,#REF!,#REF!</definedName>
    <definedName name="par4.11d" localSheetId="4">#REF!,#REF!,#REF!,#REF!,#REF!</definedName>
    <definedName name="par4.11d">#REF!,#REF!,#REF!,#REF!,#REF!</definedName>
    <definedName name="par4.12d" localSheetId="2">#REF!</definedName>
    <definedName name="par4.12d" localSheetId="4">#REF!</definedName>
    <definedName name="par4.12d">#REF!</definedName>
    <definedName name="par4.13s" localSheetId="2">#REF!</definedName>
    <definedName name="par4.13s" localSheetId="4">#REF!</definedName>
    <definedName name="par4.13s">#REF!</definedName>
    <definedName name="par4.14" localSheetId="2">#REF!,#REF!,#REF!,#REF!,#REF!,#REF!</definedName>
    <definedName name="par4.14" localSheetId="4">#REF!,#REF!,#REF!,#REF!,#REF!,#REF!</definedName>
    <definedName name="par4.14">#REF!,#REF!,#REF!,#REF!,#REF!,#REF!</definedName>
    <definedName name="par4.15" localSheetId="2">#REF!,#REF!,#REF!</definedName>
    <definedName name="par4.15" localSheetId="4">#REF!,#REF!,#REF!</definedName>
    <definedName name="par4.15">#REF!,#REF!,#REF!</definedName>
    <definedName name="par4.16" localSheetId="2">#REF!,#REF!,#REF!</definedName>
    <definedName name="par4.16" localSheetId="4">#REF!,#REF!,#REF!</definedName>
    <definedName name="par4.16">#REF!,#REF!,#REF!</definedName>
    <definedName name="par4.17" localSheetId="2">#REF!,#REF!,#REF!,#REF!</definedName>
    <definedName name="par4.17" localSheetId="4">#REF!,#REF!,#REF!,#REF!</definedName>
    <definedName name="par4.17">#REF!,#REF!,#REF!,#REF!</definedName>
    <definedName name="par4.18d" localSheetId="2">#REF!,#REF!</definedName>
    <definedName name="par4.18d" localSheetId="4">#REF!,#REF!</definedName>
    <definedName name="par4.18d">#REF!,#REF!</definedName>
    <definedName name="par4.19s" localSheetId="2">#REF!</definedName>
    <definedName name="par4.19s" localSheetId="4">#REF!</definedName>
    <definedName name="par4.19s">#REF!</definedName>
    <definedName name="par4.20f" localSheetId="2">#REF!</definedName>
    <definedName name="par4.20f" localSheetId="4">#REF!</definedName>
    <definedName name="par4.20f">#REF!</definedName>
    <definedName name="par4.21f" localSheetId="2">#REF!</definedName>
    <definedName name="par4.21f" localSheetId="4">#REF!</definedName>
    <definedName name="par4.21f">#REF!</definedName>
    <definedName name="par4.22" localSheetId="4">#REF!</definedName>
    <definedName name="par4.22">#REF!</definedName>
    <definedName name="par4.4" localSheetId="4">#REF!</definedName>
    <definedName name="par4.4">#REF!</definedName>
    <definedName name="par4.5" localSheetId="4">#REF!</definedName>
    <definedName name="par4.5">#REF!</definedName>
    <definedName name="par4.6s" localSheetId="4">#REF!</definedName>
    <definedName name="par4.6s">#REF!</definedName>
    <definedName name="par4.7s" localSheetId="4">#REF!</definedName>
    <definedName name="par4.7s">#REF!</definedName>
    <definedName name="par4.8" localSheetId="2">#REF!,#REF!,#REF!,#REF!,#REF!</definedName>
    <definedName name="par4.8" localSheetId="4">#REF!,#REF!,#REF!,#REF!,#REF!</definedName>
    <definedName name="par4.8">#REF!,#REF!,#REF!,#REF!,#REF!</definedName>
    <definedName name="par4.9" localSheetId="2">#REF!,#REF!,#REF!,#REF!,#REF!,#REF!</definedName>
    <definedName name="par4.9" localSheetId="4">#REF!,#REF!,#REF!,#REF!,#REF!,#REF!</definedName>
    <definedName name="par4.9">#REF!,#REF!,#REF!,#REF!,#REF!,#REF!</definedName>
    <definedName name="par5.1" localSheetId="2">#REF!,#REF!</definedName>
    <definedName name="par5.1" localSheetId="4">#REF!,#REF!</definedName>
    <definedName name="par5.1">#REF!,#REF!</definedName>
    <definedName name="par5.3" localSheetId="2">#REF!,#REF!,#REF!,#REF!,#REF!,#REF!</definedName>
    <definedName name="par5.3" localSheetId="4">#REF!,#REF!,#REF!,#REF!,#REF!,#REF!</definedName>
    <definedName name="par5.3">#REF!,#REF!,#REF!,#REF!,#REF!,#REF!</definedName>
    <definedName name="par5.4" localSheetId="2">#REF!,#REF!,#REF!,#REF!,#REF!</definedName>
    <definedName name="par5.4" localSheetId="4">#REF!,#REF!,#REF!,#REF!,#REF!</definedName>
    <definedName name="par5.4">#REF!,#REF!,#REF!,#REF!,#REF!</definedName>
    <definedName name="par5.5" localSheetId="2">#REF!</definedName>
    <definedName name="par5.5" localSheetId="4">#REF!</definedName>
    <definedName name="par5.5">#REF!</definedName>
    <definedName name="par5.6" localSheetId="2">#REF!,#REF!</definedName>
    <definedName name="par5.6" localSheetId="4">#REF!,#REF!</definedName>
    <definedName name="par5.6">#REF!,#REF!</definedName>
    <definedName name="PAType" localSheetId="2">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0">'Havelvats 1'!$A$1:$H$28</definedName>
    <definedName name="_xlnm.Print_Area" localSheetId="1">'Havelvats 2'!$A$1:$H$160</definedName>
    <definedName name="_xlnm.Print_Area" localSheetId="5">'Havelvats 6'!$A$1:$H$73</definedName>
    <definedName name="_xlnm.Print_Titles">[3]BP!$C:$C,[3]BP!$1:$3</definedName>
    <definedName name="program" localSheetId="2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4">#REF!</definedName>
    <definedName name="RealExo">#REF!</definedName>
    <definedName name="RealPercent" localSheetId="4">#REF!</definedName>
    <definedName name="RealPercent">#REF!</definedName>
    <definedName name="Table_2._Turkey__Exogenous_assumptions" localSheetId="4">#REF!</definedName>
    <definedName name="Table_2._Turkey__Exogenous_assumptions">#REF!</definedName>
    <definedName name="x" localSheetId="4">#REF!</definedName>
    <definedName name="x">#REF!</definedName>
    <definedName name="Z_248BE2BA_E445_11D3_BFE0_00003960F508_.wvu.Cols" localSheetId="4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4">[2]BM!#REF!</definedName>
    <definedName name="է">[2]BM!#REF!</definedName>
    <definedName name="Հավել" localSheetId="4">#REF!</definedName>
    <definedName name="Հավել">#REF!</definedName>
    <definedName name="Հավելված" localSheetId="2">#REF!</definedName>
    <definedName name="Հավելված" localSheetId="4">#REF!</definedName>
    <definedName name="Հավելված">#REF!</definedName>
    <definedName name="ՀՀՀՀՀ" localSheetId="4">#REF!</definedName>
    <definedName name="ՀՀՀՀՀ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17" i="39" l="1"/>
  <c r="G17" i="39"/>
  <c r="G15" i="39"/>
  <c r="G13" i="39"/>
  <c r="G11" i="39"/>
  <c r="G9" i="39"/>
  <c r="H69" i="39" l="1"/>
  <c r="H68" i="39" s="1"/>
  <c r="H67" i="39" s="1"/>
  <c r="H66" i="39" s="1"/>
  <c r="H64" i="39" s="1"/>
  <c r="H62" i="39" s="1"/>
  <c r="H60" i="39" s="1"/>
  <c r="G72" i="39"/>
  <c r="G71" i="39" s="1"/>
  <c r="G70" i="39" s="1"/>
  <c r="G68" i="39"/>
  <c r="G67" i="39" s="1"/>
  <c r="H27" i="39"/>
  <c r="H26" i="39" s="1"/>
  <c r="H25" i="39" s="1"/>
  <c r="H24" i="39" s="1"/>
  <c r="H23" i="39" s="1"/>
  <c r="H21" i="39" s="1"/>
  <c r="H19" i="39" s="1"/>
  <c r="G27" i="39"/>
  <c r="G26" i="39" s="1"/>
  <c r="G25" i="39" s="1"/>
  <c r="G24" i="39" s="1"/>
  <c r="G23" i="39" s="1"/>
  <c r="G21" i="39" s="1"/>
  <c r="G19" i="39" s="1"/>
  <c r="H38" i="39"/>
  <c r="H37" i="39" s="1"/>
  <c r="H36" i="39" s="1"/>
  <c r="H35" i="39" s="1"/>
  <c r="H34" i="39" s="1"/>
  <c r="H32" i="39" s="1"/>
  <c r="H30" i="39" s="1"/>
  <c r="G38" i="39"/>
  <c r="G37" i="39" s="1"/>
  <c r="G36" i="39" s="1"/>
  <c r="G35" i="39" s="1"/>
  <c r="G34" i="39" s="1"/>
  <c r="G32" i="39" s="1"/>
  <c r="G30" i="39" s="1"/>
  <c r="K94" i="34"/>
  <c r="K95" i="34"/>
  <c r="J95" i="34"/>
  <c r="J94" i="34" s="1"/>
  <c r="G66" i="39" l="1"/>
  <c r="G64" i="39" s="1"/>
  <c r="G62" i="39" s="1"/>
  <c r="G60" i="39" s="1"/>
  <c r="M98" i="37" l="1"/>
  <c r="M97" i="37"/>
  <c r="M95" i="37"/>
  <c r="J89" i="34"/>
  <c r="J95" i="37" s="1"/>
  <c r="H131" i="5" l="1"/>
  <c r="H130" i="5" s="1"/>
  <c r="G131" i="5"/>
  <c r="G130" i="5" s="1"/>
  <c r="H80" i="5"/>
  <c r="H128" i="5"/>
  <c r="H127" i="5" s="1"/>
  <c r="H126" i="5" s="1"/>
  <c r="H125" i="5" s="1"/>
  <c r="H123" i="5" s="1"/>
  <c r="H121" i="5" s="1"/>
  <c r="G128" i="5"/>
  <c r="G127" i="5" s="1"/>
  <c r="G126" i="5" s="1"/>
  <c r="G20" i="20" l="1"/>
  <c r="J77" i="34"/>
  <c r="G125" i="5"/>
  <c r="G123" i="5" s="1"/>
  <c r="G121" i="5" s="1"/>
  <c r="H20" i="20"/>
  <c r="F39" i="39" l="1"/>
  <c r="H48" i="39"/>
  <c r="H47" i="39" s="1"/>
  <c r="H46" i="39" s="1"/>
  <c r="H45" i="39" s="1"/>
  <c r="H43" i="39" s="1"/>
  <c r="H41" i="39" s="1"/>
  <c r="H39" i="39" s="1"/>
  <c r="H15" i="39" s="1"/>
  <c r="G22" i="36"/>
  <c r="H58" i="39" l="1"/>
  <c r="H56" i="39" s="1"/>
  <c r="H54" i="39" s="1"/>
  <c r="H52" i="39" s="1"/>
  <c r="H50" i="39" s="1"/>
  <c r="G58" i="39" l="1"/>
  <c r="G56" i="39" s="1"/>
  <c r="G54" i="39" s="1"/>
  <c r="G52" i="39" s="1"/>
  <c r="G50" i="39" s="1"/>
  <c r="H13" i="39"/>
  <c r="H11" i="39" s="1"/>
  <c r="H9" i="39" s="1"/>
  <c r="H7" i="39" l="1"/>
  <c r="G163" i="5"/>
  <c r="G162" i="5" s="1"/>
  <c r="G161" i="5" s="1"/>
  <c r="K14" i="37" l="1"/>
  <c r="J14" i="37"/>
  <c r="J14" i="34"/>
  <c r="K14" i="34"/>
  <c r="G80" i="5"/>
  <c r="G79" i="5" s="1"/>
  <c r="G78" i="5" s="1"/>
  <c r="G77" i="5" s="1"/>
  <c r="G76" i="5" s="1"/>
  <c r="H79" i="5"/>
  <c r="H78" i="5" s="1"/>
  <c r="H77" i="5" s="1"/>
  <c r="H76" i="5" s="1"/>
  <c r="G74" i="5" l="1"/>
  <c r="G72" i="5"/>
  <c r="H72" i="5"/>
  <c r="G15" i="36" s="1"/>
  <c r="G14" i="36" s="1"/>
  <c r="G13" i="36" s="1"/>
  <c r="H74" i="5"/>
  <c r="G48" i="39"/>
  <c r="G47" i="39" s="1"/>
  <c r="G46" i="39" s="1"/>
  <c r="G45" i="39" s="1"/>
  <c r="G43" i="39" s="1"/>
  <c r="G41" i="39" s="1"/>
  <c r="G39" i="39" s="1"/>
  <c r="G9" i="20"/>
  <c r="H9" i="20"/>
  <c r="G7" i="39" l="1"/>
  <c r="H44" i="37"/>
  <c r="J40" i="37"/>
  <c r="K40" i="37"/>
  <c r="M109" i="37"/>
  <c r="M108" i="37"/>
  <c r="M107" i="37"/>
  <c r="M105" i="37"/>
  <c r="M104" i="37"/>
  <c r="M103" i="37"/>
  <c r="M94" i="37"/>
  <c r="M86" i="37"/>
  <c r="M85" i="37"/>
  <c r="M84" i="37"/>
  <c r="F84" i="37"/>
  <c r="K83" i="37"/>
  <c r="M83" i="37" s="1"/>
  <c r="J83" i="37"/>
  <c r="E83" i="37"/>
  <c r="D83" i="37"/>
  <c r="M82" i="37"/>
  <c r="M81" i="37"/>
  <c r="M80" i="37"/>
  <c r="M79" i="37"/>
  <c r="N76" i="37"/>
  <c r="M76" i="37"/>
  <c r="E72" i="37"/>
  <c r="K68" i="37"/>
  <c r="J68" i="37"/>
  <c r="K64" i="37"/>
  <c r="J64" i="37"/>
  <c r="K52" i="37"/>
  <c r="J52" i="37"/>
  <c r="F33" i="37"/>
  <c r="K32" i="37"/>
  <c r="J32" i="37"/>
  <c r="E32" i="37"/>
  <c r="D32" i="37"/>
  <c r="G29" i="37"/>
  <c r="F28" i="37"/>
  <c r="E27" i="37"/>
  <c r="D27" i="37"/>
  <c r="K19" i="37"/>
  <c r="J19" i="37"/>
  <c r="J62" i="34"/>
  <c r="K62" i="34"/>
  <c r="K77" i="34" l="1"/>
  <c r="J58" i="34"/>
  <c r="K58" i="34"/>
  <c r="K46" i="34"/>
  <c r="J46" i="34"/>
  <c r="J19" i="34"/>
  <c r="K19" i="34"/>
  <c r="J32" i="34"/>
  <c r="K32" i="34"/>
  <c r="F33" i="34"/>
  <c r="E32" i="34"/>
  <c r="D32" i="34"/>
  <c r="D27" i="34"/>
  <c r="G29" i="34"/>
  <c r="F28" i="34"/>
  <c r="E27" i="34"/>
  <c r="G20" i="36"/>
  <c r="G19" i="36" s="1"/>
  <c r="C17" i="36" l="1"/>
  <c r="G47" i="5"/>
  <c r="H47" i="5"/>
  <c r="F92" i="5"/>
  <c r="F83" i="5"/>
  <c r="G100" i="5"/>
  <c r="G99" i="5" s="1"/>
  <c r="G98" i="5" s="1"/>
  <c r="G97" i="5" s="1"/>
  <c r="G96" i="5" s="1"/>
  <c r="G94" i="5" s="1"/>
  <c r="G92" i="5" s="1"/>
  <c r="H100" i="5"/>
  <c r="H99" i="5" l="1"/>
  <c r="H98" i="5" s="1"/>
  <c r="H97" i="5" s="1"/>
  <c r="H96" i="5" s="1"/>
  <c r="H94" i="5" s="1"/>
  <c r="H92" i="5" s="1"/>
  <c r="G120" i="5" l="1"/>
  <c r="H120" i="5"/>
  <c r="G38" i="5"/>
  <c r="G37" i="5" s="1"/>
  <c r="H38" i="5"/>
  <c r="H37" i="5" s="1"/>
  <c r="G29" i="5"/>
  <c r="H29" i="5"/>
  <c r="G28" i="5" l="1"/>
  <c r="G27" i="5" s="1"/>
  <c r="G26" i="5" s="1"/>
  <c r="G25" i="5" s="1"/>
  <c r="H28" i="5"/>
  <c r="H27" i="5" s="1"/>
  <c r="H26" i="5" s="1"/>
  <c r="H25" i="5" s="1"/>
  <c r="H36" i="5"/>
  <c r="H35" i="5" s="1"/>
  <c r="H34" i="5" s="1"/>
  <c r="G36" i="5"/>
  <c r="G35" i="5" s="1"/>
  <c r="G34" i="5" s="1"/>
  <c r="H46" i="5"/>
  <c r="H45" i="5" s="1"/>
  <c r="H44" i="5" s="1"/>
  <c r="H43" i="5" s="1"/>
  <c r="G46" i="5"/>
  <c r="G45" i="5" s="1"/>
  <c r="G44" i="5" s="1"/>
  <c r="G43" i="5" s="1"/>
  <c r="H21" i="5" l="1"/>
  <c r="H23" i="5"/>
  <c r="G21" i="5"/>
  <c r="G23" i="5"/>
  <c r="G32" i="5"/>
  <c r="G30" i="5"/>
  <c r="H30" i="5"/>
  <c r="H32" i="5"/>
  <c r="G41" i="5"/>
  <c r="G39" i="5"/>
  <c r="H41" i="5"/>
  <c r="H39" i="5"/>
  <c r="G15" i="20" l="1"/>
  <c r="H15" i="20"/>
  <c r="F78" i="34"/>
  <c r="E77" i="34"/>
  <c r="D77" i="34"/>
  <c r="J27" i="37" l="1"/>
  <c r="J26" i="37" s="1"/>
  <c r="J27" i="34"/>
  <c r="J26" i="34" s="1"/>
  <c r="G91" i="5"/>
  <c r="G90" i="5" s="1"/>
  <c r="G89" i="5" s="1"/>
  <c r="G88" i="5" s="1"/>
  <c r="G87" i="5" s="1"/>
  <c r="G85" i="5" s="1"/>
  <c r="G83" i="5" s="1"/>
  <c r="G81" i="5" s="1"/>
  <c r="K27" i="37"/>
  <c r="K26" i="37" s="1"/>
  <c r="K27" i="34"/>
  <c r="K26" i="34" s="1"/>
  <c r="H91" i="5"/>
  <c r="G12" i="20"/>
  <c r="G8" i="20" s="1"/>
  <c r="H12" i="20"/>
  <c r="H8" i="20" s="1"/>
  <c r="M70" i="34"/>
  <c r="H90" i="5" l="1"/>
  <c r="H89" i="5" s="1"/>
  <c r="H88" i="5" s="1"/>
  <c r="H87" i="5" s="1"/>
  <c r="H85" i="5" s="1"/>
  <c r="H83" i="5" s="1"/>
  <c r="H81" i="5" s="1"/>
  <c r="G18" i="36"/>
  <c r="G17" i="36" s="1"/>
  <c r="G16" i="36" s="1"/>
  <c r="G12" i="36" s="1"/>
  <c r="G56" i="5"/>
  <c r="J72" i="37" s="1"/>
  <c r="J46" i="37" s="1"/>
  <c r="H160" i="5" l="1"/>
  <c r="G152" i="5"/>
  <c r="H152" i="5"/>
  <c r="H56" i="5"/>
  <c r="K72" i="37" s="1"/>
  <c r="K46" i="37" s="1"/>
  <c r="G111" i="5"/>
  <c r="G110" i="5" s="1"/>
  <c r="G109" i="5" s="1"/>
  <c r="G108" i="5" s="1"/>
  <c r="G107" i="5" s="1"/>
  <c r="H111" i="5"/>
  <c r="H110" i="5" s="1"/>
  <c r="H109" i="5" s="1"/>
  <c r="H108" i="5" s="1"/>
  <c r="H107" i="5" s="1"/>
  <c r="K72" i="34" l="1"/>
  <c r="K71" i="34" s="1"/>
  <c r="K78" i="37"/>
  <c r="K77" i="37" s="1"/>
  <c r="J72" i="34"/>
  <c r="J71" i="34" s="1"/>
  <c r="J78" i="37"/>
  <c r="J77" i="37" s="1"/>
  <c r="H105" i="5"/>
  <c r="H103" i="5"/>
  <c r="G105" i="5"/>
  <c r="G103" i="5"/>
  <c r="J66" i="34" l="1"/>
  <c r="J40" i="34" s="1"/>
  <c r="K66" i="34"/>
  <c r="K40" i="34" s="1"/>
  <c r="G71" i="5"/>
  <c r="J10" i="37" s="1"/>
  <c r="J9" i="37" l="1"/>
  <c r="J8" i="37" s="1"/>
  <c r="E66" i="34"/>
  <c r="J10" i="34"/>
  <c r="J9" i="34" s="1"/>
  <c r="G119" i="5"/>
  <c r="G118" i="5" s="1"/>
  <c r="G117" i="5" s="1"/>
  <c r="H119" i="5"/>
  <c r="H118" i="5" s="1"/>
  <c r="H117" i="5" s="1"/>
  <c r="F101" i="5"/>
  <c r="H116" i="5" l="1"/>
  <c r="H114" i="5" s="1"/>
  <c r="H112" i="5" s="1"/>
  <c r="H101" i="5" s="1"/>
  <c r="J8" i="34"/>
  <c r="G11" i="36" l="1"/>
  <c r="G116" i="5"/>
  <c r="G114" i="5" s="1"/>
  <c r="G112" i="5" s="1"/>
  <c r="G101" i="5" s="1"/>
  <c r="G70" i="5" l="1"/>
  <c r="G69" i="5" s="1"/>
  <c r="G68" i="5" s="1"/>
  <c r="G67" i="5" s="1"/>
  <c r="H71" i="5"/>
  <c r="F63" i="5"/>
  <c r="F61" i="5"/>
  <c r="G55" i="5"/>
  <c r="G54" i="5" s="1"/>
  <c r="G53" i="5" s="1"/>
  <c r="G52" i="5" s="1"/>
  <c r="G50" i="5" s="1"/>
  <c r="F19" i="5"/>
  <c r="H55" i="5"/>
  <c r="H54" i="5" s="1"/>
  <c r="G159" i="5"/>
  <c r="G158" i="5" s="1"/>
  <c r="H159" i="5"/>
  <c r="H158" i="5" s="1"/>
  <c r="H157" i="5" s="1"/>
  <c r="H155" i="5" s="1"/>
  <c r="H153" i="5" s="1"/>
  <c r="H25" i="20"/>
  <c r="H24" i="20" s="1"/>
  <c r="G157" i="5" l="1"/>
  <c r="G155" i="5" s="1"/>
  <c r="G153" i="5" s="1"/>
  <c r="J106" i="37" s="1"/>
  <c r="K10" i="34"/>
  <c r="K9" i="34" s="1"/>
  <c r="K10" i="37"/>
  <c r="K107" i="34"/>
  <c r="K106" i="37"/>
  <c r="M106" i="37" s="1"/>
  <c r="H70" i="5"/>
  <c r="H69" i="5" s="1"/>
  <c r="H68" i="5" s="1"/>
  <c r="H67" i="5" s="1"/>
  <c r="H63" i="5" s="1"/>
  <c r="G63" i="5"/>
  <c r="G61" i="5" s="1"/>
  <c r="G65" i="5"/>
  <c r="H7" i="20"/>
  <c r="H53" i="5"/>
  <c r="H52" i="5" s="1"/>
  <c r="H50" i="5" s="1"/>
  <c r="G48" i="5"/>
  <c r="H151" i="5"/>
  <c r="J107" i="34" l="1"/>
  <c r="K9" i="37"/>
  <c r="K8" i="37" s="1"/>
  <c r="H61" i="5"/>
  <c r="H59" i="5" s="1"/>
  <c r="G59" i="5"/>
  <c r="G19" i="5"/>
  <c r="G17" i="5" s="1"/>
  <c r="G15" i="5" s="1"/>
  <c r="G13" i="5" s="1"/>
  <c r="K8" i="34"/>
  <c r="H65" i="5"/>
  <c r="H48" i="5"/>
  <c r="H19" i="5" l="1"/>
  <c r="H17" i="5" s="1"/>
  <c r="H15" i="5" s="1"/>
  <c r="H13" i="5" s="1"/>
  <c r="G57" i="5"/>
  <c r="G11" i="5" s="1"/>
  <c r="G9" i="5" s="1"/>
  <c r="H57" i="5"/>
  <c r="H11" i="5" l="1"/>
  <c r="H9" i="5" s="1"/>
  <c r="H150" i="5" l="1"/>
  <c r="H149" i="5" s="1"/>
  <c r="H147" i="5" s="1"/>
  <c r="H145" i="5" s="1"/>
  <c r="K102" i="37" s="1"/>
  <c r="M102" i="37" l="1"/>
  <c r="K101" i="37"/>
  <c r="H143" i="5"/>
  <c r="H141" i="5" s="1"/>
  <c r="H139" i="5" s="1"/>
  <c r="H137" i="5" s="1"/>
  <c r="H135" i="5" s="1"/>
  <c r="H133" i="5" s="1"/>
  <c r="H7" i="5" s="1"/>
  <c r="K103" i="34"/>
  <c r="M101" i="37" l="1"/>
  <c r="K100" i="37"/>
  <c r="K102" i="34"/>
  <c r="G25" i="20"/>
  <c r="G24" i="20" s="1"/>
  <c r="G7" i="20" s="1"/>
  <c r="M100" i="37" l="1"/>
  <c r="K7" i="37"/>
  <c r="K101" i="34"/>
  <c r="K7" i="34" s="1"/>
  <c r="G151" i="5"/>
  <c r="G150" i="5" s="1"/>
  <c r="G149" i="5" s="1"/>
  <c r="G147" i="5" s="1"/>
  <c r="G145" i="5" s="1"/>
  <c r="J103" i="34" l="1"/>
  <c r="J102" i="34" s="1"/>
  <c r="J101" i="34" s="1"/>
  <c r="J7" i="34" s="1"/>
  <c r="J102" i="37"/>
  <c r="J101" i="37" s="1"/>
  <c r="J100" i="37" s="1"/>
  <c r="J7" i="37" s="1"/>
  <c r="G143" i="5"/>
  <c r="G141" i="5" s="1"/>
  <c r="G139" i="5" s="1"/>
  <c r="G137" i="5" s="1"/>
  <c r="G135" i="5" s="1"/>
  <c r="G133" i="5" s="1"/>
  <c r="G7" i="5" s="1"/>
</calcChain>
</file>

<file path=xl/sharedStrings.xml><?xml version="1.0" encoding="utf-8"?>
<sst xmlns="http://schemas.openxmlformats.org/spreadsheetml/2006/main" count="667" uniqueCount="249">
  <si>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</si>
  <si>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</si>
  <si>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</si>
  <si>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</si>
  <si>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Ծրագրային դասիչը</t>
  </si>
  <si>
    <t>Ընդամենը</t>
  </si>
  <si>
    <t>Բաժին</t>
  </si>
  <si>
    <t>Խումբ</t>
  </si>
  <si>
    <t>Դաս</t>
  </si>
  <si>
    <t xml:space="preserve"> Ծառայությունների մատուցում </t>
  </si>
  <si>
    <t xml:space="preserve"> Տարի</t>
  </si>
  <si>
    <t>01</t>
  </si>
  <si>
    <t xml:space="preserve"> 11001</t>
  </si>
  <si>
    <t>Ցուցանիշների փոփոխությունը (ավելացումները նշված են դրական նշանով, իսկ նվազեցումները՝ փակագծերում)</t>
  </si>
  <si>
    <t>Ծրագիր</t>
  </si>
  <si>
    <t>ԸՆԴԱՄԵՆԸ</t>
  </si>
  <si>
    <t>Գործառնական դասիչ</t>
  </si>
  <si>
    <t>ԸՆԴԱՄԵՆԸ ԾԱԽՍԵՐ</t>
  </si>
  <si>
    <t>Հավելված 1
ՀՀ կառավարության
2025 թվականի____________ի  N _____-Ն որոշման</t>
  </si>
  <si>
    <t>Հավելված 2
ՀՀ կառավարության
2025 թվականի____________ի  N _____-Ն որոշման</t>
  </si>
  <si>
    <t xml:space="preserve"> ՀՀ կառավարության պահուստային ֆոնդ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</si>
  <si>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</si>
  <si>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</si>
  <si>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</si>
  <si>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</si>
  <si>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</si>
  <si>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</si>
  <si>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</si>
  <si>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</si>
  <si>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</si>
  <si>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</si>
  <si>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</si>
  <si>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</si>
  <si>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</si>
  <si>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</si>
  <si>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Ինն ամիս</t>
  </si>
  <si>
    <t xml:space="preserve"> այդ թվում`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</si>
  <si>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</si>
  <si>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</si>
  <si>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</si>
  <si>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</si>
  <si>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հազար դրամներով</t>
  </si>
  <si>
    <t>ՀԻՄՆԱԿԱՆ ԲԱԺԻՆՆԵՐԻՆ ՉԴԱՍՎՈՂ ՊԱՀՈՒՍՏԱՅԻՆ ՖՈՆԴԵՐ</t>
  </si>
  <si>
    <t xml:space="preserve"> ՀՀ կառավարության և համայնքների պահուստային ֆոնդ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</si>
  <si>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</si>
  <si>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</si>
  <si>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</si>
  <si>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</si>
  <si>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</si>
  <si>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</si>
  <si>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</si>
  <si>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</si>
  <si>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</si>
  <si>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</si>
  <si>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</si>
  <si>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ՀՀ կառավարություն </t>
  </si>
  <si>
    <t xml:space="preserve"> 1139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</si>
  <si>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</si>
  <si>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</si>
  <si>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</si>
  <si>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Ներդրումների և արտահանման խթանման ծրագիր </t>
  </si>
  <si>
    <t xml:space="preserve"> 1187 </t>
  </si>
  <si>
    <t xml:space="preserve"> Գյուղատնտեսության արդիականացման ծրագիր </t>
  </si>
  <si>
    <t>ՀՀ էկոնոմիկայի նախարարություն</t>
  </si>
  <si>
    <t>Գյուղատնտեսության խթանման ծրագիր</t>
  </si>
  <si>
    <t>Գյուղատնտեսական մթերքի և դրանց վերամշակումից ստացվող սննդամթերքի ծավալների ավելացում</t>
  </si>
  <si>
    <t>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</si>
  <si>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>Գյուղատնտեսական վարկերի տոկոսադրույքների սուբսիդավորում</t>
  </si>
  <si>
    <t>Գյուղատնտեսության ոլորտում տրամադրվող վարկերի տոկոսադրույքների սուբսիդավորում</t>
  </si>
  <si>
    <t>Տրանսֆերտների տրամադրում</t>
  </si>
  <si>
    <t>1187</t>
  </si>
  <si>
    <t>Գյուղատնտեսության արդիականացման ծրագիր</t>
  </si>
  <si>
    <t>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</si>
  <si>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>Ոռոգման արդիական համակարգեր ներդրված հողատարածքների և տոհմային կենդանիների տեսակարար կշռի ավելացում</t>
  </si>
  <si>
    <t>1165</t>
  </si>
  <si>
    <t>Ներդրումների և արտահանման խթանման ծրագիր</t>
  </si>
  <si>
    <t>Ներդրումների ներգրավման և արտահանման խթանում</t>
  </si>
  <si>
    <t>Նախորդ տարվա համեմատ ներդրումների և արտահանման ծավալների աճ</t>
  </si>
  <si>
    <t xml:space="preserve"> 1022 </t>
  </si>
  <si>
    <t xml:space="preserve"> Գյուղատնտեսության խթանման ծրագիր 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</si>
  <si>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</si>
  <si>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</si>
  <si>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</si>
  <si>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04</t>
  </si>
  <si>
    <t xml:space="preserve"> ՏՆՏԵՍԱԿԱՆ ՀԱՐԱԲԵՐՈՒԹՅՈՒՆՆԵՐ</t>
  </si>
  <si>
    <t xml:space="preserve"> 01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</si>
  <si>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</si>
  <si>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</si>
  <si>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1165</t>
  </si>
  <si>
    <t xml:space="preserve"> ՀՀ էկոնոմիկայի նախարարություն</t>
  </si>
  <si>
    <t xml:space="preserve"> ՍՈՒԲՍԻԴԻԱՆԵՐ</t>
  </si>
  <si>
    <t xml:space="preserve"> Սուբսիդիաներ ոչ պետական կազմակերպություններին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</si>
  <si>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</si>
  <si>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</si>
  <si>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</si>
  <si>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- Սուբսիդիաներ ոչ պետական ֆինանսական կազմակերպություններին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</si>
  <si>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</si>
  <si>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</si>
  <si>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</si>
  <si>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Տարի</t>
  </si>
  <si>
    <t>Միջոցառումները կատարող պետական մարմինների և դրամաշնորհ ստացող տնտեսվարող սուբյեկտների անվանումները</t>
  </si>
  <si>
    <t>Բյուջետային հատկացումների գլխավոր կարգադրիչների, ծրագրերի, միջոցառումների, ծախսային ուղղությունների անվանումները</t>
  </si>
  <si>
    <t>Ծրագրային դասիչ</t>
  </si>
  <si>
    <t>___________  ___-ի N _______ -Ն    որոշման</t>
  </si>
  <si>
    <t xml:space="preserve">ՀՀ կառավարության 2025 թվականի </t>
  </si>
  <si>
    <t xml:space="preserve"> ՀՀ էկոնոմիկայի նախարարություն </t>
  </si>
  <si>
    <t xml:space="preserve"> 1022 - 12001 </t>
  </si>
  <si>
    <t xml:space="preserve"> Գյուղատնտեսության ոլորտում տրամադրվող վարկերի տոկոսադրույքների սուբսիդավորում </t>
  </si>
  <si>
    <t xml:space="preserve"> Տրանսֆերտների տրամադրում </t>
  </si>
  <si>
    <t xml:space="preserve"> Շահառուների ընտրության չափորոշիչները` ՀՀ գյուղատնտեսությամբ զբաղվող տնտեսավարող սուբյեկտներ ընտրված համաձայն` ՀՀ կառավարության 07.03.2019թ. թիվ 184-Լ որոշմամբ հաստատված ծրագրի և ֆինանսական կառույցների կողմից հաստատված համապատասխան չափանիշների </t>
  </si>
  <si>
    <t/>
  </si>
  <si>
    <t xml:space="preserve"> 1165 </t>
  </si>
  <si>
    <t>Հավելված 4
ՀՀ կառավարության
2025 թվականի____________ի  N _____-Ն որոշման</t>
  </si>
  <si>
    <t>Հավելված N 3</t>
  </si>
  <si>
    <t>ՀԱՅԱՍՏԱՆԻ ՀԱՆՐԱՊԵՏՈՒԹՅԱՆ ԿԱՌԱՎԱՐՈՒԹՅԱՆ 2024   ԹՎԱԿԱՆԻ  ԴԵԿՏԵՄԲԵՐԻ  27-Ի   N 2060-Ն  ՈՐՈՇՄԱՆ  NN 3 ԵՎ 4 ՀԱՎԵԼՎԱԾՆԵՐՈՒՄ ԿԱՏԱՐՎՈՂ ՓՈՓՈԽՈՒԹՅՈՒՆՆԵՐԸ ԵՎ ԼՐԱՑՈՒՄՆԵՐԸ</t>
  </si>
  <si>
    <t>1165-12006</t>
  </si>
  <si>
    <t>Հայաստանի Հանարապետության տնտեսապես բարդ ապրանքների արտադրությամբ զբաղվող առևտրային ընկերություններին պետական աջակցություն</t>
  </si>
  <si>
    <t>Տնտեսական բարդության ինդեքսը օգտագործելով` պետական աջակցությունն առաջնահերթորեն տրամադրել այն տնտեսվարողներին, որոնք պատրաստվում են արտադրել 0.2 տնտեսական բարդության ցուցիչից ավելի բարձր ինդեքս ունեցող ապրանքներ</t>
  </si>
  <si>
    <t>1165 - 12004</t>
  </si>
  <si>
    <t>Կլինիկական փորձարկումների, կենսահամարժեքության հետազոտությունների սուբսիդավորում</t>
  </si>
  <si>
    <t>Հայաստանի Հանրապետությունում արտադրվող դեղերի կլինիկական փորձարկումների և (կամ) կենսահամարժեքության  հետազոտությունների ծախսերի մասնակի սուբսիդավորում</t>
  </si>
  <si>
    <t>1059</t>
  </si>
  <si>
    <t>Բուսաբուծության խթանում և բույսերի պաշտպանություն</t>
  </si>
  <si>
    <t>Հողագործությունից ստացվող արդյունքի բարելավում</t>
  </si>
  <si>
    <t>Մշակաբույսերի միջին բերքատվության բարձրացում:ՀՀ գյուղատնտեսական նշանակության ողջ հողատարածքի համար կազմված ագրոքիմիական քարտեզներով ապահովվածություն: Հացահատիկի և հատիկաընդեղենի արտադրության ծավալների ավելացում:</t>
  </si>
  <si>
    <t>ՀՀ-ում գարնանացան, աշնանացան և կերային մշակաբույսերի ցանքատարածությունների մոնիթորինգի իրականացմանն աջակցություն</t>
  </si>
  <si>
    <t>1059 - 11010</t>
  </si>
  <si>
    <t>Ծառայության մատուցում</t>
  </si>
  <si>
    <t>1059 - 12003</t>
  </si>
  <si>
    <t xml:space="preserve">ՀՀ-ում գարնանացան, աշնանացան և կերային մշակաբույսերի մշակության հիմնական աշխատանքների համար կատարված ծախսերի մասնակի փոխհատուցման տրամադրում </t>
  </si>
  <si>
    <t>1187 - 12002</t>
  </si>
  <si>
    <t>1187 - 12014</t>
  </si>
  <si>
    <t>Հայաստանի Հանրապետությունում  խաղողի, ժամանակակից տեխնոլոգիաներով մշակվող ինտենսիվ պտղատու այգիների և հատապտղանոցների հիմնման համար վարկային տոկոսադրույքների սուբսիդավորում</t>
  </si>
  <si>
    <t>Հայաստանի Հանրապետությունում  խաղողի, ժամանակակից տեխնոլոգիաներով մշակվող ինտենսիվ պտղատու այգիների և հատապտղանոցների հիմնման համար տնտեսավարողներին տրամադրվող նպատակային վարկերի տոկոսադրույքների սուբսիդավորում</t>
  </si>
  <si>
    <t>Հայաստանի Հանրապետությունում ինտենսիվ այգեգործության զարգացման նպատակով սուբսիդավորում</t>
  </si>
  <si>
    <t xml:space="preserve">Հայաստանի Հանրապետությունում այգեհիմնման նպատակով տրամադրվող վարկերի տոկոսադրույքների սուբսիդավորում </t>
  </si>
  <si>
    <t xml:space="preserve">Շահառուների ընտրության չափորոշիչները` ՀՀ գյուղատնտեսական տնտեսավարողներ՛ ընտրված համաձայն ՀՀ կառավարության 03.06.2021թ. թիվ 927-Լ որոշմամբ հաստատված ծրագրի և ֆինանսական կառույցների կողմից հաստատված համապատասխան չափանիշների </t>
  </si>
  <si>
    <t xml:space="preserve"> 1187 - 12002 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</si>
  <si>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տնտեսավարողներին տրամադրվող նպատակային վարկերի տոկոսադրույքների սուբսիդավորում </t>
  </si>
  <si>
    <t xml:space="preserve">Շահառուների ընտրության չափորոշիչները` ՀՀ գյուղատնտեսական տնտեսավարողներ՛ ընտրված համաձայն՛  ՀՀ կառավարության 29.03.2019թ. թիվ 361-Լ որոշմամբ հաստատված ծրագրի և ֆինանսական կառույցների կողմից հաստատված համապատասխան չափանիշների </t>
  </si>
  <si>
    <t>Ծրագրի շրջանակներում նախորդ տարիներին հիմնված նոր ինտենսիվ պտղատու այգիներ, հեկտար</t>
  </si>
  <si>
    <t>1165 - 11010</t>
  </si>
  <si>
    <t>Տեքստիլ ոլորտի զարգացման ծրագրերն իրականացնող և աջակցող Օպերատորի  շարունակական  գործունեության նպատակով պետական աջակցության ծրագիր</t>
  </si>
  <si>
    <t>Տեքստիլ ոլորտի զարգացման գործողությունների ծրագրիրն իրականացնող Օպերատորի ֆինանասավորում</t>
  </si>
  <si>
    <t>1165 - 12002</t>
  </si>
  <si>
    <t>Տեքստիլ ոլորտի կազմակերպությունների համար մատակարարման շղթաների դիվերսիֆիկացիայի ապահովմանն ուղղված պետական աջակցություն</t>
  </si>
  <si>
    <t>Տեքստիլ ընկերությունների կողմից ներգրավված առևտրի ֆինանսավորման վարկային գործիքների տոկոսադրույքների սուբսիդավորում և էլեկտրոնային հարթակներում վաճառքների խթանում</t>
  </si>
  <si>
    <t>1022 - 12001</t>
  </si>
  <si>
    <t xml:space="preserve"> Համայնքների կողմից  մշակաբույսերի և բազմամյա խոտաբույսերի մոնիթորինգի իրականացում, արդյունքների ամփոփում և համապատասխան տեղեկատվության ներկայացում </t>
  </si>
  <si>
    <t>Մշակաբույսերի և բազմամյա խոտաբույսերի  ցանքատարածությունների ընդլայնմանը նպաստելու նպատակով մշակության հիմնական աշխատանքների համար կատարված ծախսերի մասնակի փոխհատուցում</t>
  </si>
  <si>
    <t xml:space="preserve"> Տեքստիլ ոլորտի զարգացման ծրագրերն իրականացնող և աջակցող Օպերատորի  շարունակական  գործունեության նպատակով պետական աջակցության ծրագիր</t>
  </si>
  <si>
    <t xml:space="preserve"> Տեքստիլ ոլորտի կազմակերպությունների համար մատակարարման շղթաների դիվերսիֆիկացիայի ապահովմանն ուղղված պետական աջակցություն</t>
  </si>
  <si>
    <t xml:space="preserve"> Կլինիկական փորձարկումների, կենսահամարժեքության հետազոտությունների սուբսիդավորում</t>
  </si>
  <si>
    <t xml:space="preserve"> - Սուբսիդիաներ ոչ  պետական ոչ ֆինանսական կազմակերպություններին</t>
  </si>
  <si>
    <t xml:space="preserve"> Հայաստանի Հանարապետության տնտեսապես բարդ ապրանքների արտադրությամբ զբաղվող առևտրային ընկերություններին պետական աջակցություն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</si>
  <si>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վարկային տոկոսադրույքների սուբսիդավորում</t>
  </si>
  <si>
    <t xml:space="preserve"> Հայաստանի Հանրապետությունում ինտենսիվ այգեգործության զարգացման նպատակով սուբսիդավորում</t>
  </si>
  <si>
    <t xml:space="preserve"> Բուսաբուծության խթանում և բույսերի պաշտպանություն</t>
  </si>
  <si>
    <t xml:space="preserve"> - Այլ ընթացիկ դրամաշնորհներ համայնքներին</t>
  </si>
  <si>
    <t>ՀՀ կառավարության կողմից հաստատված համապատասխան ծրագրի չափանիշները բավարարող համայնքներ</t>
  </si>
  <si>
    <t>Տեքստիլ ոլորտի զարգացման ծրագրերն իրականացնող և աջակցող Օպերատորի շարունակական  գործունեության նպատակով պետական աջակցության ծրագիր</t>
  </si>
  <si>
    <t>ՀՀ կառավարության կողմից հաստատված համապատասխան ծրագրի օպերատոր</t>
  </si>
  <si>
    <t>ՀԱՅԱՍՏԱՆԻ ՀԱՆՐԱՊԵՏՈՒԹՅԱՆ ԿԱՌԱՎԱՐՈՒԹՅԱՆ 2024 ԹՎԱԿԱՆԻ ԴԵԿՏԵՄԲԵՐԻ 27-Ի N 2060-Ն ՈՐՈՇՄԱՆ N 5 ՀԱՎԵԼՎԱԾԻ 7 ԱՂՅՈՒՍԱԿՈՒՄ ԿԱՏԱՐՎՈՂ ՓՈՓՈԽՈՒԹՅՈՒՆՆԵՐԸ ԵՎ ԼՐԱՑՈՒՄՆԵՐԸ</t>
  </si>
  <si>
    <t xml:space="preserve"> Շահառուների ընտրության չափորոշիչները` ՀՀ համայնքներ՝ ընտրված համաձայն՝ ՀՀ կառավարության 2025թ. մարտի 27-ի 356-Լ որոշմամբ հաստատված ծրագրի</t>
  </si>
  <si>
    <t xml:space="preserve"> Շահառուների ընտրության չափորոշիչները`գյուղատնտեսությունում տնտեսավարողներ՝ ընտրված համաձայն՝ ՀՀ կառավարության 2025թ. մարտի 27-ի 356-Լ որոշմամբ հաստատված ծրագրի</t>
  </si>
  <si>
    <t xml:space="preserve">Մոնիթորինգի ենթարկված ցանքատարածություններ, հա </t>
  </si>
  <si>
    <t>հատիկաընդեղեն մշակաբույսեր, հա</t>
  </si>
  <si>
    <t>գարնանացան հացահատիկային մշակաբույսեր, հեկտար</t>
  </si>
  <si>
    <t>եգիպտացորեն, հա</t>
  </si>
  <si>
    <t xml:space="preserve"> 1165 - 11013 </t>
  </si>
  <si>
    <t>&lt;&lt;ԷՔՍՊՈ 2025&gt;&gt; Օսակա, Կանսայ, Ճապոնիա համաշխարհային ցուցահանդեսին ՀՀ մասնակցության կազմակերպման աշխատանքներ</t>
  </si>
  <si>
    <t xml:space="preserve"> Ճապոնիայում և հարավասիական տարածաշրջանում ՀՀ ճանաչելիության բարձրացում բիզնեսի և այլ գործունեոթյան տեսակների համար որպես գրավիչ երկրի դիրքավորում </t>
  </si>
  <si>
    <t xml:space="preserve"> Ծառայությունը մատուցողի անվանումը`  Մասնագիտացված կազմակերպություններ </t>
  </si>
  <si>
    <t xml:space="preserve"> &lt;&lt;ԷՔՍՊՈ 2025&gt;&gt; Օսակա, Կանսայ, Ճապոնիա համաշխարհային ցուցահանդեսի նախապատրաստական աշխատանքների կազմակերպում, քանակ</t>
  </si>
  <si>
    <t xml:space="preserve"> Օտարերկրյա պետությունում և (կամ) Հայաստանում ցուցահանդեսների կազմակերպում և մասնակցության աջակցում</t>
  </si>
  <si>
    <t>&lt;&lt;ԷՔՍՊՈ 2025&gt;&gt; Օսակա, Կանսայ, Ճապոնիա համաշխարհային ցուցահանդեսին ՀՀ մասնակցության կազմակերպման աշխատանքներ, քանակ</t>
  </si>
  <si>
    <t xml:space="preserve"> 1058 - 11002 </t>
  </si>
  <si>
    <t>ԱՀԿ-ում և oտարերկրյա պետություններում ՀՀ առևտրային ներկայացուցիչների նպատակների և խնդիրների իրագործում</t>
  </si>
  <si>
    <t xml:space="preserve"> ԱՀԿ-ում ՀՀ տնտեսական շահերի ներկայացում և պաշտպանություն, ՀՀ առևտրատնտեսական քաղաքականության զարգացմանը, արտահանումների խթանմանը և ներդրումների ներգրավմանն ուղղված գործունեություն արտերկրում </t>
  </si>
  <si>
    <t xml:space="preserve"> Ծառայությունը մատուցողի անվանումը`  ՀՀ էկոնոմիկայի նախարարություն </t>
  </si>
  <si>
    <t xml:space="preserve"> Օտարերկրյա պետություններում գործող ՀՀ առևտրային ներկայացուցչություններ, քանակ</t>
  </si>
  <si>
    <t>Օտարերկրյա պետություններում ՀՀ առևտրային կցորդներ և Առևտրի համաշխարհային կազմակերպությունում ներկայացուցիչ, քանակ</t>
  </si>
  <si>
    <t xml:space="preserve"> 1165 - 11002 </t>
  </si>
  <si>
    <t>ՀՀ արտահանմանն ուղղված արդյունաբերական քաղաքականության ռազմավարությամբ նախատեսված միջոցառումներ</t>
  </si>
  <si>
    <t xml:space="preserve"> Նոր ոլորտների զարգացման նպաստում, արտահանմանն աջակցություն, նոր շուկաների ընդլայնման աջակցություն, սերտիֆիկացման ծառայությունների փոխհատուցում, վարկավորման տոկոսների սուբսիդավորում, կարողությունների զարգացում, արտահանման խնդիրների հետազոտում </t>
  </si>
  <si>
    <t xml:space="preserve"> Ծառայությունը մատուցողի անվանումը` Մասնագիտացված կազմակերպություններ </t>
  </si>
  <si>
    <t>Օտարերկրյա պետությունում և (կամ) Հայաստանում գործարար համաժողովների  (ֆորումների), շնորհանդեսների, ինչպես նաև այլ համանման միջոցառումների մասնակցություն և (կամ) կազմակերպում</t>
  </si>
  <si>
    <t xml:space="preserve"> Տնտեսական բարդության ինդեքսը օգտագործելով` պետական աջակցությունն առաջնահերթորեն տրամադրել այն տնտեսվարողներին, որոնք պատրաստվում են արտադրել 0.2 տնտեսական բարդության ցուցիչից ավելի բարձր ինդեքս ունեցող ապրանքներ </t>
  </si>
  <si>
    <t xml:space="preserve"> Շահառուների ընտրության չափորոշիչները`  Կառավարության 2023թ հոկտեմբերի 26-ի 1867-Ն որոշման չափանիշներին համապատասխանող շահառուներ </t>
  </si>
  <si>
    <t xml:space="preserve"> ներդրումային ծրագրով նախատեսված նվազագույն ներդրման պայմաններում աջակցություն ստացող տնտեսավարողների թիվ, ընկերություն</t>
  </si>
  <si>
    <t xml:space="preserve"> 1165 - 11010 </t>
  </si>
  <si>
    <t xml:space="preserve"> Տեքստիլ ոլորտի զարգացման գործողությունների ծրագրիրն իրականացնող Օպերատորի ֆինանասավորում </t>
  </si>
  <si>
    <t xml:space="preserve"> 1165 - 12002 </t>
  </si>
  <si>
    <t xml:space="preserve"> Տեքստիլ ընկերությունների կողմից ներգրավված առևտրի ֆինանսավորման վարկային գործիքների տոկոսադրույքների սուբսիդավորում և էլեկտրոնային հարթակներում վաճառքների խթանում </t>
  </si>
  <si>
    <t xml:space="preserve"> Շահառուների ընտրության չափորոշիչները`  Համապատասխան ծրագրի պահանջները բավարարող շահառուներ </t>
  </si>
  <si>
    <t xml:space="preserve"> Էկոնոմիկայի ոլորտում պետական քաղաքականության մշակում, ծրագրերի համակարգում և մոնիտորինգ </t>
  </si>
  <si>
    <t>Ծրագրի շրջանակներում նախորդ տարիներին հիմնված ինտենսիվ պտղատու այգիներ, հեկտար</t>
  </si>
  <si>
    <t>Ծրագրի շրջանակներում նախորդ տարիներին տեղակայված կարկտապաշտպան ցանցային համակարգեր, հեկտար</t>
  </si>
  <si>
    <t>Ծրագրի շրջանակներում նախորդ տարիներին հիմնված բարձրարժեք մշակաբույսերի ցանքատարածություններ, հեկտար</t>
  </si>
  <si>
    <t>Ծրագրի շրջանակներում նախորդ տարիներին ոռոգման արդիական համակարգերով ներդրված տարածքներ, հեկտար</t>
  </si>
  <si>
    <t>Ծրագրի շրջանակներում ներկայացված հայտերի հիման վրա հիմնվող  ինտենսիվ պտղատու այգիներ, հեկտար</t>
  </si>
  <si>
    <t>Ծրագրի շրջանակներում ներկայացված հայտերի հիման վրա տեղադրվող կարկտապաշտպան ցանցային համակարգեր, հեկտար</t>
  </si>
  <si>
    <t>Ծրագրի շրջանակներում ներկայացված հայտերի շրջանակներում հիմնվող բարձրարժեք մշակաբույսերի ցանքատարածություններ, հեկտար</t>
  </si>
  <si>
    <t>Ծրագրի շրջանակներում ներկայացված հայտերի հիման վրա տեղադրվող ոռոգման արդիական համակարգերով տարածքներ, հեկտար</t>
  </si>
  <si>
    <t xml:space="preserve"> ՀՀ  կրթության , գիտության, մշակույթի և սպորտի նախարարություն </t>
  </si>
  <si>
    <t xml:space="preserve"> 1162 - 11010 </t>
  </si>
  <si>
    <t>Անտենային էտալոնների պահպանում և զարգացում</t>
  </si>
  <si>
    <t xml:space="preserve"> ՀՀ ազգային անտենային էտալոնների պահպանում և զարգացում </t>
  </si>
  <si>
    <t>Ընտրված կազմակերպություններ թիվ, հատ</t>
  </si>
  <si>
    <t xml:space="preserve">  Ծառայությունը մատուցողի անվանումը` Մասնագիտացված կազմակերպություններ </t>
  </si>
  <si>
    <t xml:space="preserve"> 1165 - 12004 </t>
  </si>
  <si>
    <t xml:space="preserve"> Հայաստանի Հանրապետությունում արտադրվող դեղերի կլինիկական փորձարկումների և (կամ) կենսահամարժեքության  հետազոտությունների ծախսերի մասնակի սուբսիդավորում </t>
  </si>
  <si>
    <t xml:space="preserve"> Շահառուների ընտրության չափորոշիչները`  ՀՀ կառավարության 2023 թվականի մայիսի 25-ի N 811-Լ որոշմամբ հաստատված չափանիշներին համապատասխանող տնտեսավարողներ </t>
  </si>
  <si>
    <t>Հավելված 5
ՀՀ կառավարության
2025 թվականի____________ի  N _____-Ն որոշման</t>
  </si>
  <si>
    <t>ՀԱՅԱՍՏԱՆԻ ՀԱՆՐԱՊԵՏՈՒԹՅԱՆ ԿԱՌԱՎԱՐՈՒԹՅԱՆ   2024   ԹՎԱԿԱՆԻ  ԴԵԿՏԵՄԲԵՐԻ  27-Ի   N 2060-Ն  ՈՐՈՇՄԱՆ  N 9.1 ՀԱՎԵԼՎԱԾՈՒՄ  ԿԱՏԱՐՎՈՂ ՓՈՓՈԽՈՒԹՅՈՒՆՆԵՐԸ ԵՎ ԼՐԱՑՈՒՄՆԵՐԸ</t>
  </si>
  <si>
    <t>ՀԱՅԱՍՏԱՆԻ ՀԱՆՐԱՊԵՏՈՒԹՅԱՆ ԿԱՌԱՎԱՐՈՒԹՅԱՆ   2024   ԹՎԱԿԱՆԻ  ԴԵԿՏԵՄԲԵՐԻ  27-Ի   N 2060-Ն  ՈՐՈՇՄԱՆ N 9 ՀԱՎԵԼՎԱԾՈՒՄ  ԿԱՏԱՐՎՈՂ ՓՈՓՈԽՈՒԹՅՈՒՆՆԵՐԸ ԵՎ ԼՐԱՑՈՒՄՆԵՐԸ</t>
  </si>
  <si>
    <t xml:space="preserve"> 1162 </t>
  </si>
  <si>
    <t xml:space="preserve"> Գիտական և գիտատեխնիկական հետազոտությունների ծրագիր </t>
  </si>
  <si>
    <t>1022 - 12010</t>
  </si>
  <si>
    <t>Անասնաբուծության ճյուղում իրականացվող ներդրումային ծրագրերին աջակցություն</t>
  </si>
  <si>
    <t>Անասնաբուծության ճյուղում իրականացվող առնվազն 1 մլրդ դրամի ներդրումներից կապիտալ ներդրումների մասնակի փոխհատուցում</t>
  </si>
  <si>
    <t xml:space="preserve"> Անասնաբուծության ճյուղում իրականացվող ներդրումային ծրագրերին աջակցություն</t>
  </si>
  <si>
    <t xml:space="preserve">ՀՀ կառավարության կողմից հաստատված համապատասխան ծրագրի չափանիշները բավարարող շահառուներ </t>
  </si>
  <si>
    <t xml:space="preserve"> 1022 - 12010 </t>
  </si>
  <si>
    <t xml:space="preserve"> Անասնաբուծության ճյուղում իրականացվող առնվազն 1 մլրդ դրամի ներդրումներից կապիտալ ներդրումների մասնակի փոխհատուցում </t>
  </si>
  <si>
    <t xml:space="preserve"> Շահառուների ընտրության չափորոշիչները` ՀՀ գյուղատնտեսական տնտեսավարողներ՛ ընտրված ՀՀ կառավարության 03.03.2022թ. թիվ 276-Լ որոշմամբ հաստատված  ծրագրի չափանիշներին համապատասխան </t>
  </si>
  <si>
    <t>Ծրագրի շրջանակում 2023 թվականից իրականացվող ներդրումային ծրագրեր, հատ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</si>
  <si>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</si>
  <si>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</si>
  <si>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</si>
  <si>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</si>
  <si>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</si>
  <si>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</si>
  <si>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</si>
  <si>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ՀԱՅԱՍՏԱՆԻ ՀԱՆՐԱՊԵՏՈՒԹՅԱՆ 2025 ԹՎԱԿԱՆԻ ՊԵՏԱԿԱՆ ԲՅՈՒՋԵՈՎ ՆԱԽԱՏԵՍՎԱԾ՝ ՀԱՅԱՍՏԱՆԻ ՀԱՆՐԱՊԵՏՈՒԹՅԱՆ
ԿԱՌԱՎԱՐՈՒԹՅԱՆ ՊԱՀՈՒՍՏԱՅԻՆ ՖՈՆԴԻՑ ՀԱՏԿԱՑՈՒՄՆԵՐ ԿԱՏԱՐԵԼՈՒ ՎԵՐԱԲԵՐՅԱԼ</t>
  </si>
  <si>
    <t>Հավելված 6
ՀՀ կառավարության
2025 թվականի____________ի  N _____-Ն որոշման</t>
  </si>
  <si>
    <t>բազմամյա կերային մշակաբույսեր /առվույտ, կորնգան, կերի ճակնդեղ/ հա</t>
  </si>
  <si>
    <t>1187 - 12015</t>
  </si>
  <si>
    <t>Հայաստանի Հանրապետությունում ինտենսիվ այգեգործության զարգացման նպատակով ծախսերի փոխհատուցում</t>
  </si>
  <si>
    <t>Հայաստանի Հանրապետությունում այգեհիմնման նպատակով կատարված ծախսերի մասնակի փոխհատուցում</t>
  </si>
  <si>
    <t xml:space="preserve">  Հայաստանի Հանրապետությունում ինտենսիվ այգեգործության զարգացման նպատակով ծախսերի փոխհատուցում</t>
  </si>
  <si>
    <t xml:space="preserve"> 1187 - 12015 </t>
  </si>
  <si>
    <t xml:space="preserve"> Հայաստանի Հանրապետությունում այգեհիմնման նպատակով կատարված ծախսերի մասնակի փոխհատուցում </t>
  </si>
  <si>
    <t xml:space="preserve"> Շահառուների ընտրության չափորոշիչները` ՀՀ գյուղատնտեսական տնտեսավարողներ՛ ընտրված համաձայն ՀՀ կառավարության 03.06.2021թ. թիվ 927-Լ որոշմամբ հաստատված ծրագրի չափանիշների </t>
  </si>
  <si>
    <t>Ծրագրի շրջանակներում հիմնված նոր ինտենսիվ պտղատու այգիներ, հեկտար</t>
  </si>
  <si>
    <t>հազ.դրամներով</t>
  </si>
  <si>
    <t xml:space="preserve"> ԲԳԿ </t>
  </si>
  <si>
    <t xml:space="preserve"> ԲՍԿ</t>
  </si>
  <si>
    <t>«ՀԱՅԱՍՏԱՆԻ ՀԱՆՐԱՊԵՏՈՒԹՅԱՆ 2025 ԹՎԱԿԱՆԻ ՊԵՏԱԿԱՆ ԲՅՈՒՋԵԻ ՄԱՍԻՆ» ՕՐԵՆՔԻ N 1 ՀԱՎԵԼՎԱԾԻ N 2 ԱՂՅՈՒՍԱԿՈՒՄ ԿԱՏԱՐՎՈՂ ՎԵՐԱԲԱՇԽՈՒՄԸ ԵՎ ԼՐԱՑՈՒՄՆԵՐԸ, ՀԱՅԱՍՏԱՆԻ ՀԱՆՐԱՊԵՏՈՒԹՅԱՆ ԿԱՌԱՎԱՐՈՒԹՅԱՆ 2024 ԹՎԱԿԱՆԻ ԴԵԿՏԵՄԲԵՐԻ 27-Ի N 2060-Ն ՈՐՈՇՄԱՆ N 5 ՀԱՎԵԼՎԱԾԻ  N 1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</si>
</sst>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#,##0.0;\(##,##0.0\);\-"/>
    <numFmt numFmtId="169" formatCode="_-* #,##0.00_р_._-;\-* #,##0.00_р_._-;_-* &quot;-&quot;??_р_._-;_-@_-"/>
    <numFmt numFmtId="170" formatCode="General_)"/>
    <numFmt numFmtId="171" formatCode="_([$€-2]* #,##0.00_);_([$€-2]* \(#,##0.00\);_([$€-2]* &quot;-&quot;??_)"/>
    <numFmt numFmtId="172" formatCode="_(* #,##0.0_);_(* \(#,##0.0\);_(* &quot;-&quot;??_);_(@_)"/>
    <numFmt numFmtId="173" formatCode="#,##0.0"/>
    <numFmt numFmtId="174" formatCode="0.00_);\(0.00\)"/>
    <numFmt numFmtId="175" formatCode="#,##0.0_);\(#,##0.0\)"/>
    <numFmt numFmtId="176" formatCode="_(* #,##0.0_);_(* \(#,##0.0\);_(* &quot;-&quot;?_);_(@_)"/>
    <numFmt numFmtId="177" formatCode="##,##0;\(##,##0\);\-"/>
    <numFmt numFmtId="178" formatCode="_(* #,##0_);_(* \(#,##0\);_(* &quot;-&quot;??_);_(@_)"/>
    <numFmt numFmtId="179" formatCode="##,##0.000;\(##,##0.000\);\-"/>
    <numFmt numFmtId="180" formatCode="\շ\ո\ւ\ր\ջ\ #,##0"/>
    <numFmt numFmtId="181" formatCode="0_);\(0\)"/>
    <numFmt numFmtId="182" formatCode="\ա\ռ\ն\վ\ա\զ\ն\ #,##0"/>
  </numFmts>
  <fonts count="13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b/>
      <sz val="10"/>
      <name val="GHEA Grapalat"/>
      <family val="2"/>
    </font>
    <font>
      <b/>
      <sz val="8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color theme="1"/>
      <name val="GHEA Grapalat"/>
      <family val="3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rgb="FF000000"/>
      <name val="Calibri"/>
      <family val="2"/>
    </font>
    <font>
      <b/>
      <sz val="9"/>
      <name val="GHEA Grapalat"/>
      <family val="2"/>
    </font>
    <font>
      <sz val="11"/>
      <color theme="0"/>
      <name val="GHEA Grapalat"/>
      <family val="3"/>
    </font>
    <font>
      <sz val="11"/>
      <name val="GHEA Grapalat"/>
      <family val="2"/>
    </font>
    <font>
      <sz val="12"/>
      <color rgb="FFFF0000"/>
      <name val="GHEA Grapalat"/>
      <family val="3"/>
    </font>
    <font>
      <b/>
      <sz val="11"/>
      <name val="GHEA Grapalat"/>
      <family val="2"/>
    </font>
    <font>
      <sz val="12"/>
      <name val="GHEA Grapalat"/>
      <family val="2"/>
    </font>
    <font>
      <b/>
      <sz val="10"/>
      <name val="GHEA Grapalat"/>
      <family val="3"/>
    </font>
    <font>
      <b/>
      <i/>
      <sz val="12"/>
      <name val="GHEA Grapalat"/>
      <family val="3"/>
    </font>
    <font>
      <b/>
      <sz val="10"/>
      <color theme="1"/>
      <name val="GHEA Grapalat"/>
      <family val="3"/>
    </font>
    <font>
      <sz val="11"/>
      <color rgb="FFFF0000"/>
      <name val="GHEA Grapalat"/>
      <family val="3"/>
    </font>
  </fonts>
  <fills count="7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67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8" fontId="29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56" borderId="27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9" fillId="0" borderId="0" applyFont="0" applyFill="0" applyBorder="0" applyAlignment="0" applyProtection="0">
      <alignment horizontal="left" vertical="top" wrapText="1"/>
    </xf>
    <xf numFmtId="165" fontId="29" fillId="0" borderId="0" applyFont="0" applyFill="0" applyBorder="0" applyAlignment="0" applyProtection="0">
      <alignment horizontal="left" vertical="top" wrapText="1"/>
    </xf>
    <xf numFmtId="6" fontId="43" fillId="0" borderId="0" applyFont="0" applyFill="0" applyBorder="0" applyAlignment="0" applyProtection="0"/>
    <xf numFmtId="6" fontId="4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4" fillId="12" borderId="0" applyNumberFormat="0" applyBorder="0" applyAlignment="0" applyProtection="0"/>
    <xf numFmtId="0" fontId="2" fillId="4" borderId="0" applyNumberFormat="0" applyBorder="0" applyAlignment="0" applyProtection="0"/>
    <xf numFmtId="0" fontId="44" fillId="13" borderId="0" applyNumberFormat="0" applyBorder="0" applyAlignment="0" applyProtection="0"/>
    <xf numFmtId="0" fontId="2" fillId="5" borderId="0" applyNumberFormat="0" applyBorder="0" applyAlignment="0" applyProtection="0"/>
    <xf numFmtId="0" fontId="44" fillId="24" borderId="0" applyNumberFormat="0" applyBorder="0" applyAlignment="0" applyProtection="0"/>
    <xf numFmtId="0" fontId="2" fillId="6" borderId="0" applyNumberFormat="0" applyBorder="0" applyAlignment="0" applyProtection="0"/>
    <xf numFmtId="0" fontId="44" fillId="11" borderId="0" applyNumberFormat="0" applyBorder="0" applyAlignment="0" applyProtection="0"/>
    <xf numFmtId="0" fontId="2" fillId="39" borderId="0" applyNumberFormat="0" applyBorder="0" applyAlignment="0" applyProtection="0"/>
    <xf numFmtId="0" fontId="44" fillId="10" borderId="0" applyNumberFormat="0" applyBorder="0" applyAlignment="0" applyProtection="0"/>
    <xf numFmtId="0" fontId="2" fillId="43" borderId="0" applyNumberFormat="0" applyBorder="0" applyAlignment="0" applyProtection="0"/>
    <xf numFmtId="0" fontId="44" fillId="24" borderId="0" applyNumberFormat="0" applyBorder="0" applyAlignment="0" applyProtection="0"/>
    <xf numFmtId="0" fontId="2" fillId="30" borderId="0" applyNumberFormat="0" applyBorder="0" applyAlignment="0" applyProtection="0"/>
    <xf numFmtId="0" fontId="44" fillId="10" borderId="0" applyNumberFormat="0" applyBorder="0" applyAlignment="0" applyProtection="0"/>
    <xf numFmtId="0" fontId="2" fillId="33" borderId="0" applyNumberFormat="0" applyBorder="0" applyAlignment="0" applyProtection="0"/>
    <xf numFmtId="0" fontId="44" fillId="13" borderId="0" applyNumberFormat="0" applyBorder="0" applyAlignment="0" applyProtection="0"/>
    <xf numFmtId="0" fontId="2" fillId="7" borderId="0" applyNumberFormat="0" applyBorder="0" applyAlignment="0" applyProtection="0"/>
    <xf numFmtId="0" fontId="44" fillId="23" borderId="0" applyNumberFormat="0" applyBorder="0" applyAlignment="0" applyProtection="0"/>
    <xf numFmtId="0" fontId="2" fillId="37" borderId="0" applyNumberFormat="0" applyBorder="0" applyAlignment="0" applyProtection="0"/>
    <xf numFmtId="0" fontId="44" fillId="4" borderId="0" applyNumberFormat="0" applyBorder="0" applyAlignment="0" applyProtection="0"/>
    <xf numFmtId="0" fontId="2" fillId="40" borderId="0" applyNumberFormat="0" applyBorder="0" applyAlignment="0" applyProtection="0"/>
    <xf numFmtId="0" fontId="44" fillId="10" borderId="0" applyNumberFormat="0" applyBorder="0" applyAlignment="0" applyProtection="0"/>
    <xf numFmtId="0" fontId="2" fillId="44" borderId="0" applyNumberFormat="0" applyBorder="0" applyAlignment="0" applyProtection="0"/>
    <xf numFmtId="0" fontId="44" fillId="24" borderId="0" applyNumberFormat="0" applyBorder="0" applyAlignment="0" applyProtection="0"/>
    <xf numFmtId="0" fontId="41" fillId="31" borderId="0" applyNumberFormat="0" applyBorder="0" applyAlignment="0" applyProtection="0"/>
    <xf numFmtId="0" fontId="45" fillId="10" borderId="0" applyNumberFormat="0" applyBorder="0" applyAlignment="0" applyProtection="0"/>
    <xf numFmtId="0" fontId="41" fillId="34" borderId="0" applyNumberFormat="0" applyBorder="0" applyAlignment="0" applyProtection="0"/>
    <xf numFmtId="0" fontId="45" fillId="20" borderId="0" applyNumberFormat="0" applyBorder="0" applyAlignment="0" applyProtection="0"/>
    <xf numFmtId="0" fontId="41" fillId="7" borderId="0" applyNumberFormat="0" applyBorder="0" applyAlignment="0" applyProtection="0"/>
    <xf numFmtId="0" fontId="45" fillId="14" borderId="0" applyNumberFormat="0" applyBorder="0" applyAlignment="0" applyProtection="0"/>
    <xf numFmtId="0" fontId="41" fillId="8" borderId="0" applyNumberFormat="0" applyBorder="0" applyAlignment="0" applyProtection="0"/>
    <xf numFmtId="0" fontId="45" fillId="4" borderId="0" applyNumberFormat="0" applyBorder="0" applyAlignment="0" applyProtection="0"/>
    <xf numFmtId="0" fontId="41" fillId="41" borderId="0" applyNumberFormat="0" applyBorder="0" applyAlignment="0" applyProtection="0"/>
    <xf numFmtId="0" fontId="45" fillId="10" borderId="0" applyNumberFormat="0" applyBorder="0" applyAlignment="0" applyProtection="0"/>
    <xf numFmtId="0" fontId="41" fillId="9" borderId="0" applyNumberFormat="0" applyBorder="0" applyAlignment="0" applyProtection="0"/>
    <xf numFmtId="0" fontId="45" fillId="1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1" fillId="29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1" fillId="32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7" fillId="49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1" fillId="35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1" fillId="36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6" fillId="45" borderId="0" applyNumberFormat="0" applyBorder="0" applyAlignment="0" applyProtection="0"/>
    <xf numFmtId="0" fontId="46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1" fillId="38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6" fillId="45" borderId="0" applyNumberFormat="0" applyBorder="0" applyAlignment="0" applyProtection="0"/>
    <xf numFmtId="0" fontId="46" fillId="56" borderId="0" applyNumberFormat="0" applyBorder="0" applyAlignment="0" applyProtection="0"/>
    <xf numFmtId="0" fontId="47" fillId="57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1" fillId="42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6" fontId="43" fillId="0" borderId="0" applyFont="0" applyFill="0" applyBorder="0" applyAlignment="0" applyProtection="0"/>
    <xf numFmtId="0" fontId="35" fillId="26" borderId="0" applyNumberFormat="0" applyBorder="0" applyAlignment="0" applyProtection="0"/>
    <xf numFmtId="0" fontId="48" fillId="56" borderId="0" applyNumberFormat="0" applyBorder="0" applyAlignment="0" applyProtection="0"/>
    <xf numFmtId="0" fontId="49" fillId="0" borderId="0" applyNumberFormat="0" applyFill="0" applyBorder="0" applyAlignment="0" applyProtection="0"/>
    <xf numFmtId="0" fontId="50" fillId="59" borderId="11" applyNumberFormat="0" applyAlignment="0" applyProtection="0"/>
    <xf numFmtId="0" fontId="38" fillId="27" borderId="19" applyNumberFormat="0" applyAlignment="0" applyProtection="0"/>
    <xf numFmtId="0" fontId="51" fillId="50" borderId="3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4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8" fontId="6" fillId="0" borderId="0" applyFont="0" applyFill="0" applyProtection="0"/>
    <xf numFmtId="165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60" borderId="0" applyNumberFormat="0" applyBorder="0" applyAlignment="0" applyProtection="0"/>
    <xf numFmtId="0" fontId="56" fillId="61" borderId="0" applyNumberFormat="0" applyBorder="0" applyAlignment="0" applyProtection="0"/>
    <xf numFmtId="0" fontId="56" fillId="62" borderId="0" applyNumberFormat="0" applyBorder="0" applyAlignment="0" applyProtection="0"/>
    <xf numFmtId="171" fontId="3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58" fillId="63" borderId="0" applyNumberFormat="0" applyBorder="0" applyAlignment="0" applyProtection="0"/>
    <xf numFmtId="0" fontId="31" fillId="0" borderId="15" applyNumberFormat="0" applyFill="0" applyAlignment="0" applyProtection="0"/>
    <xf numFmtId="0" fontId="59" fillId="0" borderId="21" applyNumberFormat="0" applyFill="0" applyAlignment="0" applyProtection="0"/>
    <xf numFmtId="0" fontId="32" fillId="0" borderId="16" applyNumberFormat="0" applyFill="0" applyAlignment="0" applyProtection="0"/>
    <xf numFmtId="0" fontId="60" fillId="0" borderId="22" applyNumberFormat="0" applyFill="0" applyAlignment="0" applyProtection="0"/>
    <xf numFmtId="0" fontId="33" fillId="0" borderId="17" applyNumberFormat="0" applyFill="0" applyAlignment="0" applyProtection="0"/>
    <xf numFmtId="0" fontId="61" fillId="0" borderId="23" applyNumberFormat="0" applyFill="0" applyAlignment="0" applyProtection="0"/>
    <xf numFmtId="0" fontId="3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3" fillId="57" borderId="11" applyNumberFormat="0" applyAlignment="0" applyProtection="0"/>
    <xf numFmtId="38" fontId="64" fillId="0" borderId="0"/>
    <xf numFmtId="38" fontId="65" fillId="0" borderId="0"/>
    <xf numFmtId="38" fontId="66" fillId="0" borderId="0"/>
    <xf numFmtId="38" fontId="67" fillId="0" borderId="0"/>
    <xf numFmtId="0" fontId="68" fillId="0" borderId="0"/>
    <xf numFmtId="0" fontId="68" fillId="0" borderId="0"/>
    <xf numFmtId="0" fontId="69" fillId="0" borderId="0"/>
    <xf numFmtId="0" fontId="37" fillId="0" borderId="18" applyNumberFormat="0" applyFill="0" applyAlignment="0" applyProtection="0"/>
    <xf numFmtId="0" fontId="70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6" fillId="2" borderId="0" applyNumberFormat="0" applyBorder="0" applyAlignment="0" applyProtection="0"/>
    <xf numFmtId="0" fontId="70" fillId="57" borderId="0" applyNumberFormat="0" applyBorder="0" applyAlignment="0" applyProtection="0"/>
    <xf numFmtId="37" fontId="71" fillId="0" borderId="0"/>
    <xf numFmtId="0" fontId="55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3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52" fillId="0" borderId="0"/>
    <xf numFmtId="0" fontId="52" fillId="0" borderId="0"/>
    <xf numFmtId="0" fontId="53" fillId="0" borderId="0"/>
    <xf numFmtId="0" fontId="74" fillId="0" borderId="0"/>
    <xf numFmtId="0" fontId="6" fillId="0" borderId="0"/>
    <xf numFmtId="0" fontId="3" fillId="0" borderId="0"/>
    <xf numFmtId="0" fontId="6" fillId="0" borderId="0"/>
    <xf numFmtId="0" fontId="75" fillId="0" borderId="0"/>
    <xf numFmtId="0" fontId="6" fillId="0" borderId="0"/>
    <xf numFmtId="0" fontId="5" fillId="0" borderId="0"/>
    <xf numFmtId="0" fontId="53" fillId="0" borderId="0"/>
    <xf numFmtId="0" fontId="52" fillId="0" borderId="0"/>
    <xf numFmtId="0" fontId="6" fillId="0" borderId="0"/>
    <xf numFmtId="0" fontId="52" fillId="0" borderId="0"/>
    <xf numFmtId="0" fontId="5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3" fillId="0" borderId="0"/>
    <xf numFmtId="0" fontId="74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4" fillId="0" borderId="0"/>
    <xf numFmtId="0" fontId="52" fillId="0" borderId="0"/>
    <xf numFmtId="0" fontId="53" fillId="0" borderId="0"/>
    <xf numFmtId="0" fontId="74" fillId="0" borderId="0"/>
    <xf numFmtId="0" fontId="53" fillId="0" borderId="0"/>
    <xf numFmtId="0" fontId="3" fillId="0" borderId="0"/>
    <xf numFmtId="0" fontId="7" fillId="0" borderId="0"/>
    <xf numFmtId="0" fontId="3" fillId="0" borderId="0"/>
    <xf numFmtId="0" fontId="44" fillId="0" borderId="0"/>
    <xf numFmtId="0" fontId="7" fillId="0" borderId="0"/>
    <xf numFmtId="0" fontId="6" fillId="0" borderId="0"/>
    <xf numFmtId="0" fontId="44" fillId="0" borderId="0"/>
    <xf numFmtId="0" fontId="73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6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6" fillId="0" borderId="0"/>
    <xf numFmtId="0" fontId="25" fillId="0" borderId="0"/>
    <xf numFmtId="0" fontId="80" fillId="0" borderId="0"/>
    <xf numFmtId="6" fontId="43" fillId="0" borderId="0" applyFont="0" applyFill="0" applyBorder="0" applyAlignment="0" applyProtection="0"/>
    <xf numFmtId="0" fontId="56" fillId="0" borderId="25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170" fontId="82" fillId="0" borderId="26">
      <protection locked="0"/>
    </xf>
    <xf numFmtId="170" fontId="83" fillId="64" borderId="26"/>
    <xf numFmtId="0" fontId="2" fillId="0" borderId="0"/>
    <xf numFmtId="0" fontId="6" fillId="0" borderId="0"/>
    <xf numFmtId="0" fontId="25" fillId="0" borderId="0"/>
    <xf numFmtId="0" fontId="80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6" fillId="0" borderId="25" applyNumberFormat="0" applyFill="0" applyAlignment="0" applyProtection="0"/>
    <xf numFmtId="0" fontId="76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50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3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6" fillId="0" borderId="31" applyNumberFormat="0" applyFill="0" applyAlignment="0" applyProtection="0"/>
    <xf numFmtId="0" fontId="76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3" fillId="57" borderId="30" applyNumberFormat="0" applyAlignment="0" applyProtection="0"/>
    <xf numFmtId="0" fontId="50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8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8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8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8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8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8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8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8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8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8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8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91" fillId="67" borderId="32" applyNumberFormat="0" applyAlignment="0" applyProtection="0"/>
    <xf numFmtId="0" fontId="92" fillId="27" borderId="19" applyNumberFormat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5" applyNumberFormat="0" applyFill="0" applyAlignment="0" applyProtection="0"/>
    <xf numFmtId="0" fontId="96" fillId="0" borderId="16" applyNumberFormat="0" applyFill="0" applyAlignment="0" applyProtection="0"/>
    <xf numFmtId="0" fontId="97" fillId="0" borderId="17" applyNumberFormat="0" applyFill="0" applyAlignment="0" applyProtection="0"/>
    <xf numFmtId="0" fontId="97" fillId="0" borderId="0" applyNumberFormat="0" applyFill="0" applyBorder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98" fillId="66" borderId="32" applyNumberFormat="0" applyAlignment="0" applyProtection="0"/>
    <xf numFmtId="0" fontId="99" fillId="0" borderId="18" applyNumberFormat="0" applyFill="0" applyAlignment="0" applyProtection="0"/>
    <xf numFmtId="0" fontId="100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1" fillId="0" borderId="0"/>
    <xf numFmtId="0" fontId="101" fillId="0" borderId="0"/>
    <xf numFmtId="0" fontId="88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102" fillId="0" borderId="0"/>
    <xf numFmtId="0" fontId="2" fillId="0" borderId="0"/>
    <xf numFmtId="0" fontId="2" fillId="0" borderId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88" fillId="28" borderId="20" applyNumberFormat="0" applyFon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103" fillId="67" borderId="33" applyNumberFormat="0" applyAlignment="0" applyProtection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105" fillId="0" borderId="34" applyNumberFormat="0" applyFill="0" applyAlignment="0" applyProtection="0"/>
    <xf numFmtId="0" fontId="106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2" fillId="0" borderId="0"/>
    <xf numFmtId="0" fontId="11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8" fontId="113" fillId="0" borderId="0" applyFill="0" applyBorder="0" applyProtection="0">
      <alignment horizontal="right" vertical="top"/>
    </xf>
    <xf numFmtId="168" fontId="114" fillId="0" borderId="0" applyFill="0" applyBorder="0" applyProtection="0">
      <alignment horizontal="right" vertical="top"/>
    </xf>
    <xf numFmtId="0" fontId="115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35" fillId="26" borderId="0" applyNumberFormat="0" applyBorder="0" applyAlignment="0" applyProtection="0"/>
    <xf numFmtId="0" fontId="116" fillId="2" borderId="0" applyNumberFormat="0" applyBorder="0" applyAlignment="0" applyProtection="0"/>
    <xf numFmtId="0" fontId="117" fillId="66" borderId="32" applyNumberFormat="0" applyAlignment="0" applyProtection="0"/>
    <xf numFmtId="0" fontId="118" fillId="67" borderId="33" applyNumberFormat="0" applyAlignment="0" applyProtection="0"/>
    <xf numFmtId="0" fontId="119" fillId="67" borderId="32" applyNumberFormat="0" applyAlignment="0" applyProtection="0"/>
    <xf numFmtId="0" fontId="37" fillId="0" borderId="18" applyNumberFormat="0" applyFill="0" applyAlignment="0" applyProtection="0"/>
    <xf numFmtId="0" fontId="38" fillId="27" borderId="19" applyNumberFormat="0" applyAlignment="0" applyProtection="0"/>
    <xf numFmtId="0" fontId="39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40" fillId="0" borderId="0" applyNumberFormat="0" applyFill="0" applyBorder="0" applyAlignment="0" applyProtection="0"/>
    <xf numFmtId="0" fontId="120" fillId="0" borderId="34" applyNumberFormat="0" applyFill="0" applyAlignment="0" applyProtection="0"/>
    <xf numFmtId="0" fontId="41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1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41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41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41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41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9" fillId="0" borderId="0">
      <alignment horizontal="left" vertical="top" wrapText="1"/>
    </xf>
    <xf numFmtId="0" fontId="41" fillId="72" borderId="0" applyNumberFormat="0" applyBorder="0" applyAlignment="0" applyProtection="0"/>
    <xf numFmtId="0" fontId="41" fillId="74" borderId="0" applyNumberFormat="0" applyBorder="0" applyAlignment="0" applyProtection="0"/>
    <xf numFmtId="0" fontId="41" fillId="75" borderId="0" applyNumberFormat="0" applyBorder="0" applyAlignment="0" applyProtection="0"/>
    <xf numFmtId="0" fontId="29" fillId="0" borderId="0">
      <alignment horizontal="left" vertical="top" wrapText="1"/>
    </xf>
    <xf numFmtId="169" fontId="7" fillId="0" borderId="0" applyFont="0" applyFill="0" applyBorder="0" applyAlignment="0" applyProtection="0"/>
    <xf numFmtId="0" fontId="29" fillId="0" borderId="0">
      <alignment horizontal="left" vertical="top" wrapText="1"/>
    </xf>
    <xf numFmtId="0" fontId="11" fillId="21" borderId="49" applyNumberFormat="0" applyAlignment="0" applyProtection="0"/>
    <xf numFmtId="0" fontId="29" fillId="0" borderId="0">
      <alignment horizontal="left" vertical="top" wrapText="1"/>
    </xf>
    <xf numFmtId="0" fontId="23" fillId="0" borderId="52" applyNumberFormat="0" applyFill="0" applyAlignment="0" applyProtection="0"/>
    <xf numFmtId="0" fontId="29" fillId="0" borderId="0">
      <alignment horizontal="left" vertical="top" wrapText="1"/>
    </xf>
    <xf numFmtId="0" fontId="21" fillId="21" borderId="51" applyNumberFormat="0" applyAlignment="0" applyProtection="0"/>
    <xf numFmtId="0" fontId="3" fillId="24" borderId="50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8" fillId="11" borderId="49" applyNumberFormat="0" applyAlignment="0" applyProtection="0"/>
    <xf numFmtId="0" fontId="7" fillId="0" borderId="0"/>
    <xf numFmtId="43" fontId="125" fillId="0" borderId="0" applyFont="0" applyFill="0" applyBorder="0" applyAlignment="0" applyProtection="0"/>
    <xf numFmtId="0" fontId="2" fillId="0" borderId="0"/>
    <xf numFmtId="168" fontId="126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</cellStyleXfs>
  <cellXfs count="310">
    <xf numFmtId="0" fontId="0" fillId="0" borderId="0" xfId="0"/>
    <xf numFmtId="0" fontId="30" fillId="0" borderId="0" xfId="0" applyFont="1"/>
    <xf numFmtId="0" fontId="84" fillId="0" borderId="0" xfId="0" applyFont="1" applyAlignment="1">
      <alignment horizontal="left" vertical="top" wrapText="1"/>
    </xf>
    <xf numFmtId="0" fontId="107" fillId="0" borderId="0" xfId="0" applyFont="1" applyAlignment="1">
      <alignment vertical="center" wrapText="1"/>
    </xf>
    <xf numFmtId="0" fontId="108" fillId="0" borderId="0" xfId="0" applyFont="1" applyAlignment="1">
      <alignment horizontal="right" vertical="center" wrapText="1"/>
    </xf>
    <xf numFmtId="0" fontId="85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top" wrapText="1"/>
    </xf>
    <xf numFmtId="0" fontId="86" fillId="0" borderId="0" xfId="0" applyFont="1" applyAlignment="1">
      <alignment horizontal="left" vertical="top" wrapText="1"/>
    </xf>
    <xf numFmtId="0" fontId="121" fillId="0" borderId="0" xfId="3245" applyFont="1">
      <alignment horizontal="left" vertical="top" wrapText="1"/>
    </xf>
    <xf numFmtId="172" fontId="85" fillId="65" borderId="1" xfId="1039" applyNumberFormat="1" applyFont="1" applyFill="1" applyBorder="1" applyAlignment="1">
      <alignment horizontal="center" vertical="center"/>
    </xf>
    <xf numFmtId="0" fontId="86" fillId="0" borderId="1" xfId="1477" applyFont="1" applyBorder="1" applyAlignment="1">
      <alignment horizontal="center" vertical="center" wrapText="1"/>
    </xf>
    <xf numFmtId="0" fontId="122" fillId="0" borderId="0" xfId="1477" applyFont="1"/>
    <xf numFmtId="172" fontId="85" fillId="65" borderId="1" xfId="3246" applyNumberFormat="1" applyFont="1" applyFill="1" applyBorder="1" applyAlignment="1">
      <alignment horizontal="center" vertical="center"/>
    </xf>
    <xf numFmtId="1" fontId="124" fillId="0" borderId="47" xfId="1477" applyNumberFormat="1" applyFont="1" applyBorder="1" applyAlignment="1">
      <alignment horizontal="center" vertical="center"/>
    </xf>
    <xf numFmtId="1" fontId="124" fillId="0" borderId="40" xfId="1477" applyNumberFormat="1" applyFont="1" applyBorder="1" applyAlignment="1">
      <alignment horizontal="center" vertical="center"/>
    </xf>
    <xf numFmtId="173" fontId="86" fillId="0" borderId="1" xfId="1477" applyNumberFormat="1" applyFont="1" applyBorder="1" applyAlignment="1">
      <alignment horizontal="center" vertical="center" wrapText="1"/>
    </xf>
    <xf numFmtId="0" fontId="84" fillId="0" borderId="0" xfId="1477" applyFont="1" applyAlignment="1">
      <alignment horizontal="center" vertical="center"/>
    </xf>
    <xf numFmtId="0" fontId="84" fillId="0" borderId="0" xfId="1477" applyFont="1" applyAlignment="1">
      <alignment vertical="center"/>
    </xf>
    <xf numFmtId="0" fontId="84" fillId="0" borderId="0" xfId="1477" applyFont="1" applyAlignment="1">
      <alignment horizontal="right"/>
    </xf>
    <xf numFmtId="0" fontId="84" fillId="0" borderId="0" xfId="1477" applyFont="1"/>
    <xf numFmtId="0" fontId="86" fillId="0" borderId="0" xfId="1477" applyFont="1" applyAlignment="1">
      <alignment horizontal="right"/>
    </xf>
    <xf numFmtId="0" fontId="29" fillId="0" borderId="0" xfId="3255">
      <alignment horizontal="left" vertical="top" wrapText="1"/>
    </xf>
    <xf numFmtId="0" fontId="111" fillId="0" borderId="0" xfId="3249" applyFont="1">
      <alignment horizontal="left" vertical="top" wrapText="1"/>
    </xf>
    <xf numFmtId="0" fontId="29" fillId="0" borderId="0" xfId="3247">
      <alignment horizontal="left" vertical="top" wrapText="1"/>
    </xf>
    <xf numFmtId="0" fontId="111" fillId="0" borderId="0" xfId="0" applyFont="1" applyAlignment="1">
      <alignment horizontal="left" vertical="top"/>
    </xf>
    <xf numFmtId="0" fontId="29" fillId="0" borderId="0" xfId="3262">
      <alignment horizontal="left" vertical="top" wrapText="1"/>
    </xf>
    <xf numFmtId="0" fontId="29" fillId="0" borderId="0" xfId="3263">
      <alignment horizontal="left" vertical="top" wrapText="1"/>
    </xf>
    <xf numFmtId="0" fontId="29" fillId="0" borderId="0" xfId="3251">
      <alignment horizontal="left" vertical="top" wrapText="1"/>
    </xf>
    <xf numFmtId="0" fontId="109" fillId="0" borderId="48" xfId="0" applyFont="1" applyBorder="1" applyAlignment="1">
      <alignment horizontal="center" vertical="center" wrapText="1"/>
    </xf>
    <xf numFmtId="168" fontId="111" fillId="0" borderId="41" xfId="3199" applyFont="1" applyBorder="1">
      <alignment horizontal="right" vertical="top"/>
    </xf>
    <xf numFmtId="168" fontId="111" fillId="0" borderId="41" xfId="3261" applyFont="1" applyBorder="1">
      <alignment horizontal="right" vertical="top"/>
    </xf>
    <xf numFmtId="0" fontId="111" fillId="0" borderId="41" xfId="3247" applyFont="1" applyBorder="1">
      <alignment horizontal="left" vertical="top" wrapText="1"/>
    </xf>
    <xf numFmtId="0" fontId="111" fillId="0" borderId="41" xfId="3251" applyFont="1" applyBorder="1">
      <alignment horizontal="left" vertical="top" wrapText="1"/>
    </xf>
    <xf numFmtId="0" fontId="111" fillId="0" borderId="41" xfId="3262" applyFont="1" applyBorder="1">
      <alignment horizontal="left" vertical="top" wrapText="1"/>
    </xf>
    <xf numFmtId="0" fontId="109" fillId="0" borderId="41" xfId="3262" applyFont="1" applyBorder="1">
      <alignment horizontal="left" vertical="top" wrapText="1"/>
    </xf>
    <xf numFmtId="0" fontId="109" fillId="0" borderId="41" xfId="3262" applyFont="1" applyBorder="1" applyAlignment="1">
      <alignment horizontal="right" vertical="top" wrapText="1"/>
    </xf>
    <xf numFmtId="0" fontId="30" fillId="0" borderId="41" xfId="0" applyFont="1" applyBorder="1"/>
    <xf numFmtId="0" fontId="111" fillId="0" borderId="41" xfId="3255" applyFont="1" applyBorder="1">
      <alignment horizontal="left" vertical="top" wrapText="1"/>
    </xf>
    <xf numFmtId="0" fontId="109" fillId="0" borderId="41" xfId="3255" applyFont="1" applyBorder="1">
      <alignment horizontal="left" vertical="top" wrapText="1"/>
    </xf>
    <xf numFmtId="0" fontId="109" fillId="0" borderId="41" xfId="3255" applyFont="1" applyBorder="1" applyAlignment="1">
      <alignment horizontal="right" vertical="top" wrapText="1"/>
    </xf>
    <xf numFmtId="174" fontId="109" fillId="0" borderId="41" xfId="3255" applyNumberFormat="1" applyFont="1" applyBorder="1" applyAlignment="1">
      <alignment horizontal="right" vertical="top" wrapText="1"/>
    </xf>
    <xf numFmtId="0" fontId="111" fillId="0" borderId="41" xfId="3249" applyFont="1" applyBorder="1">
      <alignment horizontal="left" vertical="top" wrapText="1"/>
    </xf>
    <xf numFmtId="0" fontId="111" fillId="0" borderId="41" xfId="3263" applyFont="1" applyBorder="1">
      <alignment horizontal="left" vertical="top" wrapText="1"/>
    </xf>
    <xf numFmtId="0" fontId="109" fillId="0" borderId="41" xfId="3263" applyFont="1" applyBorder="1" applyAlignment="1">
      <alignment horizontal="right" vertical="top" wrapText="1"/>
    </xf>
    <xf numFmtId="0" fontId="29" fillId="0" borderId="41" xfId="3263" applyBorder="1">
      <alignment horizontal="left" vertical="top" wrapText="1"/>
    </xf>
    <xf numFmtId="0" fontId="111" fillId="0" borderId="41" xfId="0" applyFont="1" applyBorder="1" applyAlignment="1">
      <alignment horizontal="left" vertical="top" wrapText="1"/>
    </xf>
    <xf numFmtId="168" fontId="111" fillId="65" borderId="41" xfId="3199" applyFont="1" applyFill="1" applyBorder="1">
      <alignment horizontal="right" vertical="top"/>
    </xf>
    <xf numFmtId="0" fontId="85" fillId="0" borderId="1" xfId="0" applyFont="1" applyBorder="1" applyAlignment="1">
      <alignment horizontal="center" vertical="center" wrapText="1"/>
    </xf>
    <xf numFmtId="0" fontId="107" fillId="0" borderId="0" xfId="0" applyFont="1" applyAlignment="1">
      <alignment horizontal="left" vertical="top" wrapText="1"/>
    </xf>
    <xf numFmtId="0" fontId="107" fillId="0" borderId="1" xfId="0" applyFont="1" applyBorder="1" applyAlignment="1">
      <alignment horizontal="left" vertical="center" wrapText="1"/>
    </xf>
    <xf numFmtId="0" fontId="85" fillId="0" borderId="1" xfId="0" applyFont="1" applyBorder="1" applyAlignment="1">
      <alignment horizontal="left" vertical="center" wrapText="1"/>
    </xf>
    <xf numFmtId="0" fontId="86" fillId="0" borderId="1" xfId="0" applyFont="1" applyBorder="1" applyAlignment="1">
      <alignment vertical="center" textRotation="90" wrapText="1"/>
    </xf>
    <xf numFmtId="168" fontId="85" fillId="65" borderId="1" xfId="3199" applyFont="1" applyFill="1" applyBorder="1">
      <alignment horizontal="right" vertical="top"/>
    </xf>
    <xf numFmtId="0" fontId="85" fillId="0" borderId="1" xfId="0" applyFont="1" applyBorder="1" applyAlignment="1">
      <alignment horizontal="left" vertical="top" wrapText="1"/>
    </xf>
    <xf numFmtId="0" fontId="107" fillId="0" borderId="1" xfId="0" applyFont="1" applyBorder="1" applyAlignment="1">
      <alignment horizontal="left" vertical="top" wrapText="1"/>
    </xf>
    <xf numFmtId="168" fontId="85" fillId="0" borderId="1" xfId="3199" applyFont="1" applyBorder="1">
      <alignment horizontal="right" vertical="top"/>
    </xf>
    <xf numFmtId="168" fontId="85" fillId="0" borderId="41" xfId="0" applyNumberFormat="1" applyFont="1" applyBorder="1" applyAlignment="1">
      <alignment horizontal="right" vertical="center" wrapText="1"/>
    </xf>
    <xf numFmtId="0" fontId="85" fillId="0" borderId="0" xfId="0" applyFont="1" applyAlignment="1">
      <alignment horizontal="left" vertical="top" wrapText="1"/>
    </xf>
    <xf numFmtId="168" fontId="107" fillId="0" borderId="1" xfId="71" applyFont="1" applyBorder="1">
      <alignment horizontal="right" vertical="top"/>
    </xf>
    <xf numFmtId="168" fontId="107" fillId="65" borderId="1" xfId="3199" applyFont="1" applyFill="1" applyBorder="1">
      <alignment horizontal="right" vertical="top"/>
    </xf>
    <xf numFmtId="0" fontId="108" fillId="0" borderId="1" xfId="0" applyFont="1" applyBorder="1" applyAlignment="1">
      <alignment horizontal="left" vertical="top" wrapText="1"/>
    </xf>
    <xf numFmtId="168" fontId="85" fillId="0" borderId="1" xfId="71" applyFont="1" applyBorder="1">
      <alignment horizontal="right" vertical="top"/>
    </xf>
    <xf numFmtId="0" fontId="111" fillId="0" borderId="41" xfId="3264" applyFont="1" applyBorder="1">
      <alignment horizontal="left" vertical="top" wrapText="1"/>
    </xf>
    <xf numFmtId="0" fontId="127" fillId="0" borderId="0" xfId="0" applyFont="1"/>
    <xf numFmtId="0" fontId="127" fillId="0" borderId="0" xfId="0" applyFont="1" applyAlignment="1">
      <alignment horizontal="left" vertical="top" wrapText="1"/>
    </xf>
    <xf numFmtId="175" fontId="127" fillId="0" borderId="0" xfId="0" applyNumberFormat="1" applyFont="1"/>
    <xf numFmtId="0" fontId="111" fillId="0" borderId="0" xfId="0" applyFont="1" applyAlignment="1">
      <alignment vertical="top" wrapText="1"/>
    </xf>
    <xf numFmtId="0" fontId="109" fillId="0" borderId="41" xfId="0" applyFont="1" applyBorder="1" applyAlignment="1">
      <alignment horizontal="left" vertical="top" wrapText="1"/>
    </xf>
    <xf numFmtId="0" fontId="110" fillId="0" borderId="41" xfId="0" applyFont="1" applyBorder="1" applyAlignment="1">
      <alignment horizontal="left" vertical="top" wrapText="1"/>
    </xf>
    <xf numFmtId="0" fontId="107" fillId="0" borderId="41" xfId="0" applyFont="1" applyBorder="1" applyAlignment="1">
      <alignment horizontal="left" vertical="top" wrapText="1"/>
    </xf>
    <xf numFmtId="168" fontId="107" fillId="65" borderId="41" xfId="3199" applyFont="1" applyFill="1" applyBorder="1">
      <alignment horizontal="right" vertical="top"/>
    </xf>
    <xf numFmtId="0" fontId="111" fillId="0" borderId="0" xfId="0" applyFont="1" applyAlignment="1">
      <alignment horizontal="left" vertical="top" wrapText="1"/>
    </xf>
    <xf numFmtId="0" fontId="131" fillId="0" borderId="41" xfId="0" applyFont="1" applyBorder="1" applyAlignment="1">
      <alignment horizontal="center" vertical="center" wrapText="1"/>
    </xf>
    <xf numFmtId="168" fontId="131" fillId="0" borderId="41" xfId="71" applyFont="1" applyBorder="1" applyAlignment="1">
      <alignment horizontal="center" vertical="center"/>
    </xf>
    <xf numFmtId="0" fontId="128" fillId="0" borderId="41" xfId="0" applyFont="1" applyBorder="1" applyAlignment="1">
      <alignment horizontal="left" vertical="top" wrapText="1"/>
    </xf>
    <xf numFmtId="0" fontId="131" fillId="0" borderId="41" xfId="0" applyFont="1" applyBorder="1" applyAlignment="1">
      <alignment horizontal="left" vertical="top" wrapText="1"/>
    </xf>
    <xf numFmtId="168" fontId="85" fillId="0" borderId="1" xfId="3199" applyFont="1" applyFill="1" applyBorder="1">
      <alignment horizontal="right" vertical="top"/>
    </xf>
    <xf numFmtId="168" fontId="107" fillId="0" borderId="1" xfId="71" applyFont="1" applyFill="1" applyBorder="1">
      <alignment horizontal="right" vertical="top"/>
    </xf>
    <xf numFmtId="168" fontId="107" fillId="0" borderId="1" xfId="3199" applyFont="1" applyFill="1" applyBorder="1">
      <alignment horizontal="right" vertical="top"/>
    </xf>
    <xf numFmtId="168" fontId="107" fillId="0" borderId="41" xfId="3199" applyFont="1" applyFill="1" applyBorder="1">
      <alignment horizontal="right" vertical="top"/>
    </xf>
    <xf numFmtId="168" fontId="85" fillId="0" borderId="1" xfId="71" applyFont="1" applyFill="1" applyBorder="1">
      <alignment horizontal="right" vertical="top"/>
    </xf>
    <xf numFmtId="168" fontId="131" fillId="0" borderId="41" xfId="71" applyFont="1" applyFill="1" applyBorder="1" applyAlignment="1">
      <alignment horizontal="center" vertical="center"/>
    </xf>
    <xf numFmtId="0" fontId="84" fillId="0" borderId="0" xfId="0" applyFont="1" applyAlignment="1">
      <alignment vertical="center"/>
    </xf>
    <xf numFmtId="175" fontId="85" fillId="0" borderId="41" xfId="0" applyNumberFormat="1" applyFont="1" applyBorder="1" applyAlignment="1">
      <alignment horizontal="center" vertical="center" wrapText="1"/>
    </xf>
    <xf numFmtId="0" fontId="85" fillId="0" borderId="41" xfId="0" applyFont="1" applyBorder="1" applyAlignment="1">
      <alignment horizontal="left" vertical="top" wrapText="1"/>
    </xf>
    <xf numFmtId="168" fontId="85" fillId="0" borderId="1" xfId="71" applyFont="1" applyFill="1" applyBorder="1" applyAlignment="1">
      <alignment horizontal="center" vertical="center"/>
    </xf>
    <xf numFmtId="0" fontId="28" fillId="65" borderId="41" xfId="0" applyFont="1" applyFill="1" applyBorder="1" applyAlignment="1">
      <alignment horizontal="center" vertical="center" wrapText="1"/>
    </xf>
    <xf numFmtId="0" fontId="132" fillId="65" borderId="47" xfId="0" applyFont="1" applyFill="1" applyBorder="1" applyAlignment="1">
      <alignment horizontal="center" vertical="center"/>
    </xf>
    <xf numFmtId="0" fontId="132" fillId="0" borderId="41" xfId="0" applyFont="1" applyBorder="1" applyAlignment="1">
      <alignment horizontal="center" vertical="center"/>
    </xf>
    <xf numFmtId="0" fontId="132" fillId="0" borderId="41" xfId="0" applyFont="1" applyBorder="1" applyAlignment="1">
      <alignment horizontal="center" vertical="center" wrapText="1"/>
    </xf>
    <xf numFmtId="0" fontId="121" fillId="0" borderId="41" xfId="0" applyFont="1" applyBorder="1" applyAlignment="1">
      <alignment horizontal="center" vertical="center"/>
    </xf>
    <xf numFmtId="0" fontId="110" fillId="65" borderId="41" xfId="0" applyFont="1" applyFill="1" applyBorder="1" applyAlignment="1">
      <alignment horizontal="left" vertical="center" wrapText="1"/>
    </xf>
    <xf numFmtId="0" fontId="111" fillId="0" borderId="41" xfId="0" applyFont="1" applyBorder="1" applyAlignment="1">
      <alignment horizontal="center" vertical="center"/>
    </xf>
    <xf numFmtId="0" fontId="111" fillId="0" borderId="41" xfId="0" applyFont="1" applyBorder="1" applyAlignment="1">
      <alignment horizontal="center" vertical="center" wrapText="1"/>
    </xf>
    <xf numFmtId="0" fontId="110" fillId="0" borderId="41" xfId="0" applyFont="1" applyBorder="1" applyAlignment="1">
      <alignment horizontal="left" vertical="center" wrapText="1"/>
    </xf>
    <xf numFmtId="0" fontId="28" fillId="0" borderId="41" xfId="0" applyFont="1" applyBorder="1" applyAlignment="1">
      <alignment horizontal="center" vertical="center" wrapText="1"/>
    </xf>
    <xf numFmtId="0" fontId="111" fillId="0" borderId="0" xfId="3255" applyFont="1">
      <alignment horizontal="left" vertical="top" wrapText="1"/>
    </xf>
    <xf numFmtId="177" fontId="111" fillId="0" borderId="41" xfId="3261" applyNumberFormat="1" applyFont="1" applyBorder="1">
      <alignment horizontal="right" vertical="top"/>
    </xf>
    <xf numFmtId="178" fontId="30" fillId="0" borderId="41" xfId="3197" applyNumberFormat="1" applyFont="1" applyBorder="1" applyAlignment="1">
      <alignment vertical="center"/>
    </xf>
    <xf numFmtId="0" fontId="109" fillId="0" borderId="0" xfId="0" applyFont="1" applyAlignment="1">
      <alignment horizontal="left" vertical="top" wrapText="1"/>
    </xf>
    <xf numFmtId="168" fontId="109" fillId="0" borderId="41" xfId="3261" applyFont="1" applyFill="1" applyBorder="1">
      <alignment horizontal="right" vertical="top"/>
    </xf>
    <xf numFmtId="0" fontId="109" fillId="0" borderId="41" xfId="0" applyFont="1" applyBorder="1" applyAlignment="1">
      <alignment horizontal="right" vertical="top" wrapText="1"/>
    </xf>
    <xf numFmtId="168" fontId="109" fillId="0" borderId="41" xfId="3261" applyFont="1" applyBorder="1">
      <alignment horizontal="right" vertical="top"/>
    </xf>
    <xf numFmtId="168" fontId="111" fillId="0" borderId="48" xfId="3261" applyFont="1" applyBorder="1">
      <alignment horizontal="right" vertical="top"/>
    </xf>
    <xf numFmtId="168" fontId="111" fillId="0" borderId="47" xfId="3261" applyFont="1" applyBorder="1">
      <alignment horizontal="right" vertical="top"/>
    </xf>
    <xf numFmtId="168" fontId="111" fillId="0" borderId="48" xfId="3261" applyFont="1" applyFill="1" applyBorder="1">
      <alignment horizontal="right" vertical="top"/>
    </xf>
    <xf numFmtId="0" fontId="109" fillId="0" borderId="48" xfId="0" applyFont="1" applyBorder="1" applyAlignment="1">
      <alignment horizontal="left" vertical="top" wrapText="1"/>
    </xf>
    <xf numFmtId="0" fontId="109" fillId="0" borderId="48" xfId="0" applyFont="1" applyBorder="1" applyAlignment="1">
      <alignment horizontal="right" vertical="top" wrapText="1"/>
    </xf>
    <xf numFmtId="168" fontId="109" fillId="0" borderId="48" xfId="3261" applyFont="1" applyFill="1" applyBorder="1">
      <alignment horizontal="right" vertical="top"/>
    </xf>
    <xf numFmtId="176" fontId="110" fillId="0" borderId="41" xfId="0" applyNumberFormat="1" applyFont="1" applyBorder="1" applyAlignment="1">
      <alignment horizontal="center" vertical="center"/>
    </xf>
    <xf numFmtId="176" fontId="111" fillId="0" borderId="41" xfId="0" applyNumberFormat="1" applyFont="1" applyBorder="1" applyAlignment="1">
      <alignment horizontal="center" vertical="center"/>
    </xf>
    <xf numFmtId="175" fontId="133" fillId="0" borderId="41" xfId="0" applyNumberFormat="1" applyFont="1" applyBorder="1" applyAlignment="1">
      <alignment horizontal="right" vertical="center"/>
    </xf>
    <xf numFmtId="175" fontId="108" fillId="0" borderId="41" xfId="0" applyNumberFormat="1" applyFont="1" applyBorder="1" applyAlignment="1">
      <alignment horizontal="right" vertical="center"/>
    </xf>
    <xf numFmtId="0" fontId="111" fillId="0" borderId="0" xfId="3263" applyFont="1">
      <alignment horizontal="left" vertical="top" wrapText="1"/>
    </xf>
    <xf numFmtId="179" fontId="109" fillId="0" borderId="41" xfId="3261" applyNumberFormat="1" applyFont="1" applyFill="1" applyBorder="1">
      <alignment horizontal="right" vertical="top"/>
    </xf>
    <xf numFmtId="179" fontId="109" fillId="0" borderId="41" xfId="0" applyNumberFormat="1" applyFont="1" applyBorder="1" applyAlignment="1">
      <alignment horizontal="right" vertical="top" wrapText="1"/>
    </xf>
    <xf numFmtId="168" fontId="28" fillId="0" borderId="47" xfId="0" applyNumberFormat="1" applyFont="1" applyBorder="1"/>
    <xf numFmtId="168" fontId="111" fillId="0" borderId="40" xfId="3261" applyFont="1" applyFill="1" applyBorder="1">
      <alignment horizontal="right" vertical="top"/>
    </xf>
    <xf numFmtId="172" fontId="109" fillId="0" borderId="47" xfId="3197" applyNumberFormat="1" applyFont="1" applyFill="1" applyBorder="1" applyAlignment="1">
      <alignment horizontal="right" vertical="top" wrapText="1"/>
    </xf>
    <xf numFmtId="177" fontId="109" fillId="0" borderId="41" xfId="0" applyNumberFormat="1" applyFont="1" applyBorder="1" applyAlignment="1">
      <alignment horizontal="right" vertical="top" wrapText="1"/>
    </xf>
    <xf numFmtId="0" fontId="109" fillId="0" borderId="41" xfId="3263" applyFont="1" applyBorder="1">
      <alignment horizontal="left" vertical="top" wrapText="1"/>
    </xf>
    <xf numFmtId="172" fontId="107" fillId="0" borderId="41" xfId="3197" applyNumberFormat="1" applyFont="1" applyFill="1" applyBorder="1" applyAlignment="1">
      <alignment horizontal="right" vertical="top"/>
    </xf>
    <xf numFmtId="172" fontId="85" fillId="0" borderId="1" xfId="3197" applyNumberFormat="1" applyFont="1" applyFill="1" applyBorder="1" applyAlignment="1">
      <alignment horizontal="right" vertical="top"/>
    </xf>
    <xf numFmtId="43" fontId="84" fillId="0" borderId="0" xfId="0" applyNumberFormat="1" applyFont="1"/>
    <xf numFmtId="0" fontId="84" fillId="0" borderId="0" xfId="0" applyFont="1"/>
    <xf numFmtId="0" fontId="84" fillId="0" borderId="0" xfId="0" applyFont="1" applyAlignment="1">
      <alignment horizontal="left" vertical="center"/>
    </xf>
    <xf numFmtId="172" fontId="84" fillId="0" borderId="0" xfId="3197" applyNumberFormat="1" applyFont="1" applyFill="1"/>
    <xf numFmtId="0" fontId="86" fillId="0" borderId="0" xfId="0" applyFont="1" applyAlignment="1">
      <alignment horizontal="center" vertical="center" wrapText="1"/>
    </xf>
    <xf numFmtId="0" fontId="84" fillId="0" borderId="45" xfId="0" applyFont="1" applyBorder="1" applyAlignment="1">
      <alignment horizontal="right" wrapText="1"/>
    </xf>
    <xf numFmtId="172" fontId="85" fillId="0" borderId="1" xfId="3197" applyNumberFormat="1" applyFont="1" applyFill="1" applyBorder="1" applyAlignment="1">
      <alignment horizontal="center" vertical="center" wrapText="1"/>
    </xf>
    <xf numFmtId="172" fontId="85" fillId="0" borderId="1" xfId="3197" applyNumberFormat="1" applyFont="1" applyFill="1" applyBorder="1" applyAlignment="1">
      <alignment horizontal="right" vertical="center"/>
    </xf>
    <xf numFmtId="0" fontId="107" fillId="0" borderId="1" xfId="0" applyFont="1" applyBorder="1" applyAlignment="1">
      <alignment horizontal="center" vertical="center" wrapText="1"/>
    </xf>
    <xf numFmtId="172" fontId="107" fillId="0" borderId="1" xfId="3197" applyNumberFormat="1" applyFont="1" applyFill="1" applyBorder="1" applyAlignment="1">
      <alignment horizontal="right" vertical="top"/>
    </xf>
    <xf numFmtId="0" fontId="107" fillId="0" borderId="41" xfId="0" applyFont="1" applyBorder="1" applyAlignment="1">
      <alignment horizontal="left" vertical="center" wrapText="1"/>
    </xf>
    <xf numFmtId="0" fontId="107" fillId="0" borderId="41" xfId="0" applyFont="1" applyBorder="1" applyAlignment="1">
      <alignment horizontal="center" vertical="center" wrapText="1"/>
    </xf>
    <xf numFmtId="0" fontId="130" fillId="0" borderId="41" xfId="0" applyFont="1" applyBorder="1" applyAlignment="1">
      <alignment horizontal="center" vertical="top" wrapText="1"/>
    </xf>
    <xf numFmtId="0" fontId="130" fillId="0" borderId="41" xfId="0" applyFont="1" applyBorder="1" applyAlignment="1">
      <alignment horizontal="left" vertical="top" wrapText="1"/>
    </xf>
    <xf numFmtId="0" fontId="84" fillId="0" borderId="1" xfId="0" applyFont="1" applyBorder="1"/>
    <xf numFmtId="172" fontId="84" fillId="0" borderId="1" xfId="3197" applyNumberFormat="1" applyFont="1" applyFill="1" applyBorder="1" applyAlignment="1">
      <alignment horizontal="center" vertical="center"/>
    </xf>
    <xf numFmtId="0" fontId="84" fillId="0" borderId="41" xfId="0" applyFont="1" applyBorder="1"/>
    <xf numFmtId="0" fontId="85" fillId="0" borderId="41" xfId="0" applyFont="1" applyBorder="1" applyAlignment="1">
      <alignment horizontal="center" vertical="center" wrapText="1"/>
    </xf>
    <xf numFmtId="0" fontId="128" fillId="0" borderId="41" xfId="0" applyFont="1" applyBorder="1" applyAlignment="1">
      <alignment horizontal="center" vertical="top" wrapText="1"/>
    </xf>
    <xf numFmtId="172" fontId="84" fillId="0" borderId="41" xfId="3197" applyNumberFormat="1" applyFont="1" applyFill="1" applyBorder="1" applyAlignment="1">
      <alignment horizontal="center" vertical="center"/>
    </xf>
    <xf numFmtId="0" fontId="84" fillId="0" borderId="41" xfId="0" applyFont="1" applyBorder="1" applyAlignment="1">
      <alignment horizontal="left" vertical="center" wrapText="1"/>
    </xf>
    <xf numFmtId="0" fontId="84" fillId="0" borderId="41" xfId="0" applyFont="1" applyBorder="1" applyAlignment="1">
      <alignment horizontal="center" vertical="center" wrapText="1"/>
    </xf>
    <xf numFmtId="0" fontId="129" fillId="0" borderId="0" xfId="0" applyFont="1"/>
    <xf numFmtId="172" fontId="84" fillId="0" borderId="1" xfId="3197" applyNumberFormat="1" applyFont="1" applyFill="1" applyBorder="1"/>
    <xf numFmtId="0" fontId="107" fillId="0" borderId="41" xfId="3266" applyFont="1" applyBorder="1" applyAlignment="1">
      <alignment horizontal="center" vertical="center" wrapText="1"/>
    </xf>
    <xf numFmtId="43" fontId="84" fillId="0" borderId="0" xfId="3197" applyFont="1" applyFill="1" applyAlignment="1">
      <alignment horizontal="center" vertical="center"/>
    </xf>
    <xf numFmtId="0" fontId="108" fillId="0" borderId="41" xfId="0" applyFont="1" applyBorder="1" applyAlignment="1">
      <alignment horizontal="left" vertical="top" wrapText="1"/>
    </xf>
    <xf numFmtId="172" fontId="85" fillId="65" borderId="41" xfId="1039" applyNumberFormat="1" applyFont="1" applyFill="1" applyBorder="1" applyAlignment="1">
      <alignment horizontal="center" vertical="center"/>
    </xf>
    <xf numFmtId="0" fontId="108" fillId="0" borderId="44" xfId="1477" applyFont="1" applyBorder="1" applyAlignment="1">
      <alignment horizontal="center" vertical="center" wrapText="1"/>
    </xf>
    <xf numFmtId="0" fontId="86" fillId="0" borderId="41" xfId="1477" applyFont="1" applyBorder="1" applyAlignment="1">
      <alignment horizontal="center" vertical="center" wrapText="1"/>
    </xf>
    <xf numFmtId="0" fontId="84" fillId="0" borderId="41" xfId="1477" applyFont="1" applyBorder="1" applyAlignment="1">
      <alignment horizontal="center" vertical="center" wrapText="1"/>
    </xf>
    <xf numFmtId="0" fontId="109" fillId="0" borderId="41" xfId="0" applyFont="1" applyBorder="1" applyAlignment="1">
      <alignment horizontal="center" vertical="center"/>
    </xf>
    <xf numFmtId="0" fontId="110" fillId="0" borderId="47" xfId="0" applyFont="1" applyBorder="1" applyAlignment="1">
      <alignment horizontal="left" vertical="center" wrapText="1"/>
    </xf>
    <xf numFmtId="172" fontId="107" fillId="65" borderId="41" xfId="1039" applyNumberFormat="1" applyFont="1" applyFill="1" applyBorder="1" applyAlignment="1">
      <alignment horizontal="center" vertical="center"/>
    </xf>
    <xf numFmtId="172" fontId="86" fillId="0" borderId="1" xfId="3197" applyNumberFormat="1" applyFont="1" applyFill="1" applyBorder="1" applyAlignment="1">
      <alignment horizontal="center" vertical="center"/>
    </xf>
    <xf numFmtId="0" fontId="84" fillId="0" borderId="41" xfId="0" applyFont="1" applyBorder="1" applyAlignment="1">
      <alignment horizontal="left" vertical="top" wrapText="1"/>
    </xf>
    <xf numFmtId="168" fontId="107" fillId="0" borderId="1" xfId="3199" applyFont="1" applyFill="1" applyBorder="1" applyAlignment="1">
      <alignment vertical="center"/>
    </xf>
    <xf numFmtId="168" fontId="84" fillId="0" borderId="41" xfId="0" applyNumberFormat="1" applyFont="1" applyBorder="1" applyAlignment="1">
      <alignment horizontal="right" vertical="top" wrapText="1"/>
    </xf>
    <xf numFmtId="175" fontId="84" fillId="0" borderId="0" xfId="0" applyNumberFormat="1" applyFont="1" applyAlignment="1">
      <alignment horizontal="left" vertical="top" wrapText="1"/>
    </xf>
    <xf numFmtId="175" fontId="86" fillId="0" borderId="0" xfId="0" applyNumberFormat="1" applyFont="1" applyAlignment="1">
      <alignment horizontal="left" vertical="top" wrapText="1"/>
    </xf>
    <xf numFmtId="0" fontId="111" fillId="0" borderId="44" xfId="0" applyFont="1" applyBorder="1" applyAlignment="1">
      <alignment horizontal="center" vertical="center"/>
    </xf>
    <xf numFmtId="175" fontId="111" fillId="0" borderId="41" xfId="0" applyNumberFormat="1" applyFont="1" applyBorder="1" applyAlignment="1">
      <alignment horizontal="right" vertical="center"/>
    </xf>
    <xf numFmtId="0" fontId="107" fillId="65" borderId="41" xfId="0" applyFont="1" applyFill="1" applyBorder="1" applyAlignment="1">
      <alignment horizontal="left" vertical="top" wrapText="1"/>
    </xf>
    <xf numFmtId="0" fontId="84" fillId="65" borderId="41" xfId="0" applyFont="1" applyFill="1" applyBorder="1" applyAlignment="1">
      <alignment vertical="center"/>
    </xf>
    <xf numFmtId="0" fontId="135" fillId="0" borderId="0" xfId="0" applyFont="1"/>
    <xf numFmtId="0" fontId="135" fillId="0" borderId="0" xfId="0" applyFont="1" applyAlignment="1">
      <alignment horizontal="left" vertical="top" wrapText="1"/>
    </xf>
    <xf numFmtId="175" fontId="135" fillId="0" borderId="0" xfId="0" applyNumberFormat="1" applyFont="1"/>
    <xf numFmtId="174" fontId="135" fillId="0" borderId="0" xfId="0" applyNumberFormat="1" applyFont="1" applyAlignment="1">
      <alignment horizontal="left" vertical="top" wrapText="1"/>
    </xf>
    <xf numFmtId="0" fontId="30" fillId="65" borderId="0" xfId="0" applyFont="1" applyFill="1" applyAlignment="1">
      <alignment horizontal="left" vertical="top" wrapText="1"/>
    </xf>
    <xf numFmtId="0" fontId="30" fillId="65" borderId="0" xfId="0" applyFont="1" applyFill="1"/>
    <xf numFmtId="0" fontId="109" fillId="65" borderId="0" xfId="0" applyFont="1" applyFill="1" applyAlignment="1">
      <alignment horizontal="left" vertical="top" wrapText="1"/>
    </xf>
    <xf numFmtId="9" fontId="127" fillId="65" borderId="0" xfId="0" applyNumberFormat="1" applyFont="1" applyFill="1"/>
    <xf numFmtId="0" fontId="127" fillId="65" borderId="0" xfId="0" applyFont="1" applyFill="1"/>
    <xf numFmtId="0" fontId="111" fillId="65" borderId="0" xfId="0" applyFont="1" applyFill="1" applyAlignment="1">
      <alignment vertical="top" wrapText="1"/>
    </xf>
    <xf numFmtId="0" fontId="111" fillId="0" borderId="44" xfId="0" applyFont="1" applyBorder="1" applyAlignment="1">
      <alignment vertical="center"/>
    </xf>
    <xf numFmtId="0" fontId="121" fillId="0" borderId="41" xfId="3245" applyFont="1" applyBorder="1">
      <alignment horizontal="left" vertical="top" wrapText="1"/>
    </xf>
    <xf numFmtId="180" fontId="109" fillId="0" borderId="41" xfId="3255" applyNumberFormat="1" applyFont="1" applyBorder="1" applyAlignment="1">
      <alignment horizontal="right" vertical="top" wrapText="1"/>
    </xf>
    <xf numFmtId="181" fontId="109" fillId="0" borderId="41" xfId="3255" applyNumberFormat="1" applyFont="1" applyBorder="1" applyAlignment="1">
      <alignment horizontal="right" vertical="top" wrapText="1"/>
    </xf>
    <xf numFmtId="174" fontId="30" fillId="65" borderId="0" xfId="0" applyNumberFormat="1" applyFont="1" applyFill="1"/>
    <xf numFmtId="178" fontId="30" fillId="65" borderId="41" xfId="3197" applyNumberFormat="1" applyFont="1" applyFill="1" applyBorder="1" applyAlignment="1">
      <alignment vertical="center"/>
    </xf>
    <xf numFmtId="182" fontId="109" fillId="0" borderId="0" xfId="0" applyNumberFormat="1" applyFont="1"/>
    <xf numFmtId="0" fontId="109" fillId="0" borderId="47" xfId="0" applyFont="1" applyBorder="1" applyAlignment="1">
      <alignment horizontal="left" vertical="top" wrapText="1"/>
    </xf>
    <xf numFmtId="168" fontId="109" fillId="0" borderId="47" xfId="3261" applyFont="1" applyFill="1" applyBorder="1">
      <alignment horizontal="right" vertical="top"/>
    </xf>
    <xf numFmtId="0" fontId="109" fillId="0" borderId="47" xfId="0" applyFont="1" applyBorder="1" applyAlignment="1">
      <alignment horizontal="right" vertical="top" wrapText="1"/>
    </xf>
    <xf numFmtId="175" fontId="85" fillId="0" borderId="0" xfId="0" applyNumberFormat="1" applyFont="1" applyAlignment="1">
      <alignment horizontal="left" vertical="top" wrapText="1"/>
    </xf>
    <xf numFmtId="168" fontId="85" fillId="0" borderId="1" xfId="71" applyFont="1" applyFill="1" applyBorder="1" applyAlignment="1">
      <alignment horizontal="right" vertical="center"/>
    </xf>
    <xf numFmtId="0" fontId="111" fillId="0" borderId="47" xfId="0" applyFont="1" applyBorder="1" applyAlignment="1">
      <alignment horizontal="left" vertical="top" wrapText="1"/>
    </xf>
    <xf numFmtId="0" fontId="111" fillId="0" borderId="0" xfId="0" applyFont="1" applyAlignment="1">
      <alignment horizontal="center" vertical="center" wrapText="1"/>
    </xf>
    <xf numFmtId="0" fontId="111" fillId="65" borderId="0" xfId="0" applyFont="1" applyFill="1" applyAlignment="1">
      <alignment horizontal="left" vertical="top"/>
    </xf>
    <xf numFmtId="168" fontId="111" fillId="65" borderId="41" xfId="3261" applyFont="1" applyFill="1" applyBorder="1">
      <alignment horizontal="right" vertical="top"/>
    </xf>
    <xf numFmtId="0" fontId="135" fillId="65" borderId="0" xfId="0" applyFont="1" applyFill="1" applyAlignment="1">
      <alignment horizontal="left" vertical="top" wrapText="1"/>
    </xf>
    <xf numFmtId="0" fontId="107" fillId="0" borderId="41" xfId="0" applyFont="1" applyBorder="1" applyAlignment="1">
      <alignment horizontal="center" vertical="top" wrapText="1"/>
    </xf>
    <xf numFmtId="0" fontId="85" fillId="0" borderId="42" xfId="0" applyFont="1" applyBorder="1" applyAlignment="1">
      <alignment horizontal="left" vertical="center" wrapText="1"/>
    </xf>
    <xf numFmtId="0" fontId="85" fillId="0" borderId="43" xfId="0" applyFont="1" applyBorder="1" applyAlignment="1">
      <alignment horizontal="left" vertical="center" wrapText="1"/>
    </xf>
    <xf numFmtId="0" fontId="85" fillId="0" borderId="44" xfId="0" applyFont="1" applyBorder="1" applyAlignment="1">
      <alignment horizontal="left" vertical="center" wrapText="1"/>
    </xf>
    <xf numFmtId="0" fontId="85" fillId="0" borderId="1" xfId="0" applyFont="1" applyBorder="1" applyAlignment="1">
      <alignment horizontal="left" vertical="center" wrapText="1"/>
    </xf>
    <xf numFmtId="0" fontId="123" fillId="0" borderId="0" xfId="0" applyFont="1" applyAlignment="1">
      <alignment horizontal="right" vertical="center" wrapText="1"/>
    </xf>
    <xf numFmtId="0" fontId="85" fillId="0" borderId="0" xfId="0" applyFont="1" applyAlignment="1">
      <alignment horizontal="center" vertical="center" wrapText="1"/>
    </xf>
    <xf numFmtId="172" fontId="124" fillId="0" borderId="45" xfId="3197" applyNumberFormat="1" applyFont="1" applyFill="1" applyBorder="1" applyAlignment="1">
      <alignment horizontal="right" vertical="center"/>
    </xf>
    <xf numFmtId="0" fontId="85" fillId="0" borderId="1" xfId="0" applyFont="1" applyBorder="1" applyAlignment="1">
      <alignment horizontal="center" vertical="center" wrapText="1"/>
    </xf>
    <xf numFmtId="172" fontId="86" fillId="0" borderId="42" xfId="3197" applyNumberFormat="1" applyFont="1" applyFill="1" applyBorder="1" applyAlignment="1">
      <alignment horizontal="center" vertical="center" wrapText="1"/>
    </xf>
    <xf numFmtId="172" fontId="86" fillId="0" borderId="44" xfId="3197" applyNumberFormat="1" applyFont="1" applyFill="1" applyBorder="1" applyAlignment="1">
      <alignment horizontal="center" vertical="center" wrapText="1"/>
    </xf>
    <xf numFmtId="0" fontId="107" fillId="65" borderId="1" xfId="0" applyFont="1" applyFill="1" applyBorder="1" applyAlignment="1">
      <alignment horizontal="center" vertical="top" wrapText="1"/>
    </xf>
    <xf numFmtId="0" fontId="86" fillId="0" borderId="0" xfId="0" applyFont="1" applyAlignment="1">
      <alignment horizontal="right" vertical="center" wrapText="1"/>
    </xf>
    <xf numFmtId="0" fontId="86" fillId="0" borderId="48" xfId="0" applyFont="1" applyBorder="1" applyAlignment="1">
      <alignment horizontal="center" vertical="center" textRotation="90" wrapText="1"/>
    </xf>
    <xf numFmtId="0" fontId="86" fillId="0" borderId="47" xfId="0" applyFont="1" applyBorder="1" applyAlignment="1">
      <alignment horizontal="center" vertical="center" textRotation="90" wrapText="1"/>
    </xf>
    <xf numFmtId="0" fontId="85" fillId="0" borderId="48" xfId="0" applyFont="1" applyBorder="1" applyAlignment="1">
      <alignment horizontal="center" vertical="center" wrapText="1"/>
    </xf>
    <xf numFmtId="0" fontId="85" fillId="0" borderId="47" xfId="0" applyFont="1" applyBorder="1" applyAlignment="1">
      <alignment horizontal="center" vertical="center" wrapText="1"/>
    </xf>
    <xf numFmtId="0" fontId="107" fillId="0" borderId="0" xfId="0" applyFont="1" applyAlignment="1">
      <alignment horizontal="center" vertical="top" wrapText="1"/>
    </xf>
    <xf numFmtId="0" fontId="107" fillId="0" borderId="41" xfId="0" applyFont="1" applyBorder="1" applyAlignment="1">
      <alignment horizontal="center" vertical="top" wrapText="1"/>
    </xf>
    <xf numFmtId="49" fontId="85" fillId="0" borderId="41" xfId="0" applyNumberFormat="1" applyFont="1" applyBorder="1" applyAlignment="1">
      <alignment horizontal="center" vertical="top" wrapText="1"/>
    </xf>
    <xf numFmtId="0" fontId="85" fillId="0" borderId="41" xfId="0" applyFont="1" applyBorder="1" applyAlignment="1">
      <alignment horizontal="center" vertical="center" wrapText="1"/>
    </xf>
    <xf numFmtId="0" fontId="85" fillId="0" borderId="41" xfId="0" applyFont="1" applyBorder="1" applyAlignment="1">
      <alignment horizontal="center" vertical="top" wrapText="1"/>
    </xf>
    <xf numFmtId="0" fontId="107" fillId="0" borderId="1" xfId="0" applyFont="1" applyBorder="1" applyAlignment="1">
      <alignment horizontal="center" vertical="top" wrapText="1"/>
    </xf>
    <xf numFmtId="0" fontId="85" fillId="0" borderId="53" xfId="0" applyFont="1" applyBorder="1" applyAlignment="1">
      <alignment horizontal="center" vertical="top" wrapText="1"/>
    </xf>
    <xf numFmtId="0" fontId="85" fillId="0" borderId="54" xfId="0" applyFont="1" applyBorder="1" applyAlignment="1">
      <alignment horizontal="center" vertical="top" wrapText="1"/>
    </xf>
    <xf numFmtId="0" fontId="85" fillId="0" borderId="55" xfId="0" applyFont="1" applyBorder="1" applyAlignment="1">
      <alignment horizontal="center" vertical="top" wrapText="1"/>
    </xf>
    <xf numFmtId="0" fontId="85" fillId="0" borderId="56" xfId="0" applyFont="1" applyBorder="1" applyAlignment="1">
      <alignment horizontal="center" vertical="top" wrapText="1"/>
    </xf>
    <xf numFmtId="0" fontId="85" fillId="0" borderId="45" xfId="0" applyFont="1" applyBorder="1" applyAlignment="1">
      <alignment horizontal="center" vertical="top" wrapText="1"/>
    </xf>
    <xf numFmtId="0" fontId="85" fillId="0" borderId="46" xfId="0" applyFont="1" applyBorder="1" applyAlignment="1">
      <alignment horizontal="center" vertical="top" wrapText="1"/>
    </xf>
    <xf numFmtId="0" fontId="107" fillId="0" borderId="48" xfId="0" applyFont="1" applyBorder="1" applyAlignment="1">
      <alignment horizontal="center" vertical="center" wrapText="1"/>
    </xf>
    <xf numFmtId="0" fontId="107" fillId="0" borderId="47" xfId="0" applyFont="1" applyBorder="1" applyAlignment="1">
      <alignment horizontal="center" vertical="center" wrapText="1"/>
    </xf>
    <xf numFmtId="0" fontId="85" fillId="0" borderId="48" xfId="0" applyFont="1" applyBorder="1" applyAlignment="1">
      <alignment horizontal="center" vertical="top" wrapText="1"/>
    </xf>
    <xf numFmtId="0" fontId="85" fillId="0" borderId="40" xfId="0" applyFont="1" applyBorder="1" applyAlignment="1">
      <alignment horizontal="center" vertical="top" wrapText="1"/>
    </xf>
    <xf numFmtId="0" fontId="85" fillId="0" borderId="47" xfId="0" applyFont="1" applyBorder="1" applyAlignment="1">
      <alignment horizontal="center" vertical="top" wrapText="1"/>
    </xf>
    <xf numFmtId="0" fontId="107" fillId="0" borderId="48" xfId="0" applyFont="1" applyBorder="1" applyAlignment="1">
      <alignment horizontal="center" vertical="top" wrapText="1"/>
    </xf>
    <xf numFmtId="0" fontId="107" fillId="0" borderId="40" xfId="0" applyFont="1" applyBorder="1" applyAlignment="1">
      <alignment horizontal="center" vertical="top" wrapText="1"/>
    </xf>
    <xf numFmtId="0" fontId="85" fillId="0" borderId="43" xfId="0" applyFont="1" applyBorder="1" applyAlignment="1">
      <alignment horizontal="center" vertical="center" wrapText="1"/>
    </xf>
    <xf numFmtId="0" fontId="85" fillId="0" borderId="44" xfId="0" applyFont="1" applyBorder="1" applyAlignment="1">
      <alignment horizontal="center" vertical="center" wrapText="1"/>
    </xf>
    <xf numFmtId="0" fontId="107" fillId="0" borderId="47" xfId="0" applyFont="1" applyBorder="1" applyAlignment="1">
      <alignment horizontal="center" vertical="top" wrapText="1"/>
    </xf>
    <xf numFmtId="0" fontId="131" fillId="0" borderId="48" xfId="0" applyFont="1" applyBorder="1" applyAlignment="1">
      <alignment horizontal="center" vertical="top" wrapText="1"/>
    </xf>
    <xf numFmtId="0" fontId="131" fillId="0" borderId="47" xfId="0" applyFont="1" applyBorder="1" applyAlignment="1">
      <alignment horizontal="center" vertical="top" wrapText="1"/>
    </xf>
    <xf numFmtId="0" fontId="131" fillId="0" borderId="41" xfId="0" applyFont="1" applyBorder="1" applyAlignment="1">
      <alignment horizontal="center" vertical="top" wrapText="1"/>
    </xf>
    <xf numFmtId="0" fontId="86" fillId="0" borderId="0" xfId="1477" applyFont="1" applyAlignment="1">
      <alignment horizontal="center" vertical="center" wrapText="1"/>
    </xf>
    <xf numFmtId="0" fontId="86" fillId="0" borderId="42" xfId="1477" applyFont="1" applyBorder="1" applyAlignment="1">
      <alignment horizontal="center" vertical="center" wrapText="1"/>
    </xf>
    <xf numFmtId="0" fontId="86" fillId="0" borderId="44" xfId="1477" applyFont="1" applyBorder="1" applyAlignment="1">
      <alignment horizontal="center" vertical="center" wrapText="1"/>
    </xf>
    <xf numFmtId="0" fontId="86" fillId="0" borderId="1" xfId="1477" applyFont="1" applyBorder="1" applyAlignment="1">
      <alignment horizontal="center" vertical="center" wrapText="1"/>
    </xf>
    <xf numFmtId="0" fontId="86" fillId="0" borderId="0" xfId="1477" applyFont="1" applyAlignment="1">
      <alignment horizontal="right"/>
    </xf>
    <xf numFmtId="0" fontId="84" fillId="0" borderId="0" xfId="1477" applyFont="1" applyAlignment="1">
      <alignment horizontal="right"/>
    </xf>
    <xf numFmtId="0" fontId="134" fillId="0" borderId="41" xfId="0" applyFont="1" applyBorder="1" applyAlignment="1">
      <alignment horizontal="center" vertical="center" wrapText="1"/>
    </xf>
    <xf numFmtId="0" fontId="121" fillId="0" borderId="42" xfId="0" applyFont="1" applyBorder="1" applyAlignment="1">
      <alignment horizontal="center" vertical="center" wrapText="1"/>
    </xf>
    <xf numFmtId="0" fontId="121" fillId="0" borderId="43" xfId="0" applyFont="1" applyBorder="1" applyAlignment="1">
      <alignment horizontal="center" vertical="center" wrapText="1"/>
    </xf>
    <xf numFmtId="0" fontId="121" fillId="0" borderId="44" xfId="0" applyFont="1" applyBorder="1" applyAlignment="1">
      <alignment horizontal="center" vertical="center" wrapText="1"/>
    </xf>
    <xf numFmtId="0" fontId="111" fillId="0" borderId="42" xfId="0" applyFont="1" applyBorder="1" applyAlignment="1">
      <alignment horizontal="center" vertical="center" wrapText="1"/>
    </xf>
    <xf numFmtId="0" fontId="111" fillId="0" borderId="43" xfId="0" applyFont="1" applyBorder="1" applyAlignment="1">
      <alignment horizontal="center" vertical="center" wrapText="1"/>
    </xf>
    <xf numFmtId="0" fontId="111" fillId="0" borderId="44" xfId="0" applyFont="1" applyBorder="1" applyAlignment="1">
      <alignment horizontal="center" vertical="center" wrapText="1"/>
    </xf>
    <xf numFmtId="0" fontId="111" fillId="0" borderId="42" xfId="0" applyFont="1" applyBorder="1" applyAlignment="1">
      <alignment horizontal="left" vertical="center" wrapText="1"/>
    </xf>
    <xf numFmtId="0" fontId="111" fillId="0" borderId="43" xfId="0" applyFont="1" applyBorder="1" applyAlignment="1">
      <alignment horizontal="left" vertical="center" wrapText="1"/>
    </xf>
    <xf numFmtId="0" fontId="111" fillId="0" borderId="44" xfId="0" applyFont="1" applyBorder="1" applyAlignment="1">
      <alignment horizontal="left" vertical="center" wrapText="1"/>
    </xf>
    <xf numFmtId="1" fontId="124" fillId="0" borderId="40" xfId="1477" applyNumberFormat="1" applyFont="1" applyBorder="1" applyAlignment="1">
      <alignment horizontal="center" vertical="center"/>
    </xf>
    <xf numFmtId="1" fontId="123" fillId="0" borderId="1" xfId="1477" applyNumberFormat="1" applyFont="1" applyBorder="1" applyAlignment="1">
      <alignment horizontal="left" vertical="center"/>
    </xf>
    <xf numFmtId="0" fontId="85" fillId="76" borderId="42" xfId="1477" applyFont="1" applyFill="1" applyBorder="1" applyAlignment="1">
      <alignment horizontal="center" vertical="center"/>
    </xf>
    <xf numFmtId="0" fontId="85" fillId="76" borderId="43" xfId="1477" applyFont="1" applyFill="1" applyBorder="1" applyAlignment="1">
      <alignment horizontal="center" vertical="center"/>
    </xf>
    <xf numFmtId="0" fontId="85" fillId="76" borderId="44" xfId="1477" applyFont="1" applyFill="1" applyBorder="1" applyAlignment="1">
      <alignment horizontal="center" vertical="center"/>
    </xf>
    <xf numFmtId="0" fontId="110" fillId="0" borderId="42" xfId="0" applyFont="1" applyBorder="1" applyAlignment="1">
      <alignment horizontal="center" vertical="center" wrapText="1"/>
    </xf>
    <xf numFmtId="0" fontId="110" fillId="0" borderId="43" xfId="0" applyFont="1" applyBorder="1" applyAlignment="1">
      <alignment horizontal="center" vertical="center" wrapText="1"/>
    </xf>
    <xf numFmtId="0" fontId="110" fillId="0" borderId="44" xfId="0" applyFont="1" applyBorder="1" applyAlignment="1">
      <alignment horizontal="center" vertical="center" wrapText="1"/>
    </xf>
    <xf numFmtId="0" fontId="109" fillId="0" borderId="42" xfId="0" applyFont="1" applyBorder="1" applyAlignment="1">
      <alignment horizontal="center" vertical="center" wrapText="1"/>
    </xf>
    <xf numFmtId="0" fontId="109" fillId="0" borderId="43" xfId="0" applyFont="1" applyBorder="1" applyAlignment="1">
      <alignment horizontal="center" vertical="center" wrapText="1"/>
    </xf>
    <xf numFmtId="0" fontId="109" fillId="0" borderId="44" xfId="0" applyFont="1" applyBorder="1" applyAlignment="1">
      <alignment horizontal="center" vertical="center" wrapText="1"/>
    </xf>
    <xf numFmtId="0" fontId="111" fillId="0" borderId="41" xfId="0" applyFont="1" applyBorder="1" applyAlignment="1">
      <alignment horizontal="left" vertical="center" wrapText="1"/>
    </xf>
    <xf numFmtId="0" fontId="111" fillId="0" borderId="41" xfId="0" applyFont="1" applyBorder="1" applyAlignment="1">
      <alignment horizontal="center" vertical="center" wrapText="1"/>
    </xf>
    <xf numFmtId="0" fontId="111" fillId="65" borderId="42" xfId="0" applyFont="1" applyFill="1" applyBorder="1" applyAlignment="1">
      <alignment horizontal="center" vertical="center" wrapText="1"/>
    </xf>
    <xf numFmtId="0" fontId="111" fillId="65" borderId="43" xfId="0" applyFont="1" applyFill="1" applyBorder="1" applyAlignment="1">
      <alignment horizontal="center" vertical="center" wrapText="1"/>
    </xf>
    <xf numFmtId="0" fontId="111" fillId="65" borderId="44" xfId="0" applyFont="1" applyFill="1" applyBorder="1" applyAlignment="1">
      <alignment horizontal="center" vertical="center" wrapText="1"/>
    </xf>
    <xf numFmtId="0" fontId="111" fillId="65" borderId="41" xfId="0" applyFont="1" applyFill="1" applyBorder="1" applyAlignment="1">
      <alignment horizontal="left" vertical="center" wrapText="1"/>
    </xf>
    <xf numFmtId="0" fontId="111" fillId="0" borderId="0" xfId="0" applyFont="1" applyAlignment="1">
      <alignment horizontal="left" vertical="top" wrapText="1"/>
    </xf>
    <xf numFmtId="0" fontId="111" fillId="0" borderId="41" xfId="3263" applyFont="1" applyBorder="1">
      <alignment horizontal="left" vertical="top" wrapText="1"/>
    </xf>
    <xf numFmtId="0" fontId="111" fillId="0" borderId="41" xfId="0" applyFont="1" applyBorder="1" applyAlignment="1">
      <alignment horizontal="left" vertical="top" wrapText="1"/>
    </xf>
    <xf numFmtId="0" fontId="111" fillId="0" borderId="41" xfId="3249" applyFont="1" applyBorder="1">
      <alignment horizontal="left" vertical="top" wrapText="1"/>
    </xf>
    <xf numFmtId="0" fontId="111" fillId="0" borderId="47" xfId="3249" applyFont="1" applyBorder="1">
      <alignment horizontal="left" vertical="top" wrapText="1"/>
    </xf>
    <xf numFmtId="0" fontId="111" fillId="0" borderId="48" xfId="0" applyFont="1" applyBorder="1" applyAlignment="1">
      <alignment horizontal="left" vertical="top" wrapText="1"/>
    </xf>
    <xf numFmtId="0" fontId="111" fillId="0" borderId="42" xfId="0" applyFont="1" applyBorder="1" applyAlignment="1">
      <alignment horizontal="left" vertical="top" wrapText="1"/>
    </xf>
    <xf numFmtId="0" fontId="111" fillId="0" borderId="43" xfId="0" applyFont="1" applyBorder="1" applyAlignment="1">
      <alignment horizontal="left" vertical="top" wrapText="1"/>
    </xf>
    <xf numFmtId="0" fontId="111" fillId="0" borderId="44" xfId="0" applyFont="1" applyBorder="1" applyAlignment="1">
      <alignment horizontal="left" vertical="top" wrapText="1"/>
    </xf>
    <xf numFmtId="0" fontId="111" fillId="0" borderId="47" xfId="3263" applyFont="1" applyBorder="1">
      <alignment horizontal="left" vertical="top" wrapText="1"/>
    </xf>
    <xf numFmtId="0" fontId="111" fillId="0" borderId="56" xfId="0" applyFont="1" applyBorder="1" applyAlignment="1">
      <alignment horizontal="left" vertical="top" wrapText="1"/>
    </xf>
    <xf numFmtId="0" fontId="111" fillId="0" borderId="45" xfId="0" applyFont="1" applyBorder="1" applyAlignment="1">
      <alignment horizontal="left" vertical="top" wrapText="1"/>
    </xf>
    <xf numFmtId="0" fontId="111" fillId="0" borderId="46" xfId="0" applyFont="1" applyBorder="1" applyAlignment="1">
      <alignment horizontal="left" vertical="top" wrapText="1"/>
    </xf>
    <xf numFmtId="0" fontId="111" fillId="0" borderId="41" xfId="0" applyFont="1" applyBorder="1" applyAlignment="1">
      <alignment horizontal="left" vertical="top"/>
    </xf>
    <xf numFmtId="0" fontId="111" fillId="0" borderId="41" xfId="3247" applyFont="1" applyBorder="1" applyAlignment="1">
      <alignment horizontal="left" vertical="top"/>
    </xf>
    <xf numFmtId="0" fontId="111" fillId="0" borderId="41" xfId="3247" applyFont="1" applyBorder="1">
      <alignment horizontal="left" vertical="top" wrapText="1"/>
    </xf>
    <xf numFmtId="0" fontId="111" fillId="0" borderId="41" xfId="3251" applyFont="1" applyBorder="1">
      <alignment horizontal="left" vertical="top" wrapText="1"/>
    </xf>
    <xf numFmtId="0" fontId="111" fillId="0" borderId="41" xfId="3262" applyFont="1" applyBorder="1">
      <alignment horizontal="left" vertical="top" wrapText="1"/>
    </xf>
    <xf numFmtId="0" fontId="111" fillId="0" borderId="41" xfId="3264" applyFont="1" applyBorder="1">
      <alignment horizontal="left" vertical="top" wrapText="1"/>
    </xf>
    <xf numFmtId="0" fontId="111" fillId="0" borderId="48" xfId="3264" applyFont="1" applyBorder="1">
      <alignment horizontal="left" vertical="top" wrapText="1"/>
    </xf>
    <xf numFmtId="0" fontId="111" fillId="0" borderId="47" xfId="3247" applyFont="1" applyBorder="1">
      <alignment horizontal="left" vertical="top" wrapText="1"/>
    </xf>
    <xf numFmtId="0" fontId="28" fillId="0" borderId="0" xfId="0" applyFont="1" applyAlignment="1">
      <alignment horizontal="right" vertical="center" wrapText="1"/>
    </xf>
    <xf numFmtId="0" fontId="109" fillId="0" borderId="1" xfId="0" applyFont="1" applyBorder="1" applyAlignment="1">
      <alignment horizontal="center" vertical="center" wrapText="1"/>
    </xf>
    <xf numFmtId="0" fontId="109" fillId="0" borderId="48" xfId="0" applyFont="1" applyBorder="1" applyAlignment="1">
      <alignment horizontal="center" vertical="center" wrapText="1"/>
    </xf>
    <xf numFmtId="0" fontId="109" fillId="0" borderId="0" xfId="0" applyFont="1" applyAlignment="1">
      <alignment horizontal="center" vertical="top" wrapText="1"/>
    </xf>
    <xf numFmtId="0" fontId="30" fillId="0" borderId="0" xfId="0" applyFont="1" applyAlignment="1">
      <alignment horizontal="center"/>
    </xf>
    <xf numFmtId="0" fontId="111" fillId="0" borderId="41" xfId="3255" applyFont="1" applyBorder="1">
      <alignment horizontal="left" vertical="top" wrapText="1"/>
    </xf>
    <xf numFmtId="0" fontId="111" fillId="0" borderId="47" xfId="0" applyFont="1" applyBorder="1" applyAlignment="1">
      <alignment horizontal="left" vertical="top" wrapText="1"/>
    </xf>
    <xf numFmtId="0" fontId="111" fillId="0" borderId="47" xfId="3255" applyFont="1" applyBorder="1">
      <alignment horizontal="left" vertical="top" wrapText="1"/>
    </xf>
    <xf numFmtId="0" fontId="111" fillId="0" borderId="47" xfId="0" applyFont="1" applyBorder="1" applyAlignment="1">
      <alignment horizontal="left" vertical="top"/>
    </xf>
    <xf numFmtId="0" fontId="111" fillId="0" borderId="40" xfId="3264" applyFont="1" applyBorder="1">
      <alignment horizontal="left" vertical="top" wrapText="1"/>
    </xf>
    <xf numFmtId="0" fontId="123" fillId="65" borderId="0" xfId="0" applyFont="1" applyFill="1" applyAlignment="1">
      <alignment horizontal="right" vertical="center" wrapText="1"/>
    </xf>
    <xf numFmtId="0" fontId="85" fillId="0" borderId="53" xfId="0" applyFont="1" applyBorder="1" applyAlignment="1">
      <alignment horizontal="center" vertical="center" wrapText="1"/>
    </xf>
    <xf numFmtId="0" fontId="85" fillId="0" borderId="54" xfId="0" applyFont="1" applyBorder="1" applyAlignment="1">
      <alignment horizontal="center" vertical="center" wrapText="1"/>
    </xf>
    <xf numFmtId="0" fontId="85" fillId="0" borderId="55" xfId="0" applyFont="1" applyBorder="1" applyAlignment="1">
      <alignment horizontal="center" vertical="center" wrapText="1"/>
    </xf>
    <xf numFmtId="0" fontId="85" fillId="0" borderId="56" xfId="0" applyFont="1" applyBorder="1" applyAlignment="1">
      <alignment horizontal="center" vertical="center" wrapText="1"/>
    </xf>
    <xf numFmtId="0" fontId="85" fillId="0" borderId="45" xfId="0" applyFont="1" applyBorder="1" applyAlignment="1">
      <alignment horizontal="center" vertical="center" wrapText="1"/>
    </xf>
    <xf numFmtId="0" fontId="85" fillId="0" borderId="46" xfId="0" applyFont="1" applyBorder="1" applyAlignment="1">
      <alignment horizontal="center" vertical="center" wrapText="1"/>
    </xf>
    <xf numFmtId="168" fontId="107" fillId="0" borderId="47" xfId="3199" applyFont="1" applyFill="1" applyBorder="1">
      <alignment horizontal="right" vertical="top"/>
    </xf>
    <xf numFmtId="168" fontId="107" fillId="65" borderId="47" xfId="3199" applyFont="1" applyFill="1" applyBorder="1">
      <alignment horizontal="right" vertical="top"/>
    </xf>
    <xf numFmtId="0" fontId="84" fillId="0" borderId="41" xfId="0" applyFont="1" applyBorder="1" applyAlignment="1">
      <alignment vertical="center"/>
    </xf>
  </cellXfs>
  <cellStyles count="3267">
    <cellStyle name=" Verticals" xfId="97"/>
    <cellStyle name="_1_²ÜºÈÆø" xfId="98"/>
    <cellStyle name="_artabyuje" xfId="99"/>
    <cellStyle name="_artabyuje_3.Havelvacner_N1_12 23.01.2018" xfId="523"/>
    <cellStyle name="_Sheet2" xfId="100"/>
    <cellStyle name="_Sheet2_2016_Q2" xfId="101"/>
    <cellStyle name="_stamp14-16..." xfId="102"/>
    <cellStyle name="20% - Accent1" xfId="3218" builtinId="30" customBuiltin="1"/>
    <cellStyle name="20% - Accent1 2" xfId="15"/>
    <cellStyle name="20% - Accent1 2 2" xfId="103"/>
    <cellStyle name="20% - Accent1 2 2 2" xfId="524"/>
    <cellStyle name="20% - Accent1 2 2 2 2" xfId="525"/>
    <cellStyle name="20% - Accent1 2 2 3" xfId="526"/>
    <cellStyle name="20% - Accent1 2 3" xfId="104"/>
    <cellStyle name="20% - Accent1 2 3 2" xfId="527"/>
    <cellStyle name="20% - Accent1 2 4" xfId="528"/>
    <cellStyle name="20% - Accent1 2 4 2" xfId="529"/>
    <cellStyle name="20% - Accent1 2 5" xfId="530"/>
    <cellStyle name="20% - Accent1 3" xfId="531"/>
    <cellStyle name="20% - Accent2" xfId="3222" builtinId="34" customBuiltin="1"/>
    <cellStyle name="20% - Accent2 2" xfId="16"/>
    <cellStyle name="20% - Accent2 2 2" xfId="105"/>
    <cellStyle name="20% - Accent2 2 2 2" xfId="532"/>
    <cellStyle name="20% - Accent2 2 2 2 2" xfId="533"/>
    <cellStyle name="20% - Accent2 2 2 3" xfId="534"/>
    <cellStyle name="20% - Accent2 2 3" xfId="106"/>
    <cellStyle name="20% - Accent2 2 3 2" xfId="535"/>
    <cellStyle name="20% - Accent2 2 4" xfId="536"/>
    <cellStyle name="20% - Accent2 2 4 2" xfId="537"/>
    <cellStyle name="20% - Accent2 2 5" xfId="538"/>
    <cellStyle name="20% - Accent2 3" xfId="539"/>
    <cellStyle name="20% - Accent3" xfId="3226" builtinId="38" customBuiltin="1"/>
    <cellStyle name="20% - Accent3 2" xfId="17"/>
    <cellStyle name="20% - Accent3 2 2" xfId="107"/>
    <cellStyle name="20% - Accent3 2 2 2" xfId="540"/>
    <cellStyle name="20% - Accent3 2 2 2 2" xfId="541"/>
    <cellStyle name="20% - Accent3 2 2 3" xfId="542"/>
    <cellStyle name="20% - Accent3 2 3" xfId="108"/>
    <cellStyle name="20% - Accent3 2 3 2" xfId="543"/>
    <cellStyle name="20% - Accent3 2 4" xfId="544"/>
    <cellStyle name="20% - Accent3 2 4 2" xfId="545"/>
    <cellStyle name="20% - Accent3 2 5" xfId="546"/>
    <cellStyle name="20% - Accent3 3" xfId="547"/>
    <cellStyle name="20% - Accent4" xfId="3230" builtinId="42" customBuiltin="1"/>
    <cellStyle name="20% - Accent4 2" xfId="18"/>
    <cellStyle name="20% - Accent4 2 2" xfId="109"/>
    <cellStyle name="20% - Accent4 2 2 2" xfId="548"/>
    <cellStyle name="20% - Accent4 2 2 2 2" xfId="549"/>
    <cellStyle name="20% - Accent4 2 2 3" xfId="550"/>
    <cellStyle name="20% - Accent4 2 3" xfId="110"/>
    <cellStyle name="20% - Accent4 2 3 2" xfId="551"/>
    <cellStyle name="20% - Accent4 2 4" xfId="552"/>
    <cellStyle name="20% - Accent4 2 4 2" xfId="553"/>
    <cellStyle name="20% - Accent4 2 5" xfId="554"/>
    <cellStyle name="20% - Accent4 3" xfId="555"/>
    <cellStyle name="20% - Accent5" xfId="3234" builtinId="46" customBuiltin="1"/>
    <cellStyle name="20% - Accent5 2" xfId="19"/>
    <cellStyle name="20% - Accent5 2 2" xfId="111"/>
    <cellStyle name="20% - Accent5 2 2 2" xfId="556"/>
    <cellStyle name="20% - Accent5 2 2 2 2" xfId="557"/>
    <cellStyle name="20% - Accent5 2 2 3" xfId="558"/>
    <cellStyle name="20% - Accent5 2 3" xfId="112"/>
    <cellStyle name="20% - Accent5 2 3 2" xfId="559"/>
    <cellStyle name="20% - Accent5 2 4" xfId="560"/>
    <cellStyle name="20% - Accent5 2 4 2" xfId="561"/>
    <cellStyle name="20% - Accent5 2 5" xfId="562"/>
    <cellStyle name="20% - Accent5 3" xfId="563"/>
    <cellStyle name="20% - Accent6" xfId="3238" builtinId="50" customBuiltin="1"/>
    <cellStyle name="20% - Accent6 2" xfId="20"/>
    <cellStyle name="20% - Accent6 2 2" xfId="113"/>
    <cellStyle name="20% - Accent6 2 2 2" xfId="564"/>
    <cellStyle name="20% - Accent6 2 2 2 2" xfId="565"/>
    <cellStyle name="20% - Accent6 2 2 3" xfId="566"/>
    <cellStyle name="20% - Accent6 2 3" xfId="114"/>
    <cellStyle name="20% - Accent6 2 3 2" xfId="567"/>
    <cellStyle name="20% - Accent6 2 4" xfId="568"/>
    <cellStyle name="20% - Accent6 2 4 2" xfId="569"/>
    <cellStyle name="20% - Accent6 2 5" xfId="570"/>
    <cellStyle name="20% - Accent6 3" xfId="571"/>
    <cellStyle name="40% - Accent1" xfId="3219" builtinId="31" customBuiltin="1"/>
    <cellStyle name="40% - Accent1 2" xfId="21"/>
    <cellStyle name="40% - Accent1 2 2" xfId="115"/>
    <cellStyle name="40% - Accent1 2 2 2" xfId="572"/>
    <cellStyle name="40% - Accent1 2 2 2 2" xfId="573"/>
    <cellStyle name="40% - Accent1 2 2 3" xfId="574"/>
    <cellStyle name="40% - Accent1 2 3" xfId="116"/>
    <cellStyle name="40% - Accent1 2 3 2" xfId="575"/>
    <cellStyle name="40% - Accent1 2 4" xfId="576"/>
    <cellStyle name="40% - Accent1 2 4 2" xfId="577"/>
    <cellStyle name="40% - Accent1 2 5" xfId="578"/>
    <cellStyle name="40% - Accent1 3" xfId="579"/>
    <cellStyle name="40% - Accent2" xfId="3223" builtinId="35" customBuiltin="1"/>
    <cellStyle name="40% - Accent2 2" xfId="22"/>
    <cellStyle name="40% - Accent2 2 2" xfId="117"/>
    <cellStyle name="40% - Accent2 2 2 2" xfId="580"/>
    <cellStyle name="40% - Accent2 2 2 2 2" xfId="581"/>
    <cellStyle name="40% - Accent2 2 2 3" xfId="582"/>
    <cellStyle name="40% - Accent2 2 3" xfId="118"/>
    <cellStyle name="40% - Accent2 2 3 2" xfId="583"/>
    <cellStyle name="40% - Accent2 2 4" xfId="584"/>
    <cellStyle name="40% - Accent2 2 4 2" xfId="585"/>
    <cellStyle name="40% - Accent2 2 5" xfId="586"/>
    <cellStyle name="40% - Accent2 3" xfId="587"/>
    <cellStyle name="40% - Accent3" xfId="3227" builtinId="39" customBuiltin="1"/>
    <cellStyle name="40% - Accent3 2" xfId="23"/>
    <cellStyle name="40% - Accent3 2 2" xfId="119"/>
    <cellStyle name="40% - Accent3 2 2 2" xfId="588"/>
    <cellStyle name="40% - Accent3 2 2 2 2" xfId="589"/>
    <cellStyle name="40% - Accent3 2 2 3" xfId="590"/>
    <cellStyle name="40% - Accent3 2 3" xfId="120"/>
    <cellStyle name="40% - Accent3 2 3 2" xfId="591"/>
    <cellStyle name="40% - Accent3 2 4" xfId="592"/>
    <cellStyle name="40% - Accent3 2 4 2" xfId="593"/>
    <cellStyle name="40% - Accent3 2 5" xfId="594"/>
    <cellStyle name="40% - Accent3 3" xfId="595"/>
    <cellStyle name="40% - Accent4" xfId="3231" builtinId="43" customBuiltin="1"/>
    <cellStyle name="40% - Accent4 2" xfId="24"/>
    <cellStyle name="40% - Accent4 2 2" xfId="121"/>
    <cellStyle name="40% - Accent4 2 2 2" xfId="596"/>
    <cellStyle name="40% - Accent4 2 2 2 2" xfId="597"/>
    <cellStyle name="40% - Accent4 2 2 3" xfId="598"/>
    <cellStyle name="40% - Accent4 2 3" xfId="122"/>
    <cellStyle name="40% - Accent4 2 3 2" xfId="599"/>
    <cellStyle name="40% - Accent4 2 4" xfId="600"/>
    <cellStyle name="40% - Accent4 2 4 2" xfId="601"/>
    <cellStyle name="40% - Accent4 2 5" xfId="602"/>
    <cellStyle name="40% - Accent4 3" xfId="603"/>
    <cellStyle name="40% - Accent5" xfId="3235" builtinId="47" customBuiltin="1"/>
    <cellStyle name="40% - Accent5 2" xfId="25"/>
    <cellStyle name="40% - Accent5 2 2" xfId="123"/>
    <cellStyle name="40% - Accent5 2 2 2" xfId="604"/>
    <cellStyle name="40% - Accent5 2 2 2 2" xfId="605"/>
    <cellStyle name="40% - Accent5 2 2 3" xfId="606"/>
    <cellStyle name="40% - Accent5 2 3" xfId="124"/>
    <cellStyle name="40% - Accent5 2 3 2" xfId="607"/>
    <cellStyle name="40% - Accent5 2 4" xfId="608"/>
    <cellStyle name="40% - Accent5 2 4 2" xfId="609"/>
    <cellStyle name="40% - Accent5 2 5" xfId="610"/>
    <cellStyle name="40% - Accent5 3" xfId="611"/>
    <cellStyle name="40% - Accent6" xfId="3239" builtinId="51" customBuiltin="1"/>
    <cellStyle name="40% - Accent6 2" xfId="26"/>
    <cellStyle name="40% - Accent6 2 2" xfId="125"/>
    <cellStyle name="40% - Accent6 2 2 2" xfId="612"/>
    <cellStyle name="40% - Accent6 2 2 2 2" xfId="613"/>
    <cellStyle name="40% - Accent6 2 2 3" xfId="614"/>
    <cellStyle name="40% - Accent6 2 3" xfId="126"/>
    <cellStyle name="40% - Accent6 2 3 2" xfId="615"/>
    <cellStyle name="40% - Accent6 2 4" xfId="616"/>
    <cellStyle name="40% - Accent6 2 4 2" xfId="617"/>
    <cellStyle name="40% - Accent6 2 5" xfId="618"/>
    <cellStyle name="40% - Accent6 3" xfId="619"/>
    <cellStyle name="60% - Accent1" xfId="3220" builtinId="32" customBuiltin="1"/>
    <cellStyle name="60% - Accent1 2" xfId="27"/>
    <cellStyle name="60% - Accent1 2 2" xfId="127"/>
    <cellStyle name="60% - Accent1 2 3" xfId="128"/>
    <cellStyle name="60% - Accent1 3" xfId="620"/>
    <cellStyle name="60% - Accent2" xfId="3224" builtinId="36" customBuiltin="1"/>
    <cellStyle name="60% - Accent2 2" xfId="28"/>
    <cellStyle name="60% - Accent2 2 2" xfId="129"/>
    <cellStyle name="60% - Accent2 2 3" xfId="130"/>
    <cellStyle name="60% - Accent2 3" xfId="621"/>
    <cellStyle name="60% - Accent3" xfId="3228" builtinId="40" customBuiltin="1"/>
    <cellStyle name="60% - Accent3 2" xfId="29"/>
    <cellStyle name="60% - Accent3 2 2" xfId="131"/>
    <cellStyle name="60% - Accent3 2 3" xfId="132"/>
    <cellStyle name="60% - Accent3 3" xfId="622"/>
    <cellStyle name="60% - Accent3 4" xfId="3242"/>
    <cellStyle name="60% - Accent4" xfId="3232" builtinId="44" customBuiltin="1"/>
    <cellStyle name="60% - Accent4 2" xfId="30"/>
    <cellStyle name="60% - Accent4 2 2" xfId="133"/>
    <cellStyle name="60% - Accent4 2 3" xfId="134"/>
    <cellStyle name="60% - Accent4 3" xfId="623"/>
    <cellStyle name="60% - Accent4 4" xfId="3243"/>
    <cellStyle name="60% - Accent5" xfId="3236" builtinId="48" customBuiltin="1"/>
    <cellStyle name="60% - Accent5 2" xfId="31"/>
    <cellStyle name="60% - Accent5 2 2" xfId="135"/>
    <cellStyle name="60% - Accent5 2 3" xfId="136"/>
    <cellStyle name="60% - Accent5 3" xfId="624"/>
    <cellStyle name="60% - Accent6" xfId="3240" builtinId="52" customBuiltin="1"/>
    <cellStyle name="60% - Accent6 2" xfId="32"/>
    <cellStyle name="60% - Accent6 2 2" xfId="137"/>
    <cellStyle name="60% - Accent6 2 3" xfId="138"/>
    <cellStyle name="60% - Accent6 3" xfId="625"/>
    <cellStyle name="60% - Accent6 4" xfId="3244"/>
    <cellStyle name="Accent1" xfId="3217" builtinId="29" customBuiltin="1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626"/>
    <cellStyle name="Accent1 16" xfId="627"/>
    <cellStyle name="Accent1 17" xfId="628"/>
    <cellStyle name="Accent1 18" xfId="629"/>
    <cellStyle name="Accent1 2" xfId="33"/>
    <cellStyle name="Accent1 2 2" xfId="147"/>
    <cellStyle name="Accent1 2 3" xfId="148"/>
    <cellStyle name="Accent1 3" xfId="149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" xfId="3221" builtinId="33" customBuiltin="1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630"/>
    <cellStyle name="Accent2 16" xfId="631"/>
    <cellStyle name="Accent2 17" xfId="632"/>
    <cellStyle name="Accent2 18" xfId="633"/>
    <cellStyle name="Accent2 2" xfId="34"/>
    <cellStyle name="Accent2 2 2" xfId="164"/>
    <cellStyle name="Accent2 2 3" xfId="165"/>
    <cellStyle name="Accent2 3" xfId="166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" xfId="3225" builtinId="37" customBuiltin="1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634"/>
    <cellStyle name="Accent3 16" xfId="635"/>
    <cellStyle name="Accent3 17" xfId="636"/>
    <cellStyle name="Accent3 18" xfId="637"/>
    <cellStyle name="Accent3 2" xfId="35"/>
    <cellStyle name="Accent3 2 2" xfId="181"/>
    <cellStyle name="Accent3 2 3" xfId="182"/>
    <cellStyle name="Accent3 3" xfId="183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" xfId="3229" builtinId="41" customBuiltin="1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638"/>
    <cellStyle name="Accent4 16" xfId="639"/>
    <cellStyle name="Accent4 17" xfId="640"/>
    <cellStyle name="Accent4 18" xfId="641"/>
    <cellStyle name="Accent4 2" xfId="36"/>
    <cellStyle name="Accent4 2 2" xfId="198"/>
    <cellStyle name="Accent4 2 3" xfId="199"/>
    <cellStyle name="Accent4 3" xfId="200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" xfId="3233" builtinId="45" customBuiltin="1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642"/>
    <cellStyle name="Accent5 16" xfId="643"/>
    <cellStyle name="Accent5 17" xfId="644"/>
    <cellStyle name="Accent5 18" xfId="645"/>
    <cellStyle name="Accent5 2" xfId="37"/>
    <cellStyle name="Accent5 2 2" xfId="215"/>
    <cellStyle name="Accent5 2 3" xfId="216"/>
    <cellStyle name="Accent5 3" xfId="217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" xfId="3237" builtinId="49" customBuiltin="1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646"/>
    <cellStyle name="Accent6 16" xfId="647"/>
    <cellStyle name="Accent6 17" xfId="648"/>
    <cellStyle name="Accent6 18" xfId="649"/>
    <cellStyle name="Accent6 2" xfId="38"/>
    <cellStyle name="Accent6 2 2" xfId="232"/>
    <cellStyle name="Accent6 2 3" xfId="233"/>
    <cellStyle name="Accent6 3" xfId="234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" xfId="3206" builtinId="27" customBuiltin="1"/>
    <cellStyle name="Bad 2" xfId="39"/>
    <cellStyle name="Bad 2 2" xfId="242"/>
    <cellStyle name="Bad 2 3" xfId="243"/>
    <cellStyle name="Bad 3" xfId="650"/>
    <cellStyle name="Body" xfId="244"/>
    <cellStyle name="Calculation" xfId="3210" builtinId="22" customBuiltin="1"/>
    <cellStyle name="Calculation 2" xfId="40"/>
    <cellStyle name="Calculation 2 10" xfId="651"/>
    <cellStyle name="Calculation 2 10 2" xfId="652"/>
    <cellStyle name="Calculation 2 10 2 2" xfId="653"/>
    <cellStyle name="Calculation 2 10 3" xfId="654"/>
    <cellStyle name="Calculation 2 11" xfId="655"/>
    <cellStyle name="Calculation 2 11 2" xfId="656"/>
    <cellStyle name="Calculation 2 12" xfId="657"/>
    <cellStyle name="Calculation 2 12 2" xfId="658"/>
    <cellStyle name="Calculation 2 13" xfId="659"/>
    <cellStyle name="Calculation 2 14" xfId="3248"/>
    <cellStyle name="Calculation 2 2" xfId="79"/>
    <cellStyle name="Calculation 2 2 10" xfId="660"/>
    <cellStyle name="Calculation 2 2 10 2" xfId="661"/>
    <cellStyle name="Calculation 2 2 11" xfId="662"/>
    <cellStyle name="Calculation 2 2 11 2" xfId="663"/>
    <cellStyle name="Calculation 2 2 12" xfId="664"/>
    <cellStyle name="Calculation 2 2 2" xfId="493"/>
    <cellStyle name="Calculation 2 2 2 10" xfId="665"/>
    <cellStyle name="Calculation 2 2 2 10 2" xfId="666"/>
    <cellStyle name="Calculation 2 2 2 11" xfId="667"/>
    <cellStyle name="Calculation 2 2 2 2" xfId="668"/>
    <cellStyle name="Calculation 2 2 2 2 2" xfId="669"/>
    <cellStyle name="Calculation 2 2 2 2 2 2" xfId="670"/>
    <cellStyle name="Calculation 2 2 2 2 3" xfId="671"/>
    <cellStyle name="Calculation 2 2 2 2 3 2" xfId="672"/>
    <cellStyle name="Calculation 2 2 2 2 4" xfId="673"/>
    <cellStyle name="Calculation 2 2 2 3" xfId="674"/>
    <cellStyle name="Calculation 2 2 2 3 2" xfId="675"/>
    <cellStyle name="Calculation 2 2 2 3 2 2" xfId="676"/>
    <cellStyle name="Calculation 2 2 2 3 3" xfId="677"/>
    <cellStyle name="Calculation 2 2 2 3 3 2" xfId="678"/>
    <cellStyle name="Calculation 2 2 2 3 4" xfId="679"/>
    <cellStyle name="Calculation 2 2 2 4" xfId="680"/>
    <cellStyle name="Calculation 2 2 2 4 2" xfId="681"/>
    <cellStyle name="Calculation 2 2 2 4 2 2" xfId="682"/>
    <cellStyle name="Calculation 2 2 2 4 3" xfId="683"/>
    <cellStyle name="Calculation 2 2 2 4 3 2" xfId="684"/>
    <cellStyle name="Calculation 2 2 2 4 4" xfId="685"/>
    <cellStyle name="Calculation 2 2 2 5" xfId="686"/>
    <cellStyle name="Calculation 2 2 2 5 2" xfId="687"/>
    <cellStyle name="Calculation 2 2 2 5 2 2" xfId="688"/>
    <cellStyle name="Calculation 2 2 2 5 3" xfId="689"/>
    <cellStyle name="Calculation 2 2 2 5 3 2" xfId="690"/>
    <cellStyle name="Calculation 2 2 2 5 4" xfId="691"/>
    <cellStyle name="Calculation 2 2 2 6" xfId="692"/>
    <cellStyle name="Calculation 2 2 2 6 2" xfId="693"/>
    <cellStyle name="Calculation 2 2 2 6 2 2" xfId="694"/>
    <cellStyle name="Calculation 2 2 2 6 3" xfId="695"/>
    <cellStyle name="Calculation 2 2 2 6 3 2" xfId="696"/>
    <cellStyle name="Calculation 2 2 2 6 4" xfId="697"/>
    <cellStyle name="Calculation 2 2 2 7" xfId="698"/>
    <cellStyle name="Calculation 2 2 2 7 2" xfId="699"/>
    <cellStyle name="Calculation 2 2 2 7 2 2" xfId="700"/>
    <cellStyle name="Calculation 2 2 2 7 3" xfId="701"/>
    <cellStyle name="Calculation 2 2 2 7 3 2" xfId="702"/>
    <cellStyle name="Calculation 2 2 2 7 4" xfId="703"/>
    <cellStyle name="Calculation 2 2 2 8" xfId="704"/>
    <cellStyle name="Calculation 2 2 2 8 2" xfId="705"/>
    <cellStyle name="Calculation 2 2 2 8 2 2" xfId="706"/>
    <cellStyle name="Calculation 2 2 2 8 3" xfId="707"/>
    <cellStyle name="Calculation 2 2 2 9" xfId="708"/>
    <cellStyle name="Calculation 2 2 2 9 2" xfId="709"/>
    <cellStyle name="Calculation 2 2 3" xfId="505"/>
    <cellStyle name="Calculation 2 2 3 10" xfId="710"/>
    <cellStyle name="Calculation 2 2 3 10 2" xfId="711"/>
    <cellStyle name="Calculation 2 2 3 11" xfId="712"/>
    <cellStyle name="Calculation 2 2 3 2" xfId="713"/>
    <cellStyle name="Calculation 2 2 3 2 2" xfId="714"/>
    <cellStyle name="Calculation 2 2 3 2 2 2" xfId="715"/>
    <cellStyle name="Calculation 2 2 3 2 3" xfId="716"/>
    <cellStyle name="Calculation 2 2 3 2 3 2" xfId="717"/>
    <cellStyle name="Calculation 2 2 3 2 4" xfId="718"/>
    <cellStyle name="Calculation 2 2 3 3" xfId="719"/>
    <cellStyle name="Calculation 2 2 3 3 2" xfId="720"/>
    <cellStyle name="Calculation 2 2 3 3 2 2" xfId="721"/>
    <cellStyle name="Calculation 2 2 3 3 3" xfId="722"/>
    <cellStyle name="Calculation 2 2 3 3 3 2" xfId="723"/>
    <cellStyle name="Calculation 2 2 3 3 4" xfId="724"/>
    <cellStyle name="Calculation 2 2 3 4" xfId="725"/>
    <cellStyle name="Calculation 2 2 3 4 2" xfId="726"/>
    <cellStyle name="Calculation 2 2 3 4 2 2" xfId="727"/>
    <cellStyle name="Calculation 2 2 3 4 3" xfId="728"/>
    <cellStyle name="Calculation 2 2 3 4 3 2" xfId="729"/>
    <cellStyle name="Calculation 2 2 3 4 4" xfId="730"/>
    <cellStyle name="Calculation 2 2 3 5" xfId="731"/>
    <cellStyle name="Calculation 2 2 3 5 2" xfId="732"/>
    <cellStyle name="Calculation 2 2 3 5 2 2" xfId="733"/>
    <cellStyle name="Calculation 2 2 3 5 3" xfId="734"/>
    <cellStyle name="Calculation 2 2 3 5 3 2" xfId="735"/>
    <cellStyle name="Calculation 2 2 3 5 4" xfId="736"/>
    <cellStyle name="Calculation 2 2 3 6" xfId="737"/>
    <cellStyle name="Calculation 2 2 3 6 2" xfId="738"/>
    <cellStyle name="Calculation 2 2 3 6 2 2" xfId="739"/>
    <cellStyle name="Calculation 2 2 3 6 3" xfId="740"/>
    <cellStyle name="Calculation 2 2 3 6 3 2" xfId="741"/>
    <cellStyle name="Calculation 2 2 3 6 4" xfId="742"/>
    <cellStyle name="Calculation 2 2 3 7" xfId="743"/>
    <cellStyle name="Calculation 2 2 3 7 2" xfId="744"/>
    <cellStyle name="Calculation 2 2 3 7 2 2" xfId="745"/>
    <cellStyle name="Calculation 2 2 3 7 3" xfId="746"/>
    <cellStyle name="Calculation 2 2 3 7 3 2" xfId="747"/>
    <cellStyle name="Calculation 2 2 3 7 4" xfId="748"/>
    <cellStyle name="Calculation 2 2 3 8" xfId="749"/>
    <cellStyle name="Calculation 2 2 3 8 2" xfId="750"/>
    <cellStyle name="Calculation 2 2 3 8 2 2" xfId="751"/>
    <cellStyle name="Calculation 2 2 3 8 3" xfId="752"/>
    <cellStyle name="Calculation 2 2 3 9" xfId="753"/>
    <cellStyle name="Calculation 2 2 3 9 2" xfId="754"/>
    <cellStyle name="Calculation 2 2 4" xfId="755"/>
    <cellStyle name="Calculation 2 2 4 2" xfId="756"/>
    <cellStyle name="Calculation 2 2 4 2 2" xfId="757"/>
    <cellStyle name="Calculation 2 2 4 3" xfId="758"/>
    <cellStyle name="Calculation 2 2 4 3 2" xfId="759"/>
    <cellStyle name="Calculation 2 2 4 4" xfId="760"/>
    <cellStyle name="Calculation 2 2 5" xfId="761"/>
    <cellStyle name="Calculation 2 2 5 2" xfId="762"/>
    <cellStyle name="Calculation 2 2 5 2 2" xfId="763"/>
    <cellStyle name="Calculation 2 2 5 3" xfId="764"/>
    <cellStyle name="Calculation 2 2 5 3 2" xfId="765"/>
    <cellStyle name="Calculation 2 2 5 4" xfId="766"/>
    <cellStyle name="Calculation 2 2 6" xfId="767"/>
    <cellStyle name="Calculation 2 2 6 2" xfId="768"/>
    <cellStyle name="Calculation 2 2 6 2 2" xfId="769"/>
    <cellStyle name="Calculation 2 2 6 3" xfId="770"/>
    <cellStyle name="Calculation 2 2 6 3 2" xfId="771"/>
    <cellStyle name="Calculation 2 2 6 4" xfId="772"/>
    <cellStyle name="Calculation 2 2 7" xfId="773"/>
    <cellStyle name="Calculation 2 2 7 2" xfId="774"/>
    <cellStyle name="Calculation 2 2 7 2 2" xfId="775"/>
    <cellStyle name="Calculation 2 2 7 3" xfId="776"/>
    <cellStyle name="Calculation 2 2 7 3 2" xfId="777"/>
    <cellStyle name="Calculation 2 2 7 4" xfId="778"/>
    <cellStyle name="Calculation 2 2 8" xfId="779"/>
    <cellStyle name="Calculation 2 2 8 2" xfId="780"/>
    <cellStyle name="Calculation 2 2 8 2 2" xfId="781"/>
    <cellStyle name="Calculation 2 2 8 3" xfId="782"/>
    <cellStyle name="Calculation 2 2 8 3 2" xfId="783"/>
    <cellStyle name="Calculation 2 2 8 4" xfId="784"/>
    <cellStyle name="Calculation 2 2 9" xfId="785"/>
    <cellStyle name="Calculation 2 2 9 2" xfId="786"/>
    <cellStyle name="Calculation 2 2 9 2 2" xfId="787"/>
    <cellStyle name="Calculation 2 2 9 3" xfId="788"/>
    <cellStyle name="Calculation 2 3" xfId="245"/>
    <cellStyle name="Calculation 2 3 10" xfId="789"/>
    <cellStyle name="Calculation 2 3 10 2" xfId="790"/>
    <cellStyle name="Calculation 2 3 10 2 2" xfId="791"/>
    <cellStyle name="Calculation 2 3 10 3" xfId="792"/>
    <cellStyle name="Calculation 2 3 11" xfId="793"/>
    <cellStyle name="Calculation 2 3 11 2" xfId="794"/>
    <cellStyle name="Calculation 2 3 12" xfId="795"/>
    <cellStyle name="Calculation 2 3 12 2" xfId="796"/>
    <cellStyle name="Calculation 2 3 13" xfId="797"/>
    <cellStyle name="Calculation 2 3 2" xfId="501"/>
    <cellStyle name="Calculation 2 3 2 10" xfId="798"/>
    <cellStyle name="Calculation 2 3 2 10 2" xfId="799"/>
    <cellStyle name="Calculation 2 3 2 11" xfId="800"/>
    <cellStyle name="Calculation 2 3 2 2" xfId="801"/>
    <cellStyle name="Calculation 2 3 2 2 2" xfId="802"/>
    <cellStyle name="Calculation 2 3 2 2 2 2" xfId="803"/>
    <cellStyle name="Calculation 2 3 2 2 3" xfId="804"/>
    <cellStyle name="Calculation 2 3 2 2 3 2" xfId="805"/>
    <cellStyle name="Calculation 2 3 2 2 4" xfId="806"/>
    <cellStyle name="Calculation 2 3 2 3" xfId="807"/>
    <cellStyle name="Calculation 2 3 2 3 2" xfId="808"/>
    <cellStyle name="Calculation 2 3 2 3 2 2" xfId="809"/>
    <cellStyle name="Calculation 2 3 2 3 3" xfId="810"/>
    <cellStyle name="Calculation 2 3 2 3 3 2" xfId="811"/>
    <cellStyle name="Calculation 2 3 2 3 4" xfId="812"/>
    <cellStyle name="Calculation 2 3 2 4" xfId="813"/>
    <cellStyle name="Calculation 2 3 2 4 2" xfId="814"/>
    <cellStyle name="Calculation 2 3 2 4 2 2" xfId="815"/>
    <cellStyle name="Calculation 2 3 2 4 3" xfId="816"/>
    <cellStyle name="Calculation 2 3 2 4 3 2" xfId="817"/>
    <cellStyle name="Calculation 2 3 2 4 4" xfId="818"/>
    <cellStyle name="Calculation 2 3 2 5" xfId="819"/>
    <cellStyle name="Calculation 2 3 2 5 2" xfId="820"/>
    <cellStyle name="Calculation 2 3 2 5 2 2" xfId="821"/>
    <cellStyle name="Calculation 2 3 2 5 3" xfId="822"/>
    <cellStyle name="Calculation 2 3 2 5 3 2" xfId="823"/>
    <cellStyle name="Calculation 2 3 2 5 4" xfId="824"/>
    <cellStyle name="Calculation 2 3 2 6" xfId="825"/>
    <cellStyle name="Calculation 2 3 2 6 2" xfId="826"/>
    <cellStyle name="Calculation 2 3 2 6 2 2" xfId="827"/>
    <cellStyle name="Calculation 2 3 2 6 3" xfId="828"/>
    <cellStyle name="Calculation 2 3 2 6 3 2" xfId="829"/>
    <cellStyle name="Calculation 2 3 2 6 4" xfId="830"/>
    <cellStyle name="Calculation 2 3 2 7" xfId="831"/>
    <cellStyle name="Calculation 2 3 2 7 2" xfId="832"/>
    <cellStyle name="Calculation 2 3 2 7 2 2" xfId="833"/>
    <cellStyle name="Calculation 2 3 2 7 3" xfId="834"/>
    <cellStyle name="Calculation 2 3 2 7 3 2" xfId="835"/>
    <cellStyle name="Calculation 2 3 2 7 4" xfId="836"/>
    <cellStyle name="Calculation 2 3 2 8" xfId="837"/>
    <cellStyle name="Calculation 2 3 2 8 2" xfId="838"/>
    <cellStyle name="Calculation 2 3 2 8 2 2" xfId="839"/>
    <cellStyle name="Calculation 2 3 2 8 3" xfId="840"/>
    <cellStyle name="Calculation 2 3 2 9" xfId="841"/>
    <cellStyle name="Calculation 2 3 2 9 2" xfId="842"/>
    <cellStyle name="Calculation 2 3 3" xfId="515"/>
    <cellStyle name="Calculation 2 3 3 10" xfId="843"/>
    <cellStyle name="Calculation 2 3 3 10 2" xfId="844"/>
    <cellStyle name="Calculation 2 3 3 11" xfId="845"/>
    <cellStyle name="Calculation 2 3 3 2" xfId="846"/>
    <cellStyle name="Calculation 2 3 3 2 2" xfId="847"/>
    <cellStyle name="Calculation 2 3 3 2 2 2" xfId="848"/>
    <cellStyle name="Calculation 2 3 3 2 3" xfId="849"/>
    <cellStyle name="Calculation 2 3 3 2 3 2" xfId="850"/>
    <cellStyle name="Calculation 2 3 3 2 4" xfId="851"/>
    <cellStyle name="Calculation 2 3 3 3" xfId="852"/>
    <cellStyle name="Calculation 2 3 3 3 2" xfId="853"/>
    <cellStyle name="Calculation 2 3 3 3 2 2" xfId="854"/>
    <cellStyle name="Calculation 2 3 3 3 3" xfId="855"/>
    <cellStyle name="Calculation 2 3 3 3 3 2" xfId="856"/>
    <cellStyle name="Calculation 2 3 3 3 4" xfId="857"/>
    <cellStyle name="Calculation 2 3 3 4" xfId="858"/>
    <cellStyle name="Calculation 2 3 3 4 2" xfId="859"/>
    <cellStyle name="Calculation 2 3 3 4 2 2" xfId="860"/>
    <cellStyle name="Calculation 2 3 3 4 3" xfId="861"/>
    <cellStyle name="Calculation 2 3 3 4 3 2" xfId="862"/>
    <cellStyle name="Calculation 2 3 3 4 4" xfId="863"/>
    <cellStyle name="Calculation 2 3 3 5" xfId="864"/>
    <cellStyle name="Calculation 2 3 3 5 2" xfId="865"/>
    <cellStyle name="Calculation 2 3 3 5 2 2" xfId="866"/>
    <cellStyle name="Calculation 2 3 3 5 3" xfId="867"/>
    <cellStyle name="Calculation 2 3 3 5 3 2" xfId="868"/>
    <cellStyle name="Calculation 2 3 3 5 4" xfId="869"/>
    <cellStyle name="Calculation 2 3 3 6" xfId="870"/>
    <cellStyle name="Calculation 2 3 3 6 2" xfId="871"/>
    <cellStyle name="Calculation 2 3 3 6 2 2" xfId="872"/>
    <cellStyle name="Calculation 2 3 3 6 3" xfId="873"/>
    <cellStyle name="Calculation 2 3 3 6 3 2" xfId="874"/>
    <cellStyle name="Calculation 2 3 3 6 4" xfId="875"/>
    <cellStyle name="Calculation 2 3 3 7" xfId="876"/>
    <cellStyle name="Calculation 2 3 3 7 2" xfId="877"/>
    <cellStyle name="Calculation 2 3 3 7 2 2" xfId="878"/>
    <cellStyle name="Calculation 2 3 3 7 3" xfId="879"/>
    <cellStyle name="Calculation 2 3 3 7 3 2" xfId="880"/>
    <cellStyle name="Calculation 2 3 3 7 4" xfId="881"/>
    <cellStyle name="Calculation 2 3 3 8" xfId="882"/>
    <cellStyle name="Calculation 2 3 3 8 2" xfId="883"/>
    <cellStyle name="Calculation 2 3 3 8 2 2" xfId="884"/>
    <cellStyle name="Calculation 2 3 3 8 3" xfId="885"/>
    <cellStyle name="Calculation 2 3 3 9" xfId="886"/>
    <cellStyle name="Calculation 2 3 3 9 2" xfId="887"/>
    <cellStyle name="Calculation 2 3 4" xfId="888"/>
    <cellStyle name="Calculation 2 3 4 2" xfId="889"/>
    <cellStyle name="Calculation 2 3 4 2 2" xfId="890"/>
    <cellStyle name="Calculation 2 3 4 3" xfId="891"/>
    <cellStyle name="Calculation 2 3 4 3 2" xfId="892"/>
    <cellStyle name="Calculation 2 3 4 4" xfId="893"/>
    <cellStyle name="Calculation 2 3 5" xfId="894"/>
    <cellStyle name="Calculation 2 3 5 2" xfId="895"/>
    <cellStyle name="Calculation 2 3 5 2 2" xfId="896"/>
    <cellStyle name="Calculation 2 3 5 3" xfId="897"/>
    <cellStyle name="Calculation 2 3 5 3 2" xfId="898"/>
    <cellStyle name="Calculation 2 3 5 4" xfId="899"/>
    <cellStyle name="Calculation 2 3 6" xfId="900"/>
    <cellStyle name="Calculation 2 3 6 2" xfId="901"/>
    <cellStyle name="Calculation 2 3 6 2 2" xfId="902"/>
    <cellStyle name="Calculation 2 3 6 3" xfId="903"/>
    <cellStyle name="Calculation 2 3 6 3 2" xfId="904"/>
    <cellStyle name="Calculation 2 3 6 4" xfId="905"/>
    <cellStyle name="Calculation 2 3 7" xfId="906"/>
    <cellStyle name="Calculation 2 3 7 2" xfId="907"/>
    <cellStyle name="Calculation 2 3 7 2 2" xfId="908"/>
    <cellStyle name="Calculation 2 3 7 3" xfId="909"/>
    <cellStyle name="Calculation 2 3 7 3 2" xfId="910"/>
    <cellStyle name="Calculation 2 3 7 4" xfId="911"/>
    <cellStyle name="Calculation 2 3 8" xfId="912"/>
    <cellStyle name="Calculation 2 3 8 2" xfId="913"/>
    <cellStyle name="Calculation 2 3 8 2 2" xfId="914"/>
    <cellStyle name="Calculation 2 3 8 3" xfId="915"/>
    <cellStyle name="Calculation 2 3 8 3 2" xfId="916"/>
    <cellStyle name="Calculation 2 3 8 4" xfId="917"/>
    <cellStyle name="Calculation 2 3 9" xfId="918"/>
    <cellStyle name="Calculation 2 3 9 2" xfId="919"/>
    <cellStyle name="Calculation 2 3 9 2 2" xfId="920"/>
    <cellStyle name="Calculation 2 3 9 3" xfId="921"/>
    <cellStyle name="Calculation 2 3 9 3 2" xfId="922"/>
    <cellStyle name="Calculation 2 3 9 4" xfId="923"/>
    <cellStyle name="Calculation 2 4" xfId="490"/>
    <cellStyle name="Calculation 2 4 10" xfId="924"/>
    <cellStyle name="Calculation 2 4 10 2" xfId="925"/>
    <cellStyle name="Calculation 2 4 11" xfId="926"/>
    <cellStyle name="Calculation 2 4 2" xfId="927"/>
    <cellStyle name="Calculation 2 4 2 2" xfId="928"/>
    <cellStyle name="Calculation 2 4 2 2 2" xfId="929"/>
    <cellStyle name="Calculation 2 4 2 3" xfId="930"/>
    <cellStyle name="Calculation 2 4 2 3 2" xfId="931"/>
    <cellStyle name="Calculation 2 4 2 4" xfId="932"/>
    <cellStyle name="Calculation 2 4 3" xfId="933"/>
    <cellStyle name="Calculation 2 4 3 2" xfId="934"/>
    <cellStyle name="Calculation 2 4 3 2 2" xfId="935"/>
    <cellStyle name="Calculation 2 4 3 3" xfId="936"/>
    <cellStyle name="Calculation 2 4 3 3 2" xfId="937"/>
    <cellStyle name="Calculation 2 4 3 4" xfId="938"/>
    <cellStyle name="Calculation 2 4 4" xfId="939"/>
    <cellStyle name="Calculation 2 4 4 2" xfId="940"/>
    <cellStyle name="Calculation 2 4 4 2 2" xfId="941"/>
    <cellStyle name="Calculation 2 4 4 3" xfId="942"/>
    <cellStyle name="Calculation 2 4 4 3 2" xfId="943"/>
    <cellStyle name="Calculation 2 4 4 4" xfId="944"/>
    <cellStyle name="Calculation 2 4 5" xfId="945"/>
    <cellStyle name="Calculation 2 4 5 2" xfId="946"/>
    <cellStyle name="Calculation 2 4 5 2 2" xfId="947"/>
    <cellStyle name="Calculation 2 4 5 3" xfId="948"/>
    <cellStyle name="Calculation 2 4 5 3 2" xfId="949"/>
    <cellStyle name="Calculation 2 4 5 4" xfId="950"/>
    <cellStyle name="Calculation 2 4 6" xfId="951"/>
    <cellStyle name="Calculation 2 4 6 2" xfId="952"/>
    <cellStyle name="Calculation 2 4 6 2 2" xfId="953"/>
    <cellStyle name="Calculation 2 4 6 3" xfId="954"/>
    <cellStyle name="Calculation 2 4 6 3 2" xfId="955"/>
    <cellStyle name="Calculation 2 4 6 4" xfId="956"/>
    <cellStyle name="Calculation 2 4 7" xfId="957"/>
    <cellStyle name="Calculation 2 4 7 2" xfId="958"/>
    <cellStyle name="Calculation 2 4 7 2 2" xfId="959"/>
    <cellStyle name="Calculation 2 4 7 3" xfId="960"/>
    <cellStyle name="Calculation 2 4 7 3 2" xfId="961"/>
    <cellStyle name="Calculation 2 4 7 4" xfId="962"/>
    <cellStyle name="Calculation 2 4 8" xfId="963"/>
    <cellStyle name="Calculation 2 4 8 2" xfId="964"/>
    <cellStyle name="Calculation 2 4 8 2 2" xfId="965"/>
    <cellStyle name="Calculation 2 4 8 3" xfId="966"/>
    <cellStyle name="Calculation 2 4 9" xfId="967"/>
    <cellStyle name="Calculation 2 4 9 2" xfId="968"/>
    <cellStyle name="Calculation 2 5" xfId="969"/>
    <cellStyle name="Calculation 2 5 2" xfId="970"/>
    <cellStyle name="Calculation 2 5 2 2" xfId="971"/>
    <cellStyle name="Calculation 2 5 3" xfId="972"/>
    <cellStyle name="Calculation 2 5 3 2" xfId="973"/>
    <cellStyle name="Calculation 2 5 4" xfId="974"/>
    <cellStyle name="Calculation 2 6" xfId="975"/>
    <cellStyle name="Calculation 2 6 2" xfId="976"/>
    <cellStyle name="Calculation 2 6 2 2" xfId="977"/>
    <cellStyle name="Calculation 2 6 3" xfId="978"/>
    <cellStyle name="Calculation 2 6 3 2" xfId="979"/>
    <cellStyle name="Calculation 2 6 4" xfId="980"/>
    <cellStyle name="Calculation 2 7" xfId="981"/>
    <cellStyle name="Calculation 2 7 2" xfId="982"/>
    <cellStyle name="Calculation 2 7 2 2" xfId="983"/>
    <cellStyle name="Calculation 2 7 3" xfId="984"/>
    <cellStyle name="Calculation 2 7 3 2" xfId="985"/>
    <cellStyle name="Calculation 2 7 4" xfId="986"/>
    <cellStyle name="Calculation 2 8" xfId="987"/>
    <cellStyle name="Calculation 2 8 2" xfId="988"/>
    <cellStyle name="Calculation 2 8 2 2" xfId="989"/>
    <cellStyle name="Calculation 2 8 3" xfId="990"/>
    <cellStyle name="Calculation 2 8 3 2" xfId="991"/>
    <cellStyle name="Calculation 2 8 4" xfId="992"/>
    <cellStyle name="Calculation 2 9" xfId="993"/>
    <cellStyle name="Calculation 2 9 2" xfId="994"/>
    <cellStyle name="Calculation 2 9 2 2" xfId="995"/>
    <cellStyle name="Calculation 2 9 3" xfId="996"/>
    <cellStyle name="Calculation 2 9 3 2" xfId="997"/>
    <cellStyle name="Calculation 2 9 4" xfId="998"/>
    <cellStyle name="Calculation 3" xfId="999"/>
    <cellStyle name="Check Cell" xfId="3212" builtinId="23" customBuiltin="1"/>
    <cellStyle name="Check Cell 2" xfId="41"/>
    <cellStyle name="Check Cell 2 2" xfId="246"/>
    <cellStyle name="Check Cell 2 3" xfId="247"/>
    <cellStyle name="Check Cell 3" xfId="1000"/>
    <cellStyle name="Comma" xfId="3197" builtinId="3"/>
    <cellStyle name="Comma [0] 2" xfId="248"/>
    <cellStyle name="Comma [0] 2 2" xfId="1001"/>
    <cellStyle name="Comma [0] 2 2 2" xfId="1002"/>
    <cellStyle name="Comma [0] 3" xfId="249"/>
    <cellStyle name="Comma [0] 3 2" xfId="1003"/>
    <cellStyle name="Comma [0] 3 2 2" xfId="1004"/>
    <cellStyle name="Comma 10" xfId="250"/>
    <cellStyle name="Comma 10 2" xfId="1005"/>
    <cellStyle name="Comma 10 2 2" xfId="1006"/>
    <cellStyle name="Comma 11" xfId="251"/>
    <cellStyle name="Comma 11 2" xfId="1007"/>
    <cellStyle name="Comma 11 2 2" xfId="1008"/>
    <cellStyle name="Comma 12" xfId="252"/>
    <cellStyle name="Comma 12 2" xfId="1009"/>
    <cellStyle name="Comma 12 2 2" xfId="1010"/>
    <cellStyle name="Comma 13" xfId="253"/>
    <cellStyle name="Comma 13 2" xfId="1011"/>
    <cellStyle name="Comma 13 2 2" xfId="1012"/>
    <cellStyle name="Comma 14" xfId="254"/>
    <cellStyle name="Comma 14 2" xfId="1013"/>
    <cellStyle name="Comma 14 2 2" xfId="1014"/>
    <cellStyle name="Comma 15" xfId="255"/>
    <cellStyle name="Comma 15 2" xfId="1015"/>
    <cellStyle name="Comma 15 2 2" xfId="1016"/>
    <cellStyle name="Comma 16" xfId="256"/>
    <cellStyle name="Comma 16 2" xfId="1017"/>
    <cellStyle name="Comma 16 2 2" xfId="1018"/>
    <cellStyle name="Comma 17" xfId="257"/>
    <cellStyle name="Comma 17 2" xfId="1019"/>
    <cellStyle name="Comma 17 2 2" xfId="1020"/>
    <cellStyle name="Comma 18" xfId="258"/>
    <cellStyle name="Comma 18 2" xfId="1021"/>
    <cellStyle name="Comma 18 2 2" xfId="1022"/>
    <cellStyle name="Comma 19" xfId="259"/>
    <cellStyle name="Comma 19 2" xfId="1023"/>
    <cellStyle name="Comma 19 2 2" xfId="1024"/>
    <cellStyle name="Comma 2" xfId="2"/>
    <cellStyle name="Comma 2 2" xfId="6"/>
    <cellStyle name="Comma 2 2 2" xfId="42"/>
    <cellStyle name="Comma 2 2 2 2" xfId="93"/>
    <cellStyle name="Comma 2 2 3" xfId="260"/>
    <cellStyle name="Comma 2 2 4" xfId="261"/>
    <cellStyle name="Comma 2 2 4 2" xfId="1025"/>
    <cellStyle name="Comma 2 2 4 2 2" xfId="1026"/>
    <cellStyle name="Comma 2 2 5" xfId="262"/>
    <cellStyle name="Comma 2 2 5 2" xfId="1027"/>
    <cellStyle name="Comma 2 2 5 2 2" xfId="1028"/>
    <cellStyle name="Comma 2 2 6" xfId="263"/>
    <cellStyle name="Comma 2 2 6 2" xfId="1029"/>
    <cellStyle name="Comma 2 2 6 2 2" xfId="1030"/>
    <cellStyle name="Comma 2 2 7" xfId="87"/>
    <cellStyle name="Comma 2 2 8" xfId="1031"/>
    <cellStyle name="Comma 2 3" xfId="9"/>
    <cellStyle name="Comma 2 3 2" xfId="264"/>
    <cellStyle name="Comma 2 3 2 2" xfId="1032"/>
    <cellStyle name="Comma 2 3 2 2 2" xfId="1033"/>
    <cellStyle name="Comma 2 3 3" xfId="265"/>
    <cellStyle name="Comma 2 3 4" xfId="90"/>
    <cellStyle name="Comma 2 3 5" xfId="1034"/>
    <cellStyle name="Comma 2 4" xfId="266"/>
    <cellStyle name="Comma 2 4 2" xfId="267"/>
    <cellStyle name="Comma 2 4 3" xfId="1035"/>
    <cellStyle name="Comma 2 4 3 2" xfId="1036"/>
    <cellStyle name="Comma 2 5" xfId="268"/>
    <cellStyle name="Comma 2 5 2" xfId="1037"/>
    <cellStyle name="Comma 2 5 2 2" xfId="1038"/>
    <cellStyle name="Comma 2 6" xfId="269"/>
    <cellStyle name="Comma 2 6 2" xfId="3259"/>
    <cellStyle name="Comma 2 7" xfId="85"/>
    <cellStyle name="Comma 2 8" xfId="1039"/>
    <cellStyle name="Comma 20" xfId="270"/>
    <cellStyle name="Comma 20 2" xfId="1040"/>
    <cellStyle name="Comma 20 2 2" xfId="1041"/>
    <cellStyle name="Comma 21" xfId="271"/>
    <cellStyle name="Comma 21 2" xfId="1042"/>
    <cellStyle name="Comma 21 2 2" xfId="1043"/>
    <cellStyle name="Comma 21 3" xfId="3246"/>
    <cellStyle name="Comma 22" xfId="272"/>
    <cellStyle name="Comma 22 2" xfId="1044"/>
    <cellStyle name="Comma 22 2 2" xfId="1045"/>
    <cellStyle name="Comma 23" xfId="273"/>
    <cellStyle name="Comma 23 2" xfId="1046"/>
    <cellStyle name="Comma 23 2 2" xfId="1047"/>
    <cellStyle name="Comma 24" xfId="274"/>
    <cellStyle name="Comma 24 2" xfId="1048"/>
    <cellStyle name="Comma 24 2 2" xfId="1049"/>
    <cellStyle name="Comma 25" xfId="275"/>
    <cellStyle name="Comma 26" xfId="276"/>
    <cellStyle name="Comma 26 2" xfId="1050"/>
    <cellStyle name="Comma 26 2 2" xfId="1051"/>
    <cellStyle name="Comma 27" xfId="277"/>
    <cellStyle name="Comma 27 2" xfId="1052"/>
    <cellStyle name="Comma 27 2 2" xfId="1053"/>
    <cellStyle name="Comma 28" xfId="278"/>
    <cellStyle name="Comma 28 2" xfId="1054"/>
    <cellStyle name="Comma 28 2 2" xfId="1055"/>
    <cellStyle name="Comma 29" xfId="279"/>
    <cellStyle name="Comma 3" xfId="5"/>
    <cellStyle name="Comma 3 2" xfId="43"/>
    <cellStyle name="Comma 3 2 2" xfId="94"/>
    <cellStyle name="Comma 3 2 2 2" xfId="1056"/>
    <cellStyle name="Comma 3 2 3" xfId="1057"/>
    <cellStyle name="Comma 3 3" xfId="280"/>
    <cellStyle name="Comma 3 3 2" xfId="281"/>
    <cellStyle name="Comma 3 3 3" xfId="282"/>
    <cellStyle name="Comma 3 3 3 2" xfId="1058"/>
    <cellStyle name="Comma 3 3 3 2 2" xfId="1059"/>
    <cellStyle name="Comma 3 3 4" xfId="1060"/>
    <cellStyle name="Comma 3 3 4 2" xfId="1061"/>
    <cellStyle name="Comma 3 4" xfId="283"/>
    <cellStyle name="Comma 3 4 2" xfId="1062"/>
    <cellStyle name="Comma 3 4 2 2" xfId="1063"/>
    <cellStyle name="Comma 3 5" xfId="284"/>
    <cellStyle name="Comma 3 6" xfId="86"/>
    <cellStyle name="Comma 30" xfId="285"/>
    <cellStyle name="Comma 30 2" xfId="1064"/>
    <cellStyle name="Comma 30 2 2" xfId="1065"/>
    <cellStyle name="Comma 31" xfId="286"/>
    <cellStyle name="Comma 31 2" xfId="1066"/>
    <cellStyle name="Comma 31 2 2" xfId="1067"/>
    <cellStyle name="Comma 32" xfId="1068"/>
    <cellStyle name="Comma 33" xfId="1069"/>
    <cellStyle name="Comma 4" xfId="8"/>
    <cellStyle name="Comma 4 2" xfId="287"/>
    <cellStyle name="Comma 4 2 2" xfId="1070"/>
    <cellStyle name="Comma 4 2 2 2" xfId="1071"/>
    <cellStyle name="Comma 4 2 3" xfId="1072"/>
    <cellStyle name="Comma 4 3" xfId="288"/>
    <cellStyle name="Comma 4 3 2" xfId="1073"/>
    <cellStyle name="Comma 4 3 2 2" xfId="1074"/>
    <cellStyle name="Comma 4 4" xfId="289"/>
    <cellStyle name="Comma 4 5" xfId="89"/>
    <cellStyle name="Comma 4 6" xfId="1075"/>
    <cellStyle name="Comma 5" xfId="290"/>
    <cellStyle name="Comma 5 2" xfId="291"/>
    <cellStyle name="Comma 5 2 2" xfId="1076"/>
    <cellStyle name="Comma 5 2 2 2" xfId="1077"/>
    <cellStyle name="Comma 5 3" xfId="292"/>
    <cellStyle name="Comma 5 3 2" xfId="1078"/>
    <cellStyle name="Comma 5 3 2 2" xfId="1079"/>
    <cellStyle name="Comma 5 4" xfId="293"/>
    <cellStyle name="Comma 5 4 2" xfId="1080"/>
    <cellStyle name="Comma 5 4 2 2" xfId="1081"/>
    <cellStyle name="Comma 5 5" xfId="1082"/>
    <cellStyle name="Comma 5 5 2" xfId="1083"/>
    <cellStyle name="Comma 5 6" xfId="1084"/>
    <cellStyle name="Comma 5 7" xfId="1085"/>
    <cellStyle name="Comma 6" xfId="73"/>
    <cellStyle name="Comma 6 2" xfId="294"/>
    <cellStyle name="Comma 6 2 2" xfId="1086"/>
    <cellStyle name="Comma 6 2 2 2" xfId="1087"/>
    <cellStyle name="Comma 6 3" xfId="95"/>
    <cellStyle name="Comma 6 3 2" xfId="1088"/>
    <cellStyle name="Comma 6 3 2 2" xfId="1089"/>
    <cellStyle name="Comma 6 3 3" xfId="1090"/>
    <cellStyle name="Comma 6 4" xfId="1091"/>
    <cellStyle name="Comma 6 4 2" xfId="1092"/>
    <cellStyle name="Comma 6 4 2 2" xfId="1093"/>
    <cellStyle name="Comma 6 4 3" xfId="1094"/>
    <cellStyle name="Comma 6 5" xfId="1095"/>
    <cellStyle name="Comma 6 5 2" xfId="1096"/>
    <cellStyle name="Comma 6 6" xfId="1097"/>
    <cellStyle name="Comma 6 6 2" xfId="1098"/>
    <cellStyle name="Comma 6 7" xfId="1099"/>
    <cellStyle name="Comma 7" xfId="295"/>
    <cellStyle name="Comma 7 2" xfId="296"/>
    <cellStyle name="Comma 7 2 2" xfId="1100"/>
    <cellStyle name="Comma 7 2 2 2" xfId="1101"/>
    <cellStyle name="Comma 7 3" xfId="297"/>
    <cellStyle name="Comma 7 3 2" xfId="1102"/>
    <cellStyle name="Comma 7 3 2 2" xfId="1103"/>
    <cellStyle name="Comma 7 4" xfId="298"/>
    <cellStyle name="Comma 7 4 2" xfId="1104"/>
    <cellStyle name="Comma 7 4 2 2" xfId="1105"/>
    <cellStyle name="Comma 7 5" xfId="1106"/>
    <cellStyle name="Comma 7 5 2" xfId="1107"/>
    <cellStyle name="Comma 8" xfId="299"/>
    <cellStyle name="Comma 8 2" xfId="1108"/>
    <cellStyle name="Comma 8 2 2" xfId="1109"/>
    <cellStyle name="Comma 9" xfId="74"/>
    <cellStyle name="Comma 9 2" xfId="96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" xfId="3215" builtinId="53" customBuiltin="1"/>
    <cellStyle name="Explanatory Text 2" xfId="44"/>
    <cellStyle name="Explanatory Text 2 2" xfId="307"/>
    <cellStyle name="Explanatory Text 2 3" xfId="308"/>
    <cellStyle name="Explanatory Text 3" xfId="1110"/>
    <cellStyle name="Good" xfId="3205" builtinId="26" customBuiltin="1"/>
    <cellStyle name="Good 2" xfId="45"/>
    <cellStyle name="Good 2 2" xfId="309"/>
    <cellStyle name="Good 2 3" xfId="310"/>
    <cellStyle name="Good 3" xfId="1111"/>
    <cellStyle name="Heading 1" xfId="3201" builtinId="16" customBuiltin="1"/>
    <cellStyle name="Heading 1 2" xfId="46"/>
    <cellStyle name="Heading 1 2 2" xfId="311"/>
    <cellStyle name="Heading 1 2 3" xfId="312"/>
    <cellStyle name="Heading 1 3" xfId="1112"/>
    <cellStyle name="Heading 2" xfId="3202" builtinId="17" customBuiltin="1"/>
    <cellStyle name="Heading 2 2" xfId="47"/>
    <cellStyle name="Heading 2 2 2" xfId="313"/>
    <cellStyle name="Heading 2 2 3" xfId="314"/>
    <cellStyle name="Heading 2 3" xfId="1113"/>
    <cellStyle name="Heading 3" xfId="3203" builtinId="18" customBuiltin="1"/>
    <cellStyle name="Heading 3 2" xfId="48"/>
    <cellStyle name="Heading 3 2 2" xfId="315"/>
    <cellStyle name="Heading 3 2 3" xfId="316"/>
    <cellStyle name="Heading 3 3" xfId="1114"/>
    <cellStyle name="Heading 4" xfId="3204" builtinId="19" customBuiltin="1"/>
    <cellStyle name="Heading 4 2" xfId="49"/>
    <cellStyle name="Heading 4 2 2" xfId="317"/>
    <cellStyle name="Heading 4 2 3" xfId="318"/>
    <cellStyle name="Heading 4 3" xfId="1115"/>
    <cellStyle name="Hyperlink 2" xfId="319"/>
    <cellStyle name="Hyperlink 3" xfId="320"/>
    <cellStyle name="Îáû÷íûé_AMD" xfId="321"/>
    <cellStyle name="Input" xfId="3208" builtinId="20" customBuiltin="1"/>
    <cellStyle name="Input 2" xfId="50"/>
    <cellStyle name="Input 2 10" xfId="1116"/>
    <cellStyle name="Input 2 10 2" xfId="1117"/>
    <cellStyle name="Input 2 10 2 2" xfId="1118"/>
    <cellStyle name="Input 2 10 3" xfId="1119"/>
    <cellStyle name="Input 2 11" xfId="1120"/>
    <cellStyle name="Input 2 11 2" xfId="1121"/>
    <cellStyle name="Input 2 12" xfId="1122"/>
    <cellStyle name="Input 2 12 2" xfId="1123"/>
    <cellStyle name="Input 2 13" xfId="1124"/>
    <cellStyle name="Input 2 14" xfId="3257"/>
    <cellStyle name="Input 2 2" xfId="80"/>
    <cellStyle name="Input 2 2 10" xfId="1125"/>
    <cellStyle name="Input 2 2 10 2" xfId="1126"/>
    <cellStyle name="Input 2 2 11" xfId="1127"/>
    <cellStyle name="Input 2 2 11 2" xfId="1128"/>
    <cellStyle name="Input 2 2 12" xfId="1129"/>
    <cellStyle name="Input 2 2 2" xfId="502"/>
    <cellStyle name="Input 2 2 2 10" xfId="1130"/>
    <cellStyle name="Input 2 2 2 10 2" xfId="1131"/>
    <cellStyle name="Input 2 2 2 11" xfId="1132"/>
    <cellStyle name="Input 2 2 2 2" xfId="1133"/>
    <cellStyle name="Input 2 2 2 2 2" xfId="1134"/>
    <cellStyle name="Input 2 2 2 2 2 2" xfId="1135"/>
    <cellStyle name="Input 2 2 2 2 3" xfId="1136"/>
    <cellStyle name="Input 2 2 2 2 3 2" xfId="1137"/>
    <cellStyle name="Input 2 2 2 2 4" xfId="1138"/>
    <cellStyle name="Input 2 2 2 3" xfId="1139"/>
    <cellStyle name="Input 2 2 2 3 2" xfId="1140"/>
    <cellStyle name="Input 2 2 2 3 2 2" xfId="1141"/>
    <cellStyle name="Input 2 2 2 3 3" xfId="1142"/>
    <cellStyle name="Input 2 2 2 3 3 2" xfId="1143"/>
    <cellStyle name="Input 2 2 2 3 4" xfId="1144"/>
    <cellStyle name="Input 2 2 2 4" xfId="1145"/>
    <cellStyle name="Input 2 2 2 4 2" xfId="1146"/>
    <cellStyle name="Input 2 2 2 4 2 2" xfId="1147"/>
    <cellStyle name="Input 2 2 2 4 3" xfId="1148"/>
    <cellStyle name="Input 2 2 2 4 3 2" xfId="1149"/>
    <cellStyle name="Input 2 2 2 4 4" xfId="1150"/>
    <cellStyle name="Input 2 2 2 5" xfId="1151"/>
    <cellStyle name="Input 2 2 2 5 2" xfId="1152"/>
    <cellStyle name="Input 2 2 2 5 2 2" xfId="1153"/>
    <cellStyle name="Input 2 2 2 5 3" xfId="1154"/>
    <cellStyle name="Input 2 2 2 5 3 2" xfId="1155"/>
    <cellStyle name="Input 2 2 2 5 4" xfId="1156"/>
    <cellStyle name="Input 2 2 2 6" xfId="1157"/>
    <cellStyle name="Input 2 2 2 6 2" xfId="1158"/>
    <cellStyle name="Input 2 2 2 6 2 2" xfId="1159"/>
    <cellStyle name="Input 2 2 2 6 3" xfId="1160"/>
    <cellStyle name="Input 2 2 2 6 3 2" xfId="1161"/>
    <cellStyle name="Input 2 2 2 6 4" xfId="1162"/>
    <cellStyle name="Input 2 2 2 7" xfId="1163"/>
    <cellStyle name="Input 2 2 2 7 2" xfId="1164"/>
    <cellStyle name="Input 2 2 2 7 2 2" xfId="1165"/>
    <cellStyle name="Input 2 2 2 7 3" xfId="1166"/>
    <cellStyle name="Input 2 2 2 7 3 2" xfId="1167"/>
    <cellStyle name="Input 2 2 2 7 4" xfId="1168"/>
    <cellStyle name="Input 2 2 2 8" xfId="1169"/>
    <cellStyle name="Input 2 2 2 8 2" xfId="1170"/>
    <cellStyle name="Input 2 2 2 8 2 2" xfId="1171"/>
    <cellStyle name="Input 2 2 2 8 3" xfId="1172"/>
    <cellStyle name="Input 2 2 2 9" xfId="1173"/>
    <cellStyle name="Input 2 2 2 9 2" xfId="1174"/>
    <cellStyle name="Input 2 2 3" xfId="518"/>
    <cellStyle name="Input 2 2 3 10" xfId="1175"/>
    <cellStyle name="Input 2 2 3 10 2" xfId="1176"/>
    <cellStyle name="Input 2 2 3 11" xfId="1177"/>
    <cellStyle name="Input 2 2 3 2" xfId="1178"/>
    <cellStyle name="Input 2 2 3 2 2" xfId="1179"/>
    <cellStyle name="Input 2 2 3 2 2 2" xfId="1180"/>
    <cellStyle name="Input 2 2 3 2 3" xfId="1181"/>
    <cellStyle name="Input 2 2 3 2 3 2" xfId="1182"/>
    <cellStyle name="Input 2 2 3 2 4" xfId="1183"/>
    <cellStyle name="Input 2 2 3 3" xfId="1184"/>
    <cellStyle name="Input 2 2 3 3 2" xfId="1185"/>
    <cellStyle name="Input 2 2 3 3 2 2" xfId="1186"/>
    <cellStyle name="Input 2 2 3 3 3" xfId="1187"/>
    <cellStyle name="Input 2 2 3 3 3 2" xfId="1188"/>
    <cellStyle name="Input 2 2 3 3 4" xfId="1189"/>
    <cellStyle name="Input 2 2 3 4" xfId="1190"/>
    <cellStyle name="Input 2 2 3 4 2" xfId="1191"/>
    <cellStyle name="Input 2 2 3 4 2 2" xfId="1192"/>
    <cellStyle name="Input 2 2 3 4 3" xfId="1193"/>
    <cellStyle name="Input 2 2 3 4 3 2" xfId="1194"/>
    <cellStyle name="Input 2 2 3 4 4" xfId="1195"/>
    <cellStyle name="Input 2 2 3 5" xfId="1196"/>
    <cellStyle name="Input 2 2 3 5 2" xfId="1197"/>
    <cellStyle name="Input 2 2 3 5 2 2" xfId="1198"/>
    <cellStyle name="Input 2 2 3 5 3" xfId="1199"/>
    <cellStyle name="Input 2 2 3 5 3 2" xfId="1200"/>
    <cellStyle name="Input 2 2 3 5 4" xfId="1201"/>
    <cellStyle name="Input 2 2 3 6" xfId="1202"/>
    <cellStyle name="Input 2 2 3 6 2" xfId="1203"/>
    <cellStyle name="Input 2 2 3 6 2 2" xfId="1204"/>
    <cellStyle name="Input 2 2 3 6 3" xfId="1205"/>
    <cellStyle name="Input 2 2 3 6 3 2" xfId="1206"/>
    <cellStyle name="Input 2 2 3 6 4" xfId="1207"/>
    <cellStyle name="Input 2 2 3 7" xfId="1208"/>
    <cellStyle name="Input 2 2 3 7 2" xfId="1209"/>
    <cellStyle name="Input 2 2 3 7 2 2" xfId="1210"/>
    <cellStyle name="Input 2 2 3 7 3" xfId="1211"/>
    <cellStyle name="Input 2 2 3 7 3 2" xfId="1212"/>
    <cellStyle name="Input 2 2 3 7 4" xfId="1213"/>
    <cellStyle name="Input 2 2 3 8" xfId="1214"/>
    <cellStyle name="Input 2 2 3 8 2" xfId="1215"/>
    <cellStyle name="Input 2 2 3 8 2 2" xfId="1216"/>
    <cellStyle name="Input 2 2 3 8 3" xfId="1217"/>
    <cellStyle name="Input 2 2 3 9" xfId="1218"/>
    <cellStyle name="Input 2 2 3 9 2" xfId="1219"/>
    <cellStyle name="Input 2 2 4" xfId="1220"/>
    <cellStyle name="Input 2 2 4 2" xfId="1221"/>
    <cellStyle name="Input 2 2 4 2 2" xfId="1222"/>
    <cellStyle name="Input 2 2 4 3" xfId="1223"/>
    <cellStyle name="Input 2 2 4 3 2" xfId="1224"/>
    <cellStyle name="Input 2 2 4 4" xfId="1225"/>
    <cellStyle name="Input 2 2 5" xfId="1226"/>
    <cellStyle name="Input 2 2 5 2" xfId="1227"/>
    <cellStyle name="Input 2 2 5 2 2" xfId="1228"/>
    <cellStyle name="Input 2 2 5 3" xfId="1229"/>
    <cellStyle name="Input 2 2 5 3 2" xfId="1230"/>
    <cellStyle name="Input 2 2 5 4" xfId="1231"/>
    <cellStyle name="Input 2 2 6" xfId="1232"/>
    <cellStyle name="Input 2 2 6 2" xfId="1233"/>
    <cellStyle name="Input 2 2 6 2 2" xfId="1234"/>
    <cellStyle name="Input 2 2 6 3" xfId="1235"/>
    <cellStyle name="Input 2 2 6 3 2" xfId="1236"/>
    <cellStyle name="Input 2 2 6 4" xfId="1237"/>
    <cellStyle name="Input 2 2 7" xfId="1238"/>
    <cellStyle name="Input 2 2 7 2" xfId="1239"/>
    <cellStyle name="Input 2 2 7 2 2" xfId="1240"/>
    <cellStyle name="Input 2 2 7 3" xfId="1241"/>
    <cellStyle name="Input 2 2 7 3 2" xfId="1242"/>
    <cellStyle name="Input 2 2 7 4" xfId="1243"/>
    <cellStyle name="Input 2 2 8" xfId="1244"/>
    <cellStyle name="Input 2 2 8 2" xfId="1245"/>
    <cellStyle name="Input 2 2 8 2 2" xfId="1246"/>
    <cellStyle name="Input 2 2 8 3" xfId="1247"/>
    <cellStyle name="Input 2 2 8 3 2" xfId="1248"/>
    <cellStyle name="Input 2 2 8 4" xfId="1249"/>
    <cellStyle name="Input 2 2 9" xfId="1250"/>
    <cellStyle name="Input 2 2 9 2" xfId="1251"/>
    <cellStyle name="Input 2 2 9 2 2" xfId="1252"/>
    <cellStyle name="Input 2 2 9 3" xfId="1253"/>
    <cellStyle name="Input 2 3" xfId="322"/>
    <cellStyle name="Input 2 3 10" xfId="1254"/>
    <cellStyle name="Input 2 3 10 2" xfId="1255"/>
    <cellStyle name="Input 2 3 10 2 2" xfId="1256"/>
    <cellStyle name="Input 2 3 10 3" xfId="1257"/>
    <cellStyle name="Input 2 3 11" xfId="1258"/>
    <cellStyle name="Input 2 3 11 2" xfId="1259"/>
    <cellStyle name="Input 2 3 12" xfId="1260"/>
    <cellStyle name="Input 2 3 12 2" xfId="1261"/>
    <cellStyle name="Input 2 3 13" xfId="1262"/>
    <cellStyle name="Input 2 3 2" xfId="504"/>
    <cellStyle name="Input 2 3 2 10" xfId="1263"/>
    <cellStyle name="Input 2 3 2 10 2" xfId="1264"/>
    <cellStyle name="Input 2 3 2 11" xfId="1265"/>
    <cellStyle name="Input 2 3 2 2" xfId="1266"/>
    <cellStyle name="Input 2 3 2 2 2" xfId="1267"/>
    <cellStyle name="Input 2 3 2 2 2 2" xfId="1268"/>
    <cellStyle name="Input 2 3 2 2 3" xfId="1269"/>
    <cellStyle name="Input 2 3 2 2 3 2" xfId="1270"/>
    <cellStyle name="Input 2 3 2 2 4" xfId="1271"/>
    <cellStyle name="Input 2 3 2 3" xfId="1272"/>
    <cellStyle name="Input 2 3 2 3 2" xfId="1273"/>
    <cellStyle name="Input 2 3 2 3 2 2" xfId="1274"/>
    <cellStyle name="Input 2 3 2 3 3" xfId="1275"/>
    <cellStyle name="Input 2 3 2 3 3 2" xfId="1276"/>
    <cellStyle name="Input 2 3 2 3 4" xfId="1277"/>
    <cellStyle name="Input 2 3 2 4" xfId="1278"/>
    <cellStyle name="Input 2 3 2 4 2" xfId="1279"/>
    <cellStyle name="Input 2 3 2 4 2 2" xfId="1280"/>
    <cellStyle name="Input 2 3 2 4 3" xfId="1281"/>
    <cellStyle name="Input 2 3 2 4 3 2" xfId="1282"/>
    <cellStyle name="Input 2 3 2 4 4" xfId="1283"/>
    <cellStyle name="Input 2 3 2 5" xfId="1284"/>
    <cellStyle name="Input 2 3 2 5 2" xfId="1285"/>
    <cellStyle name="Input 2 3 2 5 2 2" xfId="1286"/>
    <cellStyle name="Input 2 3 2 5 3" xfId="1287"/>
    <cellStyle name="Input 2 3 2 5 3 2" xfId="1288"/>
    <cellStyle name="Input 2 3 2 5 4" xfId="1289"/>
    <cellStyle name="Input 2 3 2 6" xfId="1290"/>
    <cellStyle name="Input 2 3 2 6 2" xfId="1291"/>
    <cellStyle name="Input 2 3 2 6 2 2" xfId="1292"/>
    <cellStyle name="Input 2 3 2 6 3" xfId="1293"/>
    <cellStyle name="Input 2 3 2 6 3 2" xfId="1294"/>
    <cellStyle name="Input 2 3 2 6 4" xfId="1295"/>
    <cellStyle name="Input 2 3 2 7" xfId="1296"/>
    <cellStyle name="Input 2 3 2 7 2" xfId="1297"/>
    <cellStyle name="Input 2 3 2 7 2 2" xfId="1298"/>
    <cellStyle name="Input 2 3 2 7 3" xfId="1299"/>
    <cellStyle name="Input 2 3 2 7 3 2" xfId="1300"/>
    <cellStyle name="Input 2 3 2 7 4" xfId="1301"/>
    <cellStyle name="Input 2 3 2 8" xfId="1302"/>
    <cellStyle name="Input 2 3 2 8 2" xfId="1303"/>
    <cellStyle name="Input 2 3 2 8 2 2" xfId="1304"/>
    <cellStyle name="Input 2 3 2 8 3" xfId="1305"/>
    <cellStyle name="Input 2 3 2 9" xfId="1306"/>
    <cellStyle name="Input 2 3 2 9 2" xfId="1307"/>
    <cellStyle name="Input 2 3 3" xfId="514"/>
    <cellStyle name="Input 2 3 3 10" xfId="1308"/>
    <cellStyle name="Input 2 3 3 10 2" xfId="1309"/>
    <cellStyle name="Input 2 3 3 11" xfId="1310"/>
    <cellStyle name="Input 2 3 3 2" xfId="1311"/>
    <cellStyle name="Input 2 3 3 2 2" xfId="1312"/>
    <cellStyle name="Input 2 3 3 2 2 2" xfId="1313"/>
    <cellStyle name="Input 2 3 3 2 3" xfId="1314"/>
    <cellStyle name="Input 2 3 3 2 3 2" xfId="1315"/>
    <cellStyle name="Input 2 3 3 2 4" xfId="1316"/>
    <cellStyle name="Input 2 3 3 3" xfId="1317"/>
    <cellStyle name="Input 2 3 3 3 2" xfId="1318"/>
    <cellStyle name="Input 2 3 3 3 2 2" xfId="1319"/>
    <cellStyle name="Input 2 3 3 3 3" xfId="1320"/>
    <cellStyle name="Input 2 3 3 3 3 2" xfId="1321"/>
    <cellStyle name="Input 2 3 3 3 4" xfId="1322"/>
    <cellStyle name="Input 2 3 3 4" xfId="1323"/>
    <cellStyle name="Input 2 3 3 4 2" xfId="1324"/>
    <cellStyle name="Input 2 3 3 4 2 2" xfId="1325"/>
    <cellStyle name="Input 2 3 3 4 3" xfId="1326"/>
    <cellStyle name="Input 2 3 3 4 3 2" xfId="1327"/>
    <cellStyle name="Input 2 3 3 4 4" xfId="1328"/>
    <cellStyle name="Input 2 3 3 5" xfId="1329"/>
    <cellStyle name="Input 2 3 3 5 2" xfId="1330"/>
    <cellStyle name="Input 2 3 3 5 2 2" xfId="1331"/>
    <cellStyle name="Input 2 3 3 5 3" xfId="1332"/>
    <cellStyle name="Input 2 3 3 5 3 2" xfId="1333"/>
    <cellStyle name="Input 2 3 3 5 4" xfId="1334"/>
    <cellStyle name="Input 2 3 3 6" xfId="1335"/>
    <cellStyle name="Input 2 3 3 6 2" xfId="1336"/>
    <cellStyle name="Input 2 3 3 6 2 2" xfId="1337"/>
    <cellStyle name="Input 2 3 3 6 3" xfId="1338"/>
    <cellStyle name="Input 2 3 3 6 3 2" xfId="1339"/>
    <cellStyle name="Input 2 3 3 6 4" xfId="1340"/>
    <cellStyle name="Input 2 3 3 7" xfId="1341"/>
    <cellStyle name="Input 2 3 3 7 2" xfId="1342"/>
    <cellStyle name="Input 2 3 3 7 2 2" xfId="1343"/>
    <cellStyle name="Input 2 3 3 7 3" xfId="1344"/>
    <cellStyle name="Input 2 3 3 7 3 2" xfId="1345"/>
    <cellStyle name="Input 2 3 3 7 4" xfId="1346"/>
    <cellStyle name="Input 2 3 3 8" xfId="1347"/>
    <cellStyle name="Input 2 3 3 8 2" xfId="1348"/>
    <cellStyle name="Input 2 3 3 8 2 2" xfId="1349"/>
    <cellStyle name="Input 2 3 3 8 3" xfId="1350"/>
    <cellStyle name="Input 2 3 3 9" xfId="1351"/>
    <cellStyle name="Input 2 3 3 9 2" xfId="1352"/>
    <cellStyle name="Input 2 3 4" xfId="1353"/>
    <cellStyle name="Input 2 3 4 2" xfId="1354"/>
    <cellStyle name="Input 2 3 4 2 2" xfId="1355"/>
    <cellStyle name="Input 2 3 4 3" xfId="1356"/>
    <cellStyle name="Input 2 3 4 3 2" xfId="1357"/>
    <cellStyle name="Input 2 3 4 4" xfId="1358"/>
    <cellStyle name="Input 2 3 5" xfId="1359"/>
    <cellStyle name="Input 2 3 5 2" xfId="1360"/>
    <cellStyle name="Input 2 3 5 2 2" xfId="1361"/>
    <cellStyle name="Input 2 3 5 3" xfId="1362"/>
    <cellStyle name="Input 2 3 5 3 2" xfId="1363"/>
    <cellStyle name="Input 2 3 5 4" xfId="1364"/>
    <cellStyle name="Input 2 3 6" xfId="1365"/>
    <cellStyle name="Input 2 3 6 2" xfId="1366"/>
    <cellStyle name="Input 2 3 6 2 2" xfId="1367"/>
    <cellStyle name="Input 2 3 6 3" xfId="1368"/>
    <cellStyle name="Input 2 3 6 3 2" xfId="1369"/>
    <cellStyle name="Input 2 3 6 4" xfId="1370"/>
    <cellStyle name="Input 2 3 7" xfId="1371"/>
    <cellStyle name="Input 2 3 7 2" xfId="1372"/>
    <cellStyle name="Input 2 3 7 2 2" xfId="1373"/>
    <cellStyle name="Input 2 3 7 3" xfId="1374"/>
    <cellStyle name="Input 2 3 7 3 2" xfId="1375"/>
    <cellStyle name="Input 2 3 7 4" xfId="1376"/>
    <cellStyle name="Input 2 3 8" xfId="1377"/>
    <cellStyle name="Input 2 3 8 2" xfId="1378"/>
    <cellStyle name="Input 2 3 8 2 2" xfId="1379"/>
    <cellStyle name="Input 2 3 8 3" xfId="1380"/>
    <cellStyle name="Input 2 3 8 3 2" xfId="1381"/>
    <cellStyle name="Input 2 3 8 4" xfId="1382"/>
    <cellStyle name="Input 2 3 9" xfId="1383"/>
    <cellStyle name="Input 2 3 9 2" xfId="1384"/>
    <cellStyle name="Input 2 3 9 2 2" xfId="1385"/>
    <cellStyle name="Input 2 3 9 3" xfId="1386"/>
    <cellStyle name="Input 2 3 9 3 2" xfId="1387"/>
    <cellStyle name="Input 2 3 9 4" xfId="1388"/>
    <cellStyle name="Input 2 4" xfId="497"/>
    <cellStyle name="Input 2 4 10" xfId="1389"/>
    <cellStyle name="Input 2 4 10 2" xfId="1390"/>
    <cellStyle name="Input 2 4 11" xfId="1391"/>
    <cellStyle name="Input 2 4 2" xfId="1392"/>
    <cellStyle name="Input 2 4 2 2" xfId="1393"/>
    <cellStyle name="Input 2 4 2 2 2" xfId="1394"/>
    <cellStyle name="Input 2 4 2 3" xfId="1395"/>
    <cellStyle name="Input 2 4 2 3 2" xfId="1396"/>
    <cellStyle name="Input 2 4 2 4" xfId="1397"/>
    <cellStyle name="Input 2 4 3" xfId="1398"/>
    <cellStyle name="Input 2 4 3 2" xfId="1399"/>
    <cellStyle name="Input 2 4 3 2 2" xfId="1400"/>
    <cellStyle name="Input 2 4 3 3" xfId="1401"/>
    <cellStyle name="Input 2 4 3 3 2" xfId="1402"/>
    <cellStyle name="Input 2 4 3 4" xfId="1403"/>
    <cellStyle name="Input 2 4 4" xfId="1404"/>
    <cellStyle name="Input 2 4 4 2" xfId="1405"/>
    <cellStyle name="Input 2 4 4 2 2" xfId="1406"/>
    <cellStyle name="Input 2 4 4 3" xfId="1407"/>
    <cellStyle name="Input 2 4 4 3 2" xfId="1408"/>
    <cellStyle name="Input 2 4 4 4" xfId="1409"/>
    <cellStyle name="Input 2 4 5" xfId="1410"/>
    <cellStyle name="Input 2 4 5 2" xfId="1411"/>
    <cellStyle name="Input 2 4 5 2 2" xfId="1412"/>
    <cellStyle name="Input 2 4 5 3" xfId="1413"/>
    <cellStyle name="Input 2 4 5 3 2" xfId="1414"/>
    <cellStyle name="Input 2 4 5 4" xfId="1415"/>
    <cellStyle name="Input 2 4 6" xfId="1416"/>
    <cellStyle name="Input 2 4 6 2" xfId="1417"/>
    <cellStyle name="Input 2 4 6 2 2" xfId="1418"/>
    <cellStyle name="Input 2 4 6 3" xfId="1419"/>
    <cellStyle name="Input 2 4 6 3 2" xfId="1420"/>
    <cellStyle name="Input 2 4 6 4" xfId="1421"/>
    <cellStyle name="Input 2 4 7" xfId="1422"/>
    <cellStyle name="Input 2 4 7 2" xfId="1423"/>
    <cellStyle name="Input 2 4 7 2 2" xfId="1424"/>
    <cellStyle name="Input 2 4 7 3" xfId="1425"/>
    <cellStyle name="Input 2 4 7 3 2" xfId="1426"/>
    <cellStyle name="Input 2 4 7 4" xfId="1427"/>
    <cellStyle name="Input 2 4 8" xfId="1428"/>
    <cellStyle name="Input 2 4 8 2" xfId="1429"/>
    <cellStyle name="Input 2 4 8 2 2" xfId="1430"/>
    <cellStyle name="Input 2 4 8 3" xfId="1431"/>
    <cellStyle name="Input 2 4 9" xfId="1432"/>
    <cellStyle name="Input 2 4 9 2" xfId="1433"/>
    <cellStyle name="Input 2 5" xfId="1434"/>
    <cellStyle name="Input 2 5 2" xfId="1435"/>
    <cellStyle name="Input 2 5 2 2" xfId="1436"/>
    <cellStyle name="Input 2 5 3" xfId="1437"/>
    <cellStyle name="Input 2 5 3 2" xfId="1438"/>
    <cellStyle name="Input 2 5 4" xfId="1439"/>
    <cellStyle name="Input 2 6" xfId="1440"/>
    <cellStyle name="Input 2 6 2" xfId="1441"/>
    <cellStyle name="Input 2 6 2 2" xfId="1442"/>
    <cellStyle name="Input 2 6 3" xfId="1443"/>
    <cellStyle name="Input 2 6 3 2" xfId="1444"/>
    <cellStyle name="Input 2 6 4" xfId="1445"/>
    <cellStyle name="Input 2 7" xfId="1446"/>
    <cellStyle name="Input 2 7 2" xfId="1447"/>
    <cellStyle name="Input 2 7 2 2" xfId="1448"/>
    <cellStyle name="Input 2 7 3" xfId="1449"/>
    <cellStyle name="Input 2 7 3 2" xfId="1450"/>
    <cellStyle name="Input 2 7 4" xfId="1451"/>
    <cellStyle name="Input 2 8" xfId="1452"/>
    <cellStyle name="Input 2 8 2" xfId="1453"/>
    <cellStyle name="Input 2 8 2 2" xfId="1454"/>
    <cellStyle name="Input 2 8 3" xfId="1455"/>
    <cellStyle name="Input 2 8 3 2" xfId="1456"/>
    <cellStyle name="Input 2 8 4" xfId="1457"/>
    <cellStyle name="Input 2 9" xfId="1458"/>
    <cellStyle name="Input 2 9 2" xfId="1459"/>
    <cellStyle name="Input 2 9 2 2" xfId="1460"/>
    <cellStyle name="Input 2 9 3" xfId="1461"/>
    <cellStyle name="Input 2 9 3 2" xfId="1462"/>
    <cellStyle name="Input 2 9 4" xfId="1463"/>
    <cellStyle name="Input 3" xfId="1464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" xfId="3211" builtinId="24" customBuiltin="1"/>
    <cellStyle name="Linked Cell 2" xfId="51"/>
    <cellStyle name="Linked Cell 2 2" xfId="330"/>
    <cellStyle name="Linked Cell 2 3" xfId="331"/>
    <cellStyle name="Linked Cell 3" xfId="1465"/>
    <cellStyle name="Milliers [0]_laroux" xfId="332"/>
    <cellStyle name="Milliers_laroux" xfId="333"/>
    <cellStyle name="Neutral" xfId="3207" builtinId="28" customBuiltin="1"/>
    <cellStyle name="Neutral 2" xfId="12"/>
    <cellStyle name="Neutral 2 2" xfId="334"/>
    <cellStyle name="Neutral 2 3" xfId="335"/>
    <cellStyle name="Neutral 3" xfId="52"/>
    <cellStyle name="Neutral 4" xfId="1466"/>
    <cellStyle name="no dec" xfId="336"/>
    <cellStyle name="Normal" xfId="0" builtinId="0"/>
    <cellStyle name="Normal - Style1" xfId="337"/>
    <cellStyle name="Normal 10" xfId="75"/>
    <cellStyle name="Normal 10 2" xfId="338"/>
    <cellStyle name="Normal 10 2 2" xfId="1467"/>
    <cellStyle name="Normal 10 2 2 2" xfId="1468"/>
    <cellStyle name="Normal 10 2 2 3" xfId="3195"/>
    <cellStyle name="Normal 10 2 2 3 2" xfId="3196"/>
    <cellStyle name="Normal 10 2 3" xfId="1469"/>
    <cellStyle name="Normal 10 3" xfId="339"/>
    <cellStyle name="Normal 10 3 2" xfId="1470"/>
    <cellStyle name="Normal 10 4" xfId="1471"/>
    <cellStyle name="Normal 10 4 2" xfId="1472"/>
    <cellStyle name="Normal 10 5" xfId="1473"/>
    <cellStyle name="Normal 11" xfId="340"/>
    <cellStyle name="Normal 11 2" xfId="341"/>
    <cellStyle name="Normal 11 3" xfId="342"/>
    <cellStyle name="Normal 11 4" xfId="1474"/>
    <cellStyle name="Normal 12" xfId="76"/>
    <cellStyle name="Normal 12 2" xfId="343"/>
    <cellStyle name="Normal 12 3" xfId="344"/>
    <cellStyle name="Normal 12 4" xfId="3260"/>
    <cellStyle name="Normal 13" xfId="345"/>
    <cellStyle name="Normal 13 2" xfId="346"/>
    <cellStyle name="Normal 13 3" xfId="1475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8" xfId="359"/>
    <cellStyle name="Normal 18 2" xfId="360"/>
    <cellStyle name="Normal 19" xfId="361"/>
    <cellStyle name="Normal 2" xfId="1"/>
    <cellStyle name="Normal 2 10" xfId="362"/>
    <cellStyle name="Normal 2 11" xfId="363"/>
    <cellStyle name="Normal 2 12" xfId="364"/>
    <cellStyle name="Normal 2 13" xfId="1476"/>
    <cellStyle name="Normal 2 14" xfId="3194"/>
    <cellStyle name="Normal 2 2" xfId="53"/>
    <cellStyle name="Normal 2 2 2" xfId="70"/>
    <cellStyle name="Normal 2 2 3" xfId="365"/>
    <cellStyle name="Normal 2 2 4" xfId="366"/>
    <cellStyle name="Normal 2 2 5" xfId="1477"/>
    <cellStyle name="Normal 2 3" xfId="54"/>
    <cellStyle name="Normal 2 3 2" xfId="367"/>
    <cellStyle name="Normal 2 3 2 2" xfId="368"/>
    <cellStyle name="Normal 2 3 3" xfId="369"/>
    <cellStyle name="Normal 2 3 4" xfId="370"/>
    <cellStyle name="Normal 2 4" xfId="77"/>
    <cellStyle name="Normal 2 4 2" xfId="371"/>
    <cellStyle name="Normal 2 4 3" xfId="372"/>
    <cellStyle name="Normal 2 5" xfId="373"/>
    <cellStyle name="Normal 2 5 2" xfId="374"/>
    <cellStyle name="Normal 2 5 3" xfId="375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3.Havelvacner_N1_12 23.01.2018" xfId="1478"/>
    <cellStyle name="Normal 20" xfId="382"/>
    <cellStyle name="Normal 21" xfId="383"/>
    <cellStyle name="Normal 22" xfId="384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9" xfId="391"/>
    <cellStyle name="Normal 3" xfId="4"/>
    <cellStyle name="Normal 3 2" xfId="10"/>
    <cellStyle name="Normal 3 2 2" xfId="55"/>
    <cellStyle name="Normal 3 2 3" xfId="392"/>
    <cellStyle name="Normal 3 2 4" xfId="393"/>
    <cellStyle name="Normal 3 2 5" xfId="394"/>
    <cellStyle name="Normal 3 2 6" xfId="395"/>
    <cellStyle name="Normal 3 2 7" xfId="3192"/>
    <cellStyle name="Normal 3 3" xfId="396"/>
    <cellStyle name="Normal 3 3 2" xfId="397"/>
    <cellStyle name="Normal 3 3 3" xfId="398"/>
    <cellStyle name="Normal 3 4" xfId="399"/>
    <cellStyle name="Normal 3 5" xfId="400"/>
    <cellStyle name="Normal 3_HavelvacN2axjusakN3" xfId="13"/>
    <cellStyle name="Normal 30" xfId="401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3" xfId="414"/>
    <cellStyle name="Normal 4 4" xfId="415"/>
    <cellStyle name="Normal 4 5" xfId="416"/>
    <cellStyle name="Normal 4 6" xfId="1479"/>
    <cellStyle name="Normal 40" xfId="417"/>
    <cellStyle name="Normal 41" xfId="418"/>
    <cellStyle name="Normal 42" xfId="419"/>
    <cellStyle name="Normal 43" xfId="420"/>
    <cellStyle name="Normal 44" xfId="1480"/>
    <cellStyle name="Normal 45" xfId="522"/>
    <cellStyle name="Normal 46" xfId="1481"/>
    <cellStyle name="Normal 47" xfId="1482"/>
    <cellStyle name="Normal 48" xfId="1483"/>
    <cellStyle name="Normal 49" xfId="1484"/>
    <cellStyle name="Normal 5" xfId="14"/>
    <cellStyle name="Normal 5 2" xfId="56"/>
    <cellStyle name="Normal 5 2 2" xfId="421"/>
    <cellStyle name="Normal 5 2 2 2" xfId="1485"/>
    <cellStyle name="Normal 5 3" xfId="78"/>
    <cellStyle name="Normal 5 3 2" xfId="1486"/>
    <cellStyle name="Normal 5 3 2 2" xfId="1487"/>
    <cellStyle name="Normal 5 3 3" xfId="1488"/>
    <cellStyle name="Normal 5 4" xfId="422"/>
    <cellStyle name="Normal 5 4 2" xfId="1489"/>
    <cellStyle name="Normal 5 4 2 2" xfId="1490"/>
    <cellStyle name="Normal 5 4 3" xfId="1491"/>
    <cellStyle name="Normal 5 5" xfId="423"/>
    <cellStyle name="Normal 5 5 2" xfId="1492"/>
    <cellStyle name="Normal 5 6" xfId="1493"/>
    <cellStyle name="Normal 5 6 2" xfId="1494"/>
    <cellStyle name="Normal 5 7" xfId="1495"/>
    <cellStyle name="Normal 50" xfId="1496"/>
    <cellStyle name="Normal 51" xfId="1497"/>
    <cellStyle name="Normal 52" xfId="3193"/>
    <cellStyle name="Normal 53" xfId="3241"/>
    <cellStyle name="Normal 54" xfId="424"/>
    <cellStyle name="Normal 54 2" xfId="425"/>
    <cellStyle name="Normal 54 3" xfId="426"/>
    <cellStyle name="Normal 55" xfId="3256"/>
    <cellStyle name="Normal 56" xfId="3247"/>
    <cellStyle name="Normal 57" xfId="3254"/>
    <cellStyle name="Normal 58" xfId="3251"/>
    <cellStyle name="Normal 59" xfId="3262"/>
    <cellStyle name="Normal 6" xfId="57"/>
    <cellStyle name="Normal 6 2" xfId="427"/>
    <cellStyle name="Normal 6 2 2" xfId="428"/>
    <cellStyle name="Normal 6 2 3" xfId="429"/>
    <cellStyle name="Normal 6 3" xfId="430"/>
    <cellStyle name="Normal 6 4" xfId="431"/>
    <cellStyle name="Normal 6 5" xfId="432"/>
    <cellStyle name="Normal 60" xfId="3255"/>
    <cellStyle name="Normal 61" xfId="3249"/>
    <cellStyle name="Normal 62" xfId="3263"/>
    <cellStyle name="Normal 63" xfId="3264"/>
    <cellStyle name="Normal 64" xfId="3265"/>
    <cellStyle name="Normal 65" xfId="3266"/>
    <cellStyle name="Normal 7" xfId="58"/>
    <cellStyle name="Normal 7 2" xfId="433"/>
    <cellStyle name="Normal 7 3" xfId="434"/>
    <cellStyle name="Normal 7 4" xfId="435"/>
    <cellStyle name="Normal 78" xfId="436"/>
    <cellStyle name="Normal 78 2" xfId="437"/>
    <cellStyle name="Normal 8" xfId="69"/>
    <cellStyle name="Normal 8 2" xfId="438"/>
    <cellStyle name="Normal 8 3" xfId="439"/>
    <cellStyle name="Normal 8 4" xfId="1498"/>
    <cellStyle name="Normal 8 5" xfId="3245"/>
    <cellStyle name="Normal 9" xfId="72"/>
    <cellStyle name="Normal 9 2" xfId="440"/>
    <cellStyle name="Normal 9 3" xfId="441"/>
    <cellStyle name="Normal 9 4" xfId="1499"/>
    <cellStyle name="Note" xfId="3214" builtinId="10" customBuiltin="1"/>
    <cellStyle name="Note 2" xfId="59"/>
    <cellStyle name="Note 2 10" xfId="1500"/>
    <cellStyle name="Note 2 10 2" xfId="1501"/>
    <cellStyle name="Note 2 10 2 2" xfId="1502"/>
    <cellStyle name="Note 2 10 3" xfId="1503"/>
    <cellStyle name="Note 2 10 3 2" xfId="1504"/>
    <cellStyle name="Note 2 10 4" xfId="1505"/>
    <cellStyle name="Note 2 11" xfId="1506"/>
    <cellStyle name="Note 2 11 2" xfId="1507"/>
    <cellStyle name="Note 2 11 2 2" xfId="1508"/>
    <cellStyle name="Note 2 11 3" xfId="1509"/>
    <cellStyle name="Note 2 12" xfId="1510"/>
    <cellStyle name="Note 2 12 2" xfId="1511"/>
    <cellStyle name="Note 2 13" xfId="1512"/>
    <cellStyle name="Note 2 13 2" xfId="1513"/>
    <cellStyle name="Note 2 14" xfId="1514"/>
    <cellStyle name="Note 2 15" xfId="3253"/>
    <cellStyle name="Note 2 2" xfId="81"/>
    <cellStyle name="Note 2 2 10" xfId="1515"/>
    <cellStyle name="Note 2 2 10 2" xfId="1516"/>
    <cellStyle name="Note 2 2 11" xfId="1517"/>
    <cellStyle name="Note 2 2 11 2" xfId="1518"/>
    <cellStyle name="Note 2 2 12" xfId="1519"/>
    <cellStyle name="Note 2 2 2" xfId="498"/>
    <cellStyle name="Note 2 2 2 10" xfId="1520"/>
    <cellStyle name="Note 2 2 2 10 2" xfId="1521"/>
    <cellStyle name="Note 2 2 2 11" xfId="1522"/>
    <cellStyle name="Note 2 2 2 11 2" xfId="1523"/>
    <cellStyle name="Note 2 2 2 12" xfId="1524"/>
    <cellStyle name="Note 2 2 2 2" xfId="508"/>
    <cellStyle name="Note 2 2 2 2 10" xfId="1525"/>
    <cellStyle name="Note 2 2 2 2 10 2" xfId="1526"/>
    <cellStyle name="Note 2 2 2 2 11" xfId="1527"/>
    <cellStyle name="Note 2 2 2 2 2" xfId="1528"/>
    <cellStyle name="Note 2 2 2 2 2 2" xfId="1529"/>
    <cellStyle name="Note 2 2 2 2 2 2 2" xfId="1530"/>
    <cellStyle name="Note 2 2 2 2 2 3" xfId="1531"/>
    <cellStyle name="Note 2 2 2 2 2 3 2" xfId="1532"/>
    <cellStyle name="Note 2 2 2 2 2 4" xfId="1533"/>
    <cellStyle name="Note 2 2 2 2 3" xfId="1534"/>
    <cellStyle name="Note 2 2 2 2 3 2" xfId="1535"/>
    <cellStyle name="Note 2 2 2 2 3 2 2" xfId="1536"/>
    <cellStyle name="Note 2 2 2 2 3 3" xfId="1537"/>
    <cellStyle name="Note 2 2 2 2 3 3 2" xfId="1538"/>
    <cellStyle name="Note 2 2 2 2 3 4" xfId="1539"/>
    <cellStyle name="Note 2 2 2 2 4" xfId="1540"/>
    <cellStyle name="Note 2 2 2 2 4 2" xfId="1541"/>
    <cellStyle name="Note 2 2 2 2 4 2 2" xfId="1542"/>
    <cellStyle name="Note 2 2 2 2 4 3" xfId="1543"/>
    <cellStyle name="Note 2 2 2 2 4 3 2" xfId="1544"/>
    <cellStyle name="Note 2 2 2 2 4 4" xfId="1545"/>
    <cellStyle name="Note 2 2 2 2 5" xfId="1546"/>
    <cellStyle name="Note 2 2 2 2 5 2" xfId="1547"/>
    <cellStyle name="Note 2 2 2 2 5 2 2" xfId="1548"/>
    <cellStyle name="Note 2 2 2 2 5 3" xfId="1549"/>
    <cellStyle name="Note 2 2 2 2 5 3 2" xfId="1550"/>
    <cellStyle name="Note 2 2 2 2 5 4" xfId="1551"/>
    <cellStyle name="Note 2 2 2 2 6" xfId="1552"/>
    <cellStyle name="Note 2 2 2 2 6 2" xfId="1553"/>
    <cellStyle name="Note 2 2 2 2 6 2 2" xfId="1554"/>
    <cellStyle name="Note 2 2 2 2 6 3" xfId="1555"/>
    <cellStyle name="Note 2 2 2 2 6 3 2" xfId="1556"/>
    <cellStyle name="Note 2 2 2 2 6 4" xfId="1557"/>
    <cellStyle name="Note 2 2 2 2 7" xfId="1558"/>
    <cellStyle name="Note 2 2 2 2 7 2" xfId="1559"/>
    <cellStyle name="Note 2 2 2 2 7 2 2" xfId="1560"/>
    <cellStyle name="Note 2 2 2 2 7 3" xfId="1561"/>
    <cellStyle name="Note 2 2 2 2 7 3 2" xfId="1562"/>
    <cellStyle name="Note 2 2 2 2 7 4" xfId="1563"/>
    <cellStyle name="Note 2 2 2 2 8" xfId="1564"/>
    <cellStyle name="Note 2 2 2 2 8 2" xfId="1565"/>
    <cellStyle name="Note 2 2 2 2 8 2 2" xfId="1566"/>
    <cellStyle name="Note 2 2 2 2 8 3" xfId="1567"/>
    <cellStyle name="Note 2 2 2 2 9" xfId="1568"/>
    <cellStyle name="Note 2 2 2 2 9 2" xfId="1569"/>
    <cellStyle name="Note 2 2 2 3" xfId="1570"/>
    <cellStyle name="Note 2 2 2 3 2" xfId="1571"/>
    <cellStyle name="Note 2 2 2 3 2 2" xfId="1572"/>
    <cellStyle name="Note 2 2 2 3 3" xfId="1573"/>
    <cellStyle name="Note 2 2 2 3 3 2" xfId="1574"/>
    <cellStyle name="Note 2 2 2 3 4" xfId="1575"/>
    <cellStyle name="Note 2 2 2 4" xfId="1576"/>
    <cellStyle name="Note 2 2 2 4 2" xfId="1577"/>
    <cellStyle name="Note 2 2 2 4 2 2" xfId="1578"/>
    <cellStyle name="Note 2 2 2 4 3" xfId="1579"/>
    <cellStyle name="Note 2 2 2 4 3 2" xfId="1580"/>
    <cellStyle name="Note 2 2 2 4 4" xfId="1581"/>
    <cellStyle name="Note 2 2 2 5" xfId="1582"/>
    <cellStyle name="Note 2 2 2 5 2" xfId="1583"/>
    <cellStyle name="Note 2 2 2 5 2 2" xfId="1584"/>
    <cellStyle name="Note 2 2 2 5 3" xfId="1585"/>
    <cellStyle name="Note 2 2 2 5 3 2" xfId="1586"/>
    <cellStyle name="Note 2 2 2 5 4" xfId="1587"/>
    <cellStyle name="Note 2 2 2 6" xfId="1588"/>
    <cellStyle name="Note 2 2 2 6 2" xfId="1589"/>
    <cellStyle name="Note 2 2 2 6 2 2" xfId="1590"/>
    <cellStyle name="Note 2 2 2 6 3" xfId="1591"/>
    <cellStyle name="Note 2 2 2 6 3 2" xfId="1592"/>
    <cellStyle name="Note 2 2 2 6 4" xfId="1593"/>
    <cellStyle name="Note 2 2 2 7" xfId="1594"/>
    <cellStyle name="Note 2 2 2 7 2" xfId="1595"/>
    <cellStyle name="Note 2 2 2 7 2 2" xfId="1596"/>
    <cellStyle name="Note 2 2 2 7 3" xfId="1597"/>
    <cellStyle name="Note 2 2 2 7 3 2" xfId="1598"/>
    <cellStyle name="Note 2 2 2 7 4" xfId="1599"/>
    <cellStyle name="Note 2 2 2 8" xfId="1600"/>
    <cellStyle name="Note 2 2 2 8 2" xfId="1601"/>
    <cellStyle name="Note 2 2 2 8 2 2" xfId="1602"/>
    <cellStyle name="Note 2 2 2 8 3" xfId="1603"/>
    <cellStyle name="Note 2 2 2 8 3 2" xfId="1604"/>
    <cellStyle name="Note 2 2 2 8 4" xfId="1605"/>
    <cellStyle name="Note 2 2 2 9" xfId="1606"/>
    <cellStyle name="Note 2 2 2 9 2" xfId="1607"/>
    <cellStyle name="Note 2 2 2 9 2 2" xfId="1608"/>
    <cellStyle name="Note 2 2 2 9 3" xfId="1609"/>
    <cellStyle name="Note 2 2 3" xfId="517"/>
    <cellStyle name="Note 2 2 3 10" xfId="1610"/>
    <cellStyle name="Note 2 2 3 10 2" xfId="1611"/>
    <cellStyle name="Note 2 2 3 11" xfId="1612"/>
    <cellStyle name="Note 2 2 3 2" xfId="1613"/>
    <cellStyle name="Note 2 2 3 2 2" xfId="1614"/>
    <cellStyle name="Note 2 2 3 2 2 2" xfId="1615"/>
    <cellStyle name="Note 2 2 3 2 3" xfId="1616"/>
    <cellStyle name="Note 2 2 3 2 3 2" xfId="1617"/>
    <cellStyle name="Note 2 2 3 2 4" xfId="1618"/>
    <cellStyle name="Note 2 2 3 3" xfId="1619"/>
    <cellStyle name="Note 2 2 3 3 2" xfId="1620"/>
    <cellStyle name="Note 2 2 3 3 2 2" xfId="1621"/>
    <cellStyle name="Note 2 2 3 3 3" xfId="1622"/>
    <cellStyle name="Note 2 2 3 3 3 2" xfId="1623"/>
    <cellStyle name="Note 2 2 3 3 4" xfId="1624"/>
    <cellStyle name="Note 2 2 3 4" xfId="1625"/>
    <cellStyle name="Note 2 2 3 4 2" xfId="1626"/>
    <cellStyle name="Note 2 2 3 4 2 2" xfId="1627"/>
    <cellStyle name="Note 2 2 3 4 3" xfId="1628"/>
    <cellStyle name="Note 2 2 3 4 3 2" xfId="1629"/>
    <cellStyle name="Note 2 2 3 4 4" xfId="1630"/>
    <cellStyle name="Note 2 2 3 5" xfId="1631"/>
    <cellStyle name="Note 2 2 3 5 2" xfId="1632"/>
    <cellStyle name="Note 2 2 3 5 2 2" xfId="1633"/>
    <cellStyle name="Note 2 2 3 5 3" xfId="1634"/>
    <cellStyle name="Note 2 2 3 5 3 2" xfId="1635"/>
    <cellStyle name="Note 2 2 3 5 4" xfId="1636"/>
    <cellStyle name="Note 2 2 3 6" xfId="1637"/>
    <cellStyle name="Note 2 2 3 6 2" xfId="1638"/>
    <cellStyle name="Note 2 2 3 6 2 2" xfId="1639"/>
    <cellStyle name="Note 2 2 3 6 3" xfId="1640"/>
    <cellStyle name="Note 2 2 3 6 3 2" xfId="1641"/>
    <cellStyle name="Note 2 2 3 6 4" xfId="1642"/>
    <cellStyle name="Note 2 2 3 7" xfId="1643"/>
    <cellStyle name="Note 2 2 3 7 2" xfId="1644"/>
    <cellStyle name="Note 2 2 3 7 2 2" xfId="1645"/>
    <cellStyle name="Note 2 2 3 7 3" xfId="1646"/>
    <cellStyle name="Note 2 2 3 7 3 2" xfId="1647"/>
    <cellStyle name="Note 2 2 3 7 4" xfId="1648"/>
    <cellStyle name="Note 2 2 3 8" xfId="1649"/>
    <cellStyle name="Note 2 2 3 8 2" xfId="1650"/>
    <cellStyle name="Note 2 2 3 8 2 2" xfId="1651"/>
    <cellStyle name="Note 2 2 3 8 3" xfId="1652"/>
    <cellStyle name="Note 2 2 3 9" xfId="1653"/>
    <cellStyle name="Note 2 2 3 9 2" xfId="1654"/>
    <cellStyle name="Note 2 2 4" xfId="1655"/>
    <cellStyle name="Note 2 2 4 2" xfId="1656"/>
    <cellStyle name="Note 2 2 4 2 2" xfId="1657"/>
    <cellStyle name="Note 2 2 4 3" xfId="1658"/>
    <cellStyle name="Note 2 2 4 3 2" xfId="1659"/>
    <cellStyle name="Note 2 2 4 4" xfId="1660"/>
    <cellStyle name="Note 2 2 5" xfId="1661"/>
    <cellStyle name="Note 2 2 5 2" xfId="1662"/>
    <cellStyle name="Note 2 2 5 2 2" xfId="1663"/>
    <cellStyle name="Note 2 2 5 3" xfId="1664"/>
    <cellStyle name="Note 2 2 5 3 2" xfId="1665"/>
    <cellStyle name="Note 2 2 5 4" xfId="1666"/>
    <cellStyle name="Note 2 2 6" xfId="1667"/>
    <cellStyle name="Note 2 2 6 2" xfId="1668"/>
    <cellStyle name="Note 2 2 6 2 2" xfId="1669"/>
    <cellStyle name="Note 2 2 6 3" xfId="1670"/>
    <cellStyle name="Note 2 2 6 3 2" xfId="1671"/>
    <cellStyle name="Note 2 2 6 4" xfId="1672"/>
    <cellStyle name="Note 2 2 7" xfId="1673"/>
    <cellStyle name="Note 2 2 7 2" xfId="1674"/>
    <cellStyle name="Note 2 2 7 2 2" xfId="1675"/>
    <cellStyle name="Note 2 2 7 3" xfId="1676"/>
    <cellStyle name="Note 2 2 7 3 2" xfId="1677"/>
    <cellStyle name="Note 2 2 7 4" xfId="1678"/>
    <cellStyle name="Note 2 2 8" xfId="1679"/>
    <cellStyle name="Note 2 2 8 2" xfId="1680"/>
    <cellStyle name="Note 2 2 8 2 2" xfId="1681"/>
    <cellStyle name="Note 2 2 8 3" xfId="1682"/>
    <cellStyle name="Note 2 2 8 3 2" xfId="1683"/>
    <cellStyle name="Note 2 2 8 4" xfId="1684"/>
    <cellStyle name="Note 2 2 9" xfId="1685"/>
    <cellStyle name="Note 2 2 9 2" xfId="1686"/>
    <cellStyle name="Note 2 2 9 2 2" xfId="1687"/>
    <cellStyle name="Note 2 2 9 3" xfId="1688"/>
    <cellStyle name="Note 2 3" xfId="442"/>
    <cellStyle name="Note 2 3 10" xfId="1689"/>
    <cellStyle name="Note 2 3 10 2" xfId="1690"/>
    <cellStyle name="Note 2 3 10 2 2" xfId="1691"/>
    <cellStyle name="Note 2 3 10 3" xfId="1692"/>
    <cellStyle name="Note 2 3 11" xfId="1693"/>
    <cellStyle name="Note 2 3 11 2" xfId="1694"/>
    <cellStyle name="Note 2 3 12" xfId="1695"/>
    <cellStyle name="Note 2 3 12 2" xfId="1696"/>
    <cellStyle name="Note 2 3 13" xfId="1697"/>
    <cellStyle name="Note 2 3 2" xfId="503"/>
    <cellStyle name="Note 2 3 2 10" xfId="1698"/>
    <cellStyle name="Note 2 3 2 10 2" xfId="1699"/>
    <cellStyle name="Note 2 3 2 11" xfId="1700"/>
    <cellStyle name="Note 2 3 2 11 2" xfId="1701"/>
    <cellStyle name="Note 2 3 2 12" xfId="1702"/>
    <cellStyle name="Note 2 3 2 2" xfId="506"/>
    <cellStyle name="Note 2 3 2 2 10" xfId="1703"/>
    <cellStyle name="Note 2 3 2 2 10 2" xfId="1704"/>
    <cellStyle name="Note 2 3 2 2 11" xfId="1705"/>
    <cellStyle name="Note 2 3 2 2 2" xfId="1706"/>
    <cellStyle name="Note 2 3 2 2 2 2" xfId="1707"/>
    <cellStyle name="Note 2 3 2 2 2 2 2" xfId="1708"/>
    <cellStyle name="Note 2 3 2 2 2 3" xfId="1709"/>
    <cellStyle name="Note 2 3 2 2 2 3 2" xfId="1710"/>
    <cellStyle name="Note 2 3 2 2 2 4" xfId="1711"/>
    <cellStyle name="Note 2 3 2 2 3" xfId="1712"/>
    <cellStyle name="Note 2 3 2 2 3 2" xfId="1713"/>
    <cellStyle name="Note 2 3 2 2 3 2 2" xfId="1714"/>
    <cellStyle name="Note 2 3 2 2 3 3" xfId="1715"/>
    <cellStyle name="Note 2 3 2 2 3 3 2" xfId="1716"/>
    <cellStyle name="Note 2 3 2 2 3 4" xfId="1717"/>
    <cellStyle name="Note 2 3 2 2 4" xfId="1718"/>
    <cellStyle name="Note 2 3 2 2 4 2" xfId="1719"/>
    <cellStyle name="Note 2 3 2 2 4 2 2" xfId="1720"/>
    <cellStyle name="Note 2 3 2 2 4 3" xfId="1721"/>
    <cellStyle name="Note 2 3 2 2 4 3 2" xfId="1722"/>
    <cellStyle name="Note 2 3 2 2 4 4" xfId="1723"/>
    <cellStyle name="Note 2 3 2 2 5" xfId="1724"/>
    <cellStyle name="Note 2 3 2 2 5 2" xfId="1725"/>
    <cellStyle name="Note 2 3 2 2 5 2 2" xfId="1726"/>
    <cellStyle name="Note 2 3 2 2 5 3" xfId="1727"/>
    <cellStyle name="Note 2 3 2 2 5 3 2" xfId="1728"/>
    <cellStyle name="Note 2 3 2 2 5 4" xfId="1729"/>
    <cellStyle name="Note 2 3 2 2 6" xfId="1730"/>
    <cellStyle name="Note 2 3 2 2 6 2" xfId="1731"/>
    <cellStyle name="Note 2 3 2 2 6 2 2" xfId="1732"/>
    <cellStyle name="Note 2 3 2 2 6 3" xfId="1733"/>
    <cellStyle name="Note 2 3 2 2 6 3 2" xfId="1734"/>
    <cellStyle name="Note 2 3 2 2 6 4" xfId="1735"/>
    <cellStyle name="Note 2 3 2 2 7" xfId="1736"/>
    <cellStyle name="Note 2 3 2 2 7 2" xfId="1737"/>
    <cellStyle name="Note 2 3 2 2 7 2 2" xfId="1738"/>
    <cellStyle name="Note 2 3 2 2 7 3" xfId="1739"/>
    <cellStyle name="Note 2 3 2 2 7 3 2" xfId="1740"/>
    <cellStyle name="Note 2 3 2 2 7 4" xfId="1741"/>
    <cellStyle name="Note 2 3 2 2 8" xfId="1742"/>
    <cellStyle name="Note 2 3 2 2 8 2" xfId="1743"/>
    <cellStyle name="Note 2 3 2 2 8 2 2" xfId="1744"/>
    <cellStyle name="Note 2 3 2 2 8 3" xfId="1745"/>
    <cellStyle name="Note 2 3 2 2 9" xfId="1746"/>
    <cellStyle name="Note 2 3 2 2 9 2" xfId="1747"/>
    <cellStyle name="Note 2 3 2 3" xfId="1748"/>
    <cellStyle name="Note 2 3 2 3 2" xfId="1749"/>
    <cellStyle name="Note 2 3 2 3 2 2" xfId="1750"/>
    <cellStyle name="Note 2 3 2 3 3" xfId="1751"/>
    <cellStyle name="Note 2 3 2 3 3 2" xfId="1752"/>
    <cellStyle name="Note 2 3 2 3 4" xfId="1753"/>
    <cellStyle name="Note 2 3 2 4" xfId="1754"/>
    <cellStyle name="Note 2 3 2 4 2" xfId="1755"/>
    <cellStyle name="Note 2 3 2 4 2 2" xfId="1756"/>
    <cellStyle name="Note 2 3 2 4 3" xfId="1757"/>
    <cellStyle name="Note 2 3 2 4 3 2" xfId="1758"/>
    <cellStyle name="Note 2 3 2 4 4" xfId="1759"/>
    <cellStyle name="Note 2 3 2 5" xfId="1760"/>
    <cellStyle name="Note 2 3 2 5 2" xfId="1761"/>
    <cellStyle name="Note 2 3 2 5 2 2" xfId="1762"/>
    <cellStyle name="Note 2 3 2 5 3" xfId="1763"/>
    <cellStyle name="Note 2 3 2 5 3 2" xfId="1764"/>
    <cellStyle name="Note 2 3 2 5 4" xfId="1765"/>
    <cellStyle name="Note 2 3 2 6" xfId="1766"/>
    <cellStyle name="Note 2 3 2 6 2" xfId="1767"/>
    <cellStyle name="Note 2 3 2 6 2 2" xfId="1768"/>
    <cellStyle name="Note 2 3 2 6 3" xfId="1769"/>
    <cellStyle name="Note 2 3 2 6 3 2" xfId="1770"/>
    <cellStyle name="Note 2 3 2 6 4" xfId="1771"/>
    <cellStyle name="Note 2 3 2 7" xfId="1772"/>
    <cellStyle name="Note 2 3 2 7 2" xfId="1773"/>
    <cellStyle name="Note 2 3 2 7 2 2" xfId="1774"/>
    <cellStyle name="Note 2 3 2 7 3" xfId="1775"/>
    <cellStyle name="Note 2 3 2 7 3 2" xfId="1776"/>
    <cellStyle name="Note 2 3 2 7 4" xfId="1777"/>
    <cellStyle name="Note 2 3 2 8" xfId="1778"/>
    <cellStyle name="Note 2 3 2 8 2" xfId="1779"/>
    <cellStyle name="Note 2 3 2 8 2 2" xfId="1780"/>
    <cellStyle name="Note 2 3 2 8 3" xfId="1781"/>
    <cellStyle name="Note 2 3 2 8 3 2" xfId="1782"/>
    <cellStyle name="Note 2 3 2 8 4" xfId="1783"/>
    <cellStyle name="Note 2 3 2 9" xfId="1784"/>
    <cellStyle name="Note 2 3 2 9 2" xfId="1785"/>
    <cellStyle name="Note 2 3 2 9 2 2" xfId="1786"/>
    <cellStyle name="Note 2 3 2 9 3" xfId="1787"/>
    <cellStyle name="Note 2 3 3" xfId="513"/>
    <cellStyle name="Note 2 3 3 10" xfId="1788"/>
    <cellStyle name="Note 2 3 3 10 2" xfId="1789"/>
    <cellStyle name="Note 2 3 3 11" xfId="1790"/>
    <cellStyle name="Note 2 3 3 2" xfId="1791"/>
    <cellStyle name="Note 2 3 3 2 2" xfId="1792"/>
    <cellStyle name="Note 2 3 3 2 2 2" xfId="1793"/>
    <cellStyle name="Note 2 3 3 2 3" xfId="1794"/>
    <cellStyle name="Note 2 3 3 2 3 2" xfId="1795"/>
    <cellStyle name="Note 2 3 3 2 4" xfId="1796"/>
    <cellStyle name="Note 2 3 3 3" xfId="1797"/>
    <cellStyle name="Note 2 3 3 3 2" xfId="1798"/>
    <cellStyle name="Note 2 3 3 3 2 2" xfId="1799"/>
    <cellStyle name="Note 2 3 3 3 3" xfId="1800"/>
    <cellStyle name="Note 2 3 3 3 3 2" xfId="1801"/>
    <cellStyle name="Note 2 3 3 3 4" xfId="1802"/>
    <cellStyle name="Note 2 3 3 4" xfId="1803"/>
    <cellStyle name="Note 2 3 3 4 2" xfId="1804"/>
    <cellStyle name="Note 2 3 3 4 2 2" xfId="1805"/>
    <cellStyle name="Note 2 3 3 4 3" xfId="1806"/>
    <cellStyle name="Note 2 3 3 4 3 2" xfId="1807"/>
    <cellStyle name="Note 2 3 3 4 4" xfId="1808"/>
    <cellStyle name="Note 2 3 3 5" xfId="1809"/>
    <cellStyle name="Note 2 3 3 5 2" xfId="1810"/>
    <cellStyle name="Note 2 3 3 5 2 2" xfId="1811"/>
    <cellStyle name="Note 2 3 3 5 3" xfId="1812"/>
    <cellStyle name="Note 2 3 3 5 3 2" xfId="1813"/>
    <cellStyle name="Note 2 3 3 5 4" xfId="1814"/>
    <cellStyle name="Note 2 3 3 6" xfId="1815"/>
    <cellStyle name="Note 2 3 3 6 2" xfId="1816"/>
    <cellStyle name="Note 2 3 3 6 2 2" xfId="1817"/>
    <cellStyle name="Note 2 3 3 6 3" xfId="1818"/>
    <cellStyle name="Note 2 3 3 6 3 2" xfId="1819"/>
    <cellStyle name="Note 2 3 3 6 4" xfId="1820"/>
    <cellStyle name="Note 2 3 3 7" xfId="1821"/>
    <cellStyle name="Note 2 3 3 7 2" xfId="1822"/>
    <cellStyle name="Note 2 3 3 7 2 2" xfId="1823"/>
    <cellStyle name="Note 2 3 3 7 3" xfId="1824"/>
    <cellStyle name="Note 2 3 3 7 3 2" xfId="1825"/>
    <cellStyle name="Note 2 3 3 7 4" xfId="1826"/>
    <cellStyle name="Note 2 3 3 8" xfId="1827"/>
    <cellStyle name="Note 2 3 3 8 2" xfId="1828"/>
    <cellStyle name="Note 2 3 3 8 2 2" xfId="1829"/>
    <cellStyle name="Note 2 3 3 8 3" xfId="1830"/>
    <cellStyle name="Note 2 3 3 9" xfId="1831"/>
    <cellStyle name="Note 2 3 3 9 2" xfId="1832"/>
    <cellStyle name="Note 2 3 4" xfId="1833"/>
    <cellStyle name="Note 2 3 4 2" xfId="1834"/>
    <cellStyle name="Note 2 3 4 2 2" xfId="1835"/>
    <cellStyle name="Note 2 3 4 3" xfId="1836"/>
    <cellStyle name="Note 2 3 4 3 2" xfId="1837"/>
    <cellStyle name="Note 2 3 4 4" xfId="1838"/>
    <cellStyle name="Note 2 3 5" xfId="1839"/>
    <cellStyle name="Note 2 3 5 2" xfId="1840"/>
    <cellStyle name="Note 2 3 5 2 2" xfId="1841"/>
    <cellStyle name="Note 2 3 5 3" xfId="1842"/>
    <cellStyle name="Note 2 3 5 3 2" xfId="1843"/>
    <cellStyle name="Note 2 3 5 4" xfId="1844"/>
    <cellStyle name="Note 2 3 6" xfId="1845"/>
    <cellStyle name="Note 2 3 6 2" xfId="1846"/>
    <cellStyle name="Note 2 3 6 2 2" xfId="1847"/>
    <cellStyle name="Note 2 3 6 3" xfId="1848"/>
    <cellStyle name="Note 2 3 6 3 2" xfId="1849"/>
    <cellStyle name="Note 2 3 6 4" xfId="1850"/>
    <cellStyle name="Note 2 3 7" xfId="1851"/>
    <cellStyle name="Note 2 3 7 2" xfId="1852"/>
    <cellStyle name="Note 2 3 7 2 2" xfId="1853"/>
    <cellStyle name="Note 2 3 7 3" xfId="1854"/>
    <cellStyle name="Note 2 3 7 3 2" xfId="1855"/>
    <cellStyle name="Note 2 3 7 4" xfId="1856"/>
    <cellStyle name="Note 2 3 8" xfId="1857"/>
    <cellStyle name="Note 2 3 8 2" xfId="1858"/>
    <cellStyle name="Note 2 3 8 2 2" xfId="1859"/>
    <cellStyle name="Note 2 3 8 3" xfId="1860"/>
    <cellStyle name="Note 2 3 8 3 2" xfId="1861"/>
    <cellStyle name="Note 2 3 8 4" xfId="1862"/>
    <cellStyle name="Note 2 3 9" xfId="1863"/>
    <cellStyle name="Note 2 3 9 2" xfId="1864"/>
    <cellStyle name="Note 2 3 9 2 2" xfId="1865"/>
    <cellStyle name="Note 2 3 9 3" xfId="1866"/>
    <cellStyle name="Note 2 3 9 3 2" xfId="1867"/>
    <cellStyle name="Note 2 3 9 4" xfId="1868"/>
    <cellStyle name="Note 2 4" xfId="499"/>
    <cellStyle name="Note 2 4 10" xfId="1869"/>
    <cellStyle name="Note 2 4 10 2" xfId="1870"/>
    <cellStyle name="Note 2 4 11" xfId="1871"/>
    <cellStyle name="Note 2 4 11 2" xfId="1872"/>
    <cellStyle name="Note 2 4 12" xfId="1873"/>
    <cellStyle name="Note 2 4 2" xfId="507"/>
    <cellStyle name="Note 2 4 2 10" xfId="1874"/>
    <cellStyle name="Note 2 4 2 10 2" xfId="1875"/>
    <cellStyle name="Note 2 4 2 11" xfId="1876"/>
    <cellStyle name="Note 2 4 2 2" xfId="1877"/>
    <cellStyle name="Note 2 4 2 2 2" xfId="1878"/>
    <cellStyle name="Note 2 4 2 2 2 2" xfId="1879"/>
    <cellStyle name="Note 2 4 2 2 3" xfId="1880"/>
    <cellStyle name="Note 2 4 2 2 3 2" xfId="1881"/>
    <cellStyle name="Note 2 4 2 2 4" xfId="1882"/>
    <cellStyle name="Note 2 4 2 3" xfId="1883"/>
    <cellStyle name="Note 2 4 2 3 2" xfId="1884"/>
    <cellStyle name="Note 2 4 2 3 2 2" xfId="1885"/>
    <cellStyle name="Note 2 4 2 3 3" xfId="1886"/>
    <cellStyle name="Note 2 4 2 3 3 2" xfId="1887"/>
    <cellStyle name="Note 2 4 2 3 4" xfId="1888"/>
    <cellStyle name="Note 2 4 2 4" xfId="1889"/>
    <cellStyle name="Note 2 4 2 4 2" xfId="1890"/>
    <cellStyle name="Note 2 4 2 4 2 2" xfId="1891"/>
    <cellStyle name="Note 2 4 2 4 3" xfId="1892"/>
    <cellStyle name="Note 2 4 2 4 3 2" xfId="1893"/>
    <cellStyle name="Note 2 4 2 4 4" xfId="1894"/>
    <cellStyle name="Note 2 4 2 5" xfId="1895"/>
    <cellStyle name="Note 2 4 2 5 2" xfId="1896"/>
    <cellStyle name="Note 2 4 2 5 2 2" xfId="1897"/>
    <cellStyle name="Note 2 4 2 5 3" xfId="1898"/>
    <cellStyle name="Note 2 4 2 5 3 2" xfId="1899"/>
    <cellStyle name="Note 2 4 2 5 4" xfId="1900"/>
    <cellStyle name="Note 2 4 2 6" xfId="1901"/>
    <cellStyle name="Note 2 4 2 6 2" xfId="1902"/>
    <cellStyle name="Note 2 4 2 6 2 2" xfId="1903"/>
    <cellStyle name="Note 2 4 2 6 3" xfId="1904"/>
    <cellStyle name="Note 2 4 2 6 3 2" xfId="1905"/>
    <cellStyle name="Note 2 4 2 6 4" xfId="1906"/>
    <cellStyle name="Note 2 4 2 7" xfId="1907"/>
    <cellStyle name="Note 2 4 2 7 2" xfId="1908"/>
    <cellStyle name="Note 2 4 2 7 2 2" xfId="1909"/>
    <cellStyle name="Note 2 4 2 7 3" xfId="1910"/>
    <cellStyle name="Note 2 4 2 7 3 2" xfId="1911"/>
    <cellStyle name="Note 2 4 2 7 4" xfId="1912"/>
    <cellStyle name="Note 2 4 2 8" xfId="1913"/>
    <cellStyle name="Note 2 4 2 8 2" xfId="1914"/>
    <cellStyle name="Note 2 4 2 8 2 2" xfId="1915"/>
    <cellStyle name="Note 2 4 2 8 3" xfId="1916"/>
    <cellStyle name="Note 2 4 2 9" xfId="1917"/>
    <cellStyle name="Note 2 4 2 9 2" xfId="1918"/>
    <cellStyle name="Note 2 4 3" xfId="1919"/>
    <cellStyle name="Note 2 4 3 2" xfId="1920"/>
    <cellStyle name="Note 2 4 3 2 2" xfId="1921"/>
    <cellStyle name="Note 2 4 3 3" xfId="1922"/>
    <cellStyle name="Note 2 4 3 3 2" xfId="1923"/>
    <cellStyle name="Note 2 4 3 4" xfId="1924"/>
    <cellStyle name="Note 2 4 4" xfId="1925"/>
    <cellStyle name="Note 2 4 4 2" xfId="1926"/>
    <cellStyle name="Note 2 4 4 2 2" xfId="1927"/>
    <cellStyle name="Note 2 4 4 3" xfId="1928"/>
    <cellStyle name="Note 2 4 4 3 2" xfId="1929"/>
    <cellStyle name="Note 2 4 4 4" xfId="1930"/>
    <cellStyle name="Note 2 4 5" xfId="1931"/>
    <cellStyle name="Note 2 4 5 2" xfId="1932"/>
    <cellStyle name="Note 2 4 5 2 2" xfId="1933"/>
    <cellStyle name="Note 2 4 5 3" xfId="1934"/>
    <cellStyle name="Note 2 4 5 3 2" xfId="1935"/>
    <cellStyle name="Note 2 4 5 4" xfId="1936"/>
    <cellStyle name="Note 2 4 6" xfId="1937"/>
    <cellStyle name="Note 2 4 6 2" xfId="1938"/>
    <cellStyle name="Note 2 4 6 2 2" xfId="1939"/>
    <cellStyle name="Note 2 4 6 3" xfId="1940"/>
    <cellStyle name="Note 2 4 6 3 2" xfId="1941"/>
    <cellStyle name="Note 2 4 6 4" xfId="1942"/>
    <cellStyle name="Note 2 4 7" xfId="1943"/>
    <cellStyle name="Note 2 4 7 2" xfId="1944"/>
    <cellStyle name="Note 2 4 7 2 2" xfId="1945"/>
    <cellStyle name="Note 2 4 7 3" xfId="1946"/>
    <cellStyle name="Note 2 4 7 3 2" xfId="1947"/>
    <cellStyle name="Note 2 4 7 4" xfId="1948"/>
    <cellStyle name="Note 2 4 8" xfId="1949"/>
    <cellStyle name="Note 2 4 8 2" xfId="1950"/>
    <cellStyle name="Note 2 4 8 2 2" xfId="1951"/>
    <cellStyle name="Note 2 4 8 3" xfId="1952"/>
    <cellStyle name="Note 2 4 8 3 2" xfId="1953"/>
    <cellStyle name="Note 2 4 8 4" xfId="1954"/>
    <cellStyle name="Note 2 4 9" xfId="1955"/>
    <cellStyle name="Note 2 4 9 2" xfId="1956"/>
    <cellStyle name="Note 2 4 9 2 2" xfId="1957"/>
    <cellStyle name="Note 2 4 9 3" xfId="1958"/>
    <cellStyle name="Note 2 5" xfId="521"/>
    <cellStyle name="Note 2 5 10" xfId="1959"/>
    <cellStyle name="Note 2 5 10 2" xfId="1960"/>
    <cellStyle name="Note 2 5 11" xfId="1961"/>
    <cellStyle name="Note 2 5 2" xfId="1962"/>
    <cellStyle name="Note 2 5 2 2" xfId="1963"/>
    <cellStyle name="Note 2 5 2 2 2" xfId="1964"/>
    <cellStyle name="Note 2 5 2 3" xfId="1965"/>
    <cellStyle name="Note 2 5 2 3 2" xfId="1966"/>
    <cellStyle name="Note 2 5 2 4" xfId="1967"/>
    <cellStyle name="Note 2 5 3" xfId="1968"/>
    <cellStyle name="Note 2 5 3 2" xfId="1969"/>
    <cellStyle name="Note 2 5 3 2 2" xfId="1970"/>
    <cellStyle name="Note 2 5 3 3" xfId="1971"/>
    <cellStyle name="Note 2 5 3 3 2" xfId="1972"/>
    <cellStyle name="Note 2 5 3 4" xfId="1973"/>
    <cellStyle name="Note 2 5 4" xfId="1974"/>
    <cellStyle name="Note 2 5 4 2" xfId="1975"/>
    <cellStyle name="Note 2 5 4 2 2" xfId="1976"/>
    <cellStyle name="Note 2 5 4 3" xfId="1977"/>
    <cellStyle name="Note 2 5 4 3 2" xfId="1978"/>
    <cellStyle name="Note 2 5 4 4" xfId="1979"/>
    <cellStyle name="Note 2 5 5" xfId="1980"/>
    <cellStyle name="Note 2 5 5 2" xfId="1981"/>
    <cellStyle name="Note 2 5 5 2 2" xfId="1982"/>
    <cellStyle name="Note 2 5 5 3" xfId="1983"/>
    <cellStyle name="Note 2 5 5 3 2" xfId="1984"/>
    <cellStyle name="Note 2 5 5 4" xfId="1985"/>
    <cellStyle name="Note 2 5 6" xfId="1986"/>
    <cellStyle name="Note 2 5 6 2" xfId="1987"/>
    <cellStyle name="Note 2 5 6 2 2" xfId="1988"/>
    <cellStyle name="Note 2 5 6 3" xfId="1989"/>
    <cellStyle name="Note 2 5 6 3 2" xfId="1990"/>
    <cellStyle name="Note 2 5 6 4" xfId="1991"/>
    <cellStyle name="Note 2 5 7" xfId="1992"/>
    <cellStyle name="Note 2 5 7 2" xfId="1993"/>
    <cellStyle name="Note 2 5 7 2 2" xfId="1994"/>
    <cellStyle name="Note 2 5 7 3" xfId="1995"/>
    <cellStyle name="Note 2 5 7 3 2" xfId="1996"/>
    <cellStyle name="Note 2 5 7 4" xfId="1997"/>
    <cellStyle name="Note 2 5 8" xfId="1998"/>
    <cellStyle name="Note 2 5 8 2" xfId="1999"/>
    <cellStyle name="Note 2 5 8 2 2" xfId="2000"/>
    <cellStyle name="Note 2 5 8 3" xfId="2001"/>
    <cellStyle name="Note 2 5 9" xfId="2002"/>
    <cellStyle name="Note 2 5 9 2" xfId="2003"/>
    <cellStyle name="Note 2 6" xfId="2004"/>
    <cellStyle name="Note 2 6 2" xfId="2005"/>
    <cellStyle name="Note 2 6 2 2" xfId="2006"/>
    <cellStyle name="Note 2 6 3" xfId="2007"/>
    <cellStyle name="Note 2 6 3 2" xfId="2008"/>
    <cellStyle name="Note 2 6 4" xfId="2009"/>
    <cellStyle name="Note 2 7" xfId="2010"/>
    <cellStyle name="Note 2 7 2" xfId="2011"/>
    <cellStyle name="Note 2 7 2 2" xfId="2012"/>
    <cellStyle name="Note 2 7 3" xfId="2013"/>
    <cellStyle name="Note 2 7 3 2" xfId="2014"/>
    <cellStyle name="Note 2 7 4" xfId="2015"/>
    <cellStyle name="Note 2 8" xfId="2016"/>
    <cellStyle name="Note 2 8 2" xfId="2017"/>
    <cellStyle name="Note 2 8 2 2" xfId="2018"/>
    <cellStyle name="Note 2 8 3" xfId="2019"/>
    <cellStyle name="Note 2 8 3 2" xfId="2020"/>
    <cellStyle name="Note 2 8 4" xfId="2021"/>
    <cellStyle name="Note 2 9" xfId="2022"/>
    <cellStyle name="Note 2 9 2" xfId="2023"/>
    <cellStyle name="Note 2 9 2 2" xfId="2024"/>
    <cellStyle name="Note 2 9 3" xfId="2025"/>
    <cellStyle name="Note 2 9 3 2" xfId="2026"/>
    <cellStyle name="Note 2 9 4" xfId="2027"/>
    <cellStyle name="Note 3" xfId="443"/>
    <cellStyle name="Note 3 10" xfId="2028"/>
    <cellStyle name="Note 3 10 2" xfId="2029"/>
    <cellStyle name="Note 3 10 2 2" xfId="2030"/>
    <cellStyle name="Note 3 10 3" xfId="2031"/>
    <cellStyle name="Note 3 10 3 2" xfId="2032"/>
    <cellStyle name="Note 3 10 4" xfId="2033"/>
    <cellStyle name="Note 3 11" xfId="2034"/>
    <cellStyle name="Note 3 11 2" xfId="2035"/>
    <cellStyle name="Note 3 11 2 2" xfId="2036"/>
    <cellStyle name="Note 3 11 3" xfId="2037"/>
    <cellStyle name="Note 3 11 3 2" xfId="2038"/>
    <cellStyle name="Note 3 11 4" xfId="2039"/>
    <cellStyle name="Note 3 12" xfId="2040"/>
    <cellStyle name="Note 3 12 2" xfId="2041"/>
    <cellStyle name="Note 3 12 2 2" xfId="2042"/>
    <cellStyle name="Note 3 12 3" xfId="2043"/>
    <cellStyle name="Note 3 13" xfId="2044"/>
    <cellStyle name="Note 3 13 2" xfId="2045"/>
    <cellStyle name="Note 3 14" xfId="2046"/>
    <cellStyle name="Note 3 14 2" xfId="2047"/>
    <cellStyle name="Note 3 15" xfId="2048"/>
    <cellStyle name="Note 3 2" xfId="444"/>
    <cellStyle name="Note 3 3" xfId="445"/>
    <cellStyle name="Note 3 3 10" xfId="2049"/>
    <cellStyle name="Note 3 3 10 2" xfId="2050"/>
    <cellStyle name="Note 3 3 10 2 2" xfId="2051"/>
    <cellStyle name="Note 3 3 10 3" xfId="2052"/>
    <cellStyle name="Note 3 3 11" xfId="2053"/>
    <cellStyle name="Note 3 3 11 2" xfId="2054"/>
    <cellStyle name="Note 3 3 12" xfId="2055"/>
    <cellStyle name="Note 3 3 12 2" xfId="2056"/>
    <cellStyle name="Note 3 3 13" xfId="2057"/>
    <cellStyle name="Note 3 3 2" xfId="488"/>
    <cellStyle name="Note 3 3 2 10" xfId="2058"/>
    <cellStyle name="Note 3 3 2 10 2" xfId="2059"/>
    <cellStyle name="Note 3 3 2 11" xfId="2060"/>
    <cellStyle name="Note 3 3 2 11 2" xfId="2061"/>
    <cellStyle name="Note 3 3 2 12" xfId="2062"/>
    <cellStyle name="Note 3 3 2 2" xfId="91"/>
    <cellStyle name="Note 3 3 2 2 10" xfId="2063"/>
    <cellStyle name="Note 3 3 2 2 10 2" xfId="2064"/>
    <cellStyle name="Note 3 3 2 2 11" xfId="2065"/>
    <cellStyle name="Note 3 3 2 2 2" xfId="2066"/>
    <cellStyle name="Note 3 3 2 2 2 2" xfId="2067"/>
    <cellStyle name="Note 3 3 2 2 2 2 2" xfId="2068"/>
    <cellStyle name="Note 3 3 2 2 2 3" xfId="2069"/>
    <cellStyle name="Note 3 3 2 2 2 3 2" xfId="2070"/>
    <cellStyle name="Note 3 3 2 2 2 4" xfId="2071"/>
    <cellStyle name="Note 3 3 2 2 3" xfId="2072"/>
    <cellStyle name="Note 3 3 2 2 3 2" xfId="2073"/>
    <cellStyle name="Note 3 3 2 2 3 2 2" xfId="2074"/>
    <cellStyle name="Note 3 3 2 2 3 3" xfId="2075"/>
    <cellStyle name="Note 3 3 2 2 3 3 2" xfId="2076"/>
    <cellStyle name="Note 3 3 2 2 3 4" xfId="2077"/>
    <cellStyle name="Note 3 3 2 2 4" xfId="2078"/>
    <cellStyle name="Note 3 3 2 2 4 2" xfId="2079"/>
    <cellStyle name="Note 3 3 2 2 4 2 2" xfId="2080"/>
    <cellStyle name="Note 3 3 2 2 4 3" xfId="2081"/>
    <cellStyle name="Note 3 3 2 2 4 3 2" xfId="2082"/>
    <cellStyle name="Note 3 3 2 2 4 4" xfId="2083"/>
    <cellStyle name="Note 3 3 2 2 5" xfId="2084"/>
    <cellStyle name="Note 3 3 2 2 5 2" xfId="2085"/>
    <cellStyle name="Note 3 3 2 2 5 2 2" xfId="2086"/>
    <cellStyle name="Note 3 3 2 2 5 3" xfId="2087"/>
    <cellStyle name="Note 3 3 2 2 5 3 2" xfId="2088"/>
    <cellStyle name="Note 3 3 2 2 5 4" xfId="2089"/>
    <cellStyle name="Note 3 3 2 2 6" xfId="2090"/>
    <cellStyle name="Note 3 3 2 2 6 2" xfId="2091"/>
    <cellStyle name="Note 3 3 2 2 6 2 2" xfId="2092"/>
    <cellStyle name="Note 3 3 2 2 6 3" xfId="2093"/>
    <cellStyle name="Note 3 3 2 2 6 3 2" xfId="2094"/>
    <cellStyle name="Note 3 3 2 2 6 4" xfId="2095"/>
    <cellStyle name="Note 3 3 2 2 7" xfId="2096"/>
    <cellStyle name="Note 3 3 2 2 7 2" xfId="2097"/>
    <cellStyle name="Note 3 3 2 2 7 2 2" xfId="2098"/>
    <cellStyle name="Note 3 3 2 2 7 3" xfId="2099"/>
    <cellStyle name="Note 3 3 2 2 7 3 2" xfId="2100"/>
    <cellStyle name="Note 3 3 2 2 7 4" xfId="2101"/>
    <cellStyle name="Note 3 3 2 2 8" xfId="2102"/>
    <cellStyle name="Note 3 3 2 2 8 2" xfId="2103"/>
    <cellStyle name="Note 3 3 2 2 8 2 2" xfId="2104"/>
    <cellStyle name="Note 3 3 2 2 8 3" xfId="2105"/>
    <cellStyle name="Note 3 3 2 2 9" xfId="2106"/>
    <cellStyle name="Note 3 3 2 2 9 2" xfId="2107"/>
    <cellStyle name="Note 3 3 2 3" xfId="2108"/>
    <cellStyle name="Note 3 3 2 3 2" xfId="2109"/>
    <cellStyle name="Note 3 3 2 3 2 2" xfId="2110"/>
    <cellStyle name="Note 3 3 2 3 3" xfId="2111"/>
    <cellStyle name="Note 3 3 2 3 3 2" xfId="2112"/>
    <cellStyle name="Note 3 3 2 3 4" xfId="2113"/>
    <cellStyle name="Note 3 3 2 4" xfId="2114"/>
    <cellStyle name="Note 3 3 2 4 2" xfId="2115"/>
    <cellStyle name="Note 3 3 2 4 2 2" xfId="2116"/>
    <cellStyle name="Note 3 3 2 4 3" xfId="2117"/>
    <cellStyle name="Note 3 3 2 4 3 2" xfId="2118"/>
    <cellStyle name="Note 3 3 2 4 4" xfId="2119"/>
    <cellStyle name="Note 3 3 2 5" xfId="2120"/>
    <cellStyle name="Note 3 3 2 5 2" xfId="2121"/>
    <cellStyle name="Note 3 3 2 5 2 2" xfId="2122"/>
    <cellStyle name="Note 3 3 2 5 3" xfId="2123"/>
    <cellStyle name="Note 3 3 2 5 3 2" xfId="2124"/>
    <cellStyle name="Note 3 3 2 5 4" xfId="2125"/>
    <cellStyle name="Note 3 3 2 6" xfId="2126"/>
    <cellStyle name="Note 3 3 2 6 2" xfId="2127"/>
    <cellStyle name="Note 3 3 2 6 2 2" xfId="2128"/>
    <cellStyle name="Note 3 3 2 6 3" xfId="2129"/>
    <cellStyle name="Note 3 3 2 6 3 2" xfId="2130"/>
    <cellStyle name="Note 3 3 2 6 4" xfId="2131"/>
    <cellStyle name="Note 3 3 2 7" xfId="2132"/>
    <cellStyle name="Note 3 3 2 7 2" xfId="2133"/>
    <cellStyle name="Note 3 3 2 7 2 2" xfId="2134"/>
    <cellStyle name="Note 3 3 2 7 3" xfId="2135"/>
    <cellStyle name="Note 3 3 2 7 3 2" xfId="2136"/>
    <cellStyle name="Note 3 3 2 7 4" xfId="2137"/>
    <cellStyle name="Note 3 3 2 8" xfId="2138"/>
    <cellStyle name="Note 3 3 2 8 2" xfId="2139"/>
    <cellStyle name="Note 3 3 2 8 2 2" xfId="2140"/>
    <cellStyle name="Note 3 3 2 8 3" xfId="2141"/>
    <cellStyle name="Note 3 3 2 8 3 2" xfId="2142"/>
    <cellStyle name="Note 3 3 2 8 4" xfId="2143"/>
    <cellStyle name="Note 3 3 2 9" xfId="2144"/>
    <cellStyle name="Note 3 3 2 9 2" xfId="2145"/>
    <cellStyle name="Note 3 3 2 9 2 2" xfId="2146"/>
    <cellStyle name="Note 3 3 2 9 3" xfId="2147"/>
    <cellStyle name="Note 3 3 3" xfId="511"/>
    <cellStyle name="Note 3 3 3 10" xfId="2148"/>
    <cellStyle name="Note 3 3 3 10 2" xfId="2149"/>
    <cellStyle name="Note 3 3 3 11" xfId="2150"/>
    <cellStyle name="Note 3 3 3 2" xfId="2151"/>
    <cellStyle name="Note 3 3 3 2 2" xfId="2152"/>
    <cellStyle name="Note 3 3 3 2 2 2" xfId="2153"/>
    <cellStyle name="Note 3 3 3 2 3" xfId="2154"/>
    <cellStyle name="Note 3 3 3 2 3 2" xfId="2155"/>
    <cellStyle name="Note 3 3 3 2 4" xfId="2156"/>
    <cellStyle name="Note 3 3 3 3" xfId="2157"/>
    <cellStyle name="Note 3 3 3 3 2" xfId="2158"/>
    <cellStyle name="Note 3 3 3 3 2 2" xfId="2159"/>
    <cellStyle name="Note 3 3 3 3 3" xfId="2160"/>
    <cellStyle name="Note 3 3 3 3 3 2" xfId="2161"/>
    <cellStyle name="Note 3 3 3 3 4" xfId="2162"/>
    <cellStyle name="Note 3 3 3 4" xfId="2163"/>
    <cellStyle name="Note 3 3 3 4 2" xfId="2164"/>
    <cellStyle name="Note 3 3 3 4 2 2" xfId="2165"/>
    <cellStyle name="Note 3 3 3 4 3" xfId="2166"/>
    <cellStyle name="Note 3 3 3 4 3 2" xfId="2167"/>
    <cellStyle name="Note 3 3 3 4 4" xfId="2168"/>
    <cellStyle name="Note 3 3 3 5" xfId="2169"/>
    <cellStyle name="Note 3 3 3 5 2" xfId="2170"/>
    <cellStyle name="Note 3 3 3 5 2 2" xfId="2171"/>
    <cellStyle name="Note 3 3 3 5 3" xfId="2172"/>
    <cellStyle name="Note 3 3 3 5 3 2" xfId="2173"/>
    <cellStyle name="Note 3 3 3 5 4" xfId="2174"/>
    <cellStyle name="Note 3 3 3 6" xfId="2175"/>
    <cellStyle name="Note 3 3 3 6 2" xfId="2176"/>
    <cellStyle name="Note 3 3 3 6 2 2" xfId="2177"/>
    <cellStyle name="Note 3 3 3 6 3" xfId="2178"/>
    <cellStyle name="Note 3 3 3 6 3 2" xfId="2179"/>
    <cellStyle name="Note 3 3 3 6 4" xfId="2180"/>
    <cellStyle name="Note 3 3 3 7" xfId="2181"/>
    <cellStyle name="Note 3 3 3 7 2" xfId="2182"/>
    <cellStyle name="Note 3 3 3 7 2 2" xfId="2183"/>
    <cellStyle name="Note 3 3 3 7 3" xfId="2184"/>
    <cellStyle name="Note 3 3 3 7 3 2" xfId="2185"/>
    <cellStyle name="Note 3 3 3 7 4" xfId="2186"/>
    <cellStyle name="Note 3 3 3 8" xfId="2187"/>
    <cellStyle name="Note 3 3 3 8 2" xfId="2188"/>
    <cellStyle name="Note 3 3 3 8 2 2" xfId="2189"/>
    <cellStyle name="Note 3 3 3 8 3" xfId="2190"/>
    <cellStyle name="Note 3 3 3 9" xfId="2191"/>
    <cellStyle name="Note 3 3 3 9 2" xfId="2192"/>
    <cellStyle name="Note 3 3 4" xfId="2193"/>
    <cellStyle name="Note 3 3 4 2" xfId="2194"/>
    <cellStyle name="Note 3 3 4 2 2" xfId="2195"/>
    <cellStyle name="Note 3 3 4 3" xfId="2196"/>
    <cellStyle name="Note 3 3 4 3 2" xfId="2197"/>
    <cellStyle name="Note 3 3 4 4" xfId="2198"/>
    <cellStyle name="Note 3 3 5" xfId="2199"/>
    <cellStyle name="Note 3 3 5 2" xfId="2200"/>
    <cellStyle name="Note 3 3 5 2 2" xfId="2201"/>
    <cellStyle name="Note 3 3 5 3" xfId="2202"/>
    <cellStyle name="Note 3 3 5 3 2" xfId="2203"/>
    <cellStyle name="Note 3 3 5 4" xfId="2204"/>
    <cellStyle name="Note 3 3 6" xfId="2205"/>
    <cellStyle name="Note 3 3 6 2" xfId="2206"/>
    <cellStyle name="Note 3 3 6 2 2" xfId="2207"/>
    <cellStyle name="Note 3 3 6 3" xfId="2208"/>
    <cellStyle name="Note 3 3 6 3 2" xfId="2209"/>
    <cellStyle name="Note 3 3 6 4" xfId="2210"/>
    <cellStyle name="Note 3 3 7" xfId="2211"/>
    <cellStyle name="Note 3 3 7 2" xfId="2212"/>
    <cellStyle name="Note 3 3 7 2 2" xfId="2213"/>
    <cellStyle name="Note 3 3 7 3" xfId="2214"/>
    <cellStyle name="Note 3 3 7 3 2" xfId="2215"/>
    <cellStyle name="Note 3 3 7 4" xfId="2216"/>
    <cellStyle name="Note 3 3 8" xfId="2217"/>
    <cellStyle name="Note 3 3 8 2" xfId="2218"/>
    <cellStyle name="Note 3 3 8 2 2" xfId="2219"/>
    <cellStyle name="Note 3 3 8 3" xfId="2220"/>
    <cellStyle name="Note 3 3 8 3 2" xfId="2221"/>
    <cellStyle name="Note 3 3 8 4" xfId="2222"/>
    <cellStyle name="Note 3 3 9" xfId="2223"/>
    <cellStyle name="Note 3 3 9 2" xfId="2224"/>
    <cellStyle name="Note 3 3 9 2 2" xfId="2225"/>
    <cellStyle name="Note 3 3 9 3" xfId="2226"/>
    <cellStyle name="Note 3 3 9 3 2" xfId="2227"/>
    <cellStyle name="Note 3 3 9 4" xfId="2228"/>
    <cellStyle name="Note 3 4" xfId="491"/>
    <cellStyle name="Note 3 4 10" xfId="2229"/>
    <cellStyle name="Note 3 4 10 2" xfId="2230"/>
    <cellStyle name="Note 3 4 11" xfId="2231"/>
    <cellStyle name="Note 3 4 11 2" xfId="2232"/>
    <cellStyle name="Note 3 4 12" xfId="2233"/>
    <cellStyle name="Note 3 4 2" xfId="88"/>
    <cellStyle name="Note 3 4 2 10" xfId="2234"/>
    <cellStyle name="Note 3 4 2 10 2" xfId="2235"/>
    <cellStyle name="Note 3 4 2 11" xfId="2236"/>
    <cellStyle name="Note 3 4 2 2" xfId="2237"/>
    <cellStyle name="Note 3 4 2 2 2" xfId="2238"/>
    <cellStyle name="Note 3 4 2 2 2 2" xfId="2239"/>
    <cellStyle name="Note 3 4 2 2 3" xfId="2240"/>
    <cellStyle name="Note 3 4 2 2 3 2" xfId="2241"/>
    <cellStyle name="Note 3 4 2 2 4" xfId="2242"/>
    <cellStyle name="Note 3 4 2 3" xfId="2243"/>
    <cellStyle name="Note 3 4 2 3 2" xfId="2244"/>
    <cellStyle name="Note 3 4 2 3 2 2" xfId="2245"/>
    <cellStyle name="Note 3 4 2 3 3" xfId="2246"/>
    <cellStyle name="Note 3 4 2 3 3 2" xfId="2247"/>
    <cellStyle name="Note 3 4 2 3 4" xfId="2248"/>
    <cellStyle name="Note 3 4 2 4" xfId="2249"/>
    <cellStyle name="Note 3 4 2 4 2" xfId="2250"/>
    <cellStyle name="Note 3 4 2 4 2 2" xfId="2251"/>
    <cellStyle name="Note 3 4 2 4 3" xfId="2252"/>
    <cellStyle name="Note 3 4 2 4 3 2" xfId="2253"/>
    <cellStyle name="Note 3 4 2 4 4" xfId="2254"/>
    <cellStyle name="Note 3 4 2 5" xfId="2255"/>
    <cellStyle name="Note 3 4 2 5 2" xfId="2256"/>
    <cellStyle name="Note 3 4 2 5 2 2" xfId="2257"/>
    <cellStyle name="Note 3 4 2 5 3" xfId="2258"/>
    <cellStyle name="Note 3 4 2 5 3 2" xfId="2259"/>
    <cellStyle name="Note 3 4 2 5 4" xfId="2260"/>
    <cellStyle name="Note 3 4 2 6" xfId="2261"/>
    <cellStyle name="Note 3 4 2 6 2" xfId="2262"/>
    <cellStyle name="Note 3 4 2 6 2 2" xfId="2263"/>
    <cellStyle name="Note 3 4 2 6 3" xfId="2264"/>
    <cellStyle name="Note 3 4 2 6 3 2" xfId="2265"/>
    <cellStyle name="Note 3 4 2 6 4" xfId="2266"/>
    <cellStyle name="Note 3 4 2 7" xfId="2267"/>
    <cellStyle name="Note 3 4 2 7 2" xfId="2268"/>
    <cellStyle name="Note 3 4 2 7 2 2" xfId="2269"/>
    <cellStyle name="Note 3 4 2 7 3" xfId="2270"/>
    <cellStyle name="Note 3 4 2 7 3 2" xfId="2271"/>
    <cellStyle name="Note 3 4 2 7 4" xfId="2272"/>
    <cellStyle name="Note 3 4 2 8" xfId="2273"/>
    <cellStyle name="Note 3 4 2 8 2" xfId="2274"/>
    <cellStyle name="Note 3 4 2 8 2 2" xfId="2275"/>
    <cellStyle name="Note 3 4 2 8 3" xfId="2276"/>
    <cellStyle name="Note 3 4 2 9" xfId="2277"/>
    <cellStyle name="Note 3 4 2 9 2" xfId="2278"/>
    <cellStyle name="Note 3 4 3" xfId="2279"/>
    <cellStyle name="Note 3 4 3 2" xfId="2280"/>
    <cellStyle name="Note 3 4 3 2 2" xfId="2281"/>
    <cellStyle name="Note 3 4 3 3" xfId="2282"/>
    <cellStyle name="Note 3 4 3 3 2" xfId="2283"/>
    <cellStyle name="Note 3 4 3 4" xfId="2284"/>
    <cellStyle name="Note 3 4 4" xfId="2285"/>
    <cellStyle name="Note 3 4 4 2" xfId="2286"/>
    <cellStyle name="Note 3 4 4 2 2" xfId="2287"/>
    <cellStyle name="Note 3 4 4 3" xfId="2288"/>
    <cellStyle name="Note 3 4 4 3 2" xfId="2289"/>
    <cellStyle name="Note 3 4 4 4" xfId="2290"/>
    <cellStyle name="Note 3 4 5" xfId="2291"/>
    <cellStyle name="Note 3 4 5 2" xfId="2292"/>
    <cellStyle name="Note 3 4 5 2 2" xfId="2293"/>
    <cellStyle name="Note 3 4 5 3" xfId="2294"/>
    <cellStyle name="Note 3 4 5 3 2" xfId="2295"/>
    <cellStyle name="Note 3 4 5 4" xfId="2296"/>
    <cellStyle name="Note 3 4 6" xfId="2297"/>
    <cellStyle name="Note 3 4 6 2" xfId="2298"/>
    <cellStyle name="Note 3 4 6 2 2" xfId="2299"/>
    <cellStyle name="Note 3 4 6 3" xfId="2300"/>
    <cellStyle name="Note 3 4 6 3 2" xfId="2301"/>
    <cellStyle name="Note 3 4 6 4" xfId="2302"/>
    <cellStyle name="Note 3 4 7" xfId="2303"/>
    <cellStyle name="Note 3 4 7 2" xfId="2304"/>
    <cellStyle name="Note 3 4 7 2 2" xfId="2305"/>
    <cellStyle name="Note 3 4 7 3" xfId="2306"/>
    <cellStyle name="Note 3 4 7 3 2" xfId="2307"/>
    <cellStyle name="Note 3 4 7 4" xfId="2308"/>
    <cellStyle name="Note 3 4 8" xfId="2309"/>
    <cellStyle name="Note 3 4 8 2" xfId="2310"/>
    <cellStyle name="Note 3 4 8 2 2" xfId="2311"/>
    <cellStyle name="Note 3 4 8 3" xfId="2312"/>
    <cellStyle name="Note 3 4 8 3 2" xfId="2313"/>
    <cellStyle name="Note 3 4 8 4" xfId="2314"/>
    <cellStyle name="Note 3 4 9" xfId="2315"/>
    <cellStyle name="Note 3 4 9 2" xfId="2316"/>
    <cellStyle name="Note 3 4 9 2 2" xfId="2317"/>
    <cellStyle name="Note 3 4 9 3" xfId="2318"/>
    <cellStyle name="Note 3 5" xfId="512"/>
    <cellStyle name="Note 3 5 10" xfId="2319"/>
    <cellStyle name="Note 3 5 10 2" xfId="2320"/>
    <cellStyle name="Note 3 5 11" xfId="2321"/>
    <cellStyle name="Note 3 5 2" xfId="2322"/>
    <cellStyle name="Note 3 5 2 2" xfId="2323"/>
    <cellStyle name="Note 3 5 2 2 2" xfId="2324"/>
    <cellStyle name="Note 3 5 2 3" xfId="2325"/>
    <cellStyle name="Note 3 5 2 3 2" xfId="2326"/>
    <cellStyle name="Note 3 5 2 4" xfId="2327"/>
    <cellStyle name="Note 3 5 3" xfId="2328"/>
    <cellStyle name="Note 3 5 3 2" xfId="2329"/>
    <cellStyle name="Note 3 5 3 2 2" xfId="2330"/>
    <cellStyle name="Note 3 5 3 3" xfId="2331"/>
    <cellStyle name="Note 3 5 3 3 2" xfId="2332"/>
    <cellStyle name="Note 3 5 3 4" xfId="2333"/>
    <cellStyle name="Note 3 5 4" xfId="2334"/>
    <cellStyle name="Note 3 5 4 2" xfId="2335"/>
    <cellStyle name="Note 3 5 4 2 2" xfId="2336"/>
    <cellStyle name="Note 3 5 4 3" xfId="2337"/>
    <cellStyle name="Note 3 5 4 3 2" xfId="2338"/>
    <cellStyle name="Note 3 5 4 4" xfId="2339"/>
    <cellStyle name="Note 3 5 5" xfId="2340"/>
    <cellStyle name="Note 3 5 5 2" xfId="2341"/>
    <cellStyle name="Note 3 5 5 2 2" xfId="2342"/>
    <cellStyle name="Note 3 5 5 3" xfId="2343"/>
    <cellStyle name="Note 3 5 5 3 2" xfId="2344"/>
    <cellStyle name="Note 3 5 5 4" xfId="2345"/>
    <cellStyle name="Note 3 5 6" xfId="2346"/>
    <cellStyle name="Note 3 5 6 2" xfId="2347"/>
    <cellStyle name="Note 3 5 6 2 2" xfId="2348"/>
    <cellStyle name="Note 3 5 6 3" xfId="2349"/>
    <cellStyle name="Note 3 5 6 3 2" xfId="2350"/>
    <cellStyle name="Note 3 5 6 4" xfId="2351"/>
    <cellStyle name="Note 3 5 7" xfId="2352"/>
    <cellStyle name="Note 3 5 7 2" xfId="2353"/>
    <cellStyle name="Note 3 5 7 2 2" xfId="2354"/>
    <cellStyle name="Note 3 5 7 3" xfId="2355"/>
    <cellStyle name="Note 3 5 7 3 2" xfId="2356"/>
    <cellStyle name="Note 3 5 7 4" xfId="2357"/>
    <cellStyle name="Note 3 5 8" xfId="2358"/>
    <cellStyle name="Note 3 5 8 2" xfId="2359"/>
    <cellStyle name="Note 3 5 8 2 2" xfId="2360"/>
    <cellStyle name="Note 3 5 8 3" xfId="2361"/>
    <cellStyle name="Note 3 5 9" xfId="2362"/>
    <cellStyle name="Note 3 5 9 2" xfId="2363"/>
    <cellStyle name="Note 3 6" xfId="2364"/>
    <cellStyle name="Note 3 6 2" xfId="2365"/>
    <cellStyle name="Note 3 6 2 2" xfId="2366"/>
    <cellStyle name="Note 3 6 3" xfId="2367"/>
    <cellStyle name="Note 3 6 3 2" xfId="2368"/>
    <cellStyle name="Note 3 6 4" xfId="2369"/>
    <cellStyle name="Note 3 7" xfId="2370"/>
    <cellStyle name="Note 3 7 2" xfId="2371"/>
    <cellStyle name="Note 3 7 2 2" xfId="2372"/>
    <cellStyle name="Note 3 7 3" xfId="2373"/>
    <cellStyle name="Note 3 7 3 2" xfId="2374"/>
    <cellStyle name="Note 3 7 4" xfId="2375"/>
    <cellStyle name="Note 3 8" xfId="2376"/>
    <cellStyle name="Note 3 8 2" xfId="2377"/>
    <cellStyle name="Note 3 8 2 2" xfId="2378"/>
    <cellStyle name="Note 3 8 3" xfId="2379"/>
    <cellStyle name="Note 3 8 3 2" xfId="2380"/>
    <cellStyle name="Note 3 8 4" xfId="2381"/>
    <cellStyle name="Note 3 9" xfId="2382"/>
    <cellStyle name="Note 3 9 2" xfId="2383"/>
    <cellStyle name="Note 3 9 2 2" xfId="2384"/>
    <cellStyle name="Note 3 9 3" xfId="2385"/>
    <cellStyle name="Note 3 9 3 2" xfId="2386"/>
    <cellStyle name="Note 3 9 4" xfId="2387"/>
    <cellStyle name="Note 4" xfId="2388"/>
    <cellStyle name="Output" xfId="3209" builtinId="21" customBuiltin="1"/>
    <cellStyle name="Output 2" xfId="60"/>
    <cellStyle name="Output 2 10" xfId="2389"/>
    <cellStyle name="Output 2 10 2" xfId="2390"/>
    <cellStyle name="Output 2 10 2 2" xfId="2391"/>
    <cellStyle name="Output 2 10 3" xfId="2392"/>
    <cellStyle name="Output 2 10 3 2" xfId="2393"/>
    <cellStyle name="Output 2 10 4" xfId="2394"/>
    <cellStyle name="Output 2 11" xfId="2395"/>
    <cellStyle name="Output 2 11 2" xfId="2396"/>
    <cellStyle name="Output 2 11 2 2" xfId="2397"/>
    <cellStyle name="Output 2 11 3" xfId="2398"/>
    <cellStyle name="Output 2 12" xfId="2399"/>
    <cellStyle name="Output 2 12 2" xfId="2400"/>
    <cellStyle name="Output 2 13" xfId="2401"/>
    <cellStyle name="Output 2 13 2" xfId="2402"/>
    <cellStyle name="Output 2 14" xfId="2403"/>
    <cellStyle name="Output 2 15" xfId="3252"/>
    <cellStyle name="Output 2 2" xfId="82"/>
    <cellStyle name="Output 2 2 10" xfId="2404"/>
    <cellStyle name="Output 2 2 10 2" xfId="2405"/>
    <cellStyle name="Output 2 2 11" xfId="2406"/>
    <cellStyle name="Output 2 2 11 2" xfId="2407"/>
    <cellStyle name="Output 2 2 12" xfId="2408"/>
    <cellStyle name="Output 2 2 2" xfId="489"/>
    <cellStyle name="Output 2 2 2 10" xfId="2409"/>
    <cellStyle name="Output 2 2 2 10 2" xfId="2410"/>
    <cellStyle name="Output 2 2 2 11" xfId="2411"/>
    <cellStyle name="Output 2 2 2 2" xfId="2412"/>
    <cellStyle name="Output 2 2 2 2 2" xfId="2413"/>
    <cellStyle name="Output 2 2 2 2 2 2" xfId="2414"/>
    <cellStyle name="Output 2 2 2 2 3" xfId="2415"/>
    <cellStyle name="Output 2 2 2 2 3 2" xfId="2416"/>
    <cellStyle name="Output 2 2 2 2 4" xfId="2417"/>
    <cellStyle name="Output 2 2 2 3" xfId="2418"/>
    <cellStyle name="Output 2 2 2 3 2" xfId="2419"/>
    <cellStyle name="Output 2 2 2 3 2 2" xfId="2420"/>
    <cellStyle name="Output 2 2 2 3 3" xfId="2421"/>
    <cellStyle name="Output 2 2 2 3 3 2" xfId="2422"/>
    <cellStyle name="Output 2 2 2 3 4" xfId="2423"/>
    <cellStyle name="Output 2 2 2 4" xfId="2424"/>
    <cellStyle name="Output 2 2 2 4 2" xfId="2425"/>
    <cellStyle name="Output 2 2 2 4 2 2" xfId="2426"/>
    <cellStyle name="Output 2 2 2 4 3" xfId="2427"/>
    <cellStyle name="Output 2 2 2 4 3 2" xfId="2428"/>
    <cellStyle name="Output 2 2 2 4 4" xfId="2429"/>
    <cellStyle name="Output 2 2 2 5" xfId="2430"/>
    <cellStyle name="Output 2 2 2 5 2" xfId="2431"/>
    <cellStyle name="Output 2 2 2 5 2 2" xfId="2432"/>
    <cellStyle name="Output 2 2 2 5 3" xfId="2433"/>
    <cellStyle name="Output 2 2 2 5 3 2" xfId="2434"/>
    <cellStyle name="Output 2 2 2 5 4" xfId="2435"/>
    <cellStyle name="Output 2 2 2 6" xfId="2436"/>
    <cellStyle name="Output 2 2 2 6 2" xfId="2437"/>
    <cellStyle name="Output 2 2 2 6 2 2" xfId="2438"/>
    <cellStyle name="Output 2 2 2 6 3" xfId="2439"/>
    <cellStyle name="Output 2 2 2 6 3 2" xfId="2440"/>
    <cellStyle name="Output 2 2 2 6 4" xfId="2441"/>
    <cellStyle name="Output 2 2 2 7" xfId="2442"/>
    <cellStyle name="Output 2 2 2 7 2" xfId="2443"/>
    <cellStyle name="Output 2 2 2 7 2 2" xfId="2444"/>
    <cellStyle name="Output 2 2 2 7 3" xfId="2445"/>
    <cellStyle name="Output 2 2 2 7 3 2" xfId="2446"/>
    <cellStyle name="Output 2 2 2 7 4" xfId="2447"/>
    <cellStyle name="Output 2 2 2 8" xfId="2448"/>
    <cellStyle name="Output 2 2 2 8 2" xfId="2449"/>
    <cellStyle name="Output 2 2 2 8 2 2" xfId="2450"/>
    <cellStyle name="Output 2 2 2 8 3" xfId="2451"/>
    <cellStyle name="Output 2 2 2 9" xfId="2452"/>
    <cellStyle name="Output 2 2 2 9 2" xfId="2453"/>
    <cellStyle name="Output 2 2 3" xfId="92"/>
    <cellStyle name="Output 2 2 3 10" xfId="2454"/>
    <cellStyle name="Output 2 2 3 10 2" xfId="2455"/>
    <cellStyle name="Output 2 2 3 11" xfId="2456"/>
    <cellStyle name="Output 2 2 3 2" xfId="2457"/>
    <cellStyle name="Output 2 2 3 2 2" xfId="2458"/>
    <cellStyle name="Output 2 2 3 2 2 2" xfId="2459"/>
    <cellStyle name="Output 2 2 3 2 3" xfId="2460"/>
    <cellStyle name="Output 2 2 3 2 3 2" xfId="2461"/>
    <cellStyle name="Output 2 2 3 2 4" xfId="2462"/>
    <cellStyle name="Output 2 2 3 3" xfId="2463"/>
    <cellStyle name="Output 2 2 3 3 2" xfId="2464"/>
    <cellStyle name="Output 2 2 3 3 2 2" xfId="2465"/>
    <cellStyle name="Output 2 2 3 3 3" xfId="2466"/>
    <cellStyle name="Output 2 2 3 3 3 2" xfId="2467"/>
    <cellStyle name="Output 2 2 3 3 4" xfId="2468"/>
    <cellStyle name="Output 2 2 3 4" xfId="2469"/>
    <cellStyle name="Output 2 2 3 4 2" xfId="2470"/>
    <cellStyle name="Output 2 2 3 4 2 2" xfId="2471"/>
    <cellStyle name="Output 2 2 3 4 3" xfId="2472"/>
    <cellStyle name="Output 2 2 3 4 3 2" xfId="2473"/>
    <cellStyle name="Output 2 2 3 4 4" xfId="2474"/>
    <cellStyle name="Output 2 2 3 5" xfId="2475"/>
    <cellStyle name="Output 2 2 3 5 2" xfId="2476"/>
    <cellStyle name="Output 2 2 3 5 2 2" xfId="2477"/>
    <cellStyle name="Output 2 2 3 5 3" xfId="2478"/>
    <cellStyle name="Output 2 2 3 5 3 2" xfId="2479"/>
    <cellStyle name="Output 2 2 3 5 4" xfId="2480"/>
    <cellStyle name="Output 2 2 3 6" xfId="2481"/>
    <cellStyle name="Output 2 2 3 6 2" xfId="2482"/>
    <cellStyle name="Output 2 2 3 6 2 2" xfId="2483"/>
    <cellStyle name="Output 2 2 3 6 3" xfId="2484"/>
    <cellStyle name="Output 2 2 3 6 3 2" xfId="2485"/>
    <cellStyle name="Output 2 2 3 6 4" xfId="2486"/>
    <cellStyle name="Output 2 2 3 7" xfId="2487"/>
    <cellStyle name="Output 2 2 3 7 2" xfId="2488"/>
    <cellStyle name="Output 2 2 3 7 2 2" xfId="2489"/>
    <cellStyle name="Output 2 2 3 7 3" xfId="2490"/>
    <cellStyle name="Output 2 2 3 7 3 2" xfId="2491"/>
    <cellStyle name="Output 2 2 3 7 4" xfId="2492"/>
    <cellStyle name="Output 2 2 3 8" xfId="2493"/>
    <cellStyle name="Output 2 2 3 8 2" xfId="2494"/>
    <cellStyle name="Output 2 2 3 8 2 2" xfId="2495"/>
    <cellStyle name="Output 2 2 3 8 3" xfId="2496"/>
    <cellStyle name="Output 2 2 3 9" xfId="2497"/>
    <cellStyle name="Output 2 2 3 9 2" xfId="2498"/>
    <cellStyle name="Output 2 2 4" xfId="2499"/>
    <cellStyle name="Output 2 2 4 2" xfId="2500"/>
    <cellStyle name="Output 2 2 4 2 2" xfId="2501"/>
    <cellStyle name="Output 2 2 4 3" xfId="2502"/>
    <cellStyle name="Output 2 2 4 3 2" xfId="2503"/>
    <cellStyle name="Output 2 2 4 4" xfId="2504"/>
    <cellStyle name="Output 2 2 5" xfId="2505"/>
    <cellStyle name="Output 2 2 5 2" xfId="2506"/>
    <cellStyle name="Output 2 2 5 2 2" xfId="2507"/>
    <cellStyle name="Output 2 2 5 3" xfId="2508"/>
    <cellStyle name="Output 2 2 5 3 2" xfId="2509"/>
    <cellStyle name="Output 2 2 5 4" xfId="2510"/>
    <cellStyle name="Output 2 2 6" xfId="2511"/>
    <cellStyle name="Output 2 2 6 2" xfId="2512"/>
    <cellStyle name="Output 2 2 6 2 2" xfId="2513"/>
    <cellStyle name="Output 2 2 6 3" xfId="2514"/>
    <cellStyle name="Output 2 2 6 3 2" xfId="2515"/>
    <cellStyle name="Output 2 2 6 4" xfId="2516"/>
    <cellStyle name="Output 2 2 7" xfId="2517"/>
    <cellStyle name="Output 2 2 7 2" xfId="2518"/>
    <cellStyle name="Output 2 2 7 2 2" xfId="2519"/>
    <cellStyle name="Output 2 2 7 3" xfId="2520"/>
    <cellStyle name="Output 2 2 7 3 2" xfId="2521"/>
    <cellStyle name="Output 2 2 7 4" xfId="2522"/>
    <cellStyle name="Output 2 2 8" xfId="2523"/>
    <cellStyle name="Output 2 2 8 2" xfId="2524"/>
    <cellStyle name="Output 2 2 8 2 2" xfId="2525"/>
    <cellStyle name="Output 2 2 8 3" xfId="2526"/>
    <cellStyle name="Output 2 2 8 3 2" xfId="2527"/>
    <cellStyle name="Output 2 2 8 4" xfId="2528"/>
    <cellStyle name="Output 2 2 9" xfId="2529"/>
    <cellStyle name="Output 2 2 9 2" xfId="2530"/>
    <cellStyle name="Output 2 2 9 2 2" xfId="2531"/>
    <cellStyle name="Output 2 2 9 3" xfId="2532"/>
    <cellStyle name="Output 2 3" xfId="446"/>
    <cellStyle name="Output 2 3 10" xfId="2533"/>
    <cellStyle name="Output 2 3 10 2" xfId="2534"/>
    <cellStyle name="Output 2 3 10 2 2" xfId="2535"/>
    <cellStyle name="Output 2 3 10 3" xfId="2536"/>
    <cellStyle name="Output 2 3 11" xfId="2537"/>
    <cellStyle name="Output 2 3 11 2" xfId="2538"/>
    <cellStyle name="Output 2 3 12" xfId="2539"/>
    <cellStyle name="Output 2 3 12 2" xfId="2540"/>
    <cellStyle name="Output 2 3 13" xfId="2541"/>
    <cellStyle name="Output 2 3 2" xfId="496"/>
    <cellStyle name="Output 2 3 2 10" xfId="2542"/>
    <cellStyle name="Output 2 3 2 10 2" xfId="2543"/>
    <cellStyle name="Output 2 3 2 11" xfId="2544"/>
    <cellStyle name="Output 2 3 2 2" xfId="2545"/>
    <cellStyle name="Output 2 3 2 2 2" xfId="2546"/>
    <cellStyle name="Output 2 3 2 2 2 2" xfId="2547"/>
    <cellStyle name="Output 2 3 2 2 3" xfId="2548"/>
    <cellStyle name="Output 2 3 2 2 3 2" xfId="2549"/>
    <cellStyle name="Output 2 3 2 2 4" xfId="2550"/>
    <cellStyle name="Output 2 3 2 3" xfId="2551"/>
    <cellStyle name="Output 2 3 2 3 2" xfId="2552"/>
    <cellStyle name="Output 2 3 2 3 2 2" xfId="2553"/>
    <cellStyle name="Output 2 3 2 3 3" xfId="2554"/>
    <cellStyle name="Output 2 3 2 3 3 2" xfId="2555"/>
    <cellStyle name="Output 2 3 2 3 4" xfId="2556"/>
    <cellStyle name="Output 2 3 2 4" xfId="2557"/>
    <cellStyle name="Output 2 3 2 4 2" xfId="2558"/>
    <cellStyle name="Output 2 3 2 4 2 2" xfId="2559"/>
    <cellStyle name="Output 2 3 2 4 3" xfId="2560"/>
    <cellStyle name="Output 2 3 2 4 3 2" xfId="2561"/>
    <cellStyle name="Output 2 3 2 4 4" xfId="2562"/>
    <cellStyle name="Output 2 3 2 5" xfId="2563"/>
    <cellStyle name="Output 2 3 2 5 2" xfId="2564"/>
    <cellStyle name="Output 2 3 2 5 2 2" xfId="2565"/>
    <cellStyle name="Output 2 3 2 5 3" xfId="2566"/>
    <cellStyle name="Output 2 3 2 5 3 2" xfId="2567"/>
    <cellStyle name="Output 2 3 2 5 4" xfId="2568"/>
    <cellStyle name="Output 2 3 2 6" xfId="2569"/>
    <cellStyle name="Output 2 3 2 6 2" xfId="2570"/>
    <cellStyle name="Output 2 3 2 6 2 2" xfId="2571"/>
    <cellStyle name="Output 2 3 2 6 3" xfId="2572"/>
    <cellStyle name="Output 2 3 2 6 3 2" xfId="2573"/>
    <cellStyle name="Output 2 3 2 6 4" xfId="2574"/>
    <cellStyle name="Output 2 3 2 7" xfId="2575"/>
    <cellStyle name="Output 2 3 2 7 2" xfId="2576"/>
    <cellStyle name="Output 2 3 2 7 2 2" xfId="2577"/>
    <cellStyle name="Output 2 3 2 7 3" xfId="2578"/>
    <cellStyle name="Output 2 3 2 7 3 2" xfId="2579"/>
    <cellStyle name="Output 2 3 2 7 4" xfId="2580"/>
    <cellStyle name="Output 2 3 2 8" xfId="2581"/>
    <cellStyle name="Output 2 3 2 8 2" xfId="2582"/>
    <cellStyle name="Output 2 3 2 8 2 2" xfId="2583"/>
    <cellStyle name="Output 2 3 2 8 3" xfId="2584"/>
    <cellStyle name="Output 2 3 2 9" xfId="2585"/>
    <cellStyle name="Output 2 3 2 9 2" xfId="2586"/>
    <cellStyle name="Output 2 3 3" xfId="510"/>
    <cellStyle name="Output 2 3 3 10" xfId="2587"/>
    <cellStyle name="Output 2 3 3 10 2" xfId="2588"/>
    <cellStyle name="Output 2 3 3 11" xfId="2589"/>
    <cellStyle name="Output 2 3 3 2" xfId="2590"/>
    <cellStyle name="Output 2 3 3 2 2" xfId="2591"/>
    <cellStyle name="Output 2 3 3 2 2 2" xfId="2592"/>
    <cellStyle name="Output 2 3 3 2 3" xfId="2593"/>
    <cellStyle name="Output 2 3 3 2 3 2" xfId="2594"/>
    <cellStyle name="Output 2 3 3 2 4" xfId="2595"/>
    <cellStyle name="Output 2 3 3 3" xfId="2596"/>
    <cellStyle name="Output 2 3 3 3 2" xfId="2597"/>
    <cellStyle name="Output 2 3 3 3 2 2" xfId="2598"/>
    <cellStyle name="Output 2 3 3 3 3" xfId="2599"/>
    <cellStyle name="Output 2 3 3 3 3 2" xfId="2600"/>
    <cellStyle name="Output 2 3 3 3 4" xfId="2601"/>
    <cellStyle name="Output 2 3 3 4" xfId="2602"/>
    <cellStyle name="Output 2 3 3 4 2" xfId="2603"/>
    <cellStyle name="Output 2 3 3 4 2 2" xfId="2604"/>
    <cellStyle name="Output 2 3 3 4 3" xfId="2605"/>
    <cellStyle name="Output 2 3 3 4 3 2" xfId="2606"/>
    <cellStyle name="Output 2 3 3 4 4" xfId="2607"/>
    <cellStyle name="Output 2 3 3 5" xfId="2608"/>
    <cellStyle name="Output 2 3 3 5 2" xfId="2609"/>
    <cellStyle name="Output 2 3 3 5 2 2" xfId="2610"/>
    <cellStyle name="Output 2 3 3 5 3" xfId="2611"/>
    <cellStyle name="Output 2 3 3 5 3 2" xfId="2612"/>
    <cellStyle name="Output 2 3 3 5 4" xfId="2613"/>
    <cellStyle name="Output 2 3 3 6" xfId="2614"/>
    <cellStyle name="Output 2 3 3 6 2" xfId="2615"/>
    <cellStyle name="Output 2 3 3 6 2 2" xfId="2616"/>
    <cellStyle name="Output 2 3 3 6 3" xfId="2617"/>
    <cellStyle name="Output 2 3 3 6 3 2" xfId="2618"/>
    <cellStyle name="Output 2 3 3 6 4" xfId="2619"/>
    <cellStyle name="Output 2 3 3 7" xfId="2620"/>
    <cellStyle name="Output 2 3 3 7 2" xfId="2621"/>
    <cellStyle name="Output 2 3 3 7 2 2" xfId="2622"/>
    <cellStyle name="Output 2 3 3 7 3" xfId="2623"/>
    <cellStyle name="Output 2 3 3 7 3 2" xfId="2624"/>
    <cellStyle name="Output 2 3 3 7 4" xfId="2625"/>
    <cellStyle name="Output 2 3 3 8" xfId="2626"/>
    <cellStyle name="Output 2 3 3 8 2" xfId="2627"/>
    <cellStyle name="Output 2 3 3 8 2 2" xfId="2628"/>
    <cellStyle name="Output 2 3 3 8 3" xfId="2629"/>
    <cellStyle name="Output 2 3 3 9" xfId="2630"/>
    <cellStyle name="Output 2 3 3 9 2" xfId="2631"/>
    <cellStyle name="Output 2 3 4" xfId="2632"/>
    <cellStyle name="Output 2 3 4 2" xfId="2633"/>
    <cellStyle name="Output 2 3 4 2 2" xfId="2634"/>
    <cellStyle name="Output 2 3 4 3" xfId="2635"/>
    <cellStyle name="Output 2 3 4 3 2" xfId="2636"/>
    <cellStyle name="Output 2 3 4 4" xfId="2637"/>
    <cellStyle name="Output 2 3 5" xfId="2638"/>
    <cellStyle name="Output 2 3 5 2" xfId="2639"/>
    <cellStyle name="Output 2 3 5 2 2" xfId="2640"/>
    <cellStyle name="Output 2 3 5 3" xfId="2641"/>
    <cellStyle name="Output 2 3 5 3 2" xfId="2642"/>
    <cellStyle name="Output 2 3 5 4" xfId="2643"/>
    <cellStyle name="Output 2 3 6" xfId="2644"/>
    <cellStyle name="Output 2 3 6 2" xfId="2645"/>
    <cellStyle name="Output 2 3 6 2 2" xfId="2646"/>
    <cellStyle name="Output 2 3 6 3" xfId="2647"/>
    <cellStyle name="Output 2 3 6 3 2" xfId="2648"/>
    <cellStyle name="Output 2 3 6 4" xfId="2649"/>
    <cellStyle name="Output 2 3 7" xfId="2650"/>
    <cellStyle name="Output 2 3 7 2" xfId="2651"/>
    <cellStyle name="Output 2 3 7 2 2" xfId="2652"/>
    <cellStyle name="Output 2 3 7 3" xfId="2653"/>
    <cellStyle name="Output 2 3 7 3 2" xfId="2654"/>
    <cellStyle name="Output 2 3 7 4" xfId="2655"/>
    <cellStyle name="Output 2 3 8" xfId="2656"/>
    <cellStyle name="Output 2 3 8 2" xfId="2657"/>
    <cellStyle name="Output 2 3 8 2 2" xfId="2658"/>
    <cellStyle name="Output 2 3 8 3" xfId="2659"/>
    <cellStyle name="Output 2 3 8 3 2" xfId="2660"/>
    <cellStyle name="Output 2 3 8 4" xfId="2661"/>
    <cellStyle name="Output 2 3 9" xfId="2662"/>
    <cellStyle name="Output 2 3 9 2" xfId="2663"/>
    <cellStyle name="Output 2 3 9 2 2" xfId="2664"/>
    <cellStyle name="Output 2 3 9 3" xfId="2665"/>
    <cellStyle name="Output 2 3 9 3 2" xfId="2666"/>
    <cellStyle name="Output 2 3 9 4" xfId="2667"/>
    <cellStyle name="Output 2 4" xfId="500"/>
    <cellStyle name="Output 2 4 10" xfId="2668"/>
    <cellStyle name="Output 2 4 10 2" xfId="2669"/>
    <cellStyle name="Output 2 4 11" xfId="2670"/>
    <cellStyle name="Output 2 4 2" xfId="2671"/>
    <cellStyle name="Output 2 4 2 2" xfId="2672"/>
    <cellStyle name="Output 2 4 2 2 2" xfId="2673"/>
    <cellStyle name="Output 2 4 2 3" xfId="2674"/>
    <cellStyle name="Output 2 4 2 3 2" xfId="2675"/>
    <cellStyle name="Output 2 4 2 4" xfId="2676"/>
    <cellStyle name="Output 2 4 3" xfId="2677"/>
    <cellStyle name="Output 2 4 3 2" xfId="2678"/>
    <cellStyle name="Output 2 4 3 2 2" xfId="2679"/>
    <cellStyle name="Output 2 4 3 3" xfId="2680"/>
    <cellStyle name="Output 2 4 3 3 2" xfId="2681"/>
    <cellStyle name="Output 2 4 3 4" xfId="2682"/>
    <cellStyle name="Output 2 4 4" xfId="2683"/>
    <cellStyle name="Output 2 4 4 2" xfId="2684"/>
    <cellStyle name="Output 2 4 4 2 2" xfId="2685"/>
    <cellStyle name="Output 2 4 4 3" xfId="2686"/>
    <cellStyle name="Output 2 4 4 3 2" xfId="2687"/>
    <cellStyle name="Output 2 4 4 4" xfId="2688"/>
    <cellStyle name="Output 2 4 5" xfId="2689"/>
    <cellStyle name="Output 2 4 5 2" xfId="2690"/>
    <cellStyle name="Output 2 4 5 2 2" xfId="2691"/>
    <cellStyle name="Output 2 4 5 3" xfId="2692"/>
    <cellStyle name="Output 2 4 5 3 2" xfId="2693"/>
    <cellStyle name="Output 2 4 5 4" xfId="2694"/>
    <cellStyle name="Output 2 4 6" xfId="2695"/>
    <cellStyle name="Output 2 4 6 2" xfId="2696"/>
    <cellStyle name="Output 2 4 6 2 2" xfId="2697"/>
    <cellStyle name="Output 2 4 6 3" xfId="2698"/>
    <cellStyle name="Output 2 4 6 3 2" xfId="2699"/>
    <cellStyle name="Output 2 4 6 4" xfId="2700"/>
    <cellStyle name="Output 2 4 7" xfId="2701"/>
    <cellStyle name="Output 2 4 7 2" xfId="2702"/>
    <cellStyle name="Output 2 4 7 2 2" xfId="2703"/>
    <cellStyle name="Output 2 4 7 3" xfId="2704"/>
    <cellStyle name="Output 2 4 7 3 2" xfId="2705"/>
    <cellStyle name="Output 2 4 7 4" xfId="2706"/>
    <cellStyle name="Output 2 4 8" xfId="2707"/>
    <cellStyle name="Output 2 4 8 2" xfId="2708"/>
    <cellStyle name="Output 2 4 8 2 2" xfId="2709"/>
    <cellStyle name="Output 2 4 8 3" xfId="2710"/>
    <cellStyle name="Output 2 4 9" xfId="2711"/>
    <cellStyle name="Output 2 4 9 2" xfId="2712"/>
    <cellStyle name="Output 2 5" xfId="519"/>
    <cellStyle name="Output 2 5 10" xfId="2713"/>
    <cellStyle name="Output 2 5 10 2" xfId="2714"/>
    <cellStyle name="Output 2 5 11" xfId="2715"/>
    <cellStyle name="Output 2 5 2" xfId="2716"/>
    <cellStyle name="Output 2 5 2 2" xfId="2717"/>
    <cellStyle name="Output 2 5 2 2 2" xfId="2718"/>
    <cellStyle name="Output 2 5 2 3" xfId="2719"/>
    <cellStyle name="Output 2 5 2 3 2" xfId="2720"/>
    <cellStyle name="Output 2 5 2 4" xfId="2721"/>
    <cellStyle name="Output 2 5 3" xfId="2722"/>
    <cellStyle name="Output 2 5 3 2" xfId="2723"/>
    <cellStyle name="Output 2 5 3 2 2" xfId="2724"/>
    <cellStyle name="Output 2 5 3 3" xfId="2725"/>
    <cellStyle name="Output 2 5 3 3 2" xfId="2726"/>
    <cellStyle name="Output 2 5 3 4" xfId="2727"/>
    <cellStyle name="Output 2 5 4" xfId="2728"/>
    <cellStyle name="Output 2 5 4 2" xfId="2729"/>
    <cellStyle name="Output 2 5 4 2 2" xfId="2730"/>
    <cellStyle name="Output 2 5 4 3" xfId="2731"/>
    <cellStyle name="Output 2 5 4 3 2" xfId="2732"/>
    <cellStyle name="Output 2 5 4 4" xfId="2733"/>
    <cellStyle name="Output 2 5 5" xfId="2734"/>
    <cellStyle name="Output 2 5 5 2" xfId="2735"/>
    <cellStyle name="Output 2 5 5 2 2" xfId="2736"/>
    <cellStyle name="Output 2 5 5 3" xfId="2737"/>
    <cellStyle name="Output 2 5 5 3 2" xfId="2738"/>
    <cellStyle name="Output 2 5 5 4" xfId="2739"/>
    <cellStyle name="Output 2 5 6" xfId="2740"/>
    <cellStyle name="Output 2 5 6 2" xfId="2741"/>
    <cellStyle name="Output 2 5 6 2 2" xfId="2742"/>
    <cellStyle name="Output 2 5 6 3" xfId="2743"/>
    <cellStyle name="Output 2 5 6 3 2" xfId="2744"/>
    <cellStyle name="Output 2 5 6 4" xfId="2745"/>
    <cellStyle name="Output 2 5 7" xfId="2746"/>
    <cellStyle name="Output 2 5 7 2" xfId="2747"/>
    <cellStyle name="Output 2 5 7 2 2" xfId="2748"/>
    <cellStyle name="Output 2 5 7 3" xfId="2749"/>
    <cellStyle name="Output 2 5 7 3 2" xfId="2750"/>
    <cellStyle name="Output 2 5 7 4" xfId="2751"/>
    <cellStyle name="Output 2 5 8" xfId="2752"/>
    <cellStyle name="Output 2 5 8 2" xfId="2753"/>
    <cellStyle name="Output 2 5 8 2 2" xfId="2754"/>
    <cellStyle name="Output 2 5 8 3" xfId="2755"/>
    <cellStyle name="Output 2 5 9" xfId="2756"/>
    <cellStyle name="Output 2 5 9 2" xfId="2757"/>
    <cellStyle name="Output 2 6" xfId="2758"/>
    <cellStyle name="Output 2 6 2" xfId="2759"/>
    <cellStyle name="Output 2 6 2 2" xfId="2760"/>
    <cellStyle name="Output 2 6 3" xfId="2761"/>
    <cellStyle name="Output 2 6 3 2" xfId="2762"/>
    <cellStyle name="Output 2 6 4" xfId="2763"/>
    <cellStyle name="Output 2 7" xfId="2764"/>
    <cellStyle name="Output 2 7 2" xfId="2765"/>
    <cellStyle name="Output 2 7 2 2" xfId="2766"/>
    <cellStyle name="Output 2 7 3" xfId="2767"/>
    <cellStyle name="Output 2 7 3 2" xfId="2768"/>
    <cellStyle name="Output 2 7 4" xfId="2769"/>
    <cellStyle name="Output 2 8" xfId="2770"/>
    <cellStyle name="Output 2 8 2" xfId="2771"/>
    <cellStyle name="Output 2 8 2 2" xfId="2772"/>
    <cellStyle name="Output 2 8 3" xfId="2773"/>
    <cellStyle name="Output 2 8 3 2" xfId="2774"/>
    <cellStyle name="Output 2 8 4" xfId="2775"/>
    <cellStyle name="Output 2 9" xfId="2776"/>
    <cellStyle name="Output 2 9 2" xfId="2777"/>
    <cellStyle name="Output 2 9 2 2" xfId="2778"/>
    <cellStyle name="Output 2 9 3" xfId="2779"/>
    <cellStyle name="Output 2 9 3 2" xfId="2780"/>
    <cellStyle name="Output 2 9 4" xfId="2781"/>
    <cellStyle name="Output 3" xfId="2782"/>
    <cellStyle name="Percent 2" xfId="3"/>
    <cellStyle name="Percent 2 2" xfId="447"/>
    <cellStyle name="Percent 2 2 2" xfId="448"/>
    <cellStyle name="Percent 2 2 3" xfId="449"/>
    <cellStyle name="Percent 2 2 4" xfId="2783"/>
    <cellStyle name="Percent 2 3" xfId="450"/>
    <cellStyle name="Percent 2 4" xfId="451"/>
    <cellStyle name="Percent 2 5" xfId="452"/>
    <cellStyle name="Percent 2 6" xfId="2784"/>
    <cellStyle name="Percent 3" xfId="453"/>
    <cellStyle name="Percent 3 2" xfId="454"/>
    <cellStyle name="Percent 3 3" xfId="455"/>
    <cellStyle name="Percent 3 4" xfId="456"/>
    <cellStyle name="Percent 3 5" xfId="457"/>
    <cellStyle name="Percent 4" xfId="458"/>
    <cellStyle name="Percent 4 2" xfId="459"/>
    <cellStyle name="Percent 4 2 2" xfId="460"/>
    <cellStyle name="Percent 4 2 3" xfId="461"/>
    <cellStyle name="Percent 5" xfId="462"/>
    <cellStyle name="Percent 5 2" xfId="463"/>
    <cellStyle name="Percent 6" xfId="464"/>
    <cellStyle name="Publication" xfId="465"/>
    <cellStyle name="RowLevel_1_N6+artabyuje" xfId="2785"/>
    <cellStyle name="Sheet Title" xfId="466"/>
    <cellStyle name="SN_241" xfId="71"/>
    <cellStyle name="SN_b" xfId="3199"/>
    <cellStyle name="SN_b 2" xfId="3261"/>
    <cellStyle name="SN10_bold" xfId="3198"/>
    <cellStyle name="Standard_laroux" xfId="467"/>
    <cellStyle name="Style 1" xfId="61"/>
    <cellStyle name="Style 1 2" xfId="62"/>
    <cellStyle name="Style 1 2 2" xfId="468"/>
    <cellStyle name="Style 1 3 2" xfId="469"/>
    <cellStyle name="Style 1_verchnakan_ax21-25_2018" xfId="63"/>
    <cellStyle name="Style 2" xfId="470"/>
    <cellStyle name="Title" xfId="3200" builtinId="15" customBuiltin="1"/>
    <cellStyle name="Title 2" xfId="64"/>
    <cellStyle name="Title 3" xfId="2786"/>
    <cellStyle name="Total" xfId="3216" builtinId="25" customBuiltin="1"/>
    <cellStyle name="Total 2" xfId="65"/>
    <cellStyle name="Total 2 10" xfId="2787"/>
    <cellStyle name="Total 2 10 2" xfId="2788"/>
    <cellStyle name="Total 2 10 2 2" xfId="2789"/>
    <cellStyle name="Total 2 10 3" xfId="2790"/>
    <cellStyle name="Total 2 10 3 2" xfId="2791"/>
    <cellStyle name="Total 2 10 4" xfId="2792"/>
    <cellStyle name="Total 2 11" xfId="2793"/>
    <cellStyle name="Total 2 11 2" xfId="2794"/>
    <cellStyle name="Total 2 11 2 2" xfId="2795"/>
    <cellStyle name="Total 2 11 3" xfId="2796"/>
    <cellStyle name="Total 2 12" xfId="2797"/>
    <cellStyle name="Total 2 12 2" xfId="2798"/>
    <cellStyle name="Total 2 13" xfId="2799"/>
    <cellStyle name="Total 2 13 2" xfId="2800"/>
    <cellStyle name="Total 2 14" xfId="2801"/>
    <cellStyle name="Total 2 15" xfId="3250"/>
    <cellStyle name="Total 2 2" xfId="83"/>
    <cellStyle name="Total 2 2 10" xfId="2802"/>
    <cellStyle name="Total 2 2 10 2" xfId="2803"/>
    <cellStyle name="Total 2 2 11" xfId="2804"/>
    <cellStyle name="Total 2 2 11 2" xfId="2805"/>
    <cellStyle name="Total 2 2 12" xfId="2806"/>
    <cellStyle name="Total 2 2 2" xfId="494"/>
    <cellStyle name="Total 2 2 2 10" xfId="2807"/>
    <cellStyle name="Total 2 2 2 10 2" xfId="2808"/>
    <cellStyle name="Total 2 2 2 11" xfId="2809"/>
    <cellStyle name="Total 2 2 2 2" xfId="2810"/>
    <cellStyle name="Total 2 2 2 2 2" xfId="2811"/>
    <cellStyle name="Total 2 2 2 2 2 2" xfId="2812"/>
    <cellStyle name="Total 2 2 2 2 3" xfId="2813"/>
    <cellStyle name="Total 2 2 2 2 3 2" xfId="2814"/>
    <cellStyle name="Total 2 2 2 2 4" xfId="2815"/>
    <cellStyle name="Total 2 2 2 3" xfId="2816"/>
    <cellStyle name="Total 2 2 2 3 2" xfId="2817"/>
    <cellStyle name="Total 2 2 2 3 2 2" xfId="2818"/>
    <cellStyle name="Total 2 2 2 3 3" xfId="2819"/>
    <cellStyle name="Total 2 2 2 3 3 2" xfId="2820"/>
    <cellStyle name="Total 2 2 2 3 4" xfId="2821"/>
    <cellStyle name="Total 2 2 2 4" xfId="2822"/>
    <cellStyle name="Total 2 2 2 4 2" xfId="2823"/>
    <cellStyle name="Total 2 2 2 4 2 2" xfId="2824"/>
    <cellStyle name="Total 2 2 2 4 3" xfId="2825"/>
    <cellStyle name="Total 2 2 2 4 3 2" xfId="2826"/>
    <cellStyle name="Total 2 2 2 4 4" xfId="2827"/>
    <cellStyle name="Total 2 2 2 5" xfId="2828"/>
    <cellStyle name="Total 2 2 2 5 2" xfId="2829"/>
    <cellStyle name="Total 2 2 2 5 2 2" xfId="2830"/>
    <cellStyle name="Total 2 2 2 5 3" xfId="2831"/>
    <cellStyle name="Total 2 2 2 5 3 2" xfId="2832"/>
    <cellStyle name="Total 2 2 2 5 4" xfId="2833"/>
    <cellStyle name="Total 2 2 2 6" xfId="2834"/>
    <cellStyle name="Total 2 2 2 6 2" xfId="2835"/>
    <cellStyle name="Total 2 2 2 6 2 2" xfId="2836"/>
    <cellStyle name="Total 2 2 2 6 3" xfId="2837"/>
    <cellStyle name="Total 2 2 2 6 3 2" xfId="2838"/>
    <cellStyle name="Total 2 2 2 6 4" xfId="2839"/>
    <cellStyle name="Total 2 2 2 7" xfId="2840"/>
    <cellStyle name="Total 2 2 2 7 2" xfId="2841"/>
    <cellStyle name="Total 2 2 2 7 2 2" xfId="2842"/>
    <cellStyle name="Total 2 2 2 7 3" xfId="2843"/>
    <cellStyle name="Total 2 2 2 7 3 2" xfId="2844"/>
    <cellStyle name="Total 2 2 2 7 4" xfId="2845"/>
    <cellStyle name="Total 2 2 2 8" xfId="2846"/>
    <cellStyle name="Total 2 2 2 8 2" xfId="2847"/>
    <cellStyle name="Total 2 2 2 8 2 2" xfId="2848"/>
    <cellStyle name="Total 2 2 2 8 3" xfId="2849"/>
    <cellStyle name="Total 2 2 2 9" xfId="2850"/>
    <cellStyle name="Total 2 2 2 9 2" xfId="2851"/>
    <cellStyle name="Total 2 2 3" xfId="516"/>
    <cellStyle name="Total 2 2 3 10" xfId="2852"/>
    <cellStyle name="Total 2 2 3 10 2" xfId="2853"/>
    <cellStyle name="Total 2 2 3 11" xfId="2854"/>
    <cellStyle name="Total 2 2 3 2" xfId="2855"/>
    <cellStyle name="Total 2 2 3 2 2" xfId="2856"/>
    <cellStyle name="Total 2 2 3 2 2 2" xfId="2857"/>
    <cellStyle name="Total 2 2 3 2 3" xfId="2858"/>
    <cellStyle name="Total 2 2 3 2 3 2" xfId="2859"/>
    <cellStyle name="Total 2 2 3 2 4" xfId="2860"/>
    <cellStyle name="Total 2 2 3 3" xfId="2861"/>
    <cellStyle name="Total 2 2 3 3 2" xfId="2862"/>
    <cellStyle name="Total 2 2 3 3 2 2" xfId="2863"/>
    <cellStyle name="Total 2 2 3 3 3" xfId="2864"/>
    <cellStyle name="Total 2 2 3 3 3 2" xfId="2865"/>
    <cellStyle name="Total 2 2 3 3 4" xfId="2866"/>
    <cellStyle name="Total 2 2 3 4" xfId="2867"/>
    <cellStyle name="Total 2 2 3 4 2" xfId="2868"/>
    <cellStyle name="Total 2 2 3 4 2 2" xfId="2869"/>
    <cellStyle name="Total 2 2 3 4 3" xfId="2870"/>
    <cellStyle name="Total 2 2 3 4 3 2" xfId="2871"/>
    <cellStyle name="Total 2 2 3 4 4" xfId="2872"/>
    <cellStyle name="Total 2 2 3 5" xfId="2873"/>
    <cellStyle name="Total 2 2 3 5 2" xfId="2874"/>
    <cellStyle name="Total 2 2 3 5 2 2" xfId="2875"/>
    <cellStyle name="Total 2 2 3 5 3" xfId="2876"/>
    <cellStyle name="Total 2 2 3 5 3 2" xfId="2877"/>
    <cellStyle name="Total 2 2 3 5 4" xfId="2878"/>
    <cellStyle name="Total 2 2 3 6" xfId="2879"/>
    <cellStyle name="Total 2 2 3 6 2" xfId="2880"/>
    <cellStyle name="Total 2 2 3 6 2 2" xfId="2881"/>
    <cellStyle name="Total 2 2 3 6 3" xfId="2882"/>
    <cellStyle name="Total 2 2 3 6 3 2" xfId="2883"/>
    <cellStyle name="Total 2 2 3 6 4" xfId="2884"/>
    <cellStyle name="Total 2 2 3 7" xfId="2885"/>
    <cellStyle name="Total 2 2 3 7 2" xfId="2886"/>
    <cellStyle name="Total 2 2 3 7 2 2" xfId="2887"/>
    <cellStyle name="Total 2 2 3 7 3" xfId="2888"/>
    <cellStyle name="Total 2 2 3 7 3 2" xfId="2889"/>
    <cellStyle name="Total 2 2 3 7 4" xfId="2890"/>
    <cellStyle name="Total 2 2 3 8" xfId="2891"/>
    <cellStyle name="Total 2 2 3 8 2" xfId="2892"/>
    <cellStyle name="Total 2 2 3 8 2 2" xfId="2893"/>
    <cellStyle name="Total 2 2 3 8 3" xfId="2894"/>
    <cellStyle name="Total 2 2 3 9" xfId="2895"/>
    <cellStyle name="Total 2 2 3 9 2" xfId="2896"/>
    <cellStyle name="Total 2 2 4" xfId="2897"/>
    <cellStyle name="Total 2 2 4 2" xfId="2898"/>
    <cellStyle name="Total 2 2 4 2 2" xfId="2899"/>
    <cellStyle name="Total 2 2 4 3" xfId="2900"/>
    <cellStyle name="Total 2 2 4 3 2" xfId="2901"/>
    <cellStyle name="Total 2 2 4 4" xfId="2902"/>
    <cellStyle name="Total 2 2 5" xfId="2903"/>
    <cellStyle name="Total 2 2 5 2" xfId="2904"/>
    <cellStyle name="Total 2 2 5 2 2" xfId="2905"/>
    <cellStyle name="Total 2 2 5 3" xfId="2906"/>
    <cellStyle name="Total 2 2 5 3 2" xfId="2907"/>
    <cellStyle name="Total 2 2 5 4" xfId="2908"/>
    <cellStyle name="Total 2 2 6" xfId="2909"/>
    <cellStyle name="Total 2 2 6 2" xfId="2910"/>
    <cellStyle name="Total 2 2 6 2 2" xfId="2911"/>
    <cellStyle name="Total 2 2 6 3" xfId="2912"/>
    <cellStyle name="Total 2 2 6 3 2" xfId="2913"/>
    <cellStyle name="Total 2 2 6 4" xfId="2914"/>
    <cellStyle name="Total 2 2 7" xfId="2915"/>
    <cellStyle name="Total 2 2 7 2" xfId="2916"/>
    <cellStyle name="Total 2 2 7 2 2" xfId="2917"/>
    <cellStyle name="Total 2 2 7 3" xfId="2918"/>
    <cellStyle name="Total 2 2 7 3 2" xfId="2919"/>
    <cellStyle name="Total 2 2 7 4" xfId="2920"/>
    <cellStyle name="Total 2 2 8" xfId="2921"/>
    <cellStyle name="Total 2 2 8 2" xfId="2922"/>
    <cellStyle name="Total 2 2 8 2 2" xfId="2923"/>
    <cellStyle name="Total 2 2 8 3" xfId="2924"/>
    <cellStyle name="Total 2 2 8 3 2" xfId="2925"/>
    <cellStyle name="Total 2 2 8 4" xfId="2926"/>
    <cellStyle name="Total 2 2 9" xfId="2927"/>
    <cellStyle name="Total 2 2 9 2" xfId="2928"/>
    <cellStyle name="Total 2 2 9 2 2" xfId="2929"/>
    <cellStyle name="Total 2 2 9 3" xfId="2930"/>
    <cellStyle name="Total 2 3" xfId="471"/>
    <cellStyle name="Total 2 3 10" xfId="2931"/>
    <cellStyle name="Total 2 3 10 2" xfId="2932"/>
    <cellStyle name="Total 2 3 10 2 2" xfId="2933"/>
    <cellStyle name="Total 2 3 10 3" xfId="2934"/>
    <cellStyle name="Total 2 3 11" xfId="2935"/>
    <cellStyle name="Total 2 3 11 2" xfId="2936"/>
    <cellStyle name="Total 2 3 12" xfId="2937"/>
    <cellStyle name="Total 2 3 12 2" xfId="2938"/>
    <cellStyle name="Total 2 3 13" xfId="2939"/>
    <cellStyle name="Total 2 3 2" xfId="495"/>
    <cellStyle name="Total 2 3 2 10" xfId="2940"/>
    <cellStyle name="Total 2 3 2 10 2" xfId="2941"/>
    <cellStyle name="Total 2 3 2 11" xfId="2942"/>
    <cellStyle name="Total 2 3 2 2" xfId="2943"/>
    <cellStyle name="Total 2 3 2 2 2" xfId="2944"/>
    <cellStyle name="Total 2 3 2 2 2 2" xfId="2945"/>
    <cellStyle name="Total 2 3 2 2 3" xfId="2946"/>
    <cellStyle name="Total 2 3 2 2 3 2" xfId="2947"/>
    <cellStyle name="Total 2 3 2 2 4" xfId="2948"/>
    <cellStyle name="Total 2 3 2 3" xfId="2949"/>
    <cellStyle name="Total 2 3 2 3 2" xfId="2950"/>
    <cellStyle name="Total 2 3 2 3 2 2" xfId="2951"/>
    <cellStyle name="Total 2 3 2 3 3" xfId="2952"/>
    <cellStyle name="Total 2 3 2 3 3 2" xfId="2953"/>
    <cellStyle name="Total 2 3 2 3 4" xfId="2954"/>
    <cellStyle name="Total 2 3 2 4" xfId="2955"/>
    <cellStyle name="Total 2 3 2 4 2" xfId="2956"/>
    <cellStyle name="Total 2 3 2 4 2 2" xfId="2957"/>
    <cellStyle name="Total 2 3 2 4 3" xfId="2958"/>
    <cellStyle name="Total 2 3 2 4 3 2" xfId="2959"/>
    <cellStyle name="Total 2 3 2 4 4" xfId="2960"/>
    <cellStyle name="Total 2 3 2 5" xfId="2961"/>
    <cellStyle name="Total 2 3 2 5 2" xfId="2962"/>
    <cellStyle name="Total 2 3 2 5 2 2" xfId="2963"/>
    <cellStyle name="Total 2 3 2 5 3" xfId="2964"/>
    <cellStyle name="Total 2 3 2 5 3 2" xfId="2965"/>
    <cellStyle name="Total 2 3 2 5 4" xfId="2966"/>
    <cellStyle name="Total 2 3 2 6" xfId="2967"/>
    <cellStyle name="Total 2 3 2 6 2" xfId="2968"/>
    <cellStyle name="Total 2 3 2 6 2 2" xfId="2969"/>
    <cellStyle name="Total 2 3 2 6 3" xfId="2970"/>
    <cellStyle name="Total 2 3 2 6 3 2" xfId="2971"/>
    <cellStyle name="Total 2 3 2 6 4" xfId="2972"/>
    <cellStyle name="Total 2 3 2 7" xfId="2973"/>
    <cellStyle name="Total 2 3 2 7 2" xfId="2974"/>
    <cellStyle name="Total 2 3 2 7 2 2" xfId="2975"/>
    <cellStyle name="Total 2 3 2 7 3" xfId="2976"/>
    <cellStyle name="Total 2 3 2 7 3 2" xfId="2977"/>
    <cellStyle name="Total 2 3 2 7 4" xfId="2978"/>
    <cellStyle name="Total 2 3 2 8" xfId="2979"/>
    <cellStyle name="Total 2 3 2 8 2" xfId="2980"/>
    <cellStyle name="Total 2 3 2 8 2 2" xfId="2981"/>
    <cellStyle name="Total 2 3 2 8 3" xfId="2982"/>
    <cellStyle name="Total 2 3 2 9" xfId="2983"/>
    <cellStyle name="Total 2 3 2 9 2" xfId="2984"/>
    <cellStyle name="Total 2 3 3" xfId="509"/>
    <cellStyle name="Total 2 3 3 10" xfId="2985"/>
    <cellStyle name="Total 2 3 3 10 2" xfId="2986"/>
    <cellStyle name="Total 2 3 3 11" xfId="2987"/>
    <cellStyle name="Total 2 3 3 2" xfId="2988"/>
    <cellStyle name="Total 2 3 3 2 2" xfId="2989"/>
    <cellStyle name="Total 2 3 3 2 2 2" xfId="2990"/>
    <cellStyle name="Total 2 3 3 2 3" xfId="2991"/>
    <cellStyle name="Total 2 3 3 2 3 2" xfId="2992"/>
    <cellStyle name="Total 2 3 3 2 4" xfId="2993"/>
    <cellStyle name="Total 2 3 3 3" xfId="2994"/>
    <cellStyle name="Total 2 3 3 3 2" xfId="2995"/>
    <cellStyle name="Total 2 3 3 3 2 2" xfId="2996"/>
    <cellStyle name="Total 2 3 3 3 3" xfId="2997"/>
    <cellStyle name="Total 2 3 3 3 3 2" xfId="2998"/>
    <cellStyle name="Total 2 3 3 3 4" xfId="2999"/>
    <cellStyle name="Total 2 3 3 4" xfId="3000"/>
    <cellStyle name="Total 2 3 3 4 2" xfId="3001"/>
    <cellStyle name="Total 2 3 3 4 2 2" xfId="3002"/>
    <cellStyle name="Total 2 3 3 4 3" xfId="3003"/>
    <cellStyle name="Total 2 3 3 4 3 2" xfId="3004"/>
    <cellStyle name="Total 2 3 3 4 4" xfId="3005"/>
    <cellStyle name="Total 2 3 3 5" xfId="3006"/>
    <cellStyle name="Total 2 3 3 5 2" xfId="3007"/>
    <cellStyle name="Total 2 3 3 5 2 2" xfId="3008"/>
    <cellStyle name="Total 2 3 3 5 3" xfId="3009"/>
    <cellStyle name="Total 2 3 3 5 3 2" xfId="3010"/>
    <cellStyle name="Total 2 3 3 5 4" xfId="3011"/>
    <cellStyle name="Total 2 3 3 6" xfId="3012"/>
    <cellStyle name="Total 2 3 3 6 2" xfId="3013"/>
    <cellStyle name="Total 2 3 3 6 2 2" xfId="3014"/>
    <cellStyle name="Total 2 3 3 6 3" xfId="3015"/>
    <cellStyle name="Total 2 3 3 6 3 2" xfId="3016"/>
    <cellStyle name="Total 2 3 3 6 4" xfId="3017"/>
    <cellStyle name="Total 2 3 3 7" xfId="3018"/>
    <cellStyle name="Total 2 3 3 7 2" xfId="3019"/>
    <cellStyle name="Total 2 3 3 7 2 2" xfId="3020"/>
    <cellStyle name="Total 2 3 3 7 3" xfId="3021"/>
    <cellStyle name="Total 2 3 3 7 3 2" xfId="3022"/>
    <cellStyle name="Total 2 3 3 7 4" xfId="3023"/>
    <cellStyle name="Total 2 3 3 8" xfId="3024"/>
    <cellStyle name="Total 2 3 3 8 2" xfId="3025"/>
    <cellStyle name="Total 2 3 3 8 2 2" xfId="3026"/>
    <cellStyle name="Total 2 3 3 8 3" xfId="3027"/>
    <cellStyle name="Total 2 3 3 9" xfId="3028"/>
    <cellStyle name="Total 2 3 3 9 2" xfId="3029"/>
    <cellStyle name="Total 2 3 4" xfId="3030"/>
    <cellStyle name="Total 2 3 4 2" xfId="3031"/>
    <cellStyle name="Total 2 3 4 2 2" xfId="3032"/>
    <cellStyle name="Total 2 3 4 3" xfId="3033"/>
    <cellStyle name="Total 2 3 4 3 2" xfId="3034"/>
    <cellStyle name="Total 2 3 4 4" xfId="3035"/>
    <cellStyle name="Total 2 3 5" xfId="3036"/>
    <cellStyle name="Total 2 3 5 2" xfId="3037"/>
    <cellStyle name="Total 2 3 5 2 2" xfId="3038"/>
    <cellStyle name="Total 2 3 5 3" xfId="3039"/>
    <cellStyle name="Total 2 3 5 3 2" xfId="3040"/>
    <cellStyle name="Total 2 3 5 4" xfId="3041"/>
    <cellStyle name="Total 2 3 6" xfId="3042"/>
    <cellStyle name="Total 2 3 6 2" xfId="3043"/>
    <cellStyle name="Total 2 3 6 2 2" xfId="3044"/>
    <cellStyle name="Total 2 3 6 3" xfId="3045"/>
    <cellStyle name="Total 2 3 6 3 2" xfId="3046"/>
    <cellStyle name="Total 2 3 6 4" xfId="3047"/>
    <cellStyle name="Total 2 3 7" xfId="3048"/>
    <cellStyle name="Total 2 3 7 2" xfId="3049"/>
    <cellStyle name="Total 2 3 7 2 2" xfId="3050"/>
    <cellStyle name="Total 2 3 7 3" xfId="3051"/>
    <cellStyle name="Total 2 3 7 3 2" xfId="3052"/>
    <cellStyle name="Total 2 3 7 4" xfId="3053"/>
    <cellStyle name="Total 2 3 8" xfId="3054"/>
    <cellStyle name="Total 2 3 8 2" xfId="3055"/>
    <cellStyle name="Total 2 3 8 2 2" xfId="3056"/>
    <cellStyle name="Total 2 3 8 3" xfId="3057"/>
    <cellStyle name="Total 2 3 8 3 2" xfId="3058"/>
    <cellStyle name="Total 2 3 8 4" xfId="3059"/>
    <cellStyle name="Total 2 3 9" xfId="3060"/>
    <cellStyle name="Total 2 3 9 2" xfId="3061"/>
    <cellStyle name="Total 2 3 9 2 2" xfId="3062"/>
    <cellStyle name="Total 2 3 9 3" xfId="3063"/>
    <cellStyle name="Total 2 3 9 3 2" xfId="3064"/>
    <cellStyle name="Total 2 3 9 4" xfId="3065"/>
    <cellStyle name="Total 2 4" xfId="492"/>
    <cellStyle name="Total 2 4 10" xfId="3066"/>
    <cellStyle name="Total 2 4 10 2" xfId="3067"/>
    <cellStyle name="Total 2 4 11" xfId="3068"/>
    <cellStyle name="Total 2 4 2" xfId="3069"/>
    <cellStyle name="Total 2 4 2 2" xfId="3070"/>
    <cellStyle name="Total 2 4 2 2 2" xfId="3071"/>
    <cellStyle name="Total 2 4 2 3" xfId="3072"/>
    <cellStyle name="Total 2 4 2 3 2" xfId="3073"/>
    <cellStyle name="Total 2 4 2 4" xfId="3074"/>
    <cellStyle name="Total 2 4 3" xfId="3075"/>
    <cellStyle name="Total 2 4 3 2" xfId="3076"/>
    <cellStyle name="Total 2 4 3 2 2" xfId="3077"/>
    <cellStyle name="Total 2 4 3 3" xfId="3078"/>
    <cellStyle name="Total 2 4 3 3 2" xfId="3079"/>
    <cellStyle name="Total 2 4 3 4" xfId="3080"/>
    <cellStyle name="Total 2 4 4" xfId="3081"/>
    <cellStyle name="Total 2 4 4 2" xfId="3082"/>
    <cellStyle name="Total 2 4 4 2 2" xfId="3083"/>
    <cellStyle name="Total 2 4 4 3" xfId="3084"/>
    <cellStyle name="Total 2 4 4 3 2" xfId="3085"/>
    <cellStyle name="Total 2 4 4 4" xfId="3086"/>
    <cellStyle name="Total 2 4 5" xfId="3087"/>
    <cellStyle name="Total 2 4 5 2" xfId="3088"/>
    <cellStyle name="Total 2 4 5 2 2" xfId="3089"/>
    <cellStyle name="Total 2 4 5 3" xfId="3090"/>
    <cellStyle name="Total 2 4 5 3 2" xfId="3091"/>
    <cellStyle name="Total 2 4 5 4" xfId="3092"/>
    <cellStyle name="Total 2 4 6" xfId="3093"/>
    <cellStyle name="Total 2 4 6 2" xfId="3094"/>
    <cellStyle name="Total 2 4 6 2 2" xfId="3095"/>
    <cellStyle name="Total 2 4 6 3" xfId="3096"/>
    <cellStyle name="Total 2 4 6 3 2" xfId="3097"/>
    <cellStyle name="Total 2 4 6 4" xfId="3098"/>
    <cellStyle name="Total 2 4 7" xfId="3099"/>
    <cellStyle name="Total 2 4 7 2" xfId="3100"/>
    <cellStyle name="Total 2 4 7 2 2" xfId="3101"/>
    <cellStyle name="Total 2 4 7 3" xfId="3102"/>
    <cellStyle name="Total 2 4 7 3 2" xfId="3103"/>
    <cellStyle name="Total 2 4 7 4" xfId="3104"/>
    <cellStyle name="Total 2 4 8" xfId="3105"/>
    <cellStyle name="Total 2 4 8 2" xfId="3106"/>
    <cellStyle name="Total 2 4 8 2 2" xfId="3107"/>
    <cellStyle name="Total 2 4 8 3" xfId="3108"/>
    <cellStyle name="Total 2 4 9" xfId="3109"/>
    <cellStyle name="Total 2 4 9 2" xfId="3110"/>
    <cellStyle name="Total 2 5" xfId="520"/>
    <cellStyle name="Total 2 5 10" xfId="3111"/>
    <cellStyle name="Total 2 5 10 2" xfId="3112"/>
    <cellStyle name="Total 2 5 11" xfId="3113"/>
    <cellStyle name="Total 2 5 2" xfId="3114"/>
    <cellStyle name="Total 2 5 2 2" xfId="3115"/>
    <cellStyle name="Total 2 5 2 2 2" xfId="3116"/>
    <cellStyle name="Total 2 5 2 3" xfId="3117"/>
    <cellStyle name="Total 2 5 2 3 2" xfId="3118"/>
    <cellStyle name="Total 2 5 2 4" xfId="3119"/>
    <cellStyle name="Total 2 5 3" xfId="3120"/>
    <cellStyle name="Total 2 5 3 2" xfId="3121"/>
    <cellStyle name="Total 2 5 3 2 2" xfId="3122"/>
    <cellStyle name="Total 2 5 3 3" xfId="3123"/>
    <cellStyle name="Total 2 5 3 3 2" xfId="3124"/>
    <cellStyle name="Total 2 5 3 4" xfId="3125"/>
    <cellStyle name="Total 2 5 4" xfId="3126"/>
    <cellStyle name="Total 2 5 4 2" xfId="3127"/>
    <cellStyle name="Total 2 5 4 2 2" xfId="3128"/>
    <cellStyle name="Total 2 5 4 3" xfId="3129"/>
    <cellStyle name="Total 2 5 4 3 2" xfId="3130"/>
    <cellStyle name="Total 2 5 4 4" xfId="3131"/>
    <cellStyle name="Total 2 5 5" xfId="3132"/>
    <cellStyle name="Total 2 5 5 2" xfId="3133"/>
    <cellStyle name="Total 2 5 5 2 2" xfId="3134"/>
    <cellStyle name="Total 2 5 5 3" xfId="3135"/>
    <cellStyle name="Total 2 5 5 3 2" xfId="3136"/>
    <cellStyle name="Total 2 5 5 4" xfId="3137"/>
    <cellStyle name="Total 2 5 6" xfId="3138"/>
    <cellStyle name="Total 2 5 6 2" xfId="3139"/>
    <cellStyle name="Total 2 5 6 2 2" xfId="3140"/>
    <cellStyle name="Total 2 5 6 3" xfId="3141"/>
    <cellStyle name="Total 2 5 6 3 2" xfId="3142"/>
    <cellStyle name="Total 2 5 6 4" xfId="3143"/>
    <cellStyle name="Total 2 5 7" xfId="3144"/>
    <cellStyle name="Total 2 5 7 2" xfId="3145"/>
    <cellStyle name="Total 2 5 7 2 2" xfId="3146"/>
    <cellStyle name="Total 2 5 7 3" xfId="3147"/>
    <cellStyle name="Total 2 5 7 3 2" xfId="3148"/>
    <cellStyle name="Total 2 5 7 4" xfId="3149"/>
    <cellStyle name="Total 2 5 8" xfId="3150"/>
    <cellStyle name="Total 2 5 8 2" xfId="3151"/>
    <cellStyle name="Total 2 5 8 2 2" xfId="3152"/>
    <cellStyle name="Total 2 5 8 3" xfId="3153"/>
    <cellStyle name="Total 2 5 9" xfId="3154"/>
    <cellStyle name="Total 2 5 9 2" xfId="3155"/>
    <cellStyle name="Total 2 6" xfId="3156"/>
    <cellStyle name="Total 2 6 2" xfId="3157"/>
    <cellStyle name="Total 2 6 2 2" xfId="3158"/>
    <cellStyle name="Total 2 6 3" xfId="3159"/>
    <cellStyle name="Total 2 6 3 2" xfId="3160"/>
    <cellStyle name="Total 2 6 4" xfId="3161"/>
    <cellStyle name="Total 2 7" xfId="3162"/>
    <cellStyle name="Total 2 7 2" xfId="3163"/>
    <cellStyle name="Total 2 7 2 2" xfId="3164"/>
    <cellStyle name="Total 2 7 3" xfId="3165"/>
    <cellStyle name="Total 2 7 3 2" xfId="3166"/>
    <cellStyle name="Total 2 7 4" xfId="3167"/>
    <cellStyle name="Total 2 8" xfId="3168"/>
    <cellStyle name="Total 2 8 2" xfId="3169"/>
    <cellStyle name="Total 2 8 2 2" xfId="3170"/>
    <cellStyle name="Total 2 8 3" xfId="3171"/>
    <cellStyle name="Total 2 8 3 2" xfId="3172"/>
    <cellStyle name="Total 2 8 4" xfId="3173"/>
    <cellStyle name="Total 2 9" xfId="3174"/>
    <cellStyle name="Total 2 9 2" xfId="3175"/>
    <cellStyle name="Total 2 9 2 2" xfId="3176"/>
    <cellStyle name="Total 2 9 3" xfId="3177"/>
    <cellStyle name="Total 2 9 3 2" xfId="3178"/>
    <cellStyle name="Total 2 9 4" xfId="3179"/>
    <cellStyle name="Total 3" xfId="3180"/>
    <cellStyle name="ux" xfId="472"/>
    <cellStyle name="Währung [0]_laroux" xfId="473"/>
    <cellStyle name="Währung_laroux" xfId="474"/>
    <cellStyle name="Warning Text" xfId="3213" builtinId="11" customBuiltin="1"/>
    <cellStyle name="Warning Text 2" xfId="66"/>
    <cellStyle name="Warning Text 2 2" xfId="475"/>
    <cellStyle name="Warning Text 2 3" xfId="476"/>
    <cellStyle name="Warning Text 3" xfId="3181"/>
    <cellStyle name="Беззащитный" xfId="477"/>
    <cellStyle name="Защитный" xfId="478"/>
    <cellStyle name="Обычный 2" xfId="67"/>
    <cellStyle name="Обычный 2 2" xfId="68"/>
    <cellStyle name="Обычный 2 3" xfId="479"/>
    <cellStyle name="Обычный 2 3 2" xfId="3258"/>
    <cellStyle name="Обычный 3" xfId="84"/>
    <cellStyle name="Стиль 1" xfId="480"/>
    <cellStyle name="Стиль 1 2 2" xfId="481"/>
    <cellStyle name="Стиль 1 2 3" xfId="482"/>
    <cellStyle name="Финансовый 2" xfId="483"/>
    <cellStyle name="Финансовый 2 2" xfId="484"/>
    <cellStyle name="Финансовый 2 2 2" xfId="3182"/>
    <cellStyle name="Финансовый 2 2 2 2" xfId="3183"/>
    <cellStyle name="Финансовый 2 3" xfId="485"/>
    <cellStyle name="Финансовый 2 3 2" xfId="3184"/>
    <cellStyle name="Финансовый 2 3 2 2" xfId="3185"/>
    <cellStyle name="Финансовый 2 4" xfId="3186"/>
    <cellStyle name="Финансовый 2 4 2" xfId="3187"/>
    <cellStyle name="Финансовый 3" xfId="486"/>
    <cellStyle name="Финансовый 3 2" xfId="3188"/>
    <cellStyle name="Финансовый 3 2 2" xfId="3189"/>
    <cellStyle name="Финансовый 4" xfId="487"/>
    <cellStyle name="Финансовый 4 2" xfId="3190"/>
    <cellStyle name="Финансовый 4 2 2" xfId="319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27"/>
  <sheetViews>
    <sheetView topLeftCell="B22" zoomScale="80" zoomScaleNormal="80" workbookViewId="0">
      <selection activeCell="G26" sqref="G26:G27"/>
    </sheetView>
  </sheetViews>
  <sheetFormatPr defaultColWidth="9.140625" defaultRowHeight="17.25"/>
  <cols>
    <col min="1" max="1" width="6.85546875" style="124" customWidth="1"/>
    <col min="2" max="2" width="9.85546875" style="124" customWidth="1"/>
    <col min="3" max="3" width="16" style="124" bestFit="1" customWidth="1"/>
    <col min="4" max="4" width="43.28515625" style="124" customWidth="1"/>
    <col min="5" max="5" width="47.28515625" style="124" customWidth="1"/>
    <col min="6" max="6" width="72.28515625" style="124" customWidth="1"/>
    <col min="7" max="7" width="40.85546875" style="126" customWidth="1"/>
    <col min="8" max="8" width="41" style="126" customWidth="1"/>
    <col min="9" max="9" width="16.42578125" style="124" customWidth="1"/>
    <col min="10" max="10" width="17.42578125" style="124" customWidth="1"/>
    <col min="11" max="11" width="18.42578125" style="124" customWidth="1"/>
    <col min="12" max="16384" width="9.140625" style="124"/>
  </cols>
  <sheetData>
    <row r="1" spans="1:11" ht="58.5" customHeight="1">
      <c r="A1" s="199" t="s">
        <v>18</v>
      </c>
      <c r="B1" s="199"/>
      <c r="C1" s="199"/>
      <c r="D1" s="199"/>
      <c r="E1" s="199"/>
      <c r="F1" s="199"/>
      <c r="G1" s="199"/>
      <c r="H1" s="199"/>
    </row>
    <row r="2" spans="1:11">
      <c r="A2" s="125"/>
    </row>
    <row r="3" spans="1:11" ht="81" customHeight="1">
      <c r="A3" s="200" t="s">
        <v>248</v>
      </c>
      <c r="B3" s="200"/>
      <c r="C3" s="200"/>
      <c r="D3" s="200"/>
      <c r="E3" s="200"/>
      <c r="F3" s="200"/>
      <c r="G3" s="200"/>
      <c r="H3" s="200"/>
    </row>
    <row r="4" spans="1:11" ht="21" customHeight="1">
      <c r="A4" s="127"/>
      <c r="B4" s="127"/>
      <c r="C4" s="127"/>
      <c r="D4" s="128"/>
      <c r="E4" s="127"/>
      <c r="F4" s="127"/>
      <c r="G4" s="201" t="s">
        <v>41</v>
      </c>
      <c r="H4" s="201"/>
    </row>
    <row r="5" spans="1:11" ht="61.5" customHeight="1">
      <c r="A5" s="202" t="s">
        <v>21</v>
      </c>
      <c r="B5" s="202" t="s">
        <v>4</v>
      </c>
      <c r="C5" s="202"/>
      <c r="D5" s="202" t="s">
        <v>22</v>
      </c>
      <c r="E5" s="202" t="s">
        <v>23</v>
      </c>
      <c r="F5" s="202" t="s">
        <v>24</v>
      </c>
      <c r="G5" s="203" t="s">
        <v>13</v>
      </c>
      <c r="H5" s="204"/>
    </row>
    <row r="6" spans="1:11" ht="51.75">
      <c r="A6" s="202"/>
      <c r="B6" s="47" t="s">
        <v>25</v>
      </c>
      <c r="C6" s="47" t="s">
        <v>26</v>
      </c>
      <c r="D6" s="202"/>
      <c r="E6" s="202"/>
      <c r="F6" s="202"/>
      <c r="G6" s="129" t="s">
        <v>35</v>
      </c>
      <c r="H6" s="129" t="s">
        <v>10</v>
      </c>
    </row>
    <row r="7" spans="1:11" ht="16.5" customHeight="1">
      <c r="A7" s="195" t="s">
        <v>15</v>
      </c>
      <c r="B7" s="196"/>
      <c r="C7" s="196"/>
      <c r="D7" s="196"/>
      <c r="E7" s="196"/>
      <c r="F7" s="197"/>
      <c r="G7" s="122">
        <f>+G24+G8</f>
        <v>0</v>
      </c>
      <c r="H7" s="122">
        <f>+H24+H8</f>
        <v>0</v>
      </c>
    </row>
    <row r="8" spans="1:11" s="48" customFormat="1" ht="48" customHeight="1">
      <c r="A8" s="198" t="s">
        <v>63</v>
      </c>
      <c r="B8" s="198"/>
      <c r="C8" s="198"/>
      <c r="D8" s="198"/>
      <c r="E8" s="198"/>
      <c r="F8" s="198"/>
      <c r="G8" s="130">
        <f>+G9+G12+G15+G20</f>
        <v>867702</v>
      </c>
      <c r="H8" s="130">
        <f>+H9+H12+H15+H20</f>
        <v>0</v>
      </c>
    </row>
    <row r="9" spans="1:11" ht="69">
      <c r="A9" s="49"/>
      <c r="B9" s="47">
        <v>1022</v>
      </c>
      <c r="C9" s="49"/>
      <c r="D9" s="50" t="s">
        <v>64</v>
      </c>
      <c r="E9" s="50" t="s">
        <v>65</v>
      </c>
      <c r="F9" s="50" t="s">
        <v>66</v>
      </c>
      <c r="G9" s="122">
        <f t="shared" ref="G9:H9" si="0">+G10+G11</f>
        <v>-80000</v>
      </c>
      <c r="H9" s="122">
        <f t="shared" si="0"/>
        <v>-2190334</v>
      </c>
      <c r="I9" s="123"/>
      <c r="J9" s="123"/>
      <c r="K9" s="123"/>
    </row>
    <row r="10" spans="1:11" ht="51.75">
      <c r="A10" s="49"/>
      <c r="B10" s="49"/>
      <c r="C10" s="131" t="s">
        <v>147</v>
      </c>
      <c r="D10" s="49" t="s">
        <v>67</v>
      </c>
      <c r="E10" s="49" t="s">
        <v>68</v>
      </c>
      <c r="F10" s="49" t="s">
        <v>69</v>
      </c>
      <c r="G10" s="132">
        <v>-80000</v>
      </c>
      <c r="H10" s="132">
        <v>-380000</v>
      </c>
    </row>
    <row r="11" spans="1:11" ht="89.25" customHeight="1">
      <c r="A11" s="133"/>
      <c r="B11" s="133"/>
      <c r="C11" s="134" t="s">
        <v>218</v>
      </c>
      <c r="D11" s="133" t="s">
        <v>219</v>
      </c>
      <c r="E11" s="133" t="s">
        <v>220</v>
      </c>
      <c r="F11" s="133" t="s">
        <v>69</v>
      </c>
      <c r="G11" s="121"/>
      <c r="H11" s="121">
        <v>-1810334</v>
      </c>
    </row>
    <row r="12" spans="1:11" ht="87" customHeight="1">
      <c r="A12" s="49"/>
      <c r="B12" s="135" t="s">
        <v>121</v>
      </c>
      <c r="C12" s="74"/>
      <c r="D12" s="136" t="s">
        <v>122</v>
      </c>
      <c r="E12" s="136" t="s">
        <v>123</v>
      </c>
      <c r="F12" s="136" t="s">
        <v>124</v>
      </c>
      <c r="G12" s="122">
        <f>+G14+G13</f>
        <v>505730</v>
      </c>
      <c r="H12" s="122">
        <f>+H14+H13</f>
        <v>1491028</v>
      </c>
      <c r="I12" s="123"/>
      <c r="J12" s="123"/>
      <c r="K12" s="123"/>
    </row>
    <row r="13" spans="1:11" ht="86.25">
      <c r="A13" s="49"/>
      <c r="B13" s="49"/>
      <c r="C13" s="131" t="s">
        <v>126</v>
      </c>
      <c r="D13" s="49" t="s">
        <v>125</v>
      </c>
      <c r="E13" s="49" t="s">
        <v>148</v>
      </c>
      <c r="F13" s="49" t="s">
        <v>127</v>
      </c>
      <c r="G13" s="132">
        <v>14730</v>
      </c>
      <c r="H13" s="132">
        <v>43428</v>
      </c>
    </row>
    <row r="14" spans="1:11" ht="120.75">
      <c r="A14" s="49"/>
      <c r="B14" s="49"/>
      <c r="C14" s="131" t="s">
        <v>128</v>
      </c>
      <c r="D14" s="49" t="s">
        <v>129</v>
      </c>
      <c r="E14" s="49" t="s">
        <v>149</v>
      </c>
      <c r="F14" s="49" t="s">
        <v>69</v>
      </c>
      <c r="G14" s="132">
        <v>491000</v>
      </c>
      <c r="H14" s="132">
        <v>1447600</v>
      </c>
    </row>
    <row r="15" spans="1:11" ht="50.25" customHeight="1">
      <c r="A15" s="137"/>
      <c r="B15" s="47" t="s">
        <v>74</v>
      </c>
      <c r="C15" s="49"/>
      <c r="D15" s="50" t="s">
        <v>75</v>
      </c>
      <c r="E15" s="50" t="s">
        <v>76</v>
      </c>
      <c r="F15" s="50" t="s">
        <v>77</v>
      </c>
      <c r="G15" s="157">
        <f>+G16+G17+G18+G19</f>
        <v>-72770</v>
      </c>
      <c r="H15" s="157">
        <f>+H16+H17+H18+H19</f>
        <v>-372770</v>
      </c>
    </row>
    <row r="16" spans="1:11" ht="82.5">
      <c r="A16" s="139"/>
      <c r="B16" s="140"/>
      <c r="C16" s="141" t="s">
        <v>141</v>
      </c>
      <c r="D16" s="74" t="s">
        <v>142</v>
      </c>
      <c r="E16" s="74" t="s">
        <v>143</v>
      </c>
      <c r="F16" s="74" t="s">
        <v>34</v>
      </c>
      <c r="G16" s="142">
        <v>-11070</v>
      </c>
      <c r="H16" s="142">
        <v>-11070</v>
      </c>
    </row>
    <row r="17" spans="1:9" ht="116.25" customHeight="1">
      <c r="A17" s="139"/>
      <c r="B17" s="140"/>
      <c r="C17" s="141" t="s">
        <v>144</v>
      </c>
      <c r="D17" s="74" t="s">
        <v>145</v>
      </c>
      <c r="E17" s="74" t="s">
        <v>146</v>
      </c>
      <c r="F17" s="74" t="s">
        <v>69</v>
      </c>
      <c r="G17" s="142">
        <v>-16700</v>
      </c>
      <c r="H17" s="142">
        <v>-16700</v>
      </c>
    </row>
    <row r="18" spans="1:9" ht="110.25" customHeight="1">
      <c r="A18" s="139"/>
      <c r="B18" s="140"/>
      <c r="C18" s="141" t="s">
        <v>118</v>
      </c>
      <c r="D18" s="74" t="s">
        <v>119</v>
      </c>
      <c r="E18" s="74" t="s">
        <v>120</v>
      </c>
      <c r="F18" s="74" t="s">
        <v>69</v>
      </c>
      <c r="G18" s="142">
        <v>-45000</v>
      </c>
      <c r="H18" s="142">
        <v>-145000</v>
      </c>
    </row>
    <row r="19" spans="1:9" s="145" customFormat="1" ht="120.75">
      <c r="A19" s="143"/>
      <c r="B19" s="47"/>
      <c r="C19" s="144" t="s">
        <v>115</v>
      </c>
      <c r="D19" s="133" t="s">
        <v>116</v>
      </c>
      <c r="E19" s="133" t="s">
        <v>117</v>
      </c>
      <c r="F19" s="133" t="s">
        <v>69</v>
      </c>
      <c r="G19" s="142">
        <v>0</v>
      </c>
      <c r="H19" s="142">
        <v>-200000</v>
      </c>
    </row>
    <row r="20" spans="1:9" ht="103.5">
      <c r="A20" s="137"/>
      <c r="B20" s="47" t="s">
        <v>70</v>
      </c>
      <c r="C20" s="49"/>
      <c r="D20" s="50" t="s">
        <v>71</v>
      </c>
      <c r="E20" s="50" t="s">
        <v>72</v>
      </c>
      <c r="F20" s="50" t="s">
        <v>73</v>
      </c>
      <c r="G20" s="157">
        <f>+G21+G22+G23</f>
        <v>514742</v>
      </c>
      <c r="H20" s="157">
        <f>+H21+H22+H23</f>
        <v>1072076</v>
      </c>
    </row>
    <row r="21" spans="1:9" ht="121.5" customHeight="1">
      <c r="A21" s="137"/>
      <c r="B21" s="137"/>
      <c r="C21" s="147" t="s">
        <v>130</v>
      </c>
      <c r="D21" s="74" t="s">
        <v>132</v>
      </c>
      <c r="E21" s="74" t="s">
        <v>133</v>
      </c>
      <c r="F21" s="74" t="s">
        <v>69</v>
      </c>
      <c r="G21" s="146">
        <v>-266914.5</v>
      </c>
      <c r="H21" s="146">
        <v>-266914.5</v>
      </c>
    </row>
    <row r="22" spans="1:9" ht="66.75" customHeight="1">
      <c r="A22" s="137"/>
      <c r="B22" s="137"/>
      <c r="C22" s="131" t="s">
        <v>131</v>
      </c>
      <c r="D22" s="74" t="s">
        <v>134</v>
      </c>
      <c r="E22" s="74" t="s">
        <v>135</v>
      </c>
      <c r="F22" s="74" t="s">
        <v>69</v>
      </c>
      <c r="G22" s="146">
        <v>1339102.8</v>
      </c>
      <c r="H22" s="146">
        <v>1338990.5</v>
      </c>
    </row>
    <row r="23" spans="1:9" ht="66.75" customHeight="1">
      <c r="A23" s="137"/>
      <c r="B23" s="137"/>
      <c r="C23" s="131" t="s">
        <v>237</v>
      </c>
      <c r="D23" s="74" t="s">
        <v>238</v>
      </c>
      <c r="E23" s="74" t="s">
        <v>239</v>
      </c>
      <c r="F23" s="74" t="s">
        <v>69</v>
      </c>
      <c r="G23" s="146">
        <v>-557446.30000000005</v>
      </c>
      <c r="H23" s="146"/>
    </row>
    <row r="24" spans="1:9" ht="25.5" customHeight="1">
      <c r="A24" s="195" t="s">
        <v>27</v>
      </c>
      <c r="B24" s="196"/>
      <c r="C24" s="196"/>
      <c r="D24" s="196"/>
      <c r="E24" s="196"/>
      <c r="F24" s="197"/>
      <c r="G24" s="122">
        <f>+G25</f>
        <v>-867702</v>
      </c>
      <c r="H24" s="122">
        <f>+H25</f>
        <v>0</v>
      </c>
    </row>
    <row r="25" spans="1:9" ht="69">
      <c r="A25" s="49"/>
      <c r="B25" s="47" t="s">
        <v>28</v>
      </c>
      <c r="C25" s="49"/>
      <c r="D25" s="50" t="s">
        <v>29</v>
      </c>
      <c r="E25" s="50" t="s">
        <v>30</v>
      </c>
      <c r="F25" s="50" t="s">
        <v>31</v>
      </c>
      <c r="G25" s="122">
        <f>+G26+G27</f>
        <v>-867702</v>
      </c>
      <c r="H25" s="122">
        <f>+H26+H27</f>
        <v>0</v>
      </c>
    </row>
    <row r="26" spans="1:9" ht="103.5">
      <c r="A26" s="49"/>
      <c r="B26" s="49"/>
      <c r="C26" s="131" t="s">
        <v>32</v>
      </c>
      <c r="D26" s="49" t="s">
        <v>29</v>
      </c>
      <c r="E26" s="49" t="s">
        <v>33</v>
      </c>
      <c r="F26" s="49" t="s">
        <v>34</v>
      </c>
      <c r="G26" s="132">
        <v>505730</v>
      </c>
      <c r="H26" s="132">
        <v>1491028</v>
      </c>
      <c r="I26" s="148"/>
    </row>
    <row r="27" spans="1:9" ht="103.5">
      <c r="A27" s="49"/>
      <c r="B27" s="49"/>
      <c r="C27" s="131" t="s">
        <v>32</v>
      </c>
      <c r="D27" s="49" t="s">
        <v>29</v>
      </c>
      <c r="E27" s="49" t="s">
        <v>33</v>
      </c>
      <c r="F27" s="49" t="s">
        <v>34</v>
      </c>
      <c r="G27" s="138">
        <v>-1373432</v>
      </c>
      <c r="H27" s="138">
        <v>-1491028</v>
      </c>
    </row>
  </sheetData>
  <mergeCells count="12">
    <mergeCell ref="A7:F7"/>
    <mergeCell ref="A24:F24"/>
    <mergeCell ref="A8:F8"/>
    <mergeCell ref="A1:H1"/>
    <mergeCell ref="A3:H3"/>
    <mergeCell ref="G4:H4"/>
    <mergeCell ref="A5:A6"/>
    <mergeCell ref="B5:C5"/>
    <mergeCell ref="D5:D6"/>
    <mergeCell ref="E5:E6"/>
    <mergeCell ref="F5:F6"/>
    <mergeCell ref="G5:H5"/>
  </mergeCells>
  <pageMargins left="0.23622047244094491" right="0.23622047244094491" top="0.74803149606299213" bottom="0.74803149606299213" header="0.31496062992125984" footer="0.31496062992125984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K164"/>
  <sheetViews>
    <sheetView topLeftCell="A73" zoomScale="90" zoomScaleNormal="90" zoomScaleSheetLayoutView="100" workbookViewId="0">
      <selection activeCell="F90" sqref="F90:H91"/>
    </sheetView>
  </sheetViews>
  <sheetFormatPr defaultColWidth="9.140625" defaultRowHeight="17.25"/>
  <cols>
    <col min="1" max="1" width="6.85546875" style="2" customWidth="1"/>
    <col min="2" max="2" width="6" style="2" customWidth="1"/>
    <col min="3" max="3" width="6.85546875" style="2" customWidth="1"/>
    <col min="4" max="4" width="11" style="2" customWidth="1"/>
    <col min="5" max="5" width="16.140625" style="2" customWidth="1"/>
    <col min="6" max="6" width="73.5703125" style="2" customWidth="1"/>
    <col min="7" max="7" width="23.5703125" style="2" customWidth="1"/>
    <col min="8" max="8" width="27.42578125" style="2" customWidth="1"/>
    <col min="9" max="9" width="14.28515625" style="2" bestFit="1" customWidth="1"/>
    <col min="10" max="10" width="27.28515625" style="2" customWidth="1"/>
    <col min="11" max="11" width="40.42578125" style="2" customWidth="1"/>
    <col min="12" max="16384" width="9.140625" style="2"/>
  </cols>
  <sheetData>
    <row r="1" spans="1:9" ht="65.25" customHeight="1">
      <c r="F1" s="206" t="s">
        <v>19</v>
      </c>
      <c r="G1" s="206"/>
      <c r="H1" s="206"/>
    </row>
    <row r="2" spans="1:9" ht="17.25" customHeight="1">
      <c r="D2" s="211"/>
      <c r="E2" s="211"/>
      <c r="F2" s="211"/>
      <c r="G2" s="211"/>
      <c r="H2" s="211"/>
      <c r="I2" s="5"/>
    </row>
    <row r="3" spans="1:9" ht="47.25" customHeight="1">
      <c r="A3" s="200" t="s">
        <v>114</v>
      </c>
      <c r="B3" s="200"/>
      <c r="C3" s="200"/>
      <c r="D3" s="200"/>
      <c r="E3" s="200"/>
      <c r="F3" s="200"/>
      <c r="G3" s="200"/>
      <c r="H3" s="200"/>
      <c r="I3" s="5"/>
    </row>
    <row r="4" spans="1:9" ht="20.25" customHeight="1">
      <c r="D4" s="3"/>
      <c r="E4" s="3"/>
      <c r="F4" s="3"/>
      <c r="G4" s="3"/>
      <c r="H4" s="4" t="s">
        <v>41</v>
      </c>
    </row>
    <row r="5" spans="1:9" ht="63.75" customHeight="1">
      <c r="A5" s="202" t="s">
        <v>16</v>
      </c>
      <c r="B5" s="202"/>
      <c r="C5" s="202"/>
      <c r="D5" s="202" t="s">
        <v>4</v>
      </c>
      <c r="E5" s="202"/>
      <c r="F5" s="202" t="s">
        <v>40</v>
      </c>
      <c r="G5" s="230" t="s">
        <v>13</v>
      </c>
      <c r="H5" s="231"/>
    </row>
    <row r="6" spans="1:9" ht="65.25" customHeight="1">
      <c r="A6" s="51" t="s">
        <v>6</v>
      </c>
      <c r="B6" s="51" t="s">
        <v>7</v>
      </c>
      <c r="C6" s="51" t="s">
        <v>8</v>
      </c>
      <c r="D6" s="47" t="s">
        <v>14</v>
      </c>
      <c r="E6" s="47" t="s">
        <v>0</v>
      </c>
      <c r="F6" s="202"/>
      <c r="G6" s="47" t="s">
        <v>35</v>
      </c>
      <c r="H6" s="47" t="s">
        <v>10</v>
      </c>
    </row>
    <row r="7" spans="1:9" ht="24.75" customHeight="1">
      <c r="A7" s="207"/>
      <c r="B7" s="207"/>
      <c r="C7" s="207"/>
      <c r="D7" s="209"/>
      <c r="E7" s="209"/>
      <c r="F7" s="50" t="s">
        <v>17</v>
      </c>
      <c r="G7" s="76">
        <f>+G9+G133</f>
        <v>0</v>
      </c>
      <c r="H7" s="52">
        <f>+H9+H133</f>
        <v>0</v>
      </c>
    </row>
    <row r="8" spans="1:9" ht="24.75" customHeight="1">
      <c r="A8" s="208"/>
      <c r="B8" s="208"/>
      <c r="C8" s="208"/>
      <c r="D8" s="210"/>
      <c r="E8" s="210"/>
      <c r="F8" s="49" t="s">
        <v>36</v>
      </c>
      <c r="G8" s="76"/>
      <c r="H8" s="52"/>
    </row>
    <row r="9" spans="1:9" s="7" customFormat="1" ht="24.75" customHeight="1">
      <c r="A9" s="207"/>
      <c r="B9" s="207"/>
      <c r="C9" s="207"/>
      <c r="D9" s="207"/>
      <c r="E9" s="207"/>
      <c r="F9" s="53" t="s">
        <v>89</v>
      </c>
      <c r="G9" s="76">
        <f>+G11</f>
        <v>867702</v>
      </c>
      <c r="H9" s="76">
        <f>+H11</f>
        <v>0</v>
      </c>
    </row>
    <row r="10" spans="1:9" ht="24.75" customHeight="1">
      <c r="A10" s="208"/>
      <c r="B10" s="208"/>
      <c r="C10" s="208"/>
      <c r="D10" s="208"/>
      <c r="E10" s="208"/>
      <c r="F10" s="54" t="s">
        <v>36</v>
      </c>
      <c r="G10" s="76"/>
      <c r="H10" s="52"/>
    </row>
    <row r="11" spans="1:9" s="48" customFormat="1">
      <c r="A11" s="225" t="s">
        <v>83</v>
      </c>
      <c r="B11" s="223"/>
      <c r="C11" s="223"/>
      <c r="D11" s="223"/>
      <c r="E11" s="223"/>
      <c r="F11" s="53" t="s">
        <v>84</v>
      </c>
      <c r="G11" s="52">
        <f>+G13+G57</f>
        <v>867702</v>
      </c>
      <c r="H11" s="52">
        <f t="shared" ref="H11" si="0">+H13+H57</f>
        <v>0</v>
      </c>
    </row>
    <row r="12" spans="1:9" s="48" customFormat="1">
      <c r="A12" s="226"/>
      <c r="B12" s="224"/>
      <c r="C12" s="224"/>
      <c r="D12" s="224"/>
      <c r="E12" s="224"/>
      <c r="F12" s="54" t="s">
        <v>36</v>
      </c>
      <c r="G12" s="54"/>
      <c r="H12" s="54"/>
    </row>
    <row r="13" spans="1:9" s="48" customFormat="1" ht="34.5">
      <c r="A13" s="226"/>
      <c r="B13" s="225" t="s">
        <v>85</v>
      </c>
      <c r="C13" s="223"/>
      <c r="D13" s="223"/>
      <c r="E13" s="223"/>
      <c r="F13" s="53" t="s">
        <v>86</v>
      </c>
      <c r="G13" s="76">
        <f>+G15</f>
        <v>-72770</v>
      </c>
      <c r="H13" s="55">
        <f>+H15</f>
        <v>-372770</v>
      </c>
    </row>
    <row r="14" spans="1:9" s="48" customFormat="1">
      <c r="A14" s="226"/>
      <c r="B14" s="226"/>
      <c r="C14" s="224"/>
      <c r="D14" s="224"/>
      <c r="E14" s="224"/>
      <c r="F14" s="54" t="s">
        <v>36</v>
      </c>
      <c r="G14" s="54"/>
      <c r="H14" s="54"/>
    </row>
    <row r="15" spans="1:9" s="48" customFormat="1" ht="34.5">
      <c r="A15" s="226"/>
      <c r="B15" s="226"/>
      <c r="C15" s="225" t="s">
        <v>85</v>
      </c>
      <c r="D15" s="223"/>
      <c r="E15" s="223"/>
      <c r="F15" s="53" t="s">
        <v>87</v>
      </c>
      <c r="G15" s="76">
        <f>+G17</f>
        <v>-72770</v>
      </c>
      <c r="H15" s="55">
        <f>+H17</f>
        <v>-372770</v>
      </c>
    </row>
    <row r="16" spans="1:9" s="48" customFormat="1">
      <c r="A16" s="226"/>
      <c r="B16" s="226"/>
      <c r="C16" s="226"/>
      <c r="D16" s="224"/>
      <c r="E16" s="224"/>
      <c r="F16" s="54" t="s">
        <v>36</v>
      </c>
      <c r="G16" s="54"/>
      <c r="H16" s="54"/>
    </row>
    <row r="17" spans="1:8" s="57" customFormat="1" ht="17.25" customHeight="1">
      <c r="A17" s="226"/>
      <c r="B17" s="226"/>
      <c r="C17" s="226"/>
      <c r="D17" s="223"/>
      <c r="E17" s="223"/>
      <c r="F17" s="53" t="s">
        <v>89</v>
      </c>
      <c r="G17" s="56">
        <f>+G19</f>
        <v>-72770</v>
      </c>
      <c r="H17" s="56">
        <f>+H19</f>
        <v>-372770</v>
      </c>
    </row>
    <row r="18" spans="1:8" s="48" customFormat="1">
      <c r="A18" s="226"/>
      <c r="B18" s="226"/>
      <c r="C18" s="226"/>
      <c r="D18" s="224"/>
      <c r="E18" s="224"/>
      <c r="F18" s="54" t="s">
        <v>36</v>
      </c>
      <c r="G18" s="54"/>
      <c r="H18" s="54"/>
    </row>
    <row r="19" spans="1:8" s="48" customFormat="1" ht="29.25" customHeight="1">
      <c r="A19" s="226"/>
      <c r="B19" s="226"/>
      <c r="C19" s="226"/>
      <c r="D19" s="228" t="s">
        <v>88</v>
      </c>
      <c r="E19" s="223"/>
      <c r="F19" s="54" t="str">
        <f>+'Havelvats 1'!D15</f>
        <v>Ներդրումների և արտահանման խթանման ծրագիր</v>
      </c>
      <c r="G19" s="77">
        <f t="shared" ref="G19:H19" si="1">+G21+G30+G39+G48</f>
        <v>-72770</v>
      </c>
      <c r="H19" s="77">
        <f t="shared" si="1"/>
        <v>-372770</v>
      </c>
    </row>
    <row r="20" spans="1:8" s="48" customFormat="1" ht="32.25" customHeight="1">
      <c r="A20" s="226"/>
      <c r="B20" s="226"/>
      <c r="C20" s="226"/>
      <c r="D20" s="229"/>
      <c r="E20" s="224"/>
      <c r="F20" s="49" t="s">
        <v>36</v>
      </c>
      <c r="G20" s="77"/>
      <c r="H20" s="58"/>
    </row>
    <row r="21" spans="1:8" ht="61.5" customHeight="1">
      <c r="A21" s="226"/>
      <c r="B21" s="226"/>
      <c r="C21" s="226"/>
      <c r="D21" s="229"/>
      <c r="E21" s="216">
        <v>11010</v>
      </c>
      <c r="F21" s="54" t="s">
        <v>150</v>
      </c>
      <c r="G21" s="78">
        <f>G25</f>
        <v>-11070</v>
      </c>
      <c r="H21" s="59">
        <f>H25</f>
        <v>-11070</v>
      </c>
    </row>
    <row r="22" spans="1:8" ht="24.75" customHeight="1">
      <c r="A22" s="226"/>
      <c r="B22" s="226"/>
      <c r="C22" s="226"/>
      <c r="D22" s="229"/>
      <c r="E22" s="216"/>
      <c r="F22" s="67" t="s">
        <v>1</v>
      </c>
      <c r="G22" s="78"/>
      <c r="H22" s="59"/>
    </row>
    <row r="23" spans="1:8">
      <c r="A23" s="226"/>
      <c r="B23" s="226"/>
      <c r="C23" s="226"/>
      <c r="D23" s="229"/>
      <c r="E23" s="216"/>
      <c r="F23" s="68" t="s">
        <v>89</v>
      </c>
      <c r="G23" s="78">
        <f>+G25</f>
        <v>-11070</v>
      </c>
      <c r="H23" s="59">
        <f>+H25</f>
        <v>-11070</v>
      </c>
    </row>
    <row r="24" spans="1:8" ht="42.75" customHeight="1">
      <c r="A24" s="226"/>
      <c r="B24" s="226"/>
      <c r="C24" s="226"/>
      <c r="D24" s="229"/>
      <c r="E24" s="216"/>
      <c r="F24" s="67" t="s">
        <v>2</v>
      </c>
      <c r="G24" s="78"/>
      <c r="H24" s="59"/>
    </row>
    <row r="25" spans="1:8">
      <c r="A25" s="226"/>
      <c r="B25" s="226"/>
      <c r="C25" s="226"/>
      <c r="D25" s="229"/>
      <c r="E25" s="216"/>
      <c r="F25" s="67" t="s">
        <v>3</v>
      </c>
      <c r="G25" s="78">
        <f t="shared" ref="G25:H26" si="2">+G26</f>
        <v>-11070</v>
      </c>
      <c r="H25" s="59">
        <f t="shared" si="2"/>
        <v>-11070</v>
      </c>
    </row>
    <row r="26" spans="1:8">
      <c r="A26" s="226"/>
      <c r="B26" s="226"/>
      <c r="C26" s="226"/>
      <c r="D26" s="229"/>
      <c r="E26" s="216"/>
      <c r="F26" s="67" t="s">
        <v>80</v>
      </c>
      <c r="G26" s="78">
        <f t="shared" si="2"/>
        <v>-11070</v>
      </c>
      <c r="H26" s="59">
        <f t="shared" si="2"/>
        <v>-11070</v>
      </c>
    </row>
    <row r="27" spans="1:8">
      <c r="A27" s="226"/>
      <c r="B27" s="226"/>
      <c r="C27" s="226"/>
      <c r="D27" s="229"/>
      <c r="E27" s="216"/>
      <c r="F27" s="67" t="s">
        <v>96</v>
      </c>
      <c r="G27" s="78">
        <f t="shared" ref="G27:H28" si="3">G28</f>
        <v>-11070</v>
      </c>
      <c r="H27" s="59">
        <f t="shared" si="3"/>
        <v>-11070</v>
      </c>
    </row>
    <row r="28" spans="1:8" ht="24.75" customHeight="1">
      <c r="A28" s="226"/>
      <c r="B28" s="226"/>
      <c r="C28" s="226"/>
      <c r="D28" s="229"/>
      <c r="E28" s="216"/>
      <c r="F28" s="67" t="s">
        <v>97</v>
      </c>
      <c r="G28" s="78">
        <f t="shared" si="3"/>
        <v>-11070</v>
      </c>
      <c r="H28" s="59">
        <f t="shared" si="3"/>
        <v>-11070</v>
      </c>
    </row>
    <row r="29" spans="1:8">
      <c r="A29" s="226"/>
      <c r="B29" s="226"/>
      <c r="C29" s="226"/>
      <c r="D29" s="229"/>
      <c r="E29" s="216"/>
      <c r="F29" s="67" t="s">
        <v>98</v>
      </c>
      <c r="G29" s="78">
        <f>+'Havelvats 1'!G16</f>
        <v>-11070</v>
      </c>
      <c r="H29" s="59">
        <f>+'Havelvats 1'!H16</f>
        <v>-11070</v>
      </c>
    </row>
    <row r="30" spans="1:8" ht="61.5" customHeight="1">
      <c r="A30" s="226"/>
      <c r="B30" s="226"/>
      <c r="C30" s="226"/>
      <c r="D30" s="229"/>
      <c r="E30" s="216">
        <v>12002</v>
      </c>
      <c r="F30" s="54" t="s">
        <v>151</v>
      </c>
      <c r="G30" s="78">
        <f>G34</f>
        <v>-16700</v>
      </c>
      <c r="H30" s="59">
        <f>H34</f>
        <v>-16700</v>
      </c>
    </row>
    <row r="31" spans="1:8" ht="24.75" customHeight="1">
      <c r="A31" s="226"/>
      <c r="B31" s="226"/>
      <c r="C31" s="226"/>
      <c r="D31" s="229"/>
      <c r="E31" s="216"/>
      <c r="F31" s="54" t="s">
        <v>1</v>
      </c>
      <c r="G31" s="78"/>
      <c r="H31" s="59"/>
    </row>
    <row r="32" spans="1:8" ht="27" customHeight="1">
      <c r="A32" s="226"/>
      <c r="B32" s="226"/>
      <c r="C32" s="226"/>
      <c r="D32" s="229"/>
      <c r="E32" s="216"/>
      <c r="F32" s="60" t="s">
        <v>89</v>
      </c>
      <c r="G32" s="78">
        <f>+G34</f>
        <v>-16700</v>
      </c>
      <c r="H32" s="59">
        <f>+H34</f>
        <v>-16700</v>
      </c>
    </row>
    <row r="33" spans="1:8" ht="42.75" customHeight="1">
      <c r="A33" s="226"/>
      <c r="B33" s="226"/>
      <c r="C33" s="226"/>
      <c r="D33" s="229"/>
      <c r="E33" s="216"/>
      <c r="F33" s="54" t="s">
        <v>2</v>
      </c>
      <c r="G33" s="78"/>
      <c r="H33" s="59"/>
    </row>
    <row r="34" spans="1:8">
      <c r="A34" s="226"/>
      <c r="B34" s="226"/>
      <c r="C34" s="226"/>
      <c r="D34" s="229"/>
      <c r="E34" s="216"/>
      <c r="F34" s="54" t="s">
        <v>3</v>
      </c>
      <c r="G34" s="78">
        <f t="shared" ref="G34:H35" si="4">+G35</f>
        <v>-16700</v>
      </c>
      <c r="H34" s="59">
        <f t="shared" si="4"/>
        <v>-16700</v>
      </c>
    </row>
    <row r="35" spans="1:8">
      <c r="A35" s="226"/>
      <c r="B35" s="226"/>
      <c r="C35" s="226"/>
      <c r="D35" s="229"/>
      <c r="E35" s="216"/>
      <c r="F35" s="54" t="s">
        <v>80</v>
      </c>
      <c r="G35" s="78">
        <f t="shared" si="4"/>
        <v>-16700</v>
      </c>
      <c r="H35" s="59">
        <f t="shared" si="4"/>
        <v>-16700</v>
      </c>
    </row>
    <row r="36" spans="1:8" ht="24.75" customHeight="1">
      <c r="A36" s="226"/>
      <c r="B36" s="226"/>
      <c r="C36" s="226"/>
      <c r="D36" s="229"/>
      <c r="E36" s="216"/>
      <c r="F36" s="54" t="s">
        <v>90</v>
      </c>
      <c r="G36" s="78">
        <f>G37</f>
        <v>-16700</v>
      </c>
      <c r="H36" s="59">
        <f>H37</f>
        <v>-16700</v>
      </c>
    </row>
    <row r="37" spans="1:8">
      <c r="A37" s="226"/>
      <c r="B37" s="226"/>
      <c r="C37" s="226"/>
      <c r="D37" s="229"/>
      <c r="E37" s="216"/>
      <c r="F37" s="54" t="s">
        <v>91</v>
      </c>
      <c r="G37" s="78">
        <f t="shared" ref="G37:H37" si="5">+G38</f>
        <v>-16700</v>
      </c>
      <c r="H37" s="59">
        <f t="shared" si="5"/>
        <v>-16700</v>
      </c>
    </row>
    <row r="38" spans="1:8" ht="40.5" customHeight="1">
      <c r="A38" s="226"/>
      <c r="B38" s="226"/>
      <c r="C38" s="226"/>
      <c r="D38" s="229"/>
      <c r="E38" s="212"/>
      <c r="F38" s="69" t="s">
        <v>95</v>
      </c>
      <c r="G38" s="79">
        <f>+'Havelvats 1'!G17</f>
        <v>-16700</v>
      </c>
      <c r="H38" s="70">
        <f>+'Havelvats 1'!H17</f>
        <v>-16700</v>
      </c>
    </row>
    <row r="39" spans="1:8" ht="46.5" customHeight="1">
      <c r="A39" s="226"/>
      <c r="B39" s="226"/>
      <c r="C39" s="226"/>
      <c r="D39" s="229"/>
      <c r="E39" s="216">
        <v>12004</v>
      </c>
      <c r="F39" s="54" t="s">
        <v>152</v>
      </c>
      <c r="G39" s="78">
        <f>G43</f>
        <v>-45000</v>
      </c>
      <c r="H39" s="59">
        <f>H43</f>
        <v>-145000</v>
      </c>
    </row>
    <row r="40" spans="1:8" ht="24.75" customHeight="1">
      <c r="A40" s="226"/>
      <c r="B40" s="226"/>
      <c r="C40" s="226"/>
      <c r="D40" s="229"/>
      <c r="E40" s="216"/>
      <c r="F40" s="54" t="s">
        <v>1</v>
      </c>
      <c r="G40" s="78"/>
      <c r="H40" s="59"/>
    </row>
    <row r="41" spans="1:8" ht="27" customHeight="1">
      <c r="A41" s="226"/>
      <c r="B41" s="226"/>
      <c r="C41" s="226"/>
      <c r="D41" s="229"/>
      <c r="E41" s="216"/>
      <c r="F41" s="60" t="s">
        <v>89</v>
      </c>
      <c r="G41" s="78">
        <f>+G43</f>
        <v>-45000</v>
      </c>
      <c r="H41" s="59">
        <f>+H43</f>
        <v>-145000</v>
      </c>
    </row>
    <row r="42" spans="1:8" ht="42.75" customHeight="1">
      <c r="A42" s="226"/>
      <c r="B42" s="226"/>
      <c r="C42" s="226"/>
      <c r="D42" s="229"/>
      <c r="E42" s="216"/>
      <c r="F42" s="54" t="s">
        <v>2</v>
      </c>
      <c r="G42" s="78"/>
      <c r="H42" s="59"/>
    </row>
    <row r="43" spans="1:8">
      <c r="A43" s="226"/>
      <c r="B43" s="226"/>
      <c r="C43" s="226"/>
      <c r="D43" s="229"/>
      <c r="E43" s="216"/>
      <c r="F43" s="54" t="s">
        <v>3</v>
      </c>
      <c r="G43" s="78">
        <f t="shared" ref="G43:H44" si="6">+G44</f>
        <v>-45000</v>
      </c>
      <c r="H43" s="59">
        <f t="shared" si="6"/>
        <v>-145000</v>
      </c>
    </row>
    <row r="44" spans="1:8">
      <c r="A44" s="226"/>
      <c r="B44" s="226"/>
      <c r="C44" s="226"/>
      <c r="D44" s="229"/>
      <c r="E44" s="216"/>
      <c r="F44" s="54" t="s">
        <v>80</v>
      </c>
      <c r="G44" s="78">
        <f t="shared" si="6"/>
        <v>-45000</v>
      </c>
      <c r="H44" s="59">
        <f t="shared" si="6"/>
        <v>-145000</v>
      </c>
    </row>
    <row r="45" spans="1:8" ht="24.75" customHeight="1">
      <c r="A45" s="226"/>
      <c r="B45" s="226"/>
      <c r="C45" s="226"/>
      <c r="D45" s="229"/>
      <c r="E45" s="216"/>
      <c r="F45" s="54" t="s">
        <v>90</v>
      </c>
      <c r="G45" s="78">
        <f t="shared" ref="G45:H46" si="7">G46</f>
        <v>-45000</v>
      </c>
      <c r="H45" s="59">
        <f t="shared" si="7"/>
        <v>-145000</v>
      </c>
    </row>
    <row r="46" spans="1:8" ht="24.75" customHeight="1">
      <c r="A46" s="226"/>
      <c r="B46" s="226"/>
      <c r="C46" s="226"/>
      <c r="D46" s="229"/>
      <c r="E46" s="216"/>
      <c r="F46" s="54" t="s">
        <v>91</v>
      </c>
      <c r="G46" s="78">
        <f t="shared" si="7"/>
        <v>-45000</v>
      </c>
      <c r="H46" s="59">
        <f t="shared" si="7"/>
        <v>-145000</v>
      </c>
    </row>
    <row r="47" spans="1:8" ht="41.25" customHeight="1">
      <c r="A47" s="226"/>
      <c r="B47" s="226"/>
      <c r="C47" s="226"/>
      <c r="D47" s="229"/>
      <c r="E47" s="216"/>
      <c r="F47" s="54" t="s">
        <v>153</v>
      </c>
      <c r="G47" s="78">
        <f>+'Havelvats 1'!G18</f>
        <v>-45000</v>
      </c>
      <c r="H47" s="78">
        <f>+'Havelvats 1'!H18</f>
        <v>-145000</v>
      </c>
    </row>
    <row r="48" spans="1:8" ht="61.5" customHeight="1">
      <c r="A48" s="226"/>
      <c r="B48" s="226"/>
      <c r="C48" s="226"/>
      <c r="D48" s="229"/>
      <c r="E48" s="216">
        <v>12006</v>
      </c>
      <c r="F48" s="54" t="s">
        <v>154</v>
      </c>
      <c r="G48" s="78">
        <f>G52</f>
        <v>0</v>
      </c>
      <c r="H48" s="59">
        <f>H52</f>
        <v>-200000</v>
      </c>
    </row>
    <row r="49" spans="1:8" ht="24.75" customHeight="1">
      <c r="A49" s="226"/>
      <c r="B49" s="226"/>
      <c r="C49" s="226"/>
      <c r="D49" s="229"/>
      <c r="E49" s="216"/>
      <c r="F49" s="54" t="s">
        <v>1</v>
      </c>
      <c r="G49" s="78"/>
      <c r="H49" s="59"/>
    </row>
    <row r="50" spans="1:8" ht="27" customHeight="1">
      <c r="A50" s="226"/>
      <c r="B50" s="226"/>
      <c r="C50" s="226"/>
      <c r="D50" s="229"/>
      <c r="E50" s="216"/>
      <c r="F50" s="60" t="s">
        <v>89</v>
      </c>
      <c r="G50" s="78">
        <f>+G52</f>
        <v>0</v>
      </c>
      <c r="H50" s="59">
        <f>+H52</f>
        <v>-200000</v>
      </c>
    </row>
    <row r="51" spans="1:8" ht="42.75" customHeight="1">
      <c r="A51" s="226"/>
      <c r="B51" s="226"/>
      <c r="C51" s="226"/>
      <c r="D51" s="229"/>
      <c r="E51" s="216"/>
      <c r="F51" s="54" t="s">
        <v>2</v>
      </c>
      <c r="G51" s="78"/>
      <c r="H51" s="59"/>
    </row>
    <row r="52" spans="1:8">
      <c r="A52" s="226"/>
      <c r="B52" s="226"/>
      <c r="C52" s="226"/>
      <c r="D52" s="229"/>
      <c r="E52" s="216"/>
      <c r="F52" s="54" t="s">
        <v>3</v>
      </c>
      <c r="G52" s="78">
        <f t="shared" ref="G52:H53" si="8">+G53</f>
        <v>0</v>
      </c>
      <c r="H52" s="59">
        <f t="shared" si="8"/>
        <v>-200000</v>
      </c>
    </row>
    <row r="53" spans="1:8">
      <c r="A53" s="226"/>
      <c r="B53" s="226"/>
      <c r="C53" s="226"/>
      <c r="D53" s="229"/>
      <c r="E53" s="216"/>
      <c r="F53" s="54" t="s">
        <v>80</v>
      </c>
      <c r="G53" s="78">
        <f t="shared" si="8"/>
        <v>0</v>
      </c>
      <c r="H53" s="59">
        <f t="shared" si="8"/>
        <v>-200000</v>
      </c>
    </row>
    <row r="54" spans="1:8" ht="24.75" customHeight="1">
      <c r="A54" s="226"/>
      <c r="B54" s="226"/>
      <c r="C54" s="226"/>
      <c r="D54" s="229"/>
      <c r="E54" s="216"/>
      <c r="F54" s="54" t="s">
        <v>96</v>
      </c>
      <c r="G54" s="78">
        <f t="shared" ref="G54:H55" si="9">G55</f>
        <v>0</v>
      </c>
      <c r="H54" s="59">
        <f t="shared" si="9"/>
        <v>-200000</v>
      </c>
    </row>
    <row r="55" spans="1:8" ht="34.5">
      <c r="A55" s="226"/>
      <c r="B55" s="226"/>
      <c r="C55" s="226"/>
      <c r="D55" s="229"/>
      <c r="E55" s="216"/>
      <c r="F55" s="54" t="s">
        <v>97</v>
      </c>
      <c r="G55" s="78">
        <f t="shared" si="9"/>
        <v>0</v>
      </c>
      <c r="H55" s="59">
        <f t="shared" si="9"/>
        <v>-200000</v>
      </c>
    </row>
    <row r="56" spans="1:8">
      <c r="A56" s="226"/>
      <c r="B56" s="226"/>
      <c r="C56" s="226"/>
      <c r="D56" s="229"/>
      <c r="E56" s="216"/>
      <c r="F56" s="54" t="s">
        <v>98</v>
      </c>
      <c r="G56" s="78">
        <f>+'Havelvats 1'!G19</f>
        <v>0</v>
      </c>
      <c r="H56" s="59">
        <f>+'Havelvats 1'!H19</f>
        <v>-200000</v>
      </c>
    </row>
    <row r="57" spans="1:8" s="48" customFormat="1" ht="34.5">
      <c r="A57" s="226"/>
      <c r="B57" s="225" t="s">
        <v>92</v>
      </c>
      <c r="C57" s="223"/>
      <c r="D57" s="223"/>
      <c r="E57" s="223"/>
      <c r="F57" s="53" t="s">
        <v>93</v>
      </c>
      <c r="G57" s="76">
        <f>+G59</f>
        <v>940472</v>
      </c>
      <c r="H57" s="55">
        <f>+H59</f>
        <v>372770</v>
      </c>
    </row>
    <row r="58" spans="1:8" s="48" customFormat="1">
      <c r="A58" s="226"/>
      <c r="B58" s="226"/>
      <c r="C58" s="224"/>
      <c r="D58" s="224"/>
      <c r="E58" s="224"/>
      <c r="F58" s="54" t="s">
        <v>36</v>
      </c>
      <c r="G58" s="54"/>
      <c r="H58" s="54"/>
    </row>
    <row r="59" spans="1:8" s="48" customFormat="1">
      <c r="A59" s="226"/>
      <c r="B59" s="226"/>
      <c r="C59" s="225" t="s">
        <v>85</v>
      </c>
      <c r="D59" s="223"/>
      <c r="E59" s="223"/>
      <c r="F59" s="53" t="s">
        <v>94</v>
      </c>
      <c r="G59" s="76">
        <f t="shared" ref="G59:H59" si="10">+G61+G101+G81</f>
        <v>940472</v>
      </c>
      <c r="H59" s="76">
        <f t="shared" si="10"/>
        <v>372770</v>
      </c>
    </row>
    <row r="60" spans="1:8" s="48" customFormat="1">
      <c r="A60" s="226"/>
      <c r="B60" s="226"/>
      <c r="C60" s="226"/>
      <c r="D60" s="224"/>
      <c r="E60" s="224"/>
      <c r="F60" s="54" t="s">
        <v>36</v>
      </c>
      <c r="G60" s="54"/>
      <c r="H60" s="54"/>
    </row>
    <row r="61" spans="1:8" s="57" customFormat="1" ht="20.25" customHeight="1">
      <c r="A61" s="226"/>
      <c r="B61" s="226"/>
      <c r="C61" s="226"/>
      <c r="D61" s="228">
        <v>1022</v>
      </c>
      <c r="E61" s="209"/>
      <c r="F61" s="53" t="str">
        <f>+'Havelvats 1'!D9</f>
        <v>Գյուղատնտեսության խթանման ծրագիր</v>
      </c>
      <c r="G61" s="80">
        <f>+G63+G72</f>
        <v>-80000</v>
      </c>
      <c r="H61" s="80">
        <f t="shared" ref="H61" si="11">+H63+H72</f>
        <v>-2190334</v>
      </c>
    </row>
    <row r="62" spans="1:8" s="57" customFormat="1">
      <c r="A62" s="226"/>
      <c r="B62" s="226"/>
      <c r="C62" s="226"/>
      <c r="D62" s="229"/>
      <c r="E62" s="210"/>
      <c r="F62" s="50" t="s">
        <v>36</v>
      </c>
      <c r="G62" s="80"/>
      <c r="H62" s="61"/>
    </row>
    <row r="63" spans="1:8" ht="24.75" customHeight="1">
      <c r="A63" s="226"/>
      <c r="B63" s="226"/>
      <c r="C63" s="226"/>
      <c r="D63" s="229"/>
      <c r="E63" s="216">
        <v>12001</v>
      </c>
      <c r="F63" s="54" t="str">
        <f>+'Havelvats 1'!D10</f>
        <v>Գյուղատնտեսական վարկերի տոկոսադրույքների սուբսիդավորում</v>
      </c>
      <c r="G63" s="78">
        <f>G67</f>
        <v>-80000</v>
      </c>
      <c r="H63" s="59">
        <f>H67</f>
        <v>-380000</v>
      </c>
    </row>
    <row r="64" spans="1:8" ht="24.75" customHeight="1">
      <c r="A64" s="226"/>
      <c r="B64" s="226"/>
      <c r="C64" s="226"/>
      <c r="D64" s="229"/>
      <c r="E64" s="216"/>
      <c r="F64" s="54" t="s">
        <v>1</v>
      </c>
      <c r="G64" s="78"/>
      <c r="H64" s="59"/>
    </row>
    <row r="65" spans="1:8" ht="27" customHeight="1">
      <c r="A65" s="226"/>
      <c r="B65" s="226"/>
      <c r="C65" s="226"/>
      <c r="D65" s="229"/>
      <c r="E65" s="216"/>
      <c r="F65" s="60" t="s">
        <v>89</v>
      </c>
      <c r="G65" s="78">
        <f>+G67</f>
        <v>-80000</v>
      </c>
      <c r="H65" s="59">
        <f>+H67</f>
        <v>-380000</v>
      </c>
    </row>
    <row r="66" spans="1:8" ht="42.75" customHeight="1">
      <c r="A66" s="226"/>
      <c r="B66" s="226"/>
      <c r="C66" s="226"/>
      <c r="D66" s="229"/>
      <c r="E66" s="216"/>
      <c r="F66" s="54" t="s">
        <v>2</v>
      </c>
      <c r="G66" s="78"/>
      <c r="H66" s="59"/>
    </row>
    <row r="67" spans="1:8" ht="32.25" customHeight="1">
      <c r="A67" s="226"/>
      <c r="B67" s="226"/>
      <c r="C67" s="226"/>
      <c r="D67" s="229"/>
      <c r="E67" s="216"/>
      <c r="F67" s="54" t="s">
        <v>3</v>
      </c>
      <c r="G67" s="78">
        <f t="shared" ref="G67:H68" si="12">+G68</f>
        <v>-80000</v>
      </c>
      <c r="H67" s="59">
        <f t="shared" si="12"/>
        <v>-380000</v>
      </c>
    </row>
    <row r="68" spans="1:8">
      <c r="A68" s="226"/>
      <c r="B68" s="226"/>
      <c r="C68" s="226"/>
      <c r="D68" s="229"/>
      <c r="E68" s="216"/>
      <c r="F68" s="54" t="s">
        <v>80</v>
      </c>
      <c r="G68" s="78">
        <f t="shared" si="12"/>
        <v>-80000</v>
      </c>
      <c r="H68" s="59">
        <f t="shared" si="12"/>
        <v>-380000</v>
      </c>
    </row>
    <row r="69" spans="1:8" ht="24.75" customHeight="1">
      <c r="A69" s="226"/>
      <c r="B69" s="226"/>
      <c r="C69" s="226"/>
      <c r="D69" s="229"/>
      <c r="E69" s="216"/>
      <c r="F69" s="54" t="s">
        <v>90</v>
      </c>
      <c r="G69" s="78">
        <f t="shared" ref="G69:H70" si="13">G70</f>
        <v>-80000</v>
      </c>
      <c r="H69" s="59">
        <f t="shared" si="13"/>
        <v>-380000</v>
      </c>
    </row>
    <row r="70" spans="1:8" ht="24.75" customHeight="1">
      <c r="A70" s="226"/>
      <c r="B70" s="226"/>
      <c r="C70" s="226"/>
      <c r="D70" s="229"/>
      <c r="E70" s="216"/>
      <c r="F70" s="54" t="s">
        <v>91</v>
      </c>
      <c r="G70" s="78">
        <f t="shared" si="13"/>
        <v>-80000</v>
      </c>
      <c r="H70" s="59">
        <f t="shared" si="13"/>
        <v>-380000</v>
      </c>
    </row>
    <row r="71" spans="1:8" ht="40.5" customHeight="1">
      <c r="A71" s="226"/>
      <c r="B71" s="226"/>
      <c r="C71" s="226"/>
      <c r="D71" s="229"/>
      <c r="E71" s="216"/>
      <c r="F71" s="54" t="s">
        <v>95</v>
      </c>
      <c r="G71" s="78">
        <f>+'Havelvats 1'!G10</f>
        <v>-80000</v>
      </c>
      <c r="H71" s="59">
        <f>+'Havelvats 1'!H10</f>
        <v>-380000</v>
      </c>
    </row>
    <row r="72" spans="1:8" ht="46.5" customHeight="1">
      <c r="A72" s="226"/>
      <c r="B72" s="226"/>
      <c r="C72" s="226"/>
      <c r="D72" s="229"/>
      <c r="E72" s="205">
        <v>12010</v>
      </c>
      <c r="F72" s="69" t="s">
        <v>221</v>
      </c>
      <c r="G72" s="78">
        <f>G76</f>
        <v>0</v>
      </c>
      <c r="H72" s="59">
        <f>H76</f>
        <v>-1810334</v>
      </c>
    </row>
    <row r="73" spans="1:8" ht="24.75" customHeight="1">
      <c r="A73" s="226"/>
      <c r="B73" s="226"/>
      <c r="C73" s="226"/>
      <c r="D73" s="229"/>
      <c r="E73" s="205"/>
      <c r="F73" s="69" t="s">
        <v>1</v>
      </c>
      <c r="G73" s="78"/>
      <c r="H73" s="59"/>
    </row>
    <row r="74" spans="1:8" ht="27" customHeight="1">
      <c r="A74" s="226"/>
      <c r="B74" s="226"/>
      <c r="C74" s="226"/>
      <c r="D74" s="229"/>
      <c r="E74" s="205"/>
      <c r="F74" s="149" t="s">
        <v>89</v>
      </c>
      <c r="G74" s="78">
        <f>+G76</f>
        <v>0</v>
      </c>
      <c r="H74" s="59">
        <f>+H76</f>
        <v>-1810334</v>
      </c>
    </row>
    <row r="75" spans="1:8" ht="42.75" customHeight="1">
      <c r="A75" s="226"/>
      <c r="B75" s="226"/>
      <c r="C75" s="226"/>
      <c r="D75" s="229"/>
      <c r="E75" s="205"/>
      <c r="F75" s="69" t="s">
        <v>2</v>
      </c>
      <c r="G75" s="78"/>
      <c r="H75" s="59"/>
    </row>
    <row r="76" spans="1:8" ht="32.25" customHeight="1">
      <c r="A76" s="226"/>
      <c r="B76" s="226"/>
      <c r="C76" s="226"/>
      <c r="D76" s="229"/>
      <c r="E76" s="205"/>
      <c r="F76" s="69" t="s">
        <v>3</v>
      </c>
      <c r="G76" s="78">
        <f t="shared" ref="G76:H77" si="14">+G77</f>
        <v>0</v>
      </c>
      <c r="H76" s="59">
        <f t="shared" si="14"/>
        <v>-1810334</v>
      </c>
    </row>
    <row r="77" spans="1:8">
      <c r="A77" s="226"/>
      <c r="B77" s="226"/>
      <c r="C77" s="226"/>
      <c r="D77" s="229"/>
      <c r="E77" s="205"/>
      <c r="F77" s="69" t="s">
        <v>80</v>
      </c>
      <c r="G77" s="78">
        <f t="shared" si="14"/>
        <v>0</v>
      </c>
      <c r="H77" s="59">
        <f t="shared" si="14"/>
        <v>-1810334</v>
      </c>
    </row>
    <row r="78" spans="1:8" ht="24.75" customHeight="1">
      <c r="A78" s="226"/>
      <c r="B78" s="226"/>
      <c r="C78" s="226"/>
      <c r="D78" s="229"/>
      <c r="E78" s="205"/>
      <c r="F78" s="69" t="s">
        <v>96</v>
      </c>
      <c r="G78" s="78">
        <f t="shared" ref="G78:H79" si="15">G79</f>
        <v>0</v>
      </c>
      <c r="H78" s="59">
        <f t="shared" si="15"/>
        <v>-1810334</v>
      </c>
    </row>
    <row r="79" spans="1:8" ht="34.5">
      <c r="A79" s="226"/>
      <c r="B79" s="226"/>
      <c r="C79" s="226"/>
      <c r="D79" s="229"/>
      <c r="E79" s="205"/>
      <c r="F79" s="69" t="s">
        <v>97</v>
      </c>
      <c r="G79" s="78">
        <f t="shared" si="15"/>
        <v>0</v>
      </c>
      <c r="H79" s="59">
        <f t="shared" si="15"/>
        <v>-1810334</v>
      </c>
    </row>
    <row r="80" spans="1:8" ht="40.5" customHeight="1">
      <c r="A80" s="226"/>
      <c r="B80" s="226"/>
      <c r="C80" s="226"/>
      <c r="D80" s="232"/>
      <c r="E80" s="205"/>
      <c r="F80" s="69" t="s">
        <v>98</v>
      </c>
      <c r="G80" s="78">
        <f>+'Havelvats 1'!G19</f>
        <v>0</v>
      </c>
      <c r="H80" s="59">
        <f>'Havelvats 1'!H11</f>
        <v>-1810334</v>
      </c>
    </row>
    <row r="81" spans="1:8" customFormat="1" ht="32.25" customHeight="1">
      <c r="A81" s="226"/>
      <c r="B81" s="226"/>
      <c r="C81" s="226"/>
      <c r="D81" s="225">
        <v>1059</v>
      </c>
      <c r="E81" s="233"/>
      <c r="F81" s="84" t="s">
        <v>157</v>
      </c>
      <c r="G81" s="83">
        <f>+G83+G92</f>
        <v>505730</v>
      </c>
      <c r="H81" s="83">
        <f>+H83+H92</f>
        <v>1491028</v>
      </c>
    </row>
    <row r="82" spans="1:8" customFormat="1">
      <c r="A82" s="226"/>
      <c r="B82" s="226"/>
      <c r="C82" s="226"/>
      <c r="D82" s="226"/>
      <c r="E82" s="234"/>
      <c r="F82" s="69" t="s">
        <v>36</v>
      </c>
      <c r="G82" s="72"/>
      <c r="H82" s="72"/>
    </row>
    <row r="83" spans="1:8" customFormat="1" ht="57.75" customHeight="1">
      <c r="A83" s="226"/>
      <c r="B83" s="226"/>
      <c r="C83" s="226"/>
      <c r="D83" s="226"/>
      <c r="E83" s="235">
        <v>11010</v>
      </c>
      <c r="F83" s="69" t="str">
        <f>+'Havelvats 1'!D13</f>
        <v>ՀՀ-ում գարնանացան, աշնանացան և կերային մշակաբույսերի ցանքատարածությունների մոնիթորինգի իրականացմանն աջակցություն</v>
      </c>
      <c r="G83" s="81">
        <f>+G85</f>
        <v>14730</v>
      </c>
      <c r="H83" s="73">
        <f>+H85</f>
        <v>43428</v>
      </c>
    </row>
    <row r="84" spans="1:8" customFormat="1">
      <c r="A84" s="226"/>
      <c r="B84" s="226"/>
      <c r="C84" s="226"/>
      <c r="D84" s="226"/>
      <c r="E84" s="235"/>
      <c r="F84" s="69" t="s">
        <v>1</v>
      </c>
      <c r="G84" s="81"/>
      <c r="H84" s="73"/>
    </row>
    <row r="85" spans="1:8" customFormat="1">
      <c r="A85" s="226"/>
      <c r="B85" s="226"/>
      <c r="C85" s="226"/>
      <c r="D85" s="226"/>
      <c r="E85" s="235"/>
      <c r="F85" s="69" t="s">
        <v>89</v>
      </c>
      <c r="G85" s="81">
        <f>+G87</f>
        <v>14730</v>
      </c>
      <c r="H85" s="73">
        <f>+H87</f>
        <v>43428</v>
      </c>
    </row>
    <row r="86" spans="1:8" customFormat="1" ht="38.25" customHeight="1">
      <c r="A86" s="226"/>
      <c r="B86" s="226"/>
      <c r="C86" s="226"/>
      <c r="D86" s="226"/>
      <c r="E86" s="235"/>
      <c r="F86" s="69" t="s">
        <v>2</v>
      </c>
      <c r="G86" s="81"/>
      <c r="H86" s="73"/>
    </row>
    <row r="87" spans="1:8" customFormat="1">
      <c r="A87" s="226"/>
      <c r="B87" s="226"/>
      <c r="C87" s="226"/>
      <c r="D87" s="226"/>
      <c r="E87" s="235"/>
      <c r="F87" s="69" t="s">
        <v>3</v>
      </c>
      <c r="G87" s="81">
        <f>+G88</f>
        <v>14730</v>
      </c>
      <c r="H87" s="73">
        <f>+H88</f>
        <v>43428</v>
      </c>
    </row>
    <row r="88" spans="1:8" customFormat="1">
      <c r="A88" s="226"/>
      <c r="B88" s="226"/>
      <c r="C88" s="226"/>
      <c r="D88" s="226"/>
      <c r="E88" s="235"/>
      <c r="F88" s="69" t="s">
        <v>80</v>
      </c>
      <c r="G88" s="81">
        <f t="shared" ref="G88:H90" si="16">+G89</f>
        <v>14730</v>
      </c>
      <c r="H88" s="73">
        <f t="shared" si="16"/>
        <v>43428</v>
      </c>
    </row>
    <row r="89" spans="1:8" customFormat="1">
      <c r="A89" s="226"/>
      <c r="B89" s="226"/>
      <c r="C89" s="226"/>
      <c r="D89" s="226"/>
      <c r="E89" s="235"/>
      <c r="F89" s="69" t="s">
        <v>96</v>
      </c>
      <c r="G89" s="81">
        <f t="shared" si="16"/>
        <v>14730</v>
      </c>
      <c r="H89" s="73">
        <f t="shared" si="16"/>
        <v>43428</v>
      </c>
    </row>
    <row r="90" spans="1:8" customFormat="1" ht="34.5">
      <c r="A90" s="226"/>
      <c r="B90" s="226"/>
      <c r="C90" s="226"/>
      <c r="D90" s="226"/>
      <c r="E90" s="235"/>
      <c r="F90" s="69" t="s">
        <v>97</v>
      </c>
      <c r="G90" s="81">
        <f t="shared" si="16"/>
        <v>14730</v>
      </c>
      <c r="H90" s="73">
        <f t="shared" si="16"/>
        <v>43428</v>
      </c>
    </row>
    <row r="91" spans="1:8" customFormat="1" ht="32.25" customHeight="1">
      <c r="A91" s="226"/>
      <c r="B91" s="226"/>
      <c r="C91" s="226"/>
      <c r="D91" s="226"/>
      <c r="E91" s="235"/>
      <c r="F91" s="82" t="s">
        <v>158</v>
      </c>
      <c r="G91" s="81">
        <f>+'Havelvats 1'!G13</f>
        <v>14730</v>
      </c>
      <c r="H91" s="81">
        <f>+'Havelvats 1'!H13</f>
        <v>43428</v>
      </c>
    </row>
    <row r="92" spans="1:8" customFormat="1" ht="66.75" customHeight="1">
      <c r="A92" s="226"/>
      <c r="B92" s="226"/>
      <c r="C92" s="226"/>
      <c r="D92" s="226"/>
      <c r="E92" s="235">
        <v>12003</v>
      </c>
      <c r="F92" s="75" t="str">
        <f>+'Havelvats 1'!D14</f>
        <v xml:space="preserve">ՀՀ-ում գարնանացան, աշնանացան և կերային մշակաբույսերի մշակության հիմնական աշխատանքների համար կատարված ծախսերի մասնակի փոխհատուցման տրամադրում </v>
      </c>
      <c r="G92" s="81">
        <f>+G94</f>
        <v>491000</v>
      </c>
      <c r="H92" s="73">
        <f>+H94</f>
        <v>1447600</v>
      </c>
    </row>
    <row r="93" spans="1:8" customFormat="1" ht="29.25" customHeight="1">
      <c r="A93" s="226"/>
      <c r="B93" s="226"/>
      <c r="C93" s="226"/>
      <c r="D93" s="226"/>
      <c r="E93" s="235"/>
      <c r="F93" s="69" t="s">
        <v>1</v>
      </c>
      <c r="G93" s="81"/>
      <c r="H93" s="73"/>
    </row>
    <row r="94" spans="1:8" customFormat="1" ht="25.5" customHeight="1">
      <c r="A94" s="226"/>
      <c r="B94" s="226"/>
      <c r="C94" s="226"/>
      <c r="D94" s="226"/>
      <c r="E94" s="235"/>
      <c r="F94" s="69" t="s">
        <v>89</v>
      </c>
      <c r="G94" s="81">
        <f>+G96</f>
        <v>491000</v>
      </c>
      <c r="H94" s="73">
        <f>+H96</f>
        <v>1447600</v>
      </c>
    </row>
    <row r="95" spans="1:8" customFormat="1" ht="38.25" customHeight="1">
      <c r="A95" s="226"/>
      <c r="B95" s="226"/>
      <c r="C95" s="226"/>
      <c r="D95" s="226"/>
      <c r="E95" s="235"/>
      <c r="F95" s="69" t="s">
        <v>2</v>
      </c>
      <c r="G95" s="81"/>
      <c r="H95" s="73"/>
    </row>
    <row r="96" spans="1:8" customFormat="1">
      <c r="A96" s="226"/>
      <c r="B96" s="226"/>
      <c r="C96" s="226"/>
      <c r="D96" s="226"/>
      <c r="E96" s="235"/>
      <c r="F96" s="69" t="s">
        <v>3</v>
      </c>
      <c r="G96" s="81">
        <f>+G97</f>
        <v>491000</v>
      </c>
      <c r="H96" s="73">
        <f>+H97</f>
        <v>1447600</v>
      </c>
    </row>
    <row r="97" spans="1:8" customFormat="1">
      <c r="A97" s="226"/>
      <c r="B97" s="226"/>
      <c r="C97" s="226"/>
      <c r="D97" s="226"/>
      <c r="E97" s="235"/>
      <c r="F97" s="69" t="s">
        <v>80</v>
      </c>
      <c r="G97" s="81">
        <f t="shared" ref="G97:H99" si="17">+G98</f>
        <v>491000</v>
      </c>
      <c r="H97" s="73">
        <f t="shared" si="17"/>
        <v>1447600</v>
      </c>
    </row>
    <row r="98" spans="1:8" customFormat="1" ht="21.75" customHeight="1">
      <c r="A98" s="226"/>
      <c r="B98" s="226"/>
      <c r="C98" s="226"/>
      <c r="D98" s="226"/>
      <c r="E98" s="235"/>
      <c r="F98" s="165" t="s">
        <v>231</v>
      </c>
      <c r="G98" s="81">
        <f t="shared" si="17"/>
        <v>491000</v>
      </c>
      <c r="H98" s="73">
        <f t="shared" si="17"/>
        <v>1447600</v>
      </c>
    </row>
    <row r="99" spans="1:8" customFormat="1" ht="34.5">
      <c r="A99" s="226"/>
      <c r="B99" s="226"/>
      <c r="C99" s="226"/>
      <c r="D99" s="226"/>
      <c r="E99" s="235"/>
      <c r="F99" s="165" t="s">
        <v>232</v>
      </c>
      <c r="G99" s="81">
        <f t="shared" si="17"/>
        <v>491000</v>
      </c>
      <c r="H99" s="73">
        <f t="shared" si="17"/>
        <v>1447600</v>
      </c>
    </row>
    <row r="100" spans="1:8" customFormat="1" ht="34.5" customHeight="1">
      <c r="A100" s="226"/>
      <c r="B100" s="226"/>
      <c r="C100" s="226"/>
      <c r="D100" s="227"/>
      <c r="E100" s="235"/>
      <c r="F100" s="166" t="s">
        <v>233</v>
      </c>
      <c r="G100" s="81">
        <f>+'Havelvats 1'!G14</f>
        <v>491000</v>
      </c>
      <c r="H100" s="81">
        <f>+'Havelvats 1'!H14</f>
        <v>1447600</v>
      </c>
    </row>
    <row r="101" spans="1:8" s="57" customFormat="1">
      <c r="A101" s="226"/>
      <c r="B101" s="226"/>
      <c r="C101" s="226"/>
      <c r="D101" s="228">
        <v>1187</v>
      </c>
      <c r="E101" s="209"/>
      <c r="F101" s="53" t="str">
        <f>+'Havelvats 1'!D20</f>
        <v>Գյուղատնտեսության արդիականացման ծրագիր</v>
      </c>
      <c r="G101" s="85">
        <f>+G103+G112+G121</f>
        <v>514742</v>
      </c>
      <c r="H101" s="85">
        <f t="shared" ref="H101" si="18">+H103+H112+H121</f>
        <v>1072076</v>
      </c>
    </row>
    <row r="102" spans="1:8" s="57" customFormat="1" ht="23.25" customHeight="1">
      <c r="A102" s="226"/>
      <c r="B102" s="226"/>
      <c r="C102" s="226"/>
      <c r="D102" s="229"/>
      <c r="E102" s="210"/>
      <c r="F102" s="50" t="s">
        <v>36</v>
      </c>
      <c r="G102" s="80"/>
      <c r="H102" s="61"/>
    </row>
    <row r="103" spans="1:8" ht="54" customHeight="1">
      <c r="A103" s="226"/>
      <c r="B103" s="226"/>
      <c r="C103" s="226"/>
      <c r="D103" s="229"/>
      <c r="E103" s="216">
        <v>12002</v>
      </c>
      <c r="F103" s="67" t="s">
        <v>155</v>
      </c>
      <c r="G103" s="78">
        <f>G107</f>
        <v>-266914.5</v>
      </c>
      <c r="H103" s="59">
        <f>H107</f>
        <v>-266914.5</v>
      </c>
    </row>
    <row r="104" spans="1:8" ht="24.75" customHeight="1">
      <c r="A104" s="226"/>
      <c r="B104" s="226"/>
      <c r="C104" s="226"/>
      <c r="D104" s="229"/>
      <c r="E104" s="216"/>
      <c r="F104" s="67" t="s">
        <v>1</v>
      </c>
      <c r="G104" s="78"/>
      <c r="H104" s="59"/>
    </row>
    <row r="105" spans="1:8" ht="27" customHeight="1">
      <c r="A105" s="226"/>
      <c r="B105" s="226"/>
      <c r="C105" s="226"/>
      <c r="D105" s="229"/>
      <c r="E105" s="216"/>
      <c r="F105" s="68" t="s">
        <v>89</v>
      </c>
      <c r="G105" s="78">
        <f>+G107</f>
        <v>-266914.5</v>
      </c>
      <c r="H105" s="59">
        <f>+H107</f>
        <v>-266914.5</v>
      </c>
    </row>
    <row r="106" spans="1:8" ht="42.75" customHeight="1">
      <c r="A106" s="226"/>
      <c r="B106" s="226"/>
      <c r="C106" s="226"/>
      <c r="D106" s="229"/>
      <c r="E106" s="216"/>
      <c r="F106" s="67" t="s">
        <v>2</v>
      </c>
      <c r="G106" s="78"/>
      <c r="H106" s="59"/>
    </row>
    <row r="107" spans="1:8">
      <c r="A107" s="226"/>
      <c r="B107" s="226"/>
      <c r="C107" s="226"/>
      <c r="D107" s="229"/>
      <c r="E107" s="216"/>
      <c r="F107" s="67" t="s">
        <v>3</v>
      </c>
      <c r="G107" s="78">
        <f t="shared" ref="G107:H108" si="19">+G108</f>
        <v>-266914.5</v>
      </c>
      <c r="H107" s="59">
        <f t="shared" si="19"/>
        <v>-266914.5</v>
      </c>
    </row>
    <row r="108" spans="1:8">
      <c r="A108" s="226"/>
      <c r="B108" s="226"/>
      <c r="C108" s="226"/>
      <c r="D108" s="229"/>
      <c r="E108" s="216"/>
      <c r="F108" s="67" t="s">
        <v>80</v>
      </c>
      <c r="G108" s="78">
        <f t="shared" si="19"/>
        <v>-266914.5</v>
      </c>
      <c r="H108" s="59">
        <f t="shared" si="19"/>
        <v>-266914.5</v>
      </c>
    </row>
    <row r="109" spans="1:8" ht="24.75" customHeight="1">
      <c r="A109" s="226"/>
      <c r="B109" s="226"/>
      <c r="C109" s="226"/>
      <c r="D109" s="229"/>
      <c r="E109" s="216"/>
      <c r="F109" s="67" t="s">
        <v>90</v>
      </c>
      <c r="G109" s="78">
        <f t="shared" ref="G109:H110" si="20">G110</f>
        <v>-266914.5</v>
      </c>
      <c r="H109" s="59">
        <f t="shared" si="20"/>
        <v>-266914.5</v>
      </c>
    </row>
    <row r="110" spans="1:8" ht="24.75" customHeight="1">
      <c r="A110" s="226"/>
      <c r="B110" s="226"/>
      <c r="C110" s="226"/>
      <c r="D110" s="229"/>
      <c r="E110" s="216"/>
      <c r="F110" s="67" t="s">
        <v>91</v>
      </c>
      <c r="G110" s="78">
        <f t="shared" si="20"/>
        <v>-266914.5</v>
      </c>
      <c r="H110" s="59">
        <f t="shared" si="20"/>
        <v>-266914.5</v>
      </c>
    </row>
    <row r="111" spans="1:8" ht="24.75" customHeight="1">
      <c r="A111" s="226"/>
      <c r="B111" s="226"/>
      <c r="C111" s="226"/>
      <c r="D111" s="229"/>
      <c r="E111" s="216"/>
      <c r="F111" s="67" t="s">
        <v>95</v>
      </c>
      <c r="G111" s="78">
        <f>+'Havelvats 1'!G21</f>
        <v>-266914.5</v>
      </c>
      <c r="H111" s="59">
        <f>+'Havelvats 1'!H21</f>
        <v>-266914.5</v>
      </c>
    </row>
    <row r="112" spans="1:8" ht="34.5">
      <c r="A112" s="226"/>
      <c r="B112" s="226"/>
      <c r="C112" s="226"/>
      <c r="D112" s="229"/>
      <c r="E112" s="216">
        <v>12014</v>
      </c>
      <c r="F112" s="54" t="s">
        <v>156</v>
      </c>
      <c r="G112" s="78">
        <f>+G114</f>
        <v>1339102.8</v>
      </c>
      <c r="H112" s="59">
        <f>+H114</f>
        <v>1338990.5</v>
      </c>
    </row>
    <row r="113" spans="1:11" ht="24.75" customHeight="1">
      <c r="A113" s="226"/>
      <c r="B113" s="226"/>
      <c r="C113" s="226"/>
      <c r="D113" s="229"/>
      <c r="E113" s="216"/>
      <c r="F113" s="54" t="s">
        <v>1</v>
      </c>
      <c r="G113" s="78"/>
      <c r="H113" s="59"/>
    </row>
    <row r="114" spans="1:11" ht="27" customHeight="1">
      <c r="A114" s="226"/>
      <c r="B114" s="226"/>
      <c r="C114" s="226"/>
      <c r="D114" s="229"/>
      <c r="E114" s="216"/>
      <c r="F114" s="60" t="s">
        <v>89</v>
      </c>
      <c r="G114" s="78">
        <f>+G116</f>
        <v>1339102.8</v>
      </c>
      <c r="H114" s="59">
        <f>+H116</f>
        <v>1338990.5</v>
      </c>
    </row>
    <row r="115" spans="1:11" ht="42.75" customHeight="1">
      <c r="A115" s="226"/>
      <c r="B115" s="226"/>
      <c r="C115" s="226"/>
      <c r="D115" s="229"/>
      <c r="E115" s="216"/>
      <c r="F115" s="54" t="s">
        <v>2</v>
      </c>
      <c r="G115" s="78"/>
      <c r="H115" s="59"/>
    </row>
    <row r="116" spans="1:11">
      <c r="A116" s="226"/>
      <c r="B116" s="226"/>
      <c r="C116" s="226"/>
      <c r="D116" s="229"/>
      <c r="E116" s="216"/>
      <c r="F116" s="54" t="s">
        <v>3</v>
      </c>
      <c r="G116" s="78">
        <f>+G117</f>
        <v>1339102.8</v>
      </c>
      <c r="H116" s="59">
        <f>+H117</f>
        <v>1338990.5</v>
      </c>
    </row>
    <row r="117" spans="1:11">
      <c r="A117" s="226"/>
      <c r="B117" s="226"/>
      <c r="C117" s="226"/>
      <c r="D117" s="229"/>
      <c r="E117" s="216"/>
      <c r="F117" s="54" t="s">
        <v>80</v>
      </c>
      <c r="G117" s="78">
        <f t="shared" ref="G117:H117" si="21">+G118</f>
        <v>1339102.8</v>
      </c>
      <c r="H117" s="59">
        <f t="shared" si="21"/>
        <v>1338990.5</v>
      </c>
    </row>
    <row r="118" spans="1:11" ht="24.75" customHeight="1">
      <c r="A118" s="226"/>
      <c r="B118" s="226"/>
      <c r="C118" s="226"/>
      <c r="D118" s="229"/>
      <c r="E118" s="216"/>
      <c r="F118" s="54" t="s">
        <v>90</v>
      </c>
      <c r="G118" s="78">
        <f t="shared" ref="G118:H119" si="22">+G119</f>
        <v>1339102.8</v>
      </c>
      <c r="H118" s="59">
        <f t="shared" si="22"/>
        <v>1338990.5</v>
      </c>
    </row>
    <row r="119" spans="1:11" ht="24.75" customHeight="1">
      <c r="A119" s="226"/>
      <c r="B119" s="226"/>
      <c r="C119" s="226"/>
      <c r="D119" s="229"/>
      <c r="E119" s="216"/>
      <c r="F119" s="54" t="s">
        <v>91</v>
      </c>
      <c r="G119" s="78">
        <f t="shared" si="22"/>
        <v>1339102.8</v>
      </c>
      <c r="H119" s="59">
        <f t="shared" si="22"/>
        <v>1338990.5</v>
      </c>
      <c r="I119" s="161"/>
    </row>
    <row r="120" spans="1:11" ht="34.5">
      <c r="A120" s="226"/>
      <c r="B120" s="226"/>
      <c r="C120" s="226"/>
      <c r="D120" s="229"/>
      <c r="E120" s="216"/>
      <c r="F120" s="54" t="s">
        <v>95</v>
      </c>
      <c r="G120" s="78">
        <f>+'Havelvats 1'!G22</f>
        <v>1339102.8</v>
      </c>
      <c r="H120" s="59">
        <f>+'Havelvats 1'!H22</f>
        <v>1338990.5</v>
      </c>
      <c r="I120" s="161"/>
      <c r="J120" s="161"/>
    </row>
    <row r="121" spans="1:11" ht="34.5">
      <c r="A121" s="226"/>
      <c r="B121" s="226"/>
      <c r="C121" s="226"/>
      <c r="D121" s="229"/>
      <c r="E121" s="212">
        <v>12015</v>
      </c>
      <c r="F121" s="54" t="s">
        <v>240</v>
      </c>
      <c r="G121" s="78">
        <f>+G123</f>
        <v>-557446.30000000005</v>
      </c>
      <c r="H121" s="59">
        <f>+H123</f>
        <v>0</v>
      </c>
    </row>
    <row r="122" spans="1:11" ht="24.75" customHeight="1">
      <c r="A122" s="226"/>
      <c r="B122" s="226"/>
      <c r="C122" s="226"/>
      <c r="D122" s="229"/>
      <c r="E122" s="212"/>
      <c r="F122" s="54" t="s">
        <v>1</v>
      </c>
      <c r="G122" s="78"/>
      <c r="H122" s="59"/>
    </row>
    <row r="123" spans="1:11" ht="27" customHeight="1">
      <c r="A123" s="226"/>
      <c r="B123" s="226"/>
      <c r="C123" s="226"/>
      <c r="D123" s="229"/>
      <c r="E123" s="212"/>
      <c r="F123" s="54" t="s">
        <v>89</v>
      </c>
      <c r="G123" s="78">
        <f>+G125</f>
        <v>-557446.30000000005</v>
      </c>
      <c r="H123" s="59">
        <f>+H125</f>
        <v>0</v>
      </c>
    </row>
    <row r="124" spans="1:11" ht="42.75" customHeight="1">
      <c r="A124" s="226"/>
      <c r="B124" s="226"/>
      <c r="C124" s="226"/>
      <c r="D124" s="229"/>
      <c r="E124" s="212"/>
      <c r="F124" s="54" t="s">
        <v>2</v>
      </c>
      <c r="G124" s="78"/>
      <c r="H124" s="59"/>
    </row>
    <row r="125" spans="1:11" ht="24" customHeight="1">
      <c r="A125" s="226"/>
      <c r="B125" s="226"/>
      <c r="C125" s="226"/>
      <c r="D125" s="229"/>
      <c r="E125" s="212"/>
      <c r="F125" s="54" t="s">
        <v>3</v>
      </c>
      <c r="G125" s="78">
        <f>+G126</f>
        <v>-557446.30000000005</v>
      </c>
      <c r="H125" s="59">
        <f>+H126</f>
        <v>0</v>
      </c>
    </row>
    <row r="126" spans="1:11" ht="20.25" customHeight="1">
      <c r="A126" s="226"/>
      <c r="B126" s="226"/>
      <c r="C126" s="226"/>
      <c r="D126" s="229"/>
      <c r="E126" s="212"/>
      <c r="F126" s="54" t="s">
        <v>80</v>
      </c>
      <c r="G126" s="78">
        <f>+G127+G130</f>
        <v>-557446.30000000005</v>
      </c>
      <c r="H126" s="59">
        <f t="shared" ref="H126" si="23">+H127</f>
        <v>0</v>
      </c>
      <c r="J126" s="161"/>
    </row>
    <row r="127" spans="1:11" ht="24.75" customHeight="1">
      <c r="A127" s="226"/>
      <c r="B127" s="226"/>
      <c r="C127" s="226"/>
      <c r="D127" s="229"/>
      <c r="E127" s="212"/>
      <c r="F127" s="54" t="s">
        <v>96</v>
      </c>
      <c r="G127" s="78">
        <f t="shared" ref="G127:H131" si="24">+G128</f>
        <v>-300000</v>
      </c>
      <c r="H127" s="59">
        <f t="shared" si="24"/>
        <v>0</v>
      </c>
      <c r="J127" s="161"/>
      <c r="K127" s="161"/>
    </row>
    <row r="128" spans="1:11" ht="36" customHeight="1">
      <c r="A128" s="226"/>
      <c r="B128" s="226"/>
      <c r="C128" s="226"/>
      <c r="D128" s="229"/>
      <c r="E128" s="212"/>
      <c r="F128" s="54" t="s">
        <v>97</v>
      </c>
      <c r="G128" s="78">
        <f t="shared" si="24"/>
        <v>-300000</v>
      </c>
      <c r="H128" s="59">
        <f t="shared" si="24"/>
        <v>0</v>
      </c>
      <c r="I128" s="161"/>
      <c r="J128" s="161"/>
      <c r="K128" s="161"/>
    </row>
    <row r="129" spans="1:10" ht="20.25" customHeight="1">
      <c r="A129" s="226"/>
      <c r="B129" s="226"/>
      <c r="C129" s="226"/>
      <c r="D129" s="229"/>
      <c r="E129" s="212"/>
      <c r="F129" s="54" t="s">
        <v>98</v>
      </c>
      <c r="G129" s="78">
        <v>-300000</v>
      </c>
      <c r="H129" s="59"/>
      <c r="I129" s="161"/>
    </row>
    <row r="130" spans="1:10" ht="24.75" customHeight="1">
      <c r="A130" s="226"/>
      <c r="B130" s="226"/>
      <c r="C130" s="226"/>
      <c r="D130" s="229"/>
      <c r="E130" s="212"/>
      <c r="F130" s="67" t="s">
        <v>231</v>
      </c>
      <c r="G130" s="78">
        <f t="shared" si="24"/>
        <v>-257446.3</v>
      </c>
      <c r="H130" s="59">
        <f t="shared" si="24"/>
        <v>0</v>
      </c>
      <c r="J130" s="161"/>
    </row>
    <row r="131" spans="1:10" ht="36" customHeight="1">
      <c r="A131" s="226"/>
      <c r="B131" s="226"/>
      <c r="C131" s="226"/>
      <c r="D131" s="229"/>
      <c r="E131" s="212"/>
      <c r="F131" s="67" t="s">
        <v>232</v>
      </c>
      <c r="G131" s="78">
        <f t="shared" si="24"/>
        <v>-257446.3</v>
      </c>
      <c r="H131" s="59">
        <f t="shared" si="24"/>
        <v>0</v>
      </c>
      <c r="I131" s="161"/>
      <c r="J131" s="161"/>
    </row>
    <row r="132" spans="1:10" ht="20.25" customHeight="1">
      <c r="A132" s="227"/>
      <c r="B132" s="227"/>
      <c r="C132" s="227"/>
      <c r="D132" s="232"/>
      <c r="E132" s="212"/>
      <c r="F132" s="67" t="s">
        <v>233</v>
      </c>
      <c r="G132" s="78">
        <v>-257446.3</v>
      </c>
      <c r="H132" s="59"/>
      <c r="I132" s="161"/>
    </row>
    <row r="133" spans="1:10" s="7" customFormat="1" ht="24.75" customHeight="1">
      <c r="A133" s="217"/>
      <c r="B133" s="218"/>
      <c r="C133" s="218"/>
      <c r="D133" s="218"/>
      <c r="E133" s="219"/>
      <c r="F133" s="50" t="s">
        <v>37</v>
      </c>
      <c r="G133" s="76">
        <f>+G135</f>
        <v>-867702</v>
      </c>
      <c r="H133" s="52">
        <f>+H135</f>
        <v>0</v>
      </c>
      <c r="I133" s="162"/>
    </row>
    <row r="134" spans="1:10" ht="24.75" customHeight="1">
      <c r="A134" s="220"/>
      <c r="B134" s="221"/>
      <c r="C134" s="221"/>
      <c r="D134" s="221"/>
      <c r="E134" s="222"/>
      <c r="F134" s="49" t="s">
        <v>36</v>
      </c>
      <c r="G134" s="78"/>
      <c r="H134" s="59"/>
    </row>
    <row r="135" spans="1:10" ht="42" customHeight="1">
      <c r="A135" s="215">
        <v>11</v>
      </c>
      <c r="B135" s="214"/>
      <c r="C135" s="214"/>
      <c r="D135" s="214"/>
      <c r="E135" s="214"/>
      <c r="F135" s="50" t="s">
        <v>42</v>
      </c>
      <c r="G135" s="76">
        <f>G137</f>
        <v>-867702</v>
      </c>
      <c r="H135" s="52">
        <f>H137</f>
        <v>0</v>
      </c>
    </row>
    <row r="136" spans="1:10" ht="24.75" customHeight="1">
      <c r="A136" s="215"/>
      <c r="B136" s="214"/>
      <c r="C136" s="214"/>
      <c r="D136" s="214"/>
      <c r="E136" s="214"/>
      <c r="F136" s="49" t="s">
        <v>36</v>
      </c>
      <c r="G136" s="76"/>
      <c r="H136" s="52"/>
    </row>
    <row r="137" spans="1:10" ht="24.75" customHeight="1">
      <c r="A137" s="215"/>
      <c r="B137" s="213" t="s">
        <v>11</v>
      </c>
      <c r="C137" s="214"/>
      <c r="D137" s="214"/>
      <c r="E137" s="214"/>
      <c r="F137" s="50" t="s">
        <v>43</v>
      </c>
      <c r="G137" s="76">
        <f>G139</f>
        <v>-867702</v>
      </c>
      <c r="H137" s="52">
        <f>H139</f>
        <v>0</v>
      </c>
    </row>
    <row r="138" spans="1:10" ht="24.75" customHeight="1">
      <c r="A138" s="215"/>
      <c r="B138" s="213"/>
      <c r="C138" s="214"/>
      <c r="D138" s="214"/>
      <c r="E138" s="214"/>
      <c r="F138" s="49" t="s">
        <v>36</v>
      </c>
      <c r="G138" s="76"/>
      <c r="H138" s="52"/>
    </row>
    <row r="139" spans="1:10" ht="24.75" customHeight="1">
      <c r="A139" s="215"/>
      <c r="B139" s="213"/>
      <c r="C139" s="213" t="s">
        <v>11</v>
      </c>
      <c r="D139" s="214"/>
      <c r="E139" s="214"/>
      <c r="F139" s="50" t="s">
        <v>39</v>
      </c>
      <c r="G139" s="76">
        <f>G141</f>
        <v>-867702</v>
      </c>
      <c r="H139" s="52">
        <f>H141</f>
        <v>0</v>
      </c>
    </row>
    <row r="140" spans="1:10" ht="24.75" customHeight="1">
      <c r="A140" s="215"/>
      <c r="B140" s="213"/>
      <c r="C140" s="213"/>
      <c r="D140" s="214"/>
      <c r="E140" s="214"/>
      <c r="F140" s="49" t="s">
        <v>36</v>
      </c>
      <c r="G140" s="76"/>
      <c r="H140" s="52"/>
    </row>
    <row r="141" spans="1:10" ht="24.75" customHeight="1">
      <c r="A141" s="215"/>
      <c r="B141" s="213"/>
      <c r="C141" s="213"/>
      <c r="D141" s="214"/>
      <c r="E141" s="214"/>
      <c r="F141" s="50" t="s">
        <v>37</v>
      </c>
      <c r="G141" s="76">
        <f>G143</f>
        <v>-867702</v>
      </c>
      <c r="H141" s="52">
        <f>H143</f>
        <v>0</v>
      </c>
    </row>
    <row r="142" spans="1:10" ht="24.75" customHeight="1">
      <c r="A142" s="215"/>
      <c r="B142" s="213"/>
      <c r="C142" s="213"/>
      <c r="D142" s="214"/>
      <c r="E142" s="214"/>
      <c r="F142" s="49" t="s">
        <v>36</v>
      </c>
      <c r="G142" s="76"/>
      <c r="H142" s="52"/>
    </row>
    <row r="143" spans="1:10" ht="24.75" customHeight="1">
      <c r="A143" s="215"/>
      <c r="B143" s="213"/>
      <c r="C143" s="213"/>
      <c r="D143" s="212" t="s">
        <v>38</v>
      </c>
      <c r="E143" s="212"/>
      <c r="F143" s="54" t="s">
        <v>39</v>
      </c>
      <c r="G143" s="78">
        <f>+G145+G153</f>
        <v>-867702</v>
      </c>
      <c r="H143" s="59">
        <f>+H145+H153</f>
        <v>0</v>
      </c>
    </row>
    <row r="144" spans="1:10" ht="24.75" customHeight="1">
      <c r="A144" s="215"/>
      <c r="B144" s="213"/>
      <c r="C144" s="213"/>
      <c r="D144" s="212"/>
      <c r="E144" s="212"/>
      <c r="F144" s="54" t="s">
        <v>36</v>
      </c>
      <c r="G144" s="78"/>
      <c r="H144" s="59"/>
    </row>
    <row r="145" spans="1:8" ht="24.75" customHeight="1">
      <c r="A145" s="215"/>
      <c r="B145" s="213"/>
      <c r="C145" s="213"/>
      <c r="D145" s="212"/>
      <c r="E145" s="212" t="s">
        <v>12</v>
      </c>
      <c r="F145" s="54" t="s">
        <v>39</v>
      </c>
      <c r="G145" s="78">
        <f>G147</f>
        <v>505730</v>
      </c>
      <c r="H145" s="59">
        <f>H147</f>
        <v>1491028</v>
      </c>
    </row>
    <row r="146" spans="1:8" ht="24.75" customHeight="1">
      <c r="A146" s="215"/>
      <c r="B146" s="213"/>
      <c r="C146" s="213"/>
      <c r="D146" s="212"/>
      <c r="E146" s="212"/>
      <c r="F146" s="54" t="s">
        <v>1</v>
      </c>
      <c r="G146" s="78"/>
      <c r="H146" s="59"/>
    </row>
    <row r="147" spans="1:8" ht="24.75" customHeight="1">
      <c r="A147" s="215"/>
      <c r="B147" s="213"/>
      <c r="C147" s="213"/>
      <c r="D147" s="212"/>
      <c r="E147" s="212"/>
      <c r="F147" s="60" t="s">
        <v>37</v>
      </c>
      <c r="G147" s="78">
        <f>G149</f>
        <v>505730</v>
      </c>
      <c r="H147" s="59">
        <f>H149</f>
        <v>1491028</v>
      </c>
    </row>
    <row r="148" spans="1:8" ht="38.25" customHeight="1">
      <c r="A148" s="215"/>
      <c r="B148" s="213"/>
      <c r="C148" s="213"/>
      <c r="D148" s="212"/>
      <c r="E148" s="212"/>
      <c r="F148" s="54" t="s">
        <v>2</v>
      </c>
      <c r="G148" s="78"/>
      <c r="H148" s="59"/>
    </row>
    <row r="149" spans="1:8" ht="24.75" customHeight="1">
      <c r="A149" s="215"/>
      <c r="B149" s="213"/>
      <c r="C149" s="213"/>
      <c r="D149" s="212"/>
      <c r="E149" s="212"/>
      <c r="F149" s="54" t="s">
        <v>3</v>
      </c>
      <c r="G149" s="78">
        <f t="shared" ref="G149:H151" si="25">G150</f>
        <v>505730</v>
      </c>
      <c r="H149" s="59">
        <f>H150</f>
        <v>1491028</v>
      </c>
    </row>
    <row r="150" spans="1:8" ht="24.75" customHeight="1">
      <c r="A150" s="215"/>
      <c r="B150" s="213"/>
      <c r="C150" s="213"/>
      <c r="D150" s="212"/>
      <c r="E150" s="212"/>
      <c r="F150" s="54" t="s">
        <v>80</v>
      </c>
      <c r="G150" s="78">
        <f t="shared" si="25"/>
        <v>505730</v>
      </c>
      <c r="H150" s="59">
        <f>H151</f>
        <v>1491028</v>
      </c>
    </row>
    <row r="151" spans="1:8" ht="24.75" customHeight="1">
      <c r="A151" s="215"/>
      <c r="B151" s="213"/>
      <c r="C151" s="213"/>
      <c r="D151" s="212"/>
      <c r="E151" s="212"/>
      <c r="F151" s="54" t="s">
        <v>81</v>
      </c>
      <c r="G151" s="78">
        <f t="shared" si="25"/>
        <v>505730</v>
      </c>
      <c r="H151" s="59">
        <f t="shared" si="25"/>
        <v>1491028</v>
      </c>
    </row>
    <row r="152" spans="1:8" ht="24.75" customHeight="1">
      <c r="A152" s="215"/>
      <c r="B152" s="213"/>
      <c r="C152" s="213"/>
      <c r="D152" s="212"/>
      <c r="E152" s="212"/>
      <c r="F152" s="54" t="s">
        <v>82</v>
      </c>
      <c r="G152" s="78">
        <f>+'Havelvats 1'!G26</f>
        <v>505730</v>
      </c>
      <c r="H152" s="59">
        <f>+'Havelvats 1'!H26</f>
        <v>1491028</v>
      </c>
    </row>
    <row r="153" spans="1:8" ht="24.75" customHeight="1">
      <c r="A153" s="215"/>
      <c r="B153" s="213"/>
      <c r="C153" s="213"/>
      <c r="D153" s="212"/>
      <c r="E153" s="212" t="s">
        <v>12</v>
      </c>
      <c r="F153" s="54" t="s">
        <v>39</v>
      </c>
      <c r="G153" s="159">
        <f>G155</f>
        <v>-1373432</v>
      </c>
      <c r="H153" s="59">
        <f>H155</f>
        <v>-1491028</v>
      </c>
    </row>
    <row r="154" spans="1:8" ht="24.75" customHeight="1">
      <c r="A154" s="215"/>
      <c r="B154" s="213"/>
      <c r="C154" s="213"/>
      <c r="D154" s="212"/>
      <c r="E154" s="212"/>
      <c r="F154" s="54" t="s">
        <v>1</v>
      </c>
      <c r="G154" s="159"/>
      <c r="H154" s="59"/>
    </row>
    <row r="155" spans="1:8" ht="24.75" customHeight="1">
      <c r="A155" s="215"/>
      <c r="B155" s="213"/>
      <c r="C155" s="213"/>
      <c r="D155" s="212"/>
      <c r="E155" s="212"/>
      <c r="F155" s="60" t="s">
        <v>37</v>
      </c>
      <c r="G155" s="159">
        <f>G157</f>
        <v>-1373432</v>
      </c>
      <c r="H155" s="59">
        <f>H157</f>
        <v>-1491028</v>
      </c>
    </row>
    <row r="156" spans="1:8" ht="38.25" customHeight="1">
      <c r="A156" s="215"/>
      <c r="B156" s="213"/>
      <c r="C156" s="213"/>
      <c r="D156" s="212"/>
      <c r="E156" s="212"/>
      <c r="F156" s="54" t="s">
        <v>2</v>
      </c>
      <c r="G156" s="159"/>
      <c r="H156" s="59"/>
    </row>
    <row r="157" spans="1:8" ht="24.75" customHeight="1">
      <c r="A157" s="215"/>
      <c r="B157" s="213"/>
      <c r="C157" s="213"/>
      <c r="D157" s="212"/>
      <c r="E157" s="212"/>
      <c r="F157" s="54" t="s">
        <v>3</v>
      </c>
      <c r="G157" s="159">
        <f>+G158+G161</f>
        <v>-1373432</v>
      </c>
      <c r="H157" s="59">
        <f>H158</f>
        <v>-1491028</v>
      </c>
    </row>
    <row r="158" spans="1:8" ht="24.75" customHeight="1">
      <c r="A158" s="215"/>
      <c r="B158" s="213"/>
      <c r="C158" s="213"/>
      <c r="D158" s="212"/>
      <c r="E158" s="212"/>
      <c r="F158" s="54" t="s">
        <v>80</v>
      </c>
      <c r="G158" s="159">
        <f t="shared" ref="G158:H159" si="26">G159</f>
        <v>-505730</v>
      </c>
      <c r="H158" s="59">
        <f>H159</f>
        <v>-1491028</v>
      </c>
    </row>
    <row r="159" spans="1:8" ht="24.75" customHeight="1">
      <c r="A159" s="215"/>
      <c r="B159" s="213"/>
      <c r="C159" s="213"/>
      <c r="D159" s="212"/>
      <c r="E159" s="212"/>
      <c r="F159" s="54" t="s">
        <v>81</v>
      </c>
      <c r="G159" s="159">
        <f t="shared" si="26"/>
        <v>-505730</v>
      </c>
      <c r="H159" s="59">
        <f t="shared" si="26"/>
        <v>-1491028</v>
      </c>
    </row>
    <row r="160" spans="1:8" ht="24.75" customHeight="1">
      <c r="A160" s="215"/>
      <c r="B160" s="213"/>
      <c r="C160" s="213"/>
      <c r="D160" s="212"/>
      <c r="E160" s="212"/>
      <c r="F160" s="54" t="s">
        <v>82</v>
      </c>
      <c r="G160" s="159">
        <v>-505730</v>
      </c>
      <c r="H160" s="59">
        <f>+'Havelvats 1'!H27</f>
        <v>-1491028</v>
      </c>
    </row>
    <row r="161" spans="1:8">
      <c r="A161" s="215"/>
      <c r="B161" s="213"/>
      <c r="C161" s="213"/>
      <c r="D161" s="212"/>
      <c r="E161" s="212"/>
      <c r="F161" s="67" t="s">
        <v>227</v>
      </c>
      <c r="G161" s="160">
        <f t="shared" ref="G161:G163" si="27">+G162</f>
        <v>-867702</v>
      </c>
      <c r="H161" s="158"/>
    </row>
    <row r="162" spans="1:8">
      <c r="A162" s="215"/>
      <c r="B162" s="213"/>
      <c r="C162" s="213"/>
      <c r="D162" s="212"/>
      <c r="E162" s="212"/>
      <c r="F162" s="67" t="s">
        <v>228</v>
      </c>
      <c r="G162" s="160">
        <f t="shared" si="27"/>
        <v>-867702</v>
      </c>
      <c r="H162" s="158"/>
    </row>
    <row r="163" spans="1:8">
      <c r="A163" s="215"/>
      <c r="B163" s="213"/>
      <c r="C163" s="213"/>
      <c r="D163" s="212"/>
      <c r="E163" s="212"/>
      <c r="F163" s="67" t="s">
        <v>229</v>
      </c>
      <c r="G163" s="160">
        <f t="shared" si="27"/>
        <v>-867702</v>
      </c>
      <c r="H163" s="158"/>
    </row>
    <row r="164" spans="1:8">
      <c r="A164" s="215"/>
      <c r="B164" s="213"/>
      <c r="C164" s="213"/>
      <c r="D164" s="212"/>
      <c r="E164" s="212"/>
      <c r="F164" s="67" t="s">
        <v>230</v>
      </c>
      <c r="G164" s="78">
        <v>-867702</v>
      </c>
      <c r="H164" s="158"/>
    </row>
  </sheetData>
  <mergeCells count="69">
    <mergeCell ref="G5:H5"/>
    <mergeCell ref="E121:E132"/>
    <mergeCell ref="D101:D132"/>
    <mergeCell ref="C59:C132"/>
    <mergeCell ref="B57:B132"/>
    <mergeCell ref="E9:E10"/>
    <mergeCell ref="E13:E14"/>
    <mergeCell ref="D61:D80"/>
    <mergeCell ref="E63:E71"/>
    <mergeCell ref="E103:E111"/>
    <mergeCell ref="D57:D58"/>
    <mergeCell ref="C57:C58"/>
    <mergeCell ref="D81:D100"/>
    <mergeCell ref="E81:E82"/>
    <mergeCell ref="E83:E91"/>
    <mergeCell ref="E92:E100"/>
    <mergeCell ref="E15:E16"/>
    <mergeCell ref="E19:E20"/>
    <mergeCell ref="E11:E12"/>
    <mergeCell ref="C13:C14"/>
    <mergeCell ref="D13:D14"/>
    <mergeCell ref="B11:B12"/>
    <mergeCell ref="C11:C12"/>
    <mergeCell ref="D11:D12"/>
    <mergeCell ref="D19:D56"/>
    <mergeCell ref="C15:C56"/>
    <mergeCell ref="B13:B56"/>
    <mergeCell ref="D15:D16"/>
    <mergeCell ref="B135:E136"/>
    <mergeCell ref="A135:A164"/>
    <mergeCell ref="E39:E47"/>
    <mergeCell ref="E30:E38"/>
    <mergeCell ref="E21:E29"/>
    <mergeCell ref="A133:E134"/>
    <mergeCell ref="E57:E58"/>
    <mergeCell ref="D59:D60"/>
    <mergeCell ref="E59:E60"/>
    <mergeCell ref="E101:E102"/>
    <mergeCell ref="E112:E120"/>
    <mergeCell ref="E61:E62"/>
    <mergeCell ref="A11:A132"/>
    <mergeCell ref="D17:D18"/>
    <mergeCell ref="E17:E18"/>
    <mergeCell ref="E48:E56"/>
    <mergeCell ref="E153:E164"/>
    <mergeCell ref="D143:D164"/>
    <mergeCell ref="C139:C164"/>
    <mergeCell ref="B137:B164"/>
    <mergeCell ref="C137:E138"/>
    <mergeCell ref="D139:E140"/>
    <mergeCell ref="E145:E152"/>
    <mergeCell ref="D141:E142"/>
    <mergeCell ref="E143:E144"/>
    <mergeCell ref="E72:E80"/>
    <mergeCell ref="F1:H1"/>
    <mergeCell ref="A7:A8"/>
    <mergeCell ref="B7:B8"/>
    <mergeCell ref="C7:C8"/>
    <mergeCell ref="D7:D8"/>
    <mergeCell ref="E7:E8"/>
    <mergeCell ref="D2:H2"/>
    <mergeCell ref="A3:H3"/>
    <mergeCell ref="D5:E5"/>
    <mergeCell ref="F5:F6"/>
    <mergeCell ref="A5:C5"/>
    <mergeCell ref="A9:A10"/>
    <mergeCell ref="B9:B10"/>
    <mergeCell ref="C9:C10"/>
    <mergeCell ref="D9:D10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G23"/>
  <sheetViews>
    <sheetView zoomScale="82" zoomScaleNormal="82" workbookViewId="0">
      <selection activeCell="G13" sqref="G13"/>
    </sheetView>
  </sheetViews>
  <sheetFormatPr defaultRowHeight="13.5"/>
  <cols>
    <col min="1" max="1" width="13.7109375" style="8" customWidth="1"/>
    <col min="2" max="2" width="19.85546875" style="8" customWidth="1"/>
    <col min="3" max="3" width="10.5703125" style="8" customWidth="1"/>
    <col min="4" max="4" width="10.42578125" style="8" customWidth="1"/>
    <col min="5" max="5" width="55.140625" style="8" customWidth="1"/>
    <col min="6" max="6" width="80.5703125" style="8" customWidth="1"/>
    <col min="7" max="7" width="39.28515625" style="8" customWidth="1"/>
    <col min="8" max="9" width="9.140625" style="8"/>
    <col min="10" max="10" width="10.7109375" style="8" bestFit="1" customWidth="1"/>
    <col min="11" max="256" width="9.140625" style="8"/>
    <col min="257" max="257" width="13.7109375" style="8" customWidth="1"/>
    <col min="258" max="258" width="25.28515625" style="8" customWidth="1"/>
    <col min="259" max="259" width="21.42578125" style="8" customWidth="1"/>
    <col min="260" max="260" width="16.42578125" style="8" customWidth="1"/>
    <col min="261" max="261" width="15.85546875" style="8" customWidth="1"/>
    <col min="262" max="262" width="45" style="8" customWidth="1"/>
    <col min="263" max="263" width="25" style="8" customWidth="1"/>
    <col min="264" max="512" width="9.140625" style="8"/>
    <col min="513" max="513" width="13.7109375" style="8" customWidth="1"/>
    <col min="514" max="514" width="25.28515625" style="8" customWidth="1"/>
    <col min="515" max="515" width="21.42578125" style="8" customWidth="1"/>
    <col min="516" max="516" width="16.42578125" style="8" customWidth="1"/>
    <col min="517" max="517" width="15.85546875" style="8" customWidth="1"/>
    <col min="518" max="518" width="45" style="8" customWidth="1"/>
    <col min="519" max="519" width="25" style="8" customWidth="1"/>
    <col min="520" max="768" width="9.140625" style="8"/>
    <col min="769" max="769" width="13.7109375" style="8" customWidth="1"/>
    <col min="770" max="770" width="25.28515625" style="8" customWidth="1"/>
    <col min="771" max="771" width="21.42578125" style="8" customWidth="1"/>
    <col min="772" max="772" width="16.42578125" style="8" customWidth="1"/>
    <col min="773" max="773" width="15.85546875" style="8" customWidth="1"/>
    <col min="774" max="774" width="45" style="8" customWidth="1"/>
    <col min="775" max="775" width="25" style="8" customWidth="1"/>
    <col min="776" max="1024" width="9.140625" style="8"/>
    <col min="1025" max="1025" width="13.7109375" style="8" customWidth="1"/>
    <col min="1026" max="1026" width="25.28515625" style="8" customWidth="1"/>
    <col min="1027" max="1027" width="21.42578125" style="8" customWidth="1"/>
    <col min="1028" max="1028" width="16.42578125" style="8" customWidth="1"/>
    <col min="1029" max="1029" width="15.85546875" style="8" customWidth="1"/>
    <col min="1030" max="1030" width="45" style="8" customWidth="1"/>
    <col min="1031" max="1031" width="25" style="8" customWidth="1"/>
    <col min="1032" max="1280" width="9.140625" style="8"/>
    <col min="1281" max="1281" width="13.7109375" style="8" customWidth="1"/>
    <col min="1282" max="1282" width="25.28515625" style="8" customWidth="1"/>
    <col min="1283" max="1283" width="21.42578125" style="8" customWidth="1"/>
    <col min="1284" max="1284" width="16.42578125" style="8" customWidth="1"/>
    <col min="1285" max="1285" width="15.85546875" style="8" customWidth="1"/>
    <col min="1286" max="1286" width="45" style="8" customWidth="1"/>
    <col min="1287" max="1287" width="25" style="8" customWidth="1"/>
    <col min="1288" max="1536" width="9.140625" style="8"/>
    <col min="1537" max="1537" width="13.7109375" style="8" customWidth="1"/>
    <col min="1538" max="1538" width="25.28515625" style="8" customWidth="1"/>
    <col min="1539" max="1539" width="21.42578125" style="8" customWidth="1"/>
    <col min="1540" max="1540" width="16.42578125" style="8" customWidth="1"/>
    <col min="1541" max="1541" width="15.85546875" style="8" customWidth="1"/>
    <col min="1542" max="1542" width="45" style="8" customWidth="1"/>
    <col min="1543" max="1543" width="25" style="8" customWidth="1"/>
    <col min="1544" max="1792" width="9.140625" style="8"/>
    <col min="1793" max="1793" width="13.7109375" style="8" customWidth="1"/>
    <col min="1794" max="1794" width="25.28515625" style="8" customWidth="1"/>
    <col min="1795" max="1795" width="21.42578125" style="8" customWidth="1"/>
    <col min="1796" max="1796" width="16.42578125" style="8" customWidth="1"/>
    <col min="1797" max="1797" width="15.85546875" style="8" customWidth="1"/>
    <col min="1798" max="1798" width="45" style="8" customWidth="1"/>
    <col min="1799" max="1799" width="25" style="8" customWidth="1"/>
    <col min="1800" max="2048" width="9.140625" style="8"/>
    <col min="2049" max="2049" width="13.7109375" style="8" customWidth="1"/>
    <col min="2050" max="2050" width="25.28515625" style="8" customWidth="1"/>
    <col min="2051" max="2051" width="21.42578125" style="8" customWidth="1"/>
    <col min="2052" max="2052" width="16.42578125" style="8" customWidth="1"/>
    <col min="2053" max="2053" width="15.85546875" style="8" customWidth="1"/>
    <col min="2054" max="2054" width="45" style="8" customWidth="1"/>
    <col min="2055" max="2055" width="25" style="8" customWidth="1"/>
    <col min="2056" max="2304" width="9.140625" style="8"/>
    <col min="2305" max="2305" width="13.7109375" style="8" customWidth="1"/>
    <col min="2306" max="2306" width="25.28515625" style="8" customWidth="1"/>
    <col min="2307" max="2307" width="21.42578125" style="8" customWidth="1"/>
    <col min="2308" max="2308" width="16.42578125" style="8" customWidth="1"/>
    <col min="2309" max="2309" width="15.85546875" style="8" customWidth="1"/>
    <col min="2310" max="2310" width="45" style="8" customWidth="1"/>
    <col min="2311" max="2311" width="25" style="8" customWidth="1"/>
    <col min="2312" max="2560" width="9.140625" style="8"/>
    <col min="2561" max="2561" width="13.7109375" style="8" customWidth="1"/>
    <col min="2562" max="2562" width="25.28515625" style="8" customWidth="1"/>
    <col min="2563" max="2563" width="21.42578125" style="8" customWidth="1"/>
    <col min="2564" max="2564" width="16.42578125" style="8" customWidth="1"/>
    <col min="2565" max="2565" width="15.85546875" style="8" customWidth="1"/>
    <col min="2566" max="2566" width="45" style="8" customWidth="1"/>
    <col min="2567" max="2567" width="25" style="8" customWidth="1"/>
    <col min="2568" max="2816" width="9.140625" style="8"/>
    <col min="2817" max="2817" width="13.7109375" style="8" customWidth="1"/>
    <col min="2818" max="2818" width="25.28515625" style="8" customWidth="1"/>
    <col min="2819" max="2819" width="21.42578125" style="8" customWidth="1"/>
    <col min="2820" max="2820" width="16.42578125" style="8" customWidth="1"/>
    <col min="2821" max="2821" width="15.85546875" style="8" customWidth="1"/>
    <col min="2822" max="2822" width="45" style="8" customWidth="1"/>
    <col min="2823" max="2823" width="25" style="8" customWidth="1"/>
    <col min="2824" max="3072" width="9.140625" style="8"/>
    <col min="3073" max="3073" width="13.7109375" style="8" customWidth="1"/>
    <col min="3074" max="3074" width="25.28515625" style="8" customWidth="1"/>
    <col min="3075" max="3075" width="21.42578125" style="8" customWidth="1"/>
    <col min="3076" max="3076" width="16.42578125" style="8" customWidth="1"/>
    <col min="3077" max="3077" width="15.85546875" style="8" customWidth="1"/>
    <col min="3078" max="3078" width="45" style="8" customWidth="1"/>
    <col min="3079" max="3079" width="25" style="8" customWidth="1"/>
    <col min="3080" max="3328" width="9.140625" style="8"/>
    <col min="3329" max="3329" width="13.7109375" style="8" customWidth="1"/>
    <col min="3330" max="3330" width="25.28515625" style="8" customWidth="1"/>
    <col min="3331" max="3331" width="21.42578125" style="8" customWidth="1"/>
    <col min="3332" max="3332" width="16.42578125" style="8" customWidth="1"/>
    <col min="3333" max="3333" width="15.85546875" style="8" customWidth="1"/>
    <col min="3334" max="3334" width="45" style="8" customWidth="1"/>
    <col min="3335" max="3335" width="25" style="8" customWidth="1"/>
    <col min="3336" max="3584" width="9.140625" style="8"/>
    <col min="3585" max="3585" width="13.7109375" style="8" customWidth="1"/>
    <col min="3586" max="3586" width="25.28515625" style="8" customWidth="1"/>
    <col min="3587" max="3587" width="21.42578125" style="8" customWidth="1"/>
    <col min="3588" max="3588" width="16.42578125" style="8" customWidth="1"/>
    <col min="3589" max="3589" width="15.85546875" style="8" customWidth="1"/>
    <col min="3590" max="3590" width="45" style="8" customWidth="1"/>
    <col min="3591" max="3591" width="25" style="8" customWidth="1"/>
    <col min="3592" max="3840" width="9.140625" style="8"/>
    <col min="3841" max="3841" width="13.7109375" style="8" customWidth="1"/>
    <col min="3842" max="3842" width="25.28515625" style="8" customWidth="1"/>
    <col min="3843" max="3843" width="21.42578125" style="8" customWidth="1"/>
    <col min="3844" max="3844" width="16.42578125" style="8" customWidth="1"/>
    <col min="3845" max="3845" width="15.85546875" style="8" customWidth="1"/>
    <col min="3846" max="3846" width="45" style="8" customWidth="1"/>
    <col min="3847" max="3847" width="25" style="8" customWidth="1"/>
    <col min="3848" max="4096" width="9.140625" style="8"/>
    <col min="4097" max="4097" width="13.7109375" style="8" customWidth="1"/>
    <col min="4098" max="4098" width="25.28515625" style="8" customWidth="1"/>
    <col min="4099" max="4099" width="21.42578125" style="8" customWidth="1"/>
    <col min="4100" max="4100" width="16.42578125" style="8" customWidth="1"/>
    <col min="4101" max="4101" width="15.85546875" style="8" customWidth="1"/>
    <col min="4102" max="4102" width="45" style="8" customWidth="1"/>
    <col min="4103" max="4103" width="25" style="8" customWidth="1"/>
    <col min="4104" max="4352" width="9.140625" style="8"/>
    <col min="4353" max="4353" width="13.7109375" style="8" customWidth="1"/>
    <col min="4354" max="4354" width="25.28515625" style="8" customWidth="1"/>
    <col min="4355" max="4355" width="21.42578125" style="8" customWidth="1"/>
    <col min="4356" max="4356" width="16.42578125" style="8" customWidth="1"/>
    <col min="4357" max="4357" width="15.85546875" style="8" customWidth="1"/>
    <col min="4358" max="4358" width="45" style="8" customWidth="1"/>
    <col min="4359" max="4359" width="25" style="8" customWidth="1"/>
    <col min="4360" max="4608" width="9.140625" style="8"/>
    <col min="4609" max="4609" width="13.7109375" style="8" customWidth="1"/>
    <col min="4610" max="4610" width="25.28515625" style="8" customWidth="1"/>
    <col min="4611" max="4611" width="21.42578125" style="8" customWidth="1"/>
    <col min="4612" max="4612" width="16.42578125" style="8" customWidth="1"/>
    <col min="4613" max="4613" width="15.85546875" style="8" customWidth="1"/>
    <col min="4614" max="4614" width="45" style="8" customWidth="1"/>
    <col min="4615" max="4615" width="25" style="8" customWidth="1"/>
    <col min="4616" max="4864" width="9.140625" style="8"/>
    <col min="4865" max="4865" width="13.7109375" style="8" customWidth="1"/>
    <col min="4866" max="4866" width="25.28515625" style="8" customWidth="1"/>
    <col min="4867" max="4867" width="21.42578125" style="8" customWidth="1"/>
    <col min="4868" max="4868" width="16.42578125" style="8" customWidth="1"/>
    <col min="4869" max="4869" width="15.85546875" style="8" customWidth="1"/>
    <col min="4870" max="4870" width="45" style="8" customWidth="1"/>
    <col min="4871" max="4871" width="25" style="8" customWidth="1"/>
    <col min="4872" max="5120" width="9.140625" style="8"/>
    <col min="5121" max="5121" width="13.7109375" style="8" customWidth="1"/>
    <col min="5122" max="5122" width="25.28515625" style="8" customWidth="1"/>
    <col min="5123" max="5123" width="21.42578125" style="8" customWidth="1"/>
    <col min="5124" max="5124" width="16.42578125" style="8" customWidth="1"/>
    <col min="5125" max="5125" width="15.85546875" style="8" customWidth="1"/>
    <col min="5126" max="5126" width="45" style="8" customWidth="1"/>
    <col min="5127" max="5127" width="25" style="8" customWidth="1"/>
    <col min="5128" max="5376" width="9.140625" style="8"/>
    <col min="5377" max="5377" width="13.7109375" style="8" customWidth="1"/>
    <col min="5378" max="5378" width="25.28515625" style="8" customWidth="1"/>
    <col min="5379" max="5379" width="21.42578125" style="8" customWidth="1"/>
    <col min="5380" max="5380" width="16.42578125" style="8" customWidth="1"/>
    <col min="5381" max="5381" width="15.85546875" style="8" customWidth="1"/>
    <col min="5382" max="5382" width="45" style="8" customWidth="1"/>
    <col min="5383" max="5383" width="25" style="8" customWidth="1"/>
    <col min="5384" max="5632" width="9.140625" style="8"/>
    <col min="5633" max="5633" width="13.7109375" style="8" customWidth="1"/>
    <col min="5634" max="5634" width="25.28515625" style="8" customWidth="1"/>
    <col min="5635" max="5635" width="21.42578125" style="8" customWidth="1"/>
    <col min="5636" max="5636" width="16.42578125" style="8" customWidth="1"/>
    <col min="5637" max="5637" width="15.85546875" style="8" customWidth="1"/>
    <col min="5638" max="5638" width="45" style="8" customWidth="1"/>
    <col min="5639" max="5639" width="25" style="8" customWidth="1"/>
    <col min="5640" max="5888" width="9.140625" style="8"/>
    <col min="5889" max="5889" width="13.7109375" style="8" customWidth="1"/>
    <col min="5890" max="5890" width="25.28515625" style="8" customWidth="1"/>
    <col min="5891" max="5891" width="21.42578125" style="8" customWidth="1"/>
    <col min="5892" max="5892" width="16.42578125" style="8" customWidth="1"/>
    <col min="5893" max="5893" width="15.85546875" style="8" customWidth="1"/>
    <col min="5894" max="5894" width="45" style="8" customWidth="1"/>
    <col min="5895" max="5895" width="25" style="8" customWidth="1"/>
    <col min="5896" max="6144" width="9.140625" style="8"/>
    <col min="6145" max="6145" width="13.7109375" style="8" customWidth="1"/>
    <col min="6146" max="6146" width="25.28515625" style="8" customWidth="1"/>
    <col min="6147" max="6147" width="21.42578125" style="8" customWidth="1"/>
    <col min="6148" max="6148" width="16.42578125" style="8" customWidth="1"/>
    <col min="6149" max="6149" width="15.85546875" style="8" customWidth="1"/>
    <col min="6150" max="6150" width="45" style="8" customWidth="1"/>
    <col min="6151" max="6151" width="25" style="8" customWidth="1"/>
    <col min="6152" max="6400" width="9.140625" style="8"/>
    <col min="6401" max="6401" width="13.7109375" style="8" customWidth="1"/>
    <col min="6402" max="6402" width="25.28515625" style="8" customWidth="1"/>
    <col min="6403" max="6403" width="21.42578125" style="8" customWidth="1"/>
    <col min="6404" max="6404" width="16.42578125" style="8" customWidth="1"/>
    <col min="6405" max="6405" width="15.85546875" style="8" customWidth="1"/>
    <col min="6406" max="6406" width="45" style="8" customWidth="1"/>
    <col min="6407" max="6407" width="25" style="8" customWidth="1"/>
    <col min="6408" max="6656" width="9.140625" style="8"/>
    <col min="6657" max="6657" width="13.7109375" style="8" customWidth="1"/>
    <col min="6658" max="6658" width="25.28515625" style="8" customWidth="1"/>
    <col min="6659" max="6659" width="21.42578125" style="8" customWidth="1"/>
    <col min="6660" max="6660" width="16.42578125" style="8" customWidth="1"/>
    <col min="6661" max="6661" width="15.85546875" style="8" customWidth="1"/>
    <col min="6662" max="6662" width="45" style="8" customWidth="1"/>
    <col min="6663" max="6663" width="25" style="8" customWidth="1"/>
    <col min="6664" max="6912" width="9.140625" style="8"/>
    <col min="6913" max="6913" width="13.7109375" style="8" customWidth="1"/>
    <col min="6914" max="6914" width="25.28515625" style="8" customWidth="1"/>
    <col min="6915" max="6915" width="21.42578125" style="8" customWidth="1"/>
    <col min="6916" max="6916" width="16.42578125" style="8" customWidth="1"/>
    <col min="6917" max="6917" width="15.85546875" style="8" customWidth="1"/>
    <col min="6918" max="6918" width="45" style="8" customWidth="1"/>
    <col min="6919" max="6919" width="25" style="8" customWidth="1"/>
    <col min="6920" max="7168" width="9.140625" style="8"/>
    <col min="7169" max="7169" width="13.7109375" style="8" customWidth="1"/>
    <col min="7170" max="7170" width="25.28515625" style="8" customWidth="1"/>
    <col min="7171" max="7171" width="21.42578125" style="8" customWidth="1"/>
    <col min="7172" max="7172" width="16.42578125" style="8" customWidth="1"/>
    <col min="7173" max="7173" width="15.85546875" style="8" customWidth="1"/>
    <col min="7174" max="7174" width="45" style="8" customWidth="1"/>
    <col min="7175" max="7175" width="25" style="8" customWidth="1"/>
    <col min="7176" max="7424" width="9.140625" style="8"/>
    <col min="7425" max="7425" width="13.7109375" style="8" customWidth="1"/>
    <col min="7426" max="7426" width="25.28515625" style="8" customWidth="1"/>
    <col min="7427" max="7427" width="21.42578125" style="8" customWidth="1"/>
    <col min="7428" max="7428" width="16.42578125" style="8" customWidth="1"/>
    <col min="7429" max="7429" width="15.85546875" style="8" customWidth="1"/>
    <col min="7430" max="7430" width="45" style="8" customWidth="1"/>
    <col min="7431" max="7431" width="25" style="8" customWidth="1"/>
    <col min="7432" max="7680" width="9.140625" style="8"/>
    <col min="7681" max="7681" width="13.7109375" style="8" customWidth="1"/>
    <col min="7682" max="7682" width="25.28515625" style="8" customWidth="1"/>
    <col min="7683" max="7683" width="21.42578125" style="8" customWidth="1"/>
    <col min="7684" max="7684" width="16.42578125" style="8" customWidth="1"/>
    <col min="7685" max="7685" width="15.85546875" style="8" customWidth="1"/>
    <col min="7686" max="7686" width="45" style="8" customWidth="1"/>
    <col min="7687" max="7687" width="25" style="8" customWidth="1"/>
    <col min="7688" max="7936" width="9.140625" style="8"/>
    <col min="7937" max="7937" width="13.7109375" style="8" customWidth="1"/>
    <col min="7938" max="7938" width="25.28515625" style="8" customWidth="1"/>
    <col min="7939" max="7939" width="21.42578125" style="8" customWidth="1"/>
    <col min="7940" max="7940" width="16.42578125" style="8" customWidth="1"/>
    <col min="7941" max="7941" width="15.85546875" style="8" customWidth="1"/>
    <col min="7942" max="7942" width="45" style="8" customWidth="1"/>
    <col min="7943" max="7943" width="25" style="8" customWidth="1"/>
    <col min="7944" max="8192" width="9.140625" style="8"/>
    <col min="8193" max="8193" width="13.7109375" style="8" customWidth="1"/>
    <col min="8194" max="8194" width="25.28515625" style="8" customWidth="1"/>
    <col min="8195" max="8195" width="21.42578125" style="8" customWidth="1"/>
    <col min="8196" max="8196" width="16.42578125" style="8" customWidth="1"/>
    <col min="8197" max="8197" width="15.85546875" style="8" customWidth="1"/>
    <col min="8198" max="8198" width="45" style="8" customWidth="1"/>
    <col min="8199" max="8199" width="25" style="8" customWidth="1"/>
    <col min="8200" max="8448" width="9.140625" style="8"/>
    <col min="8449" max="8449" width="13.7109375" style="8" customWidth="1"/>
    <col min="8450" max="8450" width="25.28515625" style="8" customWidth="1"/>
    <col min="8451" max="8451" width="21.42578125" style="8" customWidth="1"/>
    <col min="8452" max="8452" width="16.42578125" style="8" customWidth="1"/>
    <col min="8453" max="8453" width="15.85546875" style="8" customWidth="1"/>
    <col min="8454" max="8454" width="45" style="8" customWidth="1"/>
    <col min="8455" max="8455" width="25" style="8" customWidth="1"/>
    <col min="8456" max="8704" width="9.140625" style="8"/>
    <col min="8705" max="8705" width="13.7109375" style="8" customWidth="1"/>
    <col min="8706" max="8706" width="25.28515625" style="8" customWidth="1"/>
    <col min="8707" max="8707" width="21.42578125" style="8" customWidth="1"/>
    <col min="8708" max="8708" width="16.42578125" style="8" customWidth="1"/>
    <col min="8709" max="8709" width="15.85546875" style="8" customWidth="1"/>
    <col min="8710" max="8710" width="45" style="8" customWidth="1"/>
    <col min="8711" max="8711" width="25" style="8" customWidth="1"/>
    <col min="8712" max="8960" width="9.140625" style="8"/>
    <col min="8961" max="8961" width="13.7109375" style="8" customWidth="1"/>
    <col min="8962" max="8962" width="25.28515625" style="8" customWidth="1"/>
    <col min="8963" max="8963" width="21.42578125" style="8" customWidth="1"/>
    <col min="8964" max="8964" width="16.42578125" style="8" customWidth="1"/>
    <col min="8965" max="8965" width="15.85546875" style="8" customWidth="1"/>
    <col min="8966" max="8966" width="45" style="8" customWidth="1"/>
    <col min="8967" max="8967" width="25" style="8" customWidth="1"/>
    <col min="8968" max="9216" width="9.140625" style="8"/>
    <col min="9217" max="9217" width="13.7109375" style="8" customWidth="1"/>
    <col min="9218" max="9218" width="25.28515625" style="8" customWidth="1"/>
    <col min="9219" max="9219" width="21.42578125" style="8" customWidth="1"/>
    <col min="9220" max="9220" width="16.42578125" style="8" customWidth="1"/>
    <col min="9221" max="9221" width="15.85546875" style="8" customWidth="1"/>
    <col min="9222" max="9222" width="45" style="8" customWidth="1"/>
    <col min="9223" max="9223" width="25" style="8" customWidth="1"/>
    <col min="9224" max="9472" width="9.140625" style="8"/>
    <col min="9473" max="9473" width="13.7109375" style="8" customWidth="1"/>
    <col min="9474" max="9474" width="25.28515625" style="8" customWidth="1"/>
    <col min="9475" max="9475" width="21.42578125" style="8" customWidth="1"/>
    <col min="9476" max="9476" width="16.42578125" style="8" customWidth="1"/>
    <col min="9477" max="9477" width="15.85546875" style="8" customWidth="1"/>
    <col min="9478" max="9478" width="45" style="8" customWidth="1"/>
    <col min="9479" max="9479" width="25" style="8" customWidth="1"/>
    <col min="9480" max="9728" width="9.140625" style="8"/>
    <col min="9729" max="9729" width="13.7109375" style="8" customWidth="1"/>
    <col min="9730" max="9730" width="25.28515625" style="8" customWidth="1"/>
    <col min="9731" max="9731" width="21.42578125" style="8" customWidth="1"/>
    <col min="9732" max="9732" width="16.42578125" style="8" customWidth="1"/>
    <col min="9733" max="9733" width="15.85546875" style="8" customWidth="1"/>
    <col min="9734" max="9734" width="45" style="8" customWidth="1"/>
    <col min="9735" max="9735" width="25" style="8" customWidth="1"/>
    <col min="9736" max="9984" width="9.140625" style="8"/>
    <col min="9985" max="9985" width="13.7109375" style="8" customWidth="1"/>
    <col min="9986" max="9986" width="25.28515625" style="8" customWidth="1"/>
    <col min="9987" max="9987" width="21.42578125" style="8" customWidth="1"/>
    <col min="9988" max="9988" width="16.42578125" style="8" customWidth="1"/>
    <col min="9989" max="9989" width="15.85546875" style="8" customWidth="1"/>
    <col min="9990" max="9990" width="45" style="8" customWidth="1"/>
    <col min="9991" max="9991" width="25" style="8" customWidth="1"/>
    <col min="9992" max="10240" width="9.140625" style="8"/>
    <col min="10241" max="10241" width="13.7109375" style="8" customWidth="1"/>
    <col min="10242" max="10242" width="25.28515625" style="8" customWidth="1"/>
    <col min="10243" max="10243" width="21.42578125" style="8" customWidth="1"/>
    <col min="10244" max="10244" width="16.42578125" style="8" customWidth="1"/>
    <col min="10245" max="10245" width="15.85546875" style="8" customWidth="1"/>
    <col min="10246" max="10246" width="45" style="8" customWidth="1"/>
    <col min="10247" max="10247" width="25" style="8" customWidth="1"/>
    <col min="10248" max="10496" width="9.140625" style="8"/>
    <col min="10497" max="10497" width="13.7109375" style="8" customWidth="1"/>
    <col min="10498" max="10498" width="25.28515625" style="8" customWidth="1"/>
    <col min="10499" max="10499" width="21.42578125" style="8" customWidth="1"/>
    <col min="10500" max="10500" width="16.42578125" style="8" customWidth="1"/>
    <col min="10501" max="10501" width="15.85546875" style="8" customWidth="1"/>
    <col min="10502" max="10502" width="45" style="8" customWidth="1"/>
    <col min="10503" max="10503" width="25" style="8" customWidth="1"/>
    <col min="10504" max="10752" width="9.140625" style="8"/>
    <col min="10753" max="10753" width="13.7109375" style="8" customWidth="1"/>
    <col min="10754" max="10754" width="25.28515625" style="8" customWidth="1"/>
    <col min="10755" max="10755" width="21.42578125" style="8" customWidth="1"/>
    <col min="10756" max="10756" width="16.42578125" style="8" customWidth="1"/>
    <col min="10757" max="10757" width="15.85546875" style="8" customWidth="1"/>
    <col min="10758" max="10758" width="45" style="8" customWidth="1"/>
    <col min="10759" max="10759" width="25" style="8" customWidth="1"/>
    <col min="10760" max="11008" width="9.140625" style="8"/>
    <col min="11009" max="11009" width="13.7109375" style="8" customWidth="1"/>
    <col min="11010" max="11010" width="25.28515625" style="8" customWidth="1"/>
    <col min="11011" max="11011" width="21.42578125" style="8" customWidth="1"/>
    <col min="11012" max="11012" width="16.42578125" style="8" customWidth="1"/>
    <col min="11013" max="11013" width="15.85546875" style="8" customWidth="1"/>
    <col min="11014" max="11014" width="45" style="8" customWidth="1"/>
    <col min="11015" max="11015" width="25" style="8" customWidth="1"/>
    <col min="11016" max="11264" width="9.140625" style="8"/>
    <col min="11265" max="11265" width="13.7109375" style="8" customWidth="1"/>
    <col min="11266" max="11266" width="25.28515625" style="8" customWidth="1"/>
    <col min="11267" max="11267" width="21.42578125" style="8" customWidth="1"/>
    <col min="11268" max="11268" width="16.42578125" style="8" customWidth="1"/>
    <col min="11269" max="11269" width="15.85546875" style="8" customWidth="1"/>
    <col min="11270" max="11270" width="45" style="8" customWidth="1"/>
    <col min="11271" max="11271" width="25" style="8" customWidth="1"/>
    <col min="11272" max="11520" width="9.140625" style="8"/>
    <col min="11521" max="11521" width="13.7109375" style="8" customWidth="1"/>
    <col min="11522" max="11522" width="25.28515625" style="8" customWidth="1"/>
    <col min="11523" max="11523" width="21.42578125" style="8" customWidth="1"/>
    <col min="11524" max="11524" width="16.42578125" style="8" customWidth="1"/>
    <col min="11525" max="11525" width="15.85546875" style="8" customWidth="1"/>
    <col min="11526" max="11526" width="45" style="8" customWidth="1"/>
    <col min="11527" max="11527" width="25" style="8" customWidth="1"/>
    <col min="11528" max="11776" width="9.140625" style="8"/>
    <col min="11777" max="11777" width="13.7109375" style="8" customWidth="1"/>
    <col min="11778" max="11778" width="25.28515625" style="8" customWidth="1"/>
    <col min="11779" max="11779" width="21.42578125" style="8" customWidth="1"/>
    <col min="11780" max="11780" width="16.42578125" style="8" customWidth="1"/>
    <col min="11781" max="11781" width="15.85546875" style="8" customWidth="1"/>
    <col min="11782" max="11782" width="45" style="8" customWidth="1"/>
    <col min="11783" max="11783" width="25" style="8" customWidth="1"/>
    <col min="11784" max="12032" width="9.140625" style="8"/>
    <col min="12033" max="12033" width="13.7109375" style="8" customWidth="1"/>
    <col min="12034" max="12034" width="25.28515625" style="8" customWidth="1"/>
    <col min="12035" max="12035" width="21.42578125" style="8" customWidth="1"/>
    <col min="12036" max="12036" width="16.42578125" style="8" customWidth="1"/>
    <col min="12037" max="12037" width="15.85546875" style="8" customWidth="1"/>
    <col min="12038" max="12038" width="45" style="8" customWidth="1"/>
    <col min="12039" max="12039" width="25" style="8" customWidth="1"/>
    <col min="12040" max="12288" width="9.140625" style="8"/>
    <col min="12289" max="12289" width="13.7109375" style="8" customWidth="1"/>
    <col min="12290" max="12290" width="25.28515625" style="8" customWidth="1"/>
    <col min="12291" max="12291" width="21.42578125" style="8" customWidth="1"/>
    <col min="12292" max="12292" width="16.42578125" style="8" customWidth="1"/>
    <col min="12293" max="12293" width="15.85546875" style="8" customWidth="1"/>
    <col min="12294" max="12294" width="45" style="8" customWidth="1"/>
    <col min="12295" max="12295" width="25" style="8" customWidth="1"/>
    <col min="12296" max="12544" width="9.140625" style="8"/>
    <col min="12545" max="12545" width="13.7109375" style="8" customWidth="1"/>
    <col min="12546" max="12546" width="25.28515625" style="8" customWidth="1"/>
    <col min="12547" max="12547" width="21.42578125" style="8" customWidth="1"/>
    <col min="12548" max="12548" width="16.42578125" style="8" customWidth="1"/>
    <col min="12549" max="12549" width="15.85546875" style="8" customWidth="1"/>
    <col min="12550" max="12550" width="45" style="8" customWidth="1"/>
    <col min="12551" max="12551" width="25" style="8" customWidth="1"/>
    <col min="12552" max="12800" width="9.140625" style="8"/>
    <col min="12801" max="12801" width="13.7109375" style="8" customWidth="1"/>
    <col min="12802" max="12802" width="25.28515625" style="8" customWidth="1"/>
    <col min="12803" max="12803" width="21.42578125" style="8" customWidth="1"/>
    <col min="12804" max="12804" width="16.42578125" style="8" customWidth="1"/>
    <col min="12805" max="12805" width="15.85546875" style="8" customWidth="1"/>
    <col min="12806" max="12806" width="45" style="8" customWidth="1"/>
    <col min="12807" max="12807" width="25" style="8" customWidth="1"/>
    <col min="12808" max="13056" width="9.140625" style="8"/>
    <col min="13057" max="13057" width="13.7109375" style="8" customWidth="1"/>
    <col min="13058" max="13058" width="25.28515625" style="8" customWidth="1"/>
    <col min="13059" max="13059" width="21.42578125" style="8" customWidth="1"/>
    <col min="13060" max="13060" width="16.42578125" style="8" customWidth="1"/>
    <col min="13061" max="13061" width="15.85546875" style="8" customWidth="1"/>
    <col min="13062" max="13062" width="45" style="8" customWidth="1"/>
    <col min="13063" max="13063" width="25" style="8" customWidth="1"/>
    <col min="13064" max="13312" width="9.140625" style="8"/>
    <col min="13313" max="13313" width="13.7109375" style="8" customWidth="1"/>
    <col min="13314" max="13314" width="25.28515625" style="8" customWidth="1"/>
    <col min="13315" max="13315" width="21.42578125" style="8" customWidth="1"/>
    <col min="13316" max="13316" width="16.42578125" style="8" customWidth="1"/>
    <col min="13317" max="13317" width="15.85546875" style="8" customWidth="1"/>
    <col min="13318" max="13318" width="45" style="8" customWidth="1"/>
    <col min="13319" max="13319" width="25" style="8" customWidth="1"/>
    <col min="13320" max="13568" width="9.140625" style="8"/>
    <col min="13569" max="13569" width="13.7109375" style="8" customWidth="1"/>
    <col min="13570" max="13570" width="25.28515625" style="8" customWidth="1"/>
    <col min="13571" max="13571" width="21.42578125" style="8" customWidth="1"/>
    <col min="13572" max="13572" width="16.42578125" style="8" customWidth="1"/>
    <col min="13573" max="13573" width="15.85546875" style="8" customWidth="1"/>
    <col min="13574" max="13574" width="45" style="8" customWidth="1"/>
    <col min="13575" max="13575" width="25" style="8" customWidth="1"/>
    <col min="13576" max="13824" width="9.140625" style="8"/>
    <col min="13825" max="13825" width="13.7109375" style="8" customWidth="1"/>
    <col min="13826" max="13826" width="25.28515625" style="8" customWidth="1"/>
    <col min="13827" max="13827" width="21.42578125" style="8" customWidth="1"/>
    <col min="13828" max="13828" width="16.42578125" style="8" customWidth="1"/>
    <col min="13829" max="13829" width="15.85546875" style="8" customWidth="1"/>
    <col min="13830" max="13830" width="45" style="8" customWidth="1"/>
    <col min="13831" max="13831" width="25" style="8" customWidth="1"/>
    <col min="13832" max="14080" width="9.140625" style="8"/>
    <col min="14081" max="14081" width="13.7109375" style="8" customWidth="1"/>
    <col min="14082" max="14082" width="25.28515625" style="8" customWidth="1"/>
    <col min="14083" max="14083" width="21.42578125" style="8" customWidth="1"/>
    <col min="14084" max="14084" width="16.42578125" style="8" customWidth="1"/>
    <col min="14085" max="14085" width="15.85546875" style="8" customWidth="1"/>
    <col min="14086" max="14086" width="45" style="8" customWidth="1"/>
    <col min="14087" max="14087" width="25" style="8" customWidth="1"/>
    <col min="14088" max="14336" width="9.140625" style="8"/>
    <col min="14337" max="14337" width="13.7109375" style="8" customWidth="1"/>
    <col min="14338" max="14338" width="25.28515625" style="8" customWidth="1"/>
    <col min="14339" max="14339" width="21.42578125" style="8" customWidth="1"/>
    <col min="14340" max="14340" width="16.42578125" style="8" customWidth="1"/>
    <col min="14341" max="14341" width="15.85546875" style="8" customWidth="1"/>
    <col min="14342" max="14342" width="45" style="8" customWidth="1"/>
    <col min="14343" max="14343" width="25" style="8" customWidth="1"/>
    <col min="14344" max="14592" width="9.140625" style="8"/>
    <col min="14593" max="14593" width="13.7109375" style="8" customWidth="1"/>
    <col min="14594" max="14594" width="25.28515625" style="8" customWidth="1"/>
    <col min="14595" max="14595" width="21.42578125" style="8" customWidth="1"/>
    <col min="14596" max="14596" width="16.42578125" style="8" customWidth="1"/>
    <col min="14597" max="14597" width="15.85546875" style="8" customWidth="1"/>
    <col min="14598" max="14598" width="45" style="8" customWidth="1"/>
    <col min="14599" max="14599" width="25" style="8" customWidth="1"/>
    <col min="14600" max="14848" width="9.140625" style="8"/>
    <col min="14849" max="14849" width="13.7109375" style="8" customWidth="1"/>
    <col min="14850" max="14850" width="25.28515625" style="8" customWidth="1"/>
    <col min="14851" max="14851" width="21.42578125" style="8" customWidth="1"/>
    <col min="14852" max="14852" width="16.42578125" style="8" customWidth="1"/>
    <col min="14853" max="14853" width="15.85546875" style="8" customWidth="1"/>
    <col min="14854" max="14854" width="45" style="8" customWidth="1"/>
    <col min="14855" max="14855" width="25" style="8" customWidth="1"/>
    <col min="14856" max="15104" width="9.140625" style="8"/>
    <col min="15105" max="15105" width="13.7109375" style="8" customWidth="1"/>
    <col min="15106" max="15106" width="25.28515625" style="8" customWidth="1"/>
    <col min="15107" max="15107" width="21.42578125" style="8" customWidth="1"/>
    <col min="15108" max="15108" width="16.42578125" style="8" customWidth="1"/>
    <col min="15109" max="15109" width="15.85546875" style="8" customWidth="1"/>
    <col min="15110" max="15110" width="45" style="8" customWidth="1"/>
    <col min="15111" max="15111" width="25" style="8" customWidth="1"/>
    <col min="15112" max="15360" width="9.140625" style="8"/>
    <col min="15361" max="15361" width="13.7109375" style="8" customWidth="1"/>
    <col min="15362" max="15362" width="25.28515625" style="8" customWidth="1"/>
    <col min="15363" max="15363" width="21.42578125" style="8" customWidth="1"/>
    <col min="15364" max="15364" width="16.42578125" style="8" customWidth="1"/>
    <col min="15365" max="15365" width="15.85546875" style="8" customWidth="1"/>
    <col min="15366" max="15366" width="45" style="8" customWidth="1"/>
    <col min="15367" max="15367" width="25" style="8" customWidth="1"/>
    <col min="15368" max="15616" width="9.140625" style="8"/>
    <col min="15617" max="15617" width="13.7109375" style="8" customWidth="1"/>
    <col min="15618" max="15618" width="25.28515625" style="8" customWidth="1"/>
    <col min="15619" max="15619" width="21.42578125" style="8" customWidth="1"/>
    <col min="15620" max="15620" width="16.42578125" style="8" customWidth="1"/>
    <col min="15621" max="15621" width="15.85546875" style="8" customWidth="1"/>
    <col min="15622" max="15622" width="45" style="8" customWidth="1"/>
    <col min="15623" max="15623" width="25" style="8" customWidth="1"/>
    <col min="15624" max="15872" width="9.140625" style="8"/>
    <col min="15873" max="15873" width="13.7109375" style="8" customWidth="1"/>
    <col min="15874" max="15874" width="25.28515625" style="8" customWidth="1"/>
    <col min="15875" max="15875" width="21.42578125" style="8" customWidth="1"/>
    <col min="15876" max="15876" width="16.42578125" style="8" customWidth="1"/>
    <col min="15877" max="15877" width="15.85546875" style="8" customWidth="1"/>
    <col min="15878" max="15878" width="45" style="8" customWidth="1"/>
    <col min="15879" max="15879" width="25" style="8" customWidth="1"/>
    <col min="15880" max="16128" width="9.140625" style="8"/>
    <col min="16129" max="16129" width="13.7109375" style="8" customWidth="1"/>
    <col min="16130" max="16130" width="25.28515625" style="8" customWidth="1"/>
    <col min="16131" max="16131" width="21.42578125" style="8" customWidth="1"/>
    <col min="16132" max="16132" width="16.42578125" style="8" customWidth="1"/>
    <col min="16133" max="16133" width="15.85546875" style="8" customWidth="1"/>
    <col min="16134" max="16134" width="45" style="8" customWidth="1"/>
    <col min="16135" max="16135" width="25" style="8" customWidth="1"/>
    <col min="16136" max="16384" width="9.140625" style="8"/>
  </cols>
  <sheetData>
    <row r="1" spans="1:7" s="11" customFormat="1" ht="17.25">
      <c r="A1" s="19"/>
      <c r="B1" s="19"/>
      <c r="C1" s="20"/>
      <c r="D1" s="240" t="s">
        <v>113</v>
      </c>
      <c r="E1" s="240"/>
      <c r="F1" s="240"/>
      <c r="G1" s="240"/>
    </row>
    <row r="2" spans="1:7" s="11" customFormat="1" ht="17.25">
      <c r="A2" s="19"/>
      <c r="B2" s="19"/>
      <c r="C2" s="240" t="s">
        <v>104</v>
      </c>
      <c r="D2" s="240"/>
      <c r="E2" s="240"/>
      <c r="F2" s="240"/>
      <c r="G2" s="240"/>
    </row>
    <row r="3" spans="1:7" s="11" customFormat="1" ht="17.25">
      <c r="A3" s="19"/>
      <c r="B3" s="19"/>
      <c r="C3" s="240" t="s">
        <v>103</v>
      </c>
      <c r="D3" s="240"/>
      <c r="E3" s="240"/>
      <c r="F3" s="240"/>
      <c r="G3" s="240"/>
    </row>
    <row r="4" spans="1:7" s="11" customFormat="1" ht="17.25">
      <c r="A4" s="19"/>
      <c r="B4" s="19"/>
      <c r="C4" s="241"/>
      <c r="D4" s="241"/>
      <c r="E4" s="241"/>
      <c r="F4" s="18"/>
      <c r="G4" s="18"/>
    </row>
    <row r="5" spans="1:7" s="11" customFormat="1" ht="17.25">
      <c r="A5" s="19"/>
      <c r="B5" s="19"/>
      <c r="C5" s="241"/>
      <c r="D5" s="241"/>
      <c r="E5" s="241"/>
      <c r="F5" s="18"/>
      <c r="G5" s="18"/>
    </row>
    <row r="6" spans="1:7" s="11" customFormat="1" ht="50.25" customHeight="1">
      <c r="A6" s="236" t="s">
        <v>162</v>
      </c>
      <c r="B6" s="236"/>
      <c r="C6" s="236"/>
      <c r="D6" s="236"/>
      <c r="E6" s="236"/>
      <c r="F6" s="236"/>
      <c r="G6" s="236"/>
    </row>
    <row r="7" spans="1:7" s="11" customFormat="1" ht="25.5" customHeight="1">
      <c r="A7" s="16"/>
      <c r="B7" s="16"/>
      <c r="C7" s="17"/>
      <c r="D7" s="17"/>
      <c r="E7" s="17"/>
      <c r="F7" s="16"/>
      <c r="G7" s="4" t="s">
        <v>41</v>
      </c>
    </row>
    <row r="8" spans="1:7" s="11" customFormat="1" ht="90.75" customHeight="1">
      <c r="A8" s="237" t="s">
        <v>102</v>
      </c>
      <c r="B8" s="238"/>
      <c r="C8" s="239" t="s">
        <v>101</v>
      </c>
      <c r="D8" s="239"/>
      <c r="E8" s="239"/>
      <c r="F8" s="239" t="s">
        <v>100</v>
      </c>
      <c r="G8" s="10" t="s">
        <v>13</v>
      </c>
    </row>
    <row r="9" spans="1:7" s="11" customFormat="1" ht="24.75" customHeight="1">
      <c r="A9" s="10" t="s">
        <v>14</v>
      </c>
      <c r="B9" s="10" t="s">
        <v>0</v>
      </c>
      <c r="C9" s="239"/>
      <c r="D9" s="239"/>
      <c r="E9" s="239"/>
      <c r="F9" s="239"/>
      <c r="G9" s="15" t="s">
        <v>99</v>
      </c>
    </row>
    <row r="10" spans="1:7" s="11" customFormat="1" ht="17.25">
      <c r="A10" s="14">
        <v>1</v>
      </c>
      <c r="B10" s="14">
        <v>2</v>
      </c>
      <c r="C10" s="252">
        <v>3</v>
      </c>
      <c r="D10" s="252"/>
      <c r="E10" s="252"/>
      <c r="F10" s="14">
        <v>4</v>
      </c>
      <c r="G10" s="13">
        <v>5</v>
      </c>
    </row>
    <row r="11" spans="1:7" s="11" customFormat="1" ht="27" customHeight="1">
      <c r="A11" s="253" t="s">
        <v>5</v>
      </c>
      <c r="B11" s="253"/>
      <c r="C11" s="253"/>
      <c r="D11" s="253"/>
      <c r="E11" s="253"/>
      <c r="F11" s="253"/>
      <c r="G11" s="12">
        <f>+G12</f>
        <v>-1977976</v>
      </c>
    </row>
    <row r="12" spans="1:7" s="11" customFormat="1" ht="27" customHeight="1">
      <c r="A12" s="254" t="s">
        <v>63</v>
      </c>
      <c r="B12" s="255"/>
      <c r="C12" s="255"/>
      <c r="D12" s="255"/>
      <c r="E12" s="255"/>
      <c r="F12" s="256"/>
      <c r="G12" s="9">
        <f>G13+G16+G19</f>
        <v>-1977976</v>
      </c>
    </row>
    <row r="13" spans="1:7" s="11" customFormat="1" ht="36.75" customHeight="1">
      <c r="A13" s="95">
        <v>1022</v>
      </c>
      <c r="B13" s="246" t="s">
        <v>64</v>
      </c>
      <c r="C13" s="247"/>
      <c r="D13" s="247"/>
      <c r="E13" s="248"/>
      <c r="F13" s="151"/>
      <c r="G13" s="150">
        <f>+G14</f>
        <v>-1810334</v>
      </c>
    </row>
    <row r="14" spans="1:7" s="11" customFormat="1" ht="56.25" customHeight="1">
      <c r="A14" s="152"/>
      <c r="B14" s="92">
        <v>12010</v>
      </c>
      <c r="C14" s="249" t="s">
        <v>219</v>
      </c>
      <c r="D14" s="250"/>
      <c r="E14" s="251"/>
      <c r="F14" s="93" t="s">
        <v>63</v>
      </c>
      <c r="G14" s="150">
        <f>+G15</f>
        <v>-1810334</v>
      </c>
    </row>
    <row r="15" spans="1:7" s="11" customFormat="1" ht="38.25" customHeight="1">
      <c r="A15" s="153"/>
      <c r="B15" s="154"/>
      <c r="C15" s="260"/>
      <c r="D15" s="261"/>
      <c r="E15" s="262"/>
      <c r="F15" s="155" t="s">
        <v>222</v>
      </c>
      <c r="G15" s="156">
        <f>+'Havelvats 2'!H72</f>
        <v>-1810334</v>
      </c>
    </row>
    <row r="16" spans="1:7" ht="30.75" customHeight="1">
      <c r="A16" s="86">
        <v>1059</v>
      </c>
      <c r="B16" s="265" t="s">
        <v>122</v>
      </c>
      <c r="C16" s="266"/>
      <c r="D16" s="266"/>
      <c r="E16" s="267"/>
      <c r="F16" s="87"/>
      <c r="G16" s="111">
        <f>+G17</f>
        <v>43428</v>
      </c>
    </row>
    <row r="17" spans="1:7" ht="64.5" customHeight="1">
      <c r="A17" s="242"/>
      <c r="B17" s="88">
        <v>11010</v>
      </c>
      <c r="C17" s="268" t="str">
        <f>+'Havelvats 1'!D13</f>
        <v>ՀՀ-ում գարնանացան, աշնանացան և կերային մշակաբույսերի ցանքատարածությունների մոնիթորինգի իրականացմանն աջակցություն</v>
      </c>
      <c r="D17" s="268"/>
      <c r="E17" s="268"/>
      <c r="F17" s="89" t="s">
        <v>63</v>
      </c>
      <c r="G17" s="111">
        <f>+G18</f>
        <v>43428</v>
      </c>
    </row>
    <row r="18" spans="1:7" ht="49.5" customHeight="1">
      <c r="A18" s="242"/>
      <c r="B18" s="90"/>
      <c r="C18" s="243"/>
      <c r="D18" s="244"/>
      <c r="E18" s="245"/>
      <c r="F18" s="91" t="s">
        <v>159</v>
      </c>
      <c r="G18" s="112">
        <f>+'Havelvats 2'!H91</f>
        <v>43428</v>
      </c>
    </row>
    <row r="19" spans="1:7" ht="29.25" customHeight="1">
      <c r="A19" s="95">
        <v>1165</v>
      </c>
      <c r="B19" s="264" t="s">
        <v>75</v>
      </c>
      <c r="C19" s="264"/>
      <c r="D19" s="264"/>
      <c r="E19" s="264"/>
      <c r="F19" s="92"/>
      <c r="G19" s="110">
        <f>+G20+G22</f>
        <v>-211070</v>
      </c>
    </row>
    <row r="20" spans="1:7" ht="67.5" customHeight="1">
      <c r="A20" s="36"/>
      <c r="B20" s="163">
        <v>11010</v>
      </c>
      <c r="C20" s="263" t="s">
        <v>160</v>
      </c>
      <c r="D20" s="263"/>
      <c r="E20" s="263"/>
      <c r="F20" s="93" t="s">
        <v>63</v>
      </c>
      <c r="G20" s="110">
        <f>+G21</f>
        <v>-11070</v>
      </c>
    </row>
    <row r="21" spans="1:7" ht="33">
      <c r="A21" s="36"/>
      <c r="B21" s="177"/>
      <c r="C21" s="257"/>
      <c r="D21" s="258"/>
      <c r="E21" s="259"/>
      <c r="F21" s="94" t="s">
        <v>161</v>
      </c>
      <c r="G21" s="109">
        <v>-11070</v>
      </c>
    </row>
    <row r="22" spans="1:7" ht="54.75" customHeight="1">
      <c r="A22" s="178"/>
      <c r="B22" s="163">
        <v>12006</v>
      </c>
      <c r="C22" s="249" t="s">
        <v>154</v>
      </c>
      <c r="D22" s="250"/>
      <c r="E22" s="251"/>
      <c r="F22" s="93" t="s">
        <v>63</v>
      </c>
      <c r="G22" s="164">
        <f>+G23</f>
        <v>-200000</v>
      </c>
    </row>
    <row r="23" spans="1:7" ht="33">
      <c r="A23" s="178"/>
      <c r="B23" s="163"/>
      <c r="C23" s="257"/>
      <c r="D23" s="258"/>
      <c r="E23" s="259"/>
      <c r="F23" s="94" t="s">
        <v>222</v>
      </c>
      <c r="G23" s="109">
        <v>-200000</v>
      </c>
    </row>
  </sheetData>
  <mergeCells count="24">
    <mergeCell ref="C23:E23"/>
    <mergeCell ref="C22:E22"/>
    <mergeCell ref="C15:E15"/>
    <mergeCell ref="C21:E21"/>
    <mergeCell ref="C20:E20"/>
    <mergeCell ref="B19:E19"/>
    <mergeCell ref="B16:E16"/>
    <mergeCell ref="C17:E17"/>
    <mergeCell ref="A17:A18"/>
    <mergeCell ref="C18:E18"/>
    <mergeCell ref="B13:E13"/>
    <mergeCell ref="C14:E14"/>
    <mergeCell ref="F8:F9"/>
    <mergeCell ref="C10:E10"/>
    <mergeCell ref="A11:F11"/>
    <mergeCell ref="A12:F12"/>
    <mergeCell ref="A6:G6"/>
    <mergeCell ref="A8:B8"/>
    <mergeCell ref="C8:E9"/>
    <mergeCell ref="D1:G1"/>
    <mergeCell ref="C2:G2"/>
    <mergeCell ref="C3:G3"/>
    <mergeCell ref="C4:E4"/>
    <mergeCell ref="C5:E5"/>
  </mergeCells>
  <pageMargins left="0.7" right="0.7" top="0.75" bottom="0.75" header="0.3" footer="0.3"/>
  <pageSetup paperSize="9" scale="3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N110"/>
  <sheetViews>
    <sheetView zoomScale="80" zoomScaleNormal="80" workbookViewId="0">
      <selection activeCell="G22" sqref="G22:K22"/>
    </sheetView>
  </sheetViews>
  <sheetFormatPr defaultRowHeight="16.5"/>
  <cols>
    <col min="1" max="1" width="9.140625" style="1"/>
    <col min="2" max="3" width="11.28515625" style="1" customWidth="1"/>
    <col min="4" max="4" width="14.42578125" style="1" customWidth="1"/>
    <col min="5" max="5" width="11.140625" style="1" customWidth="1"/>
    <col min="6" max="6" width="14.140625" style="1" customWidth="1"/>
    <col min="7" max="7" width="9.140625" style="1"/>
    <col min="8" max="8" width="19.28515625" style="1" customWidth="1"/>
    <col min="9" max="9" width="66.5703125" style="1" customWidth="1"/>
    <col min="10" max="10" width="27.85546875" style="1" customWidth="1"/>
    <col min="11" max="11" width="26.28515625" style="1" customWidth="1"/>
    <col min="12" max="12" width="26.42578125" style="167" customWidth="1"/>
    <col min="13" max="16384" width="9.140625" style="1"/>
  </cols>
  <sheetData>
    <row r="1" spans="1:12" s="6" customFormat="1" ht="65.25" customHeight="1">
      <c r="A1" s="290" t="s">
        <v>112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168"/>
    </row>
    <row r="2" spans="1:12" s="6" customFormat="1" ht="17.25" customHeight="1">
      <c r="D2" s="293"/>
      <c r="E2" s="293"/>
      <c r="F2" s="293"/>
      <c r="G2" s="293"/>
      <c r="H2" s="293"/>
      <c r="I2" s="293"/>
      <c r="J2" s="190"/>
      <c r="L2" s="168"/>
    </row>
    <row r="3" spans="1:12" s="6" customFormat="1" ht="47.25" customHeight="1">
      <c r="A3" s="200" t="s">
        <v>215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168"/>
    </row>
    <row r="4" spans="1:12" ht="20.25" customHeight="1">
      <c r="K4" s="1" t="s">
        <v>245</v>
      </c>
    </row>
    <row r="5" spans="1:12" ht="48" customHeight="1">
      <c r="A5" s="291" t="s">
        <v>246</v>
      </c>
      <c r="B5" s="291" t="s">
        <v>44</v>
      </c>
      <c r="C5" s="291"/>
      <c r="D5" s="291" t="s">
        <v>45</v>
      </c>
      <c r="E5" s="291"/>
      <c r="F5" s="291"/>
      <c r="G5" s="291"/>
      <c r="H5" s="291" t="s">
        <v>46</v>
      </c>
      <c r="I5" s="291" t="s">
        <v>47</v>
      </c>
      <c r="J5" s="246" t="s">
        <v>13</v>
      </c>
      <c r="K5" s="248"/>
    </row>
    <row r="6" spans="1:12" ht="33">
      <c r="A6" s="292"/>
      <c r="B6" s="28" t="s">
        <v>48</v>
      </c>
      <c r="C6" s="28" t="s">
        <v>49</v>
      </c>
      <c r="D6" s="28" t="s">
        <v>48</v>
      </c>
      <c r="E6" s="28" t="s">
        <v>49</v>
      </c>
      <c r="F6" s="28" t="s">
        <v>50</v>
      </c>
      <c r="G6" s="28" t="s">
        <v>51</v>
      </c>
      <c r="H6" s="292"/>
      <c r="I6" s="292"/>
      <c r="J6" s="28" t="s">
        <v>52</v>
      </c>
      <c r="K6" s="28" t="s">
        <v>53</v>
      </c>
    </row>
    <row r="7" spans="1:12" ht="38.25" customHeight="1">
      <c r="A7" s="282" t="s">
        <v>54</v>
      </c>
      <c r="B7" s="282"/>
      <c r="C7" s="282"/>
      <c r="D7" s="282"/>
      <c r="E7" s="282"/>
      <c r="F7" s="282"/>
      <c r="G7" s="282"/>
      <c r="H7" s="282"/>
      <c r="I7" s="282"/>
      <c r="J7" s="29">
        <f>+J8+J94+J101</f>
        <v>0</v>
      </c>
      <c r="K7" s="29">
        <f>+K8+K94+K101</f>
        <v>0</v>
      </c>
    </row>
    <row r="8" spans="1:12" ht="30" customHeight="1">
      <c r="A8" s="283" t="s">
        <v>105</v>
      </c>
      <c r="B8" s="283"/>
      <c r="C8" s="283"/>
      <c r="D8" s="283"/>
      <c r="E8" s="283"/>
      <c r="F8" s="283"/>
      <c r="G8" s="283"/>
      <c r="H8" s="283"/>
      <c r="I8" s="283"/>
      <c r="J8" s="30">
        <f>+J9+J40+J71+J19+J26</f>
        <v>867702</v>
      </c>
      <c r="K8" s="30">
        <f>+K9+K40+K71+K19+K26</f>
        <v>0</v>
      </c>
    </row>
    <row r="9" spans="1:12">
      <c r="A9" s="23"/>
      <c r="B9" s="31" t="s">
        <v>78</v>
      </c>
      <c r="C9" s="284" t="s">
        <v>79</v>
      </c>
      <c r="D9" s="284"/>
      <c r="E9" s="284"/>
      <c r="F9" s="284"/>
      <c r="G9" s="284"/>
      <c r="H9" s="284"/>
      <c r="I9" s="284"/>
      <c r="J9" s="30">
        <f t="shared" ref="J9:K9" si="0">+J10+J14</f>
        <v>-80000</v>
      </c>
      <c r="K9" s="30">
        <f t="shared" si="0"/>
        <v>-2190334</v>
      </c>
    </row>
    <row r="10" spans="1:12">
      <c r="A10" s="24"/>
      <c r="B10" s="24"/>
      <c r="C10" s="24"/>
      <c r="D10" s="32" t="s">
        <v>106</v>
      </c>
      <c r="E10" s="285" t="s">
        <v>67</v>
      </c>
      <c r="F10" s="285"/>
      <c r="G10" s="285"/>
      <c r="H10" s="285"/>
      <c r="I10" s="285"/>
      <c r="J10" s="30">
        <f>+'Havelvats 2'!G71</f>
        <v>-80000</v>
      </c>
      <c r="K10" s="30">
        <f>+'Havelvats 2'!H71</f>
        <v>-380000</v>
      </c>
    </row>
    <row r="11" spans="1:12">
      <c r="A11" s="24"/>
      <c r="B11" s="24"/>
      <c r="C11" s="24"/>
      <c r="D11" s="27"/>
      <c r="E11" s="27"/>
      <c r="F11" s="285" t="s">
        <v>107</v>
      </c>
      <c r="G11" s="285"/>
      <c r="H11" s="285"/>
      <c r="I11" s="285"/>
      <c r="J11" s="285"/>
      <c r="K11" s="285"/>
    </row>
    <row r="12" spans="1:12">
      <c r="A12" s="24"/>
      <c r="B12" s="24"/>
      <c r="C12" s="24"/>
      <c r="D12" s="27"/>
      <c r="E12" s="27"/>
      <c r="F12" s="27"/>
      <c r="G12" s="285" t="s">
        <v>108</v>
      </c>
      <c r="H12" s="285"/>
      <c r="I12" s="285"/>
      <c r="J12" s="285"/>
      <c r="K12" s="285"/>
    </row>
    <row r="13" spans="1:12" ht="61.5" customHeight="1">
      <c r="A13" s="24"/>
      <c r="B13" s="24"/>
      <c r="C13" s="24"/>
      <c r="D13" s="27"/>
      <c r="E13" s="27"/>
      <c r="F13" s="27"/>
      <c r="G13" s="27"/>
      <c r="H13" s="285" t="s">
        <v>109</v>
      </c>
      <c r="I13" s="285"/>
      <c r="J13" s="285"/>
      <c r="K13" s="285"/>
    </row>
    <row r="14" spans="1:12" ht="42" customHeight="1">
      <c r="A14" s="24"/>
      <c r="B14" s="24"/>
      <c r="C14" s="24"/>
      <c r="D14" s="33" t="s">
        <v>223</v>
      </c>
      <c r="E14" s="286" t="s">
        <v>219</v>
      </c>
      <c r="F14" s="286"/>
      <c r="G14" s="286"/>
      <c r="H14" s="286"/>
      <c r="I14" s="286"/>
      <c r="J14" s="30">
        <f>+'Havelvats 1'!G11</f>
        <v>0</v>
      </c>
      <c r="K14" s="30">
        <f>+'Havelvats 1'!H11</f>
        <v>-1810334</v>
      </c>
    </row>
    <row r="15" spans="1:12" ht="37.5" customHeight="1">
      <c r="A15" s="24"/>
      <c r="B15" s="24"/>
      <c r="C15" s="24"/>
      <c r="D15" s="25"/>
      <c r="E15" s="25"/>
      <c r="F15" s="286" t="s">
        <v>224</v>
      </c>
      <c r="G15" s="286"/>
      <c r="H15" s="286"/>
      <c r="I15" s="286"/>
      <c r="J15" s="286"/>
      <c r="K15" s="286"/>
    </row>
    <row r="16" spans="1:12" ht="36.75" customHeight="1">
      <c r="A16" s="24"/>
      <c r="B16" s="24"/>
      <c r="C16" s="24"/>
      <c r="D16" s="25"/>
      <c r="E16" s="25"/>
      <c r="F16" s="25"/>
      <c r="G16" s="286" t="s">
        <v>108</v>
      </c>
      <c r="H16" s="286"/>
      <c r="I16" s="286"/>
      <c r="J16" s="286"/>
      <c r="K16" s="286"/>
    </row>
    <row r="17" spans="1:12" ht="38.25" customHeight="1">
      <c r="A17" s="24"/>
      <c r="B17" s="24"/>
      <c r="C17" s="24"/>
      <c r="D17" s="25"/>
      <c r="E17" s="25"/>
      <c r="F17" s="25"/>
      <c r="G17" s="25"/>
      <c r="H17" s="286" t="s">
        <v>225</v>
      </c>
      <c r="I17" s="286"/>
      <c r="J17" s="286"/>
      <c r="K17" s="286"/>
    </row>
    <row r="18" spans="1:12" ht="33">
      <c r="A18" s="24"/>
      <c r="B18" s="24"/>
      <c r="C18" s="24"/>
      <c r="D18" s="25"/>
      <c r="E18" s="25"/>
      <c r="F18" s="25"/>
      <c r="G18" s="25"/>
      <c r="H18" s="25"/>
      <c r="I18" s="34" t="s">
        <v>226</v>
      </c>
      <c r="J18" s="35" t="s">
        <v>110</v>
      </c>
      <c r="K18" s="100">
        <v>-2</v>
      </c>
    </row>
    <row r="19" spans="1:12" ht="36" customHeight="1">
      <c r="A19" s="23"/>
      <c r="B19" s="31">
        <v>1058</v>
      </c>
      <c r="C19" s="284" t="s">
        <v>195</v>
      </c>
      <c r="D19" s="284"/>
      <c r="E19" s="284"/>
      <c r="F19" s="284"/>
      <c r="G19" s="284"/>
      <c r="H19" s="284"/>
      <c r="I19" s="284"/>
      <c r="J19" s="30">
        <f t="shared" ref="J19:K19" si="1">+J20</f>
        <v>0</v>
      </c>
      <c r="K19" s="30">
        <f t="shared" si="1"/>
        <v>0</v>
      </c>
    </row>
    <row r="20" spans="1:12" s="99" customFormat="1" ht="46.5" customHeight="1">
      <c r="D20" s="45" t="s">
        <v>176</v>
      </c>
      <c r="E20" s="271" t="s">
        <v>177</v>
      </c>
      <c r="F20" s="274"/>
      <c r="G20" s="274"/>
      <c r="H20" s="274"/>
      <c r="I20" s="274"/>
      <c r="J20" s="105">
        <v>0</v>
      </c>
      <c r="K20" s="105">
        <v>0</v>
      </c>
      <c r="L20" s="168"/>
    </row>
    <row r="21" spans="1:12" s="99" customFormat="1" ht="45.75" customHeight="1">
      <c r="F21" s="271" t="s">
        <v>178</v>
      </c>
      <c r="G21" s="271"/>
      <c r="H21" s="271"/>
      <c r="I21" s="271"/>
      <c r="J21" s="271"/>
      <c r="K21" s="271"/>
      <c r="L21" s="168"/>
    </row>
    <row r="22" spans="1:12" s="99" customFormat="1" ht="30" customHeight="1">
      <c r="G22" s="271" t="s">
        <v>9</v>
      </c>
      <c r="H22" s="271"/>
      <c r="I22" s="271"/>
      <c r="J22" s="271"/>
      <c r="K22" s="271"/>
      <c r="L22" s="168"/>
    </row>
    <row r="23" spans="1:12" s="99" customFormat="1" ht="30" customHeight="1">
      <c r="H23" s="271" t="s">
        <v>179</v>
      </c>
      <c r="I23" s="271"/>
      <c r="J23" s="271"/>
      <c r="K23" s="271"/>
      <c r="L23" s="168"/>
    </row>
    <row r="24" spans="1:12" s="99" customFormat="1" ht="39.75" customHeight="1">
      <c r="I24" s="67" t="s">
        <v>180</v>
      </c>
      <c r="J24" s="101" t="s">
        <v>110</v>
      </c>
      <c r="K24" s="100">
        <v>-5</v>
      </c>
      <c r="L24" s="168"/>
    </row>
    <row r="25" spans="1:12" s="99" customFormat="1" ht="49.5">
      <c r="I25" s="67" t="s">
        <v>181</v>
      </c>
      <c r="J25" s="101"/>
      <c r="K25" s="102">
        <v>5</v>
      </c>
      <c r="L25" s="168"/>
    </row>
    <row r="26" spans="1:12" ht="36" customHeight="1">
      <c r="A26" s="23"/>
      <c r="B26" s="31">
        <v>1059</v>
      </c>
      <c r="C26" s="284" t="s">
        <v>122</v>
      </c>
      <c r="D26" s="284"/>
      <c r="E26" s="284"/>
      <c r="F26" s="284"/>
      <c r="G26" s="284"/>
      <c r="H26" s="284"/>
      <c r="I26" s="289"/>
      <c r="J26" s="104">
        <f t="shared" ref="J26:K26" si="2">+J27+J32</f>
        <v>505730</v>
      </c>
      <c r="K26" s="104">
        <f t="shared" si="2"/>
        <v>1491028</v>
      </c>
    </row>
    <row r="27" spans="1:12" ht="42" customHeight="1">
      <c r="A27" s="24"/>
      <c r="B27" s="24"/>
      <c r="C27" s="24"/>
      <c r="D27" s="33" t="str">
        <f>+'Havelvats 1'!C13</f>
        <v>1059 - 11010</v>
      </c>
      <c r="E27" s="286" t="str">
        <f>+'Havelvats 1'!D13</f>
        <v>ՀՀ-ում գարնանացան, աշնանացան և կերային մշակաբույսերի ցանքատարածությունների մոնիթորինգի իրականացմանն աջակցություն</v>
      </c>
      <c r="F27" s="286"/>
      <c r="G27" s="286"/>
      <c r="H27" s="286"/>
      <c r="I27" s="286"/>
      <c r="J27" s="30">
        <f>+'Havelvats 1'!G13</f>
        <v>14730</v>
      </c>
      <c r="K27" s="30">
        <f>+'Havelvats 1'!H13</f>
        <v>43428</v>
      </c>
    </row>
    <row r="28" spans="1:12" ht="37.5" customHeight="1">
      <c r="A28" s="24"/>
      <c r="B28" s="24"/>
      <c r="C28" s="24"/>
      <c r="D28" s="25"/>
      <c r="E28" s="25"/>
      <c r="F28" s="286" t="str">
        <f>+'Havelvats 1'!E13</f>
        <v xml:space="preserve"> Համայնքների կողմից  մշակաբույսերի և բազմամյա խոտաբույսերի մոնիթորինգի իրականացում, արդյունքների ամփոփում և համապատասխան տեղեկատվության ներկայացում </v>
      </c>
      <c r="G28" s="286"/>
      <c r="H28" s="286"/>
      <c r="I28" s="286"/>
      <c r="J28" s="286"/>
      <c r="K28" s="286"/>
    </row>
    <row r="29" spans="1:12" ht="36.75" customHeight="1">
      <c r="A29" s="24"/>
      <c r="B29" s="24"/>
      <c r="C29" s="24"/>
      <c r="D29" s="25"/>
      <c r="E29" s="25"/>
      <c r="F29" s="25"/>
      <c r="G29" s="286" t="str">
        <f>+'Havelvats 1'!F13</f>
        <v>Ծառայության մատուցում</v>
      </c>
      <c r="H29" s="286"/>
      <c r="I29" s="286"/>
      <c r="J29" s="286"/>
      <c r="K29" s="286"/>
    </row>
    <row r="30" spans="1:12" ht="38.25" customHeight="1">
      <c r="A30" s="24"/>
      <c r="B30" s="24"/>
      <c r="C30" s="24"/>
      <c r="D30" s="25"/>
      <c r="E30" s="25"/>
      <c r="F30" s="25"/>
      <c r="G30" s="25"/>
      <c r="H30" s="286" t="s">
        <v>163</v>
      </c>
      <c r="I30" s="286"/>
      <c r="J30" s="286"/>
      <c r="K30" s="286"/>
    </row>
    <row r="31" spans="1:12" ht="39" customHeight="1">
      <c r="A31" s="24"/>
      <c r="B31" s="24"/>
      <c r="C31" s="24"/>
      <c r="D31" s="25"/>
      <c r="E31" s="25"/>
      <c r="F31" s="25"/>
      <c r="G31" s="25"/>
      <c r="H31" s="25"/>
      <c r="I31" s="34" t="s">
        <v>165</v>
      </c>
      <c r="J31" s="35" t="s">
        <v>110</v>
      </c>
      <c r="K31" s="98">
        <v>18950</v>
      </c>
    </row>
    <row r="32" spans="1:12" ht="41.25" customHeight="1">
      <c r="A32" s="24"/>
      <c r="B32" s="21"/>
      <c r="C32" s="21"/>
      <c r="D32" s="37" t="str">
        <f>+'Havelvats 1'!C14</f>
        <v>1059 - 12003</v>
      </c>
      <c r="E32" s="295" t="str">
        <f>+'Havelvats 1'!D14</f>
        <v xml:space="preserve">ՀՀ-ում գարնանացան, աշնանացան և կերային մշակաբույսերի մշակության հիմնական աշխատանքների համար կատարված ծախսերի մասնակի փոխհատուցման տրամադրում </v>
      </c>
      <c r="F32" s="295"/>
      <c r="G32" s="295"/>
      <c r="H32" s="295"/>
      <c r="I32" s="295"/>
      <c r="J32" s="97">
        <f>+'Havelvats 1'!G14</f>
        <v>491000</v>
      </c>
      <c r="K32" s="97">
        <f>+'Havelvats 1'!H14</f>
        <v>1447600</v>
      </c>
      <c r="L32" s="169"/>
    </row>
    <row r="33" spans="1:12" ht="40.5" customHeight="1">
      <c r="A33" s="24"/>
      <c r="B33" s="21"/>
      <c r="C33" s="21"/>
      <c r="D33" s="21"/>
      <c r="E33" s="21"/>
      <c r="F33" s="295" t="str">
        <f>+'Havelvats 1'!E14</f>
        <v>Մշակաբույսերի և բազմամյա խոտաբույսերի  ցանքատարածությունների ընդլայնմանը նպաստելու նպատակով մշակության հիմնական աշխատանքների համար կատարված ծախսերի մասնակի փոխհատուցում</v>
      </c>
      <c r="G33" s="295"/>
      <c r="H33" s="295"/>
      <c r="I33" s="295"/>
      <c r="J33" s="295"/>
      <c r="K33" s="295"/>
    </row>
    <row r="34" spans="1:12" ht="41.25" customHeight="1">
      <c r="A34" s="24"/>
      <c r="B34" s="21"/>
      <c r="C34" s="21"/>
      <c r="D34" s="21"/>
      <c r="E34" s="21"/>
      <c r="F34" s="21"/>
      <c r="G34" s="295" t="s">
        <v>108</v>
      </c>
      <c r="H34" s="295"/>
      <c r="I34" s="295"/>
      <c r="J34" s="295"/>
      <c r="K34" s="295"/>
    </row>
    <row r="35" spans="1:12" ht="42" customHeight="1">
      <c r="A35" s="24"/>
      <c r="B35" s="21"/>
      <c r="C35" s="21"/>
      <c r="D35" s="21"/>
      <c r="E35" s="21"/>
      <c r="F35" s="21"/>
      <c r="G35" s="21"/>
      <c r="H35" s="295" t="s">
        <v>164</v>
      </c>
      <c r="I35" s="295"/>
      <c r="J35" s="295"/>
      <c r="K35" s="295"/>
    </row>
    <row r="36" spans="1:12" ht="28.5" customHeight="1">
      <c r="A36" s="24"/>
      <c r="B36" s="21"/>
      <c r="C36" s="21"/>
      <c r="D36" s="21"/>
      <c r="E36" s="21"/>
      <c r="F36" s="21"/>
      <c r="G36" s="21"/>
      <c r="H36" s="96"/>
      <c r="I36" s="38" t="s">
        <v>167</v>
      </c>
      <c r="J36" s="37"/>
      <c r="K36" s="179">
        <v>15000</v>
      </c>
    </row>
    <row r="37" spans="1:12" ht="25.5" customHeight="1">
      <c r="A37" s="24"/>
      <c r="B37" s="21"/>
      <c r="C37" s="21"/>
      <c r="D37" s="21"/>
      <c r="E37" s="21"/>
      <c r="F37" s="21"/>
      <c r="G37" s="21"/>
      <c r="H37" s="21"/>
      <c r="I37" s="38" t="s">
        <v>168</v>
      </c>
      <c r="J37" s="39"/>
      <c r="K37" s="180">
        <v>1200</v>
      </c>
    </row>
    <row r="38" spans="1:12" ht="42" customHeight="1">
      <c r="A38" s="24"/>
      <c r="B38" s="21"/>
      <c r="C38" s="21"/>
      <c r="D38" s="21"/>
      <c r="E38" s="21"/>
      <c r="F38" s="21"/>
      <c r="G38" s="21"/>
      <c r="H38" s="21"/>
      <c r="I38" s="38" t="s">
        <v>166</v>
      </c>
      <c r="J38" s="39"/>
      <c r="K38" s="180">
        <v>500</v>
      </c>
    </row>
    <row r="39" spans="1:12" ht="40.5" customHeight="1">
      <c r="A39" s="24"/>
      <c r="B39" s="21"/>
      <c r="C39" s="21"/>
      <c r="D39" s="21"/>
      <c r="E39" s="21"/>
      <c r="F39" s="21"/>
      <c r="G39" s="21"/>
      <c r="H39" s="21"/>
      <c r="I39" s="38" t="s">
        <v>236</v>
      </c>
      <c r="J39" s="40"/>
      <c r="K39" s="180">
        <v>2250</v>
      </c>
    </row>
    <row r="40" spans="1:12" ht="40.5" customHeight="1">
      <c r="A40" s="24"/>
      <c r="B40" s="62" t="s">
        <v>111</v>
      </c>
      <c r="C40" s="287" t="s">
        <v>60</v>
      </c>
      <c r="D40" s="288"/>
      <c r="E40" s="288"/>
      <c r="F40" s="288"/>
      <c r="G40" s="288"/>
      <c r="H40" s="288"/>
      <c r="I40" s="288"/>
      <c r="J40" s="105">
        <f>J41+J46+J51+J58++J66+J62</f>
        <v>-72770</v>
      </c>
      <c r="K40" s="105">
        <f>K41+K46+K51+K58++K66+K62</f>
        <v>-372770</v>
      </c>
    </row>
    <row r="41" spans="1:12" s="99" customFormat="1" ht="32.25" customHeight="1">
      <c r="D41" s="45" t="s">
        <v>182</v>
      </c>
      <c r="E41" s="271" t="s">
        <v>183</v>
      </c>
      <c r="F41" s="271"/>
      <c r="G41" s="271"/>
      <c r="H41" s="271"/>
      <c r="I41" s="271"/>
      <c r="J41" s="30">
        <v>0</v>
      </c>
      <c r="K41" s="30">
        <v>0</v>
      </c>
      <c r="L41" s="168"/>
    </row>
    <row r="42" spans="1:12" s="99" customFormat="1" ht="45" customHeight="1">
      <c r="F42" s="271" t="s">
        <v>184</v>
      </c>
      <c r="G42" s="271"/>
      <c r="H42" s="271"/>
      <c r="I42" s="271"/>
      <c r="J42" s="271"/>
      <c r="K42" s="271"/>
      <c r="L42" s="168"/>
    </row>
    <row r="43" spans="1:12" s="99" customFormat="1" ht="30" customHeight="1">
      <c r="G43" s="271" t="s">
        <v>9</v>
      </c>
      <c r="H43" s="271"/>
      <c r="I43" s="271"/>
      <c r="J43" s="271"/>
      <c r="K43" s="271"/>
      <c r="L43" s="170"/>
    </row>
    <row r="44" spans="1:12" s="99" customFormat="1" ht="30" customHeight="1">
      <c r="H44" s="271" t="s">
        <v>185</v>
      </c>
      <c r="I44" s="271"/>
      <c r="J44" s="271"/>
      <c r="K44" s="271"/>
      <c r="L44" s="168"/>
    </row>
    <row r="45" spans="1:12" s="99" customFormat="1" ht="66">
      <c r="I45" s="67" t="s">
        <v>186</v>
      </c>
      <c r="J45" s="101" t="s">
        <v>110</v>
      </c>
      <c r="K45" s="101">
        <v>1</v>
      </c>
      <c r="L45" s="168"/>
    </row>
    <row r="46" spans="1:12" s="99" customFormat="1" ht="60" customHeight="1">
      <c r="D46" s="45" t="s">
        <v>190</v>
      </c>
      <c r="E46" s="271" t="s">
        <v>142</v>
      </c>
      <c r="F46" s="271"/>
      <c r="G46" s="271"/>
      <c r="H46" s="271"/>
      <c r="I46" s="296"/>
      <c r="J46" s="104">
        <f>+'Havelvats 1'!G16</f>
        <v>-11070</v>
      </c>
      <c r="K46" s="104">
        <f>+'Havelvats 1'!H16</f>
        <v>-11070</v>
      </c>
      <c r="L46" s="168"/>
    </row>
    <row r="47" spans="1:12" s="99" customFormat="1" ht="30" customHeight="1">
      <c r="F47" s="271" t="s">
        <v>191</v>
      </c>
      <c r="G47" s="271"/>
      <c r="H47" s="271"/>
      <c r="I47" s="271"/>
      <c r="J47" s="271"/>
      <c r="K47" s="271"/>
      <c r="L47" s="168"/>
    </row>
    <row r="48" spans="1:12" s="99" customFormat="1" ht="30" customHeight="1">
      <c r="G48" s="271" t="s">
        <v>9</v>
      </c>
      <c r="H48" s="271"/>
      <c r="I48" s="271"/>
      <c r="J48" s="271"/>
      <c r="K48" s="271"/>
      <c r="L48" s="168"/>
    </row>
    <row r="49" spans="4:12" s="99" customFormat="1" ht="30" customHeight="1">
      <c r="H49" s="271" t="s">
        <v>185</v>
      </c>
      <c r="I49" s="271"/>
      <c r="J49" s="271"/>
      <c r="K49" s="271"/>
      <c r="L49" s="168"/>
    </row>
    <row r="50" spans="4:12" s="99" customFormat="1" ht="10.5" customHeight="1">
      <c r="H50" s="71"/>
      <c r="I50" s="71"/>
      <c r="J50" s="71"/>
      <c r="K50" s="71"/>
      <c r="L50" s="168"/>
    </row>
    <row r="51" spans="4:12" s="99" customFormat="1" ht="36" customHeight="1">
      <c r="D51" s="45" t="s">
        <v>169</v>
      </c>
      <c r="E51" s="271" t="s">
        <v>170</v>
      </c>
      <c r="F51" s="271"/>
      <c r="G51" s="296"/>
      <c r="H51" s="296"/>
      <c r="I51" s="296"/>
      <c r="J51" s="104">
        <v>0</v>
      </c>
      <c r="K51" s="104">
        <v>0</v>
      </c>
      <c r="L51" s="168"/>
    </row>
    <row r="52" spans="4:12" s="99" customFormat="1" ht="30" customHeight="1">
      <c r="F52" s="271" t="s">
        <v>171</v>
      </c>
      <c r="G52" s="271"/>
      <c r="H52" s="271"/>
      <c r="I52" s="271"/>
      <c r="J52" s="271"/>
      <c r="K52" s="271"/>
      <c r="L52" s="168"/>
    </row>
    <row r="53" spans="4:12" s="99" customFormat="1" ht="30" customHeight="1">
      <c r="G53" s="271" t="s">
        <v>9</v>
      </c>
      <c r="H53" s="271"/>
      <c r="I53" s="271"/>
      <c r="J53" s="271"/>
      <c r="K53" s="271"/>
      <c r="L53" s="168"/>
    </row>
    <row r="54" spans="4:12" s="99" customFormat="1" ht="30" customHeight="1">
      <c r="H54" s="271" t="s">
        <v>172</v>
      </c>
      <c r="I54" s="271"/>
      <c r="J54" s="271"/>
      <c r="K54" s="271"/>
      <c r="L54" s="168"/>
    </row>
    <row r="55" spans="4:12" s="99" customFormat="1" ht="49.5">
      <c r="I55" s="67" t="s">
        <v>173</v>
      </c>
      <c r="J55" s="119" t="s">
        <v>110</v>
      </c>
      <c r="K55" s="119">
        <v>-1</v>
      </c>
      <c r="L55" s="168"/>
    </row>
    <row r="56" spans="4:12" s="99" customFormat="1" ht="65.25" customHeight="1">
      <c r="I56" s="67" t="s">
        <v>175</v>
      </c>
      <c r="J56" s="101"/>
      <c r="K56" s="101">
        <v>4</v>
      </c>
      <c r="L56" s="168"/>
    </row>
    <row r="57" spans="4:12" s="99" customFormat="1" ht="48" customHeight="1">
      <c r="I57" s="106" t="s">
        <v>174</v>
      </c>
      <c r="J57" s="107" t="s">
        <v>110</v>
      </c>
      <c r="K57" s="108">
        <v>-15</v>
      </c>
      <c r="L57" s="168"/>
    </row>
    <row r="58" spans="4:12" s="99" customFormat="1" ht="44.25" customHeight="1">
      <c r="D58" s="45" t="s">
        <v>192</v>
      </c>
      <c r="E58" s="271" t="s">
        <v>145</v>
      </c>
      <c r="F58" s="271"/>
      <c r="G58" s="271"/>
      <c r="H58" s="271"/>
      <c r="I58" s="271"/>
      <c r="J58" s="30">
        <f>+'Havelvats 1'!G17</f>
        <v>-16700</v>
      </c>
      <c r="K58" s="30">
        <f>+'Havelvats 1'!H17</f>
        <v>-16700</v>
      </c>
      <c r="L58" s="168"/>
    </row>
    <row r="59" spans="4:12" s="99" customFormat="1" ht="45.75" customHeight="1">
      <c r="F59" s="271" t="s">
        <v>193</v>
      </c>
      <c r="G59" s="271"/>
      <c r="H59" s="271"/>
      <c r="I59" s="271"/>
      <c r="J59" s="271"/>
      <c r="K59" s="271"/>
      <c r="L59" s="168"/>
    </row>
    <row r="60" spans="4:12" s="99" customFormat="1" ht="30" customHeight="1">
      <c r="G60" s="271" t="s">
        <v>108</v>
      </c>
      <c r="H60" s="271"/>
      <c r="I60" s="271"/>
      <c r="J60" s="271"/>
      <c r="K60" s="271"/>
      <c r="L60" s="168"/>
    </row>
    <row r="61" spans="4:12" s="99" customFormat="1" ht="30" customHeight="1">
      <c r="H61" s="274" t="s">
        <v>194</v>
      </c>
      <c r="I61" s="274"/>
      <c r="J61" s="274"/>
      <c r="K61" s="274"/>
      <c r="L61" s="168"/>
    </row>
    <row r="62" spans="4:12" s="99" customFormat="1" ht="30" customHeight="1">
      <c r="D62" s="45" t="s">
        <v>210</v>
      </c>
      <c r="E62" s="271" t="s">
        <v>119</v>
      </c>
      <c r="F62" s="274"/>
      <c r="G62" s="274"/>
      <c r="H62" s="274"/>
      <c r="I62" s="274"/>
      <c r="J62" s="103">
        <f>+'Havelvats 1'!G18</f>
        <v>-45000</v>
      </c>
      <c r="K62" s="103">
        <f>+'Havelvats 1'!H18</f>
        <v>-145000</v>
      </c>
      <c r="L62" s="168"/>
    </row>
    <row r="63" spans="4:12" s="99" customFormat="1" ht="30" customHeight="1">
      <c r="F63" s="271" t="s">
        <v>211</v>
      </c>
      <c r="G63" s="271"/>
      <c r="H63" s="271"/>
      <c r="I63" s="271"/>
      <c r="J63" s="271"/>
      <c r="K63" s="271"/>
      <c r="L63" s="168"/>
    </row>
    <row r="64" spans="4:12" s="99" customFormat="1" ht="30" customHeight="1">
      <c r="G64" s="271" t="s">
        <v>108</v>
      </c>
      <c r="H64" s="271"/>
      <c r="I64" s="271"/>
      <c r="J64" s="271"/>
      <c r="K64" s="271"/>
      <c r="L64" s="168"/>
    </row>
    <row r="65" spans="1:14" s="99" customFormat="1" ht="30" customHeight="1">
      <c r="H65" s="271" t="s">
        <v>212</v>
      </c>
      <c r="I65" s="271"/>
      <c r="J65" s="271"/>
      <c r="K65" s="271"/>
      <c r="L65" s="168"/>
    </row>
    <row r="66" spans="1:14" ht="47.25" customHeight="1">
      <c r="A66" s="24"/>
      <c r="B66" s="21"/>
      <c r="C66" s="21"/>
      <c r="D66" s="45" t="s">
        <v>115</v>
      </c>
      <c r="E66" s="295" t="str">
        <f>+'Havelvats 1'!D19</f>
        <v>Հայաստանի Հանարապետության տնտեսապես բարդ ապրանքների արտադրությամբ զբաղվող առևտրային ընկերություններին պետական աջակցություն</v>
      </c>
      <c r="F66" s="295"/>
      <c r="G66" s="295"/>
      <c r="H66" s="297"/>
      <c r="I66" s="297"/>
      <c r="J66" s="118">
        <f>+'Havelvats 2'!G56</f>
        <v>0</v>
      </c>
      <c r="K66" s="118">
        <f>+'Havelvats 2'!H56</f>
        <v>-200000</v>
      </c>
    </row>
    <row r="67" spans="1:14" ht="39" customHeight="1">
      <c r="A67" s="24"/>
      <c r="B67" s="21"/>
      <c r="C67" s="21"/>
      <c r="D67" s="21"/>
      <c r="E67" s="21"/>
      <c r="F67" s="271" t="s">
        <v>187</v>
      </c>
      <c r="G67" s="271"/>
      <c r="H67" s="271"/>
      <c r="I67" s="271"/>
      <c r="J67" s="271"/>
      <c r="K67" s="271"/>
    </row>
    <row r="68" spans="1:14" ht="16.5" customHeight="1">
      <c r="A68" s="24"/>
      <c r="B68" s="21"/>
      <c r="C68" s="21"/>
      <c r="D68" s="21"/>
      <c r="E68" s="21"/>
      <c r="F68" s="99"/>
      <c r="G68" s="296" t="s">
        <v>108</v>
      </c>
      <c r="H68" s="296"/>
      <c r="I68" s="296"/>
      <c r="J68" s="296"/>
      <c r="K68" s="296"/>
    </row>
    <row r="69" spans="1:14" ht="40.5" customHeight="1">
      <c r="A69" s="24"/>
      <c r="B69" s="21"/>
      <c r="C69" s="21"/>
      <c r="D69" s="21"/>
      <c r="E69" s="21"/>
      <c r="F69" s="99"/>
      <c r="G69" s="99"/>
      <c r="H69" s="271" t="s">
        <v>188</v>
      </c>
      <c r="I69" s="271"/>
      <c r="J69" s="271"/>
      <c r="K69" s="271"/>
    </row>
    <row r="70" spans="1:14" ht="49.5" customHeight="1">
      <c r="A70" s="24"/>
      <c r="B70" s="21"/>
      <c r="C70" s="21"/>
      <c r="D70" s="21"/>
      <c r="E70" s="21"/>
      <c r="F70" s="99"/>
      <c r="G70" s="99"/>
      <c r="H70" s="99"/>
      <c r="I70" s="67" t="s">
        <v>189</v>
      </c>
      <c r="J70" s="101" t="s">
        <v>110</v>
      </c>
      <c r="K70" s="100">
        <v>-2</v>
      </c>
      <c r="M70" s="63" t="e">
        <f>+#REF!*1000*#REF!</f>
        <v>#REF!</v>
      </c>
      <c r="N70" s="63"/>
    </row>
    <row r="71" spans="1:14" ht="46.5" customHeight="1">
      <c r="A71" s="24"/>
      <c r="B71" s="41" t="s">
        <v>61</v>
      </c>
      <c r="C71" s="272" t="s">
        <v>62</v>
      </c>
      <c r="D71" s="272"/>
      <c r="E71" s="272"/>
      <c r="F71" s="272"/>
      <c r="G71" s="272"/>
      <c r="H71" s="272"/>
      <c r="I71" s="273"/>
      <c r="J71" s="104">
        <f>+J72+J77+J89</f>
        <v>514742</v>
      </c>
      <c r="K71" s="104">
        <f t="shared" ref="K71" si="3">+K72+K77+K89</f>
        <v>1072076</v>
      </c>
      <c r="M71" s="63"/>
      <c r="N71" s="63"/>
    </row>
    <row r="72" spans="1:14" ht="46.5" customHeight="1">
      <c r="A72" s="24"/>
      <c r="B72" s="22"/>
      <c r="C72" s="22"/>
      <c r="D72" s="45" t="s">
        <v>137</v>
      </c>
      <c r="E72" s="269" t="s">
        <v>132</v>
      </c>
      <c r="F72" s="269"/>
      <c r="G72" s="269"/>
      <c r="H72" s="269"/>
      <c r="I72" s="269"/>
      <c r="J72" s="30">
        <f>+'Havelvats 2'!G107</f>
        <v>-266914.5</v>
      </c>
      <c r="K72" s="30">
        <f>+'Havelvats 2'!H107</f>
        <v>-266914.5</v>
      </c>
    </row>
    <row r="73" spans="1:14" ht="46.5" customHeight="1">
      <c r="A73" s="24"/>
      <c r="B73" s="22"/>
      <c r="C73" s="22"/>
      <c r="D73" s="26"/>
      <c r="E73" s="26"/>
      <c r="F73" s="269" t="s">
        <v>138</v>
      </c>
      <c r="G73" s="269"/>
      <c r="H73" s="269"/>
      <c r="I73" s="269"/>
      <c r="J73" s="269"/>
      <c r="K73" s="269"/>
    </row>
    <row r="74" spans="1:14" ht="46.5" customHeight="1">
      <c r="A74" s="24"/>
      <c r="B74" s="22"/>
      <c r="C74" s="22"/>
      <c r="D74" s="26"/>
      <c r="E74" s="26"/>
      <c r="F74" s="26"/>
      <c r="G74" s="270" t="s">
        <v>108</v>
      </c>
      <c r="H74" s="270"/>
      <c r="I74" s="270"/>
      <c r="J74" s="270"/>
      <c r="K74" s="270"/>
    </row>
    <row r="75" spans="1:14" ht="46.5" customHeight="1">
      <c r="A75" s="24"/>
      <c r="B75" s="22"/>
      <c r="C75" s="22"/>
      <c r="D75" s="26"/>
      <c r="E75" s="26"/>
      <c r="F75" s="26"/>
      <c r="G75" s="26"/>
      <c r="H75" s="270" t="s">
        <v>139</v>
      </c>
      <c r="I75" s="270"/>
      <c r="J75" s="270"/>
      <c r="K75" s="270"/>
    </row>
    <row r="76" spans="1:14" ht="60.75" customHeight="1">
      <c r="A76" s="24"/>
      <c r="B76" s="22"/>
      <c r="C76" s="22"/>
      <c r="D76" s="26"/>
      <c r="E76" s="26"/>
      <c r="F76" s="26"/>
      <c r="G76" s="26"/>
      <c r="H76" s="26"/>
      <c r="I76" s="120" t="s">
        <v>140</v>
      </c>
      <c r="J76" s="43" t="s">
        <v>110</v>
      </c>
      <c r="K76" s="40">
        <v>98.4</v>
      </c>
    </row>
    <row r="77" spans="1:14" ht="27" customHeight="1">
      <c r="D77" s="42" t="str">
        <f>+'Havelvats 1'!C22</f>
        <v>1187 - 12014</v>
      </c>
      <c r="E77" s="270" t="str">
        <f>+'Havelvats 1'!D22</f>
        <v>Հայաստանի Հանրապետությունում ինտենսիվ այգեգործության զարգացման նպատակով սուբսիդավորում</v>
      </c>
      <c r="F77" s="270"/>
      <c r="G77" s="270"/>
      <c r="H77" s="270"/>
      <c r="I77" s="270"/>
      <c r="J77" s="30">
        <f>+'Havelvats 1'!G22</f>
        <v>1339102.8</v>
      </c>
      <c r="K77" s="30">
        <f>+'Havelvats 1'!H22</f>
        <v>1338990.5</v>
      </c>
    </row>
    <row r="78" spans="1:14" ht="28.5" customHeight="1">
      <c r="D78" s="26"/>
      <c r="E78" s="26"/>
      <c r="F78" s="270" t="str">
        <f>+'Havelvats 1'!E22</f>
        <v xml:space="preserve">Հայաստանի Հանրապետությունում այգեհիմնման նպատակով տրամադրվող վարկերի տոկոսադրույքների սուբսիդավորում </v>
      </c>
      <c r="G78" s="270"/>
      <c r="H78" s="270"/>
      <c r="I78" s="270"/>
      <c r="J78" s="270"/>
      <c r="K78" s="270"/>
    </row>
    <row r="79" spans="1:14" ht="30" customHeight="1">
      <c r="D79" s="26"/>
      <c r="E79" s="26"/>
      <c r="F79" s="26"/>
      <c r="G79" s="270" t="s">
        <v>108</v>
      </c>
      <c r="H79" s="270"/>
      <c r="I79" s="270"/>
      <c r="J79" s="270"/>
      <c r="K79" s="270"/>
    </row>
    <row r="80" spans="1:14" ht="58.5" customHeight="1">
      <c r="D80" s="26"/>
      <c r="E80" s="26"/>
      <c r="F80" s="26"/>
      <c r="G80" s="44"/>
      <c r="H80" s="270" t="s">
        <v>136</v>
      </c>
      <c r="I80" s="270"/>
      <c r="J80" s="270"/>
      <c r="K80" s="270"/>
    </row>
    <row r="81" spans="1:12" ht="36" customHeight="1">
      <c r="D81" s="26"/>
      <c r="E81" s="26"/>
      <c r="F81" s="26"/>
      <c r="G81" s="26"/>
      <c r="H81" s="113"/>
      <c r="I81" s="67" t="s">
        <v>196</v>
      </c>
      <c r="J81" s="101" t="s">
        <v>110</v>
      </c>
      <c r="K81" s="100">
        <v>-4502</v>
      </c>
    </row>
    <row r="82" spans="1:12" ht="36" customHeight="1">
      <c r="D82" s="26"/>
      <c r="E82" s="26"/>
      <c r="F82" s="26"/>
      <c r="G82" s="26"/>
      <c r="H82" s="113"/>
      <c r="I82" s="67" t="s">
        <v>200</v>
      </c>
      <c r="J82" s="101"/>
      <c r="K82" s="101">
        <v>5222.6499999999996</v>
      </c>
    </row>
    <row r="83" spans="1:12" ht="36" customHeight="1">
      <c r="D83" s="26"/>
      <c r="E83" s="26"/>
      <c r="F83" s="26"/>
      <c r="G83" s="26"/>
      <c r="H83" s="113"/>
      <c r="I83" s="67" t="s">
        <v>197</v>
      </c>
      <c r="J83" s="101" t="s">
        <v>110</v>
      </c>
      <c r="K83" s="100">
        <v>-76.3</v>
      </c>
    </row>
    <row r="84" spans="1:12" ht="36" customHeight="1">
      <c r="D84" s="26"/>
      <c r="E84" s="26"/>
      <c r="F84" s="26"/>
      <c r="G84" s="26"/>
      <c r="H84" s="113"/>
      <c r="I84" s="67" t="s">
        <v>201</v>
      </c>
      <c r="J84" s="101"/>
      <c r="K84" s="101">
        <v>76.27</v>
      </c>
    </row>
    <row r="85" spans="1:12" ht="36" customHeight="1">
      <c r="D85" s="26"/>
      <c r="E85" s="26"/>
      <c r="F85" s="26"/>
      <c r="G85" s="26"/>
      <c r="H85" s="113"/>
      <c r="I85" s="67" t="s">
        <v>198</v>
      </c>
      <c r="J85" s="115" t="s">
        <v>110</v>
      </c>
      <c r="K85" s="114">
        <v>-13.182</v>
      </c>
    </row>
    <row r="86" spans="1:12" ht="66" customHeight="1">
      <c r="D86" s="26"/>
      <c r="E86" s="26"/>
      <c r="F86" s="26"/>
      <c r="G86" s="26"/>
      <c r="H86" s="113"/>
      <c r="I86" s="67" t="s">
        <v>202</v>
      </c>
      <c r="J86" s="101"/>
      <c r="K86" s="101">
        <v>19.181999999999999</v>
      </c>
    </row>
    <row r="87" spans="1:12" ht="36" customHeight="1">
      <c r="D87" s="26"/>
      <c r="E87" s="26"/>
      <c r="F87" s="26"/>
      <c r="G87" s="26"/>
      <c r="H87" s="113"/>
      <c r="I87" s="67" t="s">
        <v>199</v>
      </c>
      <c r="J87" s="101" t="s">
        <v>110</v>
      </c>
      <c r="K87" s="114">
        <v>-599.70000000000005</v>
      </c>
    </row>
    <row r="88" spans="1:12" ht="48" customHeight="1">
      <c r="D88" s="26"/>
      <c r="E88" s="26"/>
      <c r="F88" s="26"/>
      <c r="G88" s="26"/>
      <c r="H88" s="26"/>
      <c r="I88" s="106" t="s">
        <v>203</v>
      </c>
      <c r="J88" s="43" t="s">
        <v>110</v>
      </c>
      <c r="K88" s="43">
        <v>578.70000000000005</v>
      </c>
    </row>
    <row r="89" spans="1:12" ht="34.5" customHeight="1">
      <c r="D89" s="45" t="s">
        <v>241</v>
      </c>
      <c r="E89" s="271" t="s">
        <v>238</v>
      </c>
      <c r="F89" s="274"/>
      <c r="G89" s="274"/>
      <c r="H89" s="274"/>
      <c r="I89" s="274"/>
      <c r="J89" s="103">
        <f>'Havelvats 1'!G23</f>
        <v>-557446.30000000005</v>
      </c>
      <c r="K89" s="103"/>
    </row>
    <row r="90" spans="1:12" ht="28.5" customHeight="1">
      <c r="D90" s="26"/>
      <c r="E90" s="26"/>
      <c r="F90" s="275" t="s">
        <v>242</v>
      </c>
      <c r="G90" s="276"/>
      <c r="H90" s="276"/>
      <c r="I90" s="276"/>
      <c r="J90" s="276"/>
      <c r="K90" s="277"/>
    </row>
    <row r="91" spans="1:12" ht="30" customHeight="1">
      <c r="D91" s="26"/>
      <c r="E91" s="26"/>
      <c r="F91" s="26"/>
      <c r="G91" s="278" t="s">
        <v>108</v>
      </c>
      <c r="H91" s="278"/>
      <c r="I91" s="278"/>
      <c r="J91" s="278"/>
      <c r="K91" s="278"/>
    </row>
    <row r="92" spans="1:12" ht="39" customHeight="1">
      <c r="D92" s="26"/>
      <c r="E92" s="26"/>
      <c r="F92" s="26"/>
      <c r="G92" s="44"/>
      <c r="H92" s="271" t="s">
        <v>243</v>
      </c>
      <c r="I92" s="271"/>
      <c r="J92" s="271"/>
      <c r="K92" s="271"/>
    </row>
    <row r="93" spans="1:12" ht="36" customHeight="1">
      <c r="D93" s="26"/>
      <c r="E93" s="26"/>
      <c r="F93" s="26"/>
      <c r="G93" s="26"/>
      <c r="H93" s="113"/>
      <c r="I93" s="184" t="s">
        <v>244</v>
      </c>
      <c r="J93" s="186"/>
      <c r="K93" s="185"/>
    </row>
    <row r="94" spans="1:12" s="99" customFormat="1" ht="30" customHeight="1">
      <c r="A94" s="282" t="s">
        <v>204</v>
      </c>
      <c r="B94" s="282"/>
      <c r="C94" s="282"/>
      <c r="D94" s="282"/>
      <c r="E94" s="282"/>
      <c r="F94" s="282"/>
      <c r="G94" s="282"/>
      <c r="H94" s="282"/>
      <c r="I94" s="282"/>
      <c r="J94" s="30">
        <f>+J95</f>
        <v>0</v>
      </c>
      <c r="K94" s="30">
        <f>+K95</f>
        <v>0</v>
      </c>
      <c r="L94" s="168"/>
    </row>
    <row r="95" spans="1:12" s="173" customFormat="1" ht="30" customHeight="1">
      <c r="A95" s="191"/>
      <c r="B95" s="45" t="s">
        <v>216</v>
      </c>
      <c r="C95" s="271" t="s">
        <v>217</v>
      </c>
      <c r="D95" s="271"/>
      <c r="E95" s="271"/>
      <c r="F95" s="271"/>
      <c r="G95" s="271"/>
      <c r="H95" s="271"/>
      <c r="I95" s="271"/>
      <c r="J95" s="192">
        <f>+J96</f>
        <v>0</v>
      </c>
      <c r="K95" s="192">
        <f>+K96</f>
        <v>0</v>
      </c>
      <c r="L95" s="193"/>
    </row>
    <row r="96" spans="1:12" s="99" customFormat="1" ht="16.5" customHeight="1">
      <c r="D96" s="189" t="s">
        <v>205</v>
      </c>
      <c r="E96" s="279" t="s">
        <v>206</v>
      </c>
      <c r="F96" s="280"/>
      <c r="G96" s="280"/>
      <c r="H96" s="280"/>
      <c r="I96" s="281"/>
      <c r="J96" s="30">
        <v>0</v>
      </c>
      <c r="K96" s="30">
        <v>0</v>
      </c>
      <c r="L96" s="168"/>
    </row>
    <row r="97" spans="1:12" s="99" customFormat="1" ht="16.5" customHeight="1">
      <c r="F97" s="275" t="s">
        <v>207</v>
      </c>
      <c r="G97" s="276"/>
      <c r="H97" s="276"/>
      <c r="I97" s="276"/>
      <c r="J97" s="276"/>
      <c r="K97" s="277"/>
      <c r="L97" s="168"/>
    </row>
    <row r="98" spans="1:12" s="99" customFormat="1" ht="16.5" customHeight="1">
      <c r="G98" s="275" t="s">
        <v>9</v>
      </c>
      <c r="H98" s="276"/>
      <c r="I98" s="276"/>
      <c r="J98" s="276"/>
      <c r="K98" s="277"/>
      <c r="L98" s="168"/>
    </row>
    <row r="99" spans="1:12" s="99" customFormat="1" ht="39.75" customHeight="1">
      <c r="H99" s="275" t="s">
        <v>209</v>
      </c>
      <c r="I99" s="276"/>
      <c r="J99" s="276"/>
      <c r="K99" s="277"/>
      <c r="L99" s="168"/>
    </row>
    <row r="100" spans="1:12" s="99" customFormat="1">
      <c r="I100" s="67" t="s">
        <v>208</v>
      </c>
      <c r="J100" s="101" t="s">
        <v>110</v>
      </c>
      <c r="K100" s="101">
        <v>1</v>
      </c>
      <c r="L100" s="168"/>
    </row>
    <row r="101" spans="1:12" ht="25.5" customHeight="1">
      <c r="A101" s="282" t="s">
        <v>55</v>
      </c>
      <c r="B101" s="282"/>
      <c r="C101" s="282"/>
      <c r="D101" s="282"/>
      <c r="E101" s="282"/>
      <c r="F101" s="282"/>
      <c r="G101" s="282"/>
      <c r="H101" s="282"/>
      <c r="I101" s="298"/>
      <c r="J101" s="116">
        <f>J102</f>
        <v>-867702</v>
      </c>
      <c r="K101" s="116">
        <f>K102</f>
        <v>0</v>
      </c>
    </row>
    <row r="102" spans="1:12" ht="39" customHeight="1">
      <c r="B102" s="45" t="s">
        <v>56</v>
      </c>
      <c r="C102" s="271" t="s">
        <v>20</v>
      </c>
      <c r="D102" s="271"/>
      <c r="E102" s="271"/>
      <c r="F102" s="271"/>
      <c r="G102" s="271"/>
      <c r="H102" s="271"/>
      <c r="I102" s="271"/>
      <c r="J102" s="29">
        <f>J103+J107</f>
        <v>-867702</v>
      </c>
      <c r="K102" s="29">
        <f>K103+K107</f>
        <v>0</v>
      </c>
    </row>
    <row r="103" spans="1:12" ht="36.75" customHeight="1">
      <c r="A103" s="294"/>
      <c r="B103" s="294"/>
      <c r="C103" s="294"/>
      <c r="D103" s="45" t="s">
        <v>57</v>
      </c>
      <c r="E103" s="271" t="s">
        <v>29</v>
      </c>
      <c r="F103" s="271"/>
      <c r="G103" s="271"/>
      <c r="H103" s="271"/>
      <c r="I103" s="271"/>
      <c r="J103" s="46">
        <f>+'Havelvats 2'!G145</f>
        <v>505730</v>
      </c>
      <c r="K103" s="46">
        <f>+'Havelvats 2'!H145</f>
        <v>1491028</v>
      </c>
    </row>
    <row r="104" spans="1:12" ht="41.25" customHeight="1">
      <c r="A104" s="294"/>
      <c r="B104" s="294"/>
      <c r="C104" s="294"/>
      <c r="D104" s="294"/>
      <c r="E104" s="294"/>
      <c r="F104" s="271" t="s">
        <v>58</v>
      </c>
      <c r="G104" s="271"/>
      <c r="H104" s="271"/>
      <c r="I104" s="271"/>
      <c r="J104" s="271"/>
      <c r="K104" s="271"/>
    </row>
    <row r="105" spans="1:12" ht="29.25" customHeight="1">
      <c r="A105" s="294"/>
      <c r="B105" s="294"/>
      <c r="C105" s="294"/>
      <c r="D105" s="294"/>
      <c r="E105" s="294"/>
      <c r="F105" s="294"/>
      <c r="G105" s="271" t="s">
        <v>9</v>
      </c>
      <c r="H105" s="271"/>
      <c r="I105" s="271"/>
      <c r="J105" s="271"/>
      <c r="K105" s="271"/>
    </row>
    <row r="106" spans="1:12">
      <c r="A106" s="294"/>
      <c r="B106" s="294"/>
      <c r="C106" s="294"/>
      <c r="D106" s="294"/>
      <c r="E106" s="294"/>
      <c r="F106" s="294"/>
      <c r="G106" s="294"/>
      <c r="H106" s="271" t="s">
        <v>59</v>
      </c>
      <c r="I106" s="271"/>
      <c r="J106" s="271"/>
      <c r="K106" s="271"/>
    </row>
    <row r="107" spans="1:12">
      <c r="A107" s="294"/>
      <c r="B107" s="294"/>
      <c r="C107" s="294"/>
      <c r="D107" s="45" t="s">
        <v>57</v>
      </c>
      <c r="E107" s="271" t="s">
        <v>29</v>
      </c>
      <c r="F107" s="271"/>
      <c r="G107" s="271"/>
      <c r="H107" s="271"/>
      <c r="I107" s="271"/>
      <c r="J107" s="46">
        <f>+'Havelvats 2'!G153</f>
        <v>-1373432</v>
      </c>
      <c r="K107" s="46">
        <f>+'Havelvats 2'!H153</f>
        <v>-1491028</v>
      </c>
    </row>
    <row r="108" spans="1:12" ht="41.25" customHeight="1">
      <c r="A108" s="294"/>
      <c r="B108" s="294"/>
      <c r="C108" s="294"/>
      <c r="D108" s="294"/>
      <c r="E108" s="294"/>
      <c r="F108" s="271" t="s">
        <v>58</v>
      </c>
      <c r="G108" s="271"/>
      <c r="H108" s="271"/>
      <c r="I108" s="271"/>
      <c r="J108" s="271"/>
      <c r="K108" s="271"/>
    </row>
    <row r="109" spans="1:12" ht="29.25" customHeight="1">
      <c r="A109" s="294"/>
      <c r="B109" s="294"/>
      <c r="C109" s="294"/>
      <c r="D109" s="294"/>
      <c r="E109" s="294"/>
      <c r="F109" s="294"/>
      <c r="G109" s="271" t="s">
        <v>9</v>
      </c>
      <c r="H109" s="271"/>
      <c r="I109" s="271"/>
      <c r="J109" s="271"/>
      <c r="K109" s="271"/>
    </row>
    <row r="110" spans="1:12">
      <c r="A110" s="294"/>
      <c r="B110" s="294"/>
      <c r="C110" s="294"/>
      <c r="D110" s="294"/>
      <c r="E110" s="294"/>
      <c r="F110" s="294"/>
      <c r="G110" s="294"/>
      <c r="H110" s="271" t="s">
        <v>59</v>
      </c>
      <c r="I110" s="271"/>
      <c r="J110" s="271"/>
      <c r="K110" s="271"/>
    </row>
  </sheetData>
  <mergeCells count="96">
    <mergeCell ref="G98:K98"/>
    <mergeCell ref="H99:K99"/>
    <mergeCell ref="A109:F109"/>
    <mergeCell ref="G109:K109"/>
    <mergeCell ref="H49:K49"/>
    <mergeCell ref="E58:I58"/>
    <mergeCell ref="F59:K59"/>
    <mergeCell ref="A101:I101"/>
    <mergeCell ref="C102:I102"/>
    <mergeCell ref="E51:I51"/>
    <mergeCell ref="G60:K60"/>
    <mergeCell ref="H61:K61"/>
    <mergeCell ref="H69:K69"/>
    <mergeCell ref="F52:K52"/>
    <mergeCell ref="H54:K54"/>
    <mergeCell ref="G68:K68"/>
    <mergeCell ref="G53:K53"/>
    <mergeCell ref="E66:I66"/>
    <mergeCell ref="F28:K28"/>
    <mergeCell ref="G29:K29"/>
    <mergeCell ref="A110:G110"/>
    <mergeCell ref="H110:K110"/>
    <mergeCell ref="A105:F105"/>
    <mergeCell ref="G105:K105"/>
    <mergeCell ref="A106:G106"/>
    <mergeCell ref="H106:K106"/>
    <mergeCell ref="A107:C107"/>
    <mergeCell ref="E107:I107"/>
    <mergeCell ref="A108:E108"/>
    <mergeCell ref="F108:K108"/>
    <mergeCell ref="A103:C103"/>
    <mergeCell ref="E103:I103"/>
    <mergeCell ref="A104:E104"/>
    <mergeCell ref="F104:K104"/>
    <mergeCell ref="E20:I20"/>
    <mergeCell ref="F21:K21"/>
    <mergeCell ref="G22:K22"/>
    <mergeCell ref="H23:K23"/>
    <mergeCell ref="E27:I27"/>
    <mergeCell ref="F47:K47"/>
    <mergeCell ref="G48:K48"/>
    <mergeCell ref="E32:I32"/>
    <mergeCell ref="F33:K33"/>
    <mergeCell ref="G34:K34"/>
    <mergeCell ref="H35:K35"/>
    <mergeCell ref="G43:K43"/>
    <mergeCell ref="H44:K44"/>
    <mergeCell ref="E46:I46"/>
    <mergeCell ref="A1:K1"/>
    <mergeCell ref="A3:K3"/>
    <mergeCell ref="A7:I7"/>
    <mergeCell ref="A5:A6"/>
    <mergeCell ref="B5:C5"/>
    <mergeCell ref="D5:G5"/>
    <mergeCell ref="H5:H6"/>
    <mergeCell ref="D2:I2"/>
    <mergeCell ref="I5:I6"/>
    <mergeCell ref="J5:K5"/>
    <mergeCell ref="A8:I8"/>
    <mergeCell ref="C9:I9"/>
    <mergeCell ref="H13:K13"/>
    <mergeCell ref="E41:I41"/>
    <mergeCell ref="F42:K42"/>
    <mergeCell ref="E14:I14"/>
    <mergeCell ref="F15:K15"/>
    <mergeCell ref="G16:K16"/>
    <mergeCell ref="H17:K17"/>
    <mergeCell ref="C40:I40"/>
    <mergeCell ref="E10:I10"/>
    <mergeCell ref="F11:K11"/>
    <mergeCell ref="G12:K12"/>
    <mergeCell ref="C26:I26"/>
    <mergeCell ref="H30:K30"/>
    <mergeCell ref="C19:I19"/>
    <mergeCell ref="F97:K97"/>
    <mergeCell ref="G91:K91"/>
    <mergeCell ref="H92:K92"/>
    <mergeCell ref="E96:I96"/>
    <mergeCell ref="H75:K75"/>
    <mergeCell ref="A94:I94"/>
    <mergeCell ref="E77:I77"/>
    <mergeCell ref="F78:K78"/>
    <mergeCell ref="G79:K79"/>
    <mergeCell ref="H80:K80"/>
    <mergeCell ref="E89:I89"/>
    <mergeCell ref="F90:K90"/>
    <mergeCell ref="C95:I95"/>
    <mergeCell ref="F73:K73"/>
    <mergeCell ref="G74:K74"/>
    <mergeCell ref="F67:K67"/>
    <mergeCell ref="C71:I71"/>
    <mergeCell ref="E62:I62"/>
    <mergeCell ref="F63:K63"/>
    <mergeCell ref="G64:K64"/>
    <mergeCell ref="H65:K65"/>
    <mergeCell ref="E72:I72"/>
  </mergeCells>
  <pageMargins left="0.7" right="0.7" top="0.75" bottom="0.75" header="0.3" footer="0.3"/>
  <pageSetup paperSize="9" scale="1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O109"/>
  <sheetViews>
    <sheetView zoomScale="77" zoomScaleNormal="77" workbookViewId="0">
      <selection activeCell="J40" sqref="J40"/>
    </sheetView>
  </sheetViews>
  <sheetFormatPr defaultRowHeight="16.5"/>
  <cols>
    <col min="1" max="1" width="9.140625" style="1"/>
    <col min="2" max="3" width="11.28515625" style="1" customWidth="1"/>
    <col min="4" max="4" width="14.42578125" style="1" customWidth="1"/>
    <col min="5" max="5" width="11.140625" style="1" customWidth="1"/>
    <col min="6" max="6" width="14.140625" style="1" customWidth="1"/>
    <col min="7" max="7" width="9.140625" style="1"/>
    <col min="8" max="8" width="19.28515625" style="1" customWidth="1"/>
    <col min="9" max="9" width="66.5703125" style="1" customWidth="1"/>
    <col min="10" max="10" width="26.5703125" style="1" customWidth="1"/>
    <col min="11" max="11" width="26.85546875" style="1" customWidth="1"/>
    <col min="12" max="12" width="24.28515625" style="172" customWidth="1"/>
    <col min="13" max="13" width="26.42578125" style="63" customWidth="1"/>
    <col min="14" max="16384" width="9.140625" style="1"/>
  </cols>
  <sheetData>
    <row r="1" spans="1:13" s="6" customFormat="1" ht="65.25" customHeight="1">
      <c r="A1" s="290" t="s">
        <v>213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171"/>
      <c r="M1" s="64"/>
    </row>
    <row r="2" spans="1:13" s="6" customFormat="1" ht="17.25" customHeight="1">
      <c r="D2" s="293"/>
      <c r="E2" s="293"/>
      <c r="F2" s="293"/>
      <c r="G2" s="293"/>
      <c r="H2" s="293"/>
      <c r="I2" s="293"/>
      <c r="J2" s="190"/>
      <c r="L2" s="171"/>
      <c r="M2" s="64"/>
    </row>
    <row r="3" spans="1:13" s="6" customFormat="1" ht="47.25" customHeight="1">
      <c r="A3" s="200" t="s">
        <v>214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171"/>
      <c r="M3" s="64"/>
    </row>
    <row r="4" spans="1:13" ht="20.25" customHeight="1">
      <c r="K4" s="1" t="s">
        <v>245</v>
      </c>
    </row>
    <row r="5" spans="1:13" ht="61.5" customHeight="1">
      <c r="A5" s="291" t="s">
        <v>247</v>
      </c>
      <c r="B5" s="291" t="s">
        <v>44</v>
      </c>
      <c r="C5" s="291"/>
      <c r="D5" s="291" t="s">
        <v>45</v>
      </c>
      <c r="E5" s="291"/>
      <c r="F5" s="291"/>
      <c r="G5" s="291"/>
      <c r="H5" s="291" t="s">
        <v>46</v>
      </c>
      <c r="I5" s="291" t="s">
        <v>47</v>
      </c>
      <c r="J5" s="246" t="s">
        <v>13</v>
      </c>
      <c r="K5" s="248"/>
    </row>
    <row r="6" spans="1:13" ht="33">
      <c r="A6" s="292"/>
      <c r="B6" s="28" t="s">
        <v>48</v>
      </c>
      <c r="C6" s="28" t="s">
        <v>49</v>
      </c>
      <c r="D6" s="28" t="s">
        <v>48</v>
      </c>
      <c r="E6" s="28" t="s">
        <v>49</v>
      </c>
      <c r="F6" s="28" t="s">
        <v>50</v>
      </c>
      <c r="G6" s="28" t="s">
        <v>51</v>
      </c>
      <c r="H6" s="292"/>
      <c r="I6" s="292"/>
      <c r="J6" s="28" t="s">
        <v>52</v>
      </c>
      <c r="K6" s="28" t="s">
        <v>53</v>
      </c>
    </row>
    <row r="7" spans="1:13" ht="38.25" customHeight="1">
      <c r="A7" s="282" t="s">
        <v>54</v>
      </c>
      <c r="B7" s="282"/>
      <c r="C7" s="282"/>
      <c r="D7" s="282"/>
      <c r="E7" s="282"/>
      <c r="F7" s="282"/>
      <c r="G7" s="282"/>
      <c r="H7" s="282"/>
      <c r="I7" s="282"/>
      <c r="J7" s="29">
        <f>+J8+J100</f>
        <v>0</v>
      </c>
      <c r="K7" s="29">
        <f>+K8+K100</f>
        <v>0</v>
      </c>
    </row>
    <row r="8" spans="1:13" ht="30" customHeight="1">
      <c r="A8" s="283" t="s">
        <v>105</v>
      </c>
      <c r="B8" s="283"/>
      <c r="C8" s="283"/>
      <c r="D8" s="283"/>
      <c r="E8" s="283"/>
      <c r="F8" s="283"/>
      <c r="G8" s="283"/>
      <c r="H8" s="283"/>
      <c r="I8" s="283"/>
      <c r="J8" s="30">
        <f>+J9+J46+J77+J19+J26+J40</f>
        <v>867702</v>
      </c>
      <c r="K8" s="30">
        <f>+K9+K46+K77+K19+K26+K40</f>
        <v>0</v>
      </c>
    </row>
    <row r="9" spans="1:13" ht="36" customHeight="1">
      <c r="A9" s="23"/>
      <c r="B9" s="31" t="s">
        <v>78</v>
      </c>
      <c r="C9" s="284" t="s">
        <v>79</v>
      </c>
      <c r="D9" s="284"/>
      <c r="E9" s="284"/>
      <c r="F9" s="284"/>
      <c r="G9" s="284"/>
      <c r="H9" s="284"/>
      <c r="I9" s="284"/>
      <c r="J9" s="30">
        <f t="shared" ref="J9:K9" si="0">+J10+J14</f>
        <v>-80000</v>
      </c>
      <c r="K9" s="30">
        <f t="shared" si="0"/>
        <v>-2190334</v>
      </c>
    </row>
    <row r="10" spans="1:13" ht="38.25" customHeight="1">
      <c r="A10" s="24"/>
      <c r="B10" s="24"/>
      <c r="C10" s="24"/>
      <c r="D10" s="32" t="s">
        <v>106</v>
      </c>
      <c r="E10" s="285" t="s">
        <v>67</v>
      </c>
      <c r="F10" s="285"/>
      <c r="G10" s="285"/>
      <c r="H10" s="285"/>
      <c r="I10" s="285"/>
      <c r="J10" s="30">
        <f>+'Havelvats 2'!G71</f>
        <v>-80000</v>
      </c>
      <c r="K10" s="30">
        <f>+'Havelvats 2'!H71</f>
        <v>-380000</v>
      </c>
    </row>
    <row r="11" spans="1:13" ht="33" customHeight="1">
      <c r="A11" s="24"/>
      <c r="B11" s="24"/>
      <c r="C11" s="24"/>
      <c r="D11" s="27"/>
      <c r="E11" s="27"/>
      <c r="F11" s="285" t="s">
        <v>107</v>
      </c>
      <c r="G11" s="285"/>
      <c r="H11" s="285"/>
      <c r="I11" s="285"/>
      <c r="J11" s="285"/>
      <c r="K11" s="285"/>
    </row>
    <row r="12" spans="1:13" ht="47.25" customHeight="1">
      <c r="A12" s="24"/>
      <c r="B12" s="24"/>
      <c r="C12" s="24"/>
      <c r="D12" s="27"/>
      <c r="E12" s="27"/>
      <c r="F12" s="27"/>
      <c r="G12" s="285" t="s">
        <v>108</v>
      </c>
      <c r="H12" s="285"/>
      <c r="I12" s="285"/>
      <c r="J12" s="285"/>
      <c r="K12" s="285"/>
    </row>
    <row r="13" spans="1:13" ht="61.5" customHeight="1">
      <c r="A13" s="24"/>
      <c r="B13" s="24"/>
      <c r="C13" s="24"/>
      <c r="D13" s="27"/>
      <c r="E13" s="27"/>
      <c r="F13" s="27"/>
      <c r="G13" s="27"/>
      <c r="H13" s="285" t="s">
        <v>109</v>
      </c>
      <c r="I13" s="285"/>
      <c r="J13" s="285"/>
      <c r="K13" s="285"/>
    </row>
    <row r="14" spans="1:13" ht="42" customHeight="1">
      <c r="A14" s="24"/>
      <c r="B14" s="24"/>
      <c r="C14" s="24"/>
      <c r="D14" s="33" t="s">
        <v>223</v>
      </c>
      <c r="E14" s="286" t="s">
        <v>219</v>
      </c>
      <c r="F14" s="286"/>
      <c r="G14" s="286"/>
      <c r="H14" s="286"/>
      <c r="I14" s="286"/>
      <c r="J14" s="30">
        <f>+'Havelvats 1'!G11</f>
        <v>0</v>
      </c>
      <c r="K14" s="30">
        <f>+'Havelvats 1'!H11</f>
        <v>-1810334</v>
      </c>
    </row>
    <row r="15" spans="1:13" ht="37.5" customHeight="1">
      <c r="A15" s="24"/>
      <c r="B15" s="24"/>
      <c r="C15" s="24"/>
      <c r="D15" s="25"/>
      <c r="E15" s="25"/>
      <c r="F15" s="286" t="s">
        <v>224</v>
      </c>
      <c r="G15" s="286"/>
      <c r="H15" s="286"/>
      <c r="I15" s="286"/>
      <c r="J15" s="286"/>
      <c r="K15" s="286"/>
    </row>
    <row r="16" spans="1:13" ht="36.75" customHeight="1">
      <c r="A16" s="24"/>
      <c r="B16" s="24"/>
      <c r="C16" s="24"/>
      <c r="D16" s="25"/>
      <c r="E16" s="25"/>
      <c r="F16" s="25"/>
      <c r="G16" s="286" t="s">
        <v>108</v>
      </c>
      <c r="H16" s="286"/>
      <c r="I16" s="286"/>
      <c r="J16" s="286"/>
      <c r="K16" s="286"/>
    </row>
    <row r="17" spans="1:13" ht="38.25" customHeight="1">
      <c r="A17" s="24"/>
      <c r="B17" s="24"/>
      <c r="C17" s="24"/>
      <c r="D17" s="25"/>
      <c r="E17" s="25"/>
      <c r="F17" s="25"/>
      <c r="G17" s="25"/>
      <c r="H17" s="286" t="s">
        <v>225</v>
      </c>
      <c r="I17" s="286"/>
      <c r="J17" s="286"/>
      <c r="K17" s="286"/>
    </row>
    <row r="18" spans="1:13" ht="33">
      <c r="A18" s="24"/>
      <c r="B18" s="24"/>
      <c r="C18" s="24"/>
      <c r="D18" s="25"/>
      <c r="E18" s="25"/>
      <c r="F18" s="25"/>
      <c r="G18" s="25"/>
      <c r="H18" s="25"/>
      <c r="I18" s="34" t="s">
        <v>226</v>
      </c>
      <c r="J18" s="35" t="s">
        <v>110</v>
      </c>
      <c r="K18" s="100">
        <v>-2</v>
      </c>
    </row>
    <row r="19" spans="1:13" ht="36" customHeight="1">
      <c r="A19" s="23"/>
      <c r="B19" s="31">
        <v>1058</v>
      </c>
      <c r="C19" s="284" t="s">
        <v>195</v>
      </c>
      <c r="D19" s="284"/>
      <c r="E19" s="284"/>
      <c r="F19" s="284"/>
      <c r="G19" s="284"/>
      <c r="H19" s="284"/>
      <c r="I19" s="284"/>
      <c r="J19" s="30">
        <f t="shared" ref="J19:K19" si="1">+J20</f>
        <v>0</v>
      </c>
      <c r="K19" s="30">
        <f t="shared" si="1"/>
        <v>0</v>
      </c>
    </row>
    <row r="20" spans="1:13" s="99" customFormat="1" ht="33">
      <c r="D20" s="45" t="s">
        <v>176</v>
      </c>
      <c r="E20" s="271" t="s">
        <v>177</v>
      </c>
      <c r="F20" s="274"/>
      <c r="G20" s="274"/>
      <c r="H20" s="274"/>
      <c r="I20" s="274"/>
      <c r="J20" s="105">
        <v>0</v>
      </c>
      <c r="K20" s="105">
        <v>0</v>
      </c>
      <c r="L20" s="173"/>
    </row>
    <row r="21" spans="1:13" s="99" customFormat="1" ht="45.75" customHeight="1">
      <c r="F21" s="271" t="s">
        <v>178</v>
      </c>
      <c r="G21" s="271"/>
      <c r="H21" s="271"/>
      <c r="I21" s="271"/>
      <c r="J21" s="271"/>
      <c r="K21" s="271"/>
      <c r="L21" s="173"/>
    </row>
    <row r="22" spans="1:13" s="99" customFormat="1" ht="30" customHeight="1">
      <c r="G22" s="271" t="s">
        <v>9</v>
      </c>
      <c r="H22" s="271"/>
      <c r="I22" s="271"/>
      <c r="J22" s="271"/>
      <c r="K22" s="271"/>
      <c r="L22" s="173"/>
    </row>
    <row r="23" spans="1:13" s="99" customFormat="1" ht="30" customHeight="1">
      <c r="H23" s="271" t="s">
        <v>179</v>
      </c>
      <c r="I23" s="271"/>
      <c r="J23" s="271"/>
      <c r="K23" s="271"/>
      <c r="L23" s="173"/>
    </row>
    <row r="24" spans="1:13" s="99" customFormat="1" ht="39.75" customHeight="1">
      <c r="I24" s="67" t="s">
        <v>180</v>
      </c>
      <c r="J24" s="101" t="s">
        <v>110</v>
      </c>
      <c r="K24" s="100">
        <v>-5</v>
      </c>
      <c r="L24" s="173"/>
    </row>
    <row r="25" spans="1:13" s="99" customFormat="1" ht="49.5">
      <c r="I25" s="67" t="s">
        <v>181</v>
      </c>
      <c r="J25" s="101"/>
      <c r="K25" s="102">
        <v>5</v>
      </c>
      <c r="L25" s="173"/>
    </row>
    <row r="26" spans="1:13" ht="36" customHeight="1">
      <c r="A26" s="23"/>
      <c r="B26" s="31">
        <v>1059</v>
      </c>
      <c r="C26" s="284" t="s">
        <v>122</v>
      </c>
      <c r="D26" s="284"/>
      <c r="E26" s="284"/>
      <c r="F26" s="284"/>
      <c r="G26" s="284"/>
      <c r="H26" s="284"/>
      <c r="I26" s="289"/>
      <c r="J26" s="104">
        <f t="shared" ref="J26:K26" si="2">+J27+J32</f>
        <v>505730</v>
      </c>
      <c r="K26" s="104">
        <f t="shared" si="2"/>
        <v>1491028</v>
      </c>
    </row>
    <row r="27" spans="1:13" ht="42" customHeight="1">
      <c r="A27" s="24"/>
      <c r="B27" s="24"/>
      <c r="C27" s="24"/>
      <c r="D27" s="33" t="str">
        <f>+'Havelvats 1'!C13</f>
        <v>1059 - 11010</v>
      </c>
      <c r="E27" s="286" t="str">
        <f>+'Havelvats 1'!D13</f>
        <v>ՀՀ-ում գարնանացան, աշնանացան և կերային մշակաբույսերի ցանքատարածությունների մոնիթորինգի իրականացմանն աջակցություն</v>
      </c>
      <c r="F27" s="286"/>
      <c r="G27" s="286"/>
      <c r="H27" s="286"/>
      <c r="I27" s="286"/>
      <c r="J27" s="30">
        <f>+'Havelvats 1'!G13</f>
        <v>14730</v>
      </c>
      <c r="K27" s="30">
        <f>+'Havelvats 1'!H13</f>
        <v>43428</v>
      </c>
    </row>
    <row r="28" spans="1:13" ht="37.5" customHeight="1">
      <c r="A28" s="24"/>
      <c r="B28" s="24"/>
      <c r="C28" s="24"/>
      <c r="D28" s="25"/>
      <c r="E28" s="25"/>
      <c r="F28" s="286" t="str">
        <f>+'Havelvats 1'!E13</f>
        <v xml:space="preserve"> Համայնքների կողմից  մշակաբույսերի և բազմամյա խոտաբույսերի մոնիթորինգի իրականացում, արդյունքների ամփոփում և համապատասխան տեղեկատվության ներկայացում </v>
      </c>
      <c r="G28" s="286"/>
      <c r="H28" s="286"/>
      <c r="I28" s="286"/>
      <c r="J28" s="286"/>
      <c r="K28" s="286"/>
    </row>
    <row r="29" spans="1:13" ht="36.75" customHeight="1">
      <c r="A29" s="24"/>
      <c r="B29" s="24"/>
      <c r="C29" s="24"/>
      <c r="D29" s="25"/>
      <c r="E29" s="25"/>
      <c r="F29" s="25"/>
      <c r="G29" s="286" t="str">
        <f>+'Havelvats 1'!F13</f>
        <v>Ծառայության մատուցում</v>
      </c>
      <c r="H29" s="286"/>
      <c r="I29" s="286"/>
      <c r="J29" s="286"/>
      <c r="K29" s="286"/>
    </row>
    <row r="30" spans="1:13" ht="38.25" customHeight="1">
      <c r="A30" s="24"/>
      <c r="B30" s="24"/>
      <c r="C30" s="24"/>
      <c r="D30" s="25"/>
      <c r="E30" s="25"/>
      <c r="F30" s="25"/>
      <c r="G30" s="25"/>
      <c r="H30" s="286" t="s">
        <v>163</v>
      </c>
      <c r="I30" s="286"/>
      <c r="J30" s="286"/>
      <c r="K30" s="286"/>
    </row>
    <row r="31" spans="1:13" ht="39" customHeight="1">
      <c r="A31" s="24"/>
      <c r="B31" s="24"/>
      <c r="C31" s="24"/>
      <c r="D31" s="25"/>
      <c r="E31" s="25"/>
      <c r="F31" s="25"/>
      <c r="G31" s="25"/>
      <c r="H31" s="25"/>
      <c r="I31" s="34" t="s">
        <v>165</v>
      </c>
      <c r="J31" s="35" t="s">
        <v>110</v>
      </c>
      <c r="K31" s="182">
        <v>18950</v>
      </c>
    </row>
    <row r="32" spans="1:13" ht="41.25" customHeight="1">
      <c r="A32" s="24"/>
      <c r="B32" s="21"/>
      <c r="C32" s="21"/>
      <c r="D32" s="37" t="str">
        <f>+'Havelvats 1'!C14</f>
        <v>1059 - 12003</v>
      </c>
      <c r="E32" s="295" t="str">
        <f>+'Havelvats 1'!D14</f>
        <v xml:space="preserve">ՀՀ-ում գարնանացան, աշնանացան և կերային մշակաբույսերի մշակության հիմնական աշխատանքների համար կատարված ծախսերի մասնակի փոխհատուցման տրամադրում </v>
      </c>
      <c r="F32" s="295"/>
      <c r="G32" s="295"/>
      <c r="H32" s="295"/>
      <c r="I32" s="295"/>
      <c r="J32" s="97">
        <f>+'Havelvats 1'!G14</f>
        <v>491000</v>
      </c>
      <c r="K32" s="97">
        <f>+'Havelvats 1'!H14</f>
        <v>1447600</v>
      </c>
      <c r="M32" s="65"/>
    </row>
    <row r="33" spans="1:13" ht="40.5" customHeight="1">
      <c r="A33" s="24"/>
      <c r="B33" s="21"/>
      <c r="C33" s="21"/>
      <c r="D33" s="21"/>
      <c r="E33" s="21"/>
      <c r="F33" s="295" t="str">
        <f>+'Havelvats 1'!E14</f>
        <v>Մշակաբույսերի և բազմամյա խոտաբույսերի  ցանքատարածությունների ընդլայնմանը նպաստելու նպատակով մշակության հիմնական աշխատանքների համար կատարված ծախսերի մասնակի փոխհատուցում</v>
      </c>
      <c r="G33" s="295"/>
      <c r="H33" s="295"/>
      <c r="I33" s="295"/>
      <c r="J33" s="295"/>
      <c r="K33" s="295"/>
    </row>
    <row r="34" spans="1:13" ht="41.25" customHeight="1">
      <c r="A34" s="24"/>
      <c r="B34" s="21"/>
      <c r="C34" s="21"/>
      <c r="D34" s="21"/>
      <c r="E34" s="21"/>
      <c r="F34" s="21"/>
      <c r="G34" s="295" t="s">
        <v>108</v>
      </c>
      <c r="H34" s="295"/>
      <c r="I34" s="295"/>
      <c r="J34" s="295"/>
      <c r="K34" s="295"/>
      <c r="M34" s="183"/>
    </row>
    <row r="35" spans="1:13" ht="42" customHeight="1">
      <c r="A35" s="24"/>
      <c r="B35" s="21"/>
      <c r="C35" s="21"/>
      <c r="D35" s="21"/>
      <c r="E35" s="21"/>
      <c r="F35" s="21"/>
      <c r="G35" s="21"/>
      <c r="H35" s="295" t="s">
        <v>164</v>
      </c>
      <c r="I35" s="295"/>
      <c r="J35" s="295"/>
      <c r="K35" s="295"/>
    </row>
    <row r="36" spans="1:13" ht="30.75" customHeight="1">
      <c r="A36" s="24"/>
      <c r="B36" s="21"/>
      <c r="C36" s="21"/>
      <c r="D36" s="21"/>
      <c r="E36" s="21"/>
      <c r="F36" s="21"/>
      <c r="G36" s="21"/>
      <c r="H36" s="96"/>
      <c r="I36" s="38" t="s">
        <v>167</v>
      </c>
      <c r="J36" s="37"/>
      <c r="K36" s="179">
        <v>15000</v>
      </c>
      <c r="L36" s="181"/>
    </row>
    <row r="37" spans="1:13" ht="39" customHeight="1">
      <c r="A37" s="24"/>
      <c r="B37" s="21"/>
      <c r="C37" s="21"/>
      <c r="D37" s="21"/>
      <c r="E37" s="21"/>
      <c r="F37" s="21"/>
      <c r="G37" s="21"/>
      <c r="H37" s="21"/>
      <c r="I37" s="38" t="s">
        <v>168</v>
      </c>
      <c r="J37" s="39"/>
      <c r="K37" s="180">
        <v>1200</v>
      </c>
    </row>
    <row r="38" spans="1:13" ht="42" customHeight="1">
      <c r="A38" s="24"/>
      <c r="B38" s="21"/>
      <c r="C38" s="21"/>
      <c r="D38" s="21"/>
      <c r="E38" s="21"/>
      <c r="F38" s="21"/>
      <c r="G38" s="21"/>
      <c r="H38" s="21"/>
      <c r="I38" s="38" t="s">
        <v>166</v>
      </c>
      <c r="J38" s="39"/>
      <c r="K38" s="180">
        <v>500</v>
      </c>
    </row>
    <row r="39" spans="1:13" ht="40.5" customHeight="1">
      <c r="A39" s="24"/>
      <c r="B39" s="21"/>
      <c r="C39" s="21"/>
      <c r="D39" s="21"/>
      <c r="E39" s="21"/>
      <c r="F39" s="21"/>
      <c r="G39" s="21"/>
      <c r="H39" s="21"/>
      <c r="I39" s="38" t="s">
        <v>236</v>
      </c>
      <c r="J39" s="40"/>
      <c r="K39" s="180">
        <v>2250</v>
      </c>
    </row>
    <row r="40" spans="1:13" s="99" customFormat="1" ht="30" customHeight="1">
      <c r="B40" s="45" t="s">
        <v>216</v>
      </c>
      <c r="C40" s="271" t="s">
        <v>217</v>
      </c>
      <c r="D40" s="271"/>
      <c r="E40" s="271"/>
      <c r="F40" s="271"/>
      <c r="G40" s="271"/>
      <c r="H40" s="271"/>
      <c r="I40" s="271"/>
      <c r="J40" s="30">
        <f t="shared" ref="J40:K40" si="3">+J41</f>
        <v>0</v>
      </c>
      <c r="K40" s="30">
        <f t="shared" si="3"/>
        <v>0</v>
      </c>
      <c r="L40" s="173"/>
    </row>
    <row r="41" spans="1:13" s="99" customFormat="1" ht="30" customHeight="1">
      <c r="D41" s="45" t="s">
        <v>205</v>
      </c>
      <c r="E41" s="271" t="s">
        <v>206</v>
      </c>
      <c r="F41" s="271"/>
      <c r="G41" s="271"/>
      <c r="H41" s="271"/>
      <c r="I41" s="271"/>
      <c r="J41" s="30">
        <v>0</v>
      </c>
      <c r="K41" s="30">
        <v>0</v>
      </c>
      <c r="L41" s="173"/>
    </row>
    <row r="42" spans="1:13" s="99" customFormat="1" ht="30" customHeight="1">
      <c r="F42" s="271" t="s">
        <v>207</v>
      </c>
      <c r="G42" s="271"/>
      <c r="H42" s="271"/>
      <c r="I42" s="271"/>
      <c r="J42" s="271"/>
      <c r="K42" s="271"/>
      <c r="L42" s="173"/>
    </row>
    <row r="43" spans="1:13" s="99" customFormat="1" ht="30" customHeight="1">
      <c r="G43" s="271" t="s">
        <v>9</v>
      </c>
      <c r="H43" s="271"/>
      <c r="I43" s="271"/>
      <c r="J43" s="271"/>
      <c r="K43" s="271"/>
      <c r="L43" s="173"/>
    </row>
    <row r="44" spans="1:13" s="99" customFormat="1" ht="30" customHeight="1">
      <c r="H44" s="271" t="str">
        <f>+'Havelvats 4'!H99:K99</f>
        <v xml:space="preserve">  Ծառայությունը մատուցողի անվանումը` Մասնագիտացված կազմակերպություններ </v>
      </c>
      <c r="I44" s="271"/>
      <c r="J44" s="271"/>
      <c r="K44" s="271"/>
      <c r="L44" s="173"/>
    </row>
    <row r="45" spans="1:13" s="99" customFormat="1">
      <c r="I45" s="67" t="s">
        <v>208</v>
      </c>
      <c r="J45" s="101" t="s">
        <v>110</v>
      </c>
      <c r="K45" s="101">
        <v>1</v>
      </c>
      <c r="L45" s="173"/>
    </row>
    <row r="46" spans="1:13" ht="40.5" customHeight="1">
      <c r="A46" s="24"/>
      <c r="B46" s="62" t="s">
        <v>111</v>
      </c>
      <c r="C46" s="287" t="s">
        <v>60</v>
      </c>
      <c r="D46" s="288"/>
      <c r="E46" s="288"/>
      <c r="F46" s="288"/>
      <c r="G46" s="288"/>
      <c r="H46" s="288"/>
      <c r="I46" s="299"/>
      <c r="J46" s="117">
        <f>J47+J52+J57+J64++J72+J68</f>
        <v>-72770</v>
      </c>
      <c r="K46" s="117">
        <f>K47+K52+K57+K64++K72+K68</f>
        <v>-372770</v>
      </c>
    </row>
    <row r="47" spans="1:13" s="99" customFormat="1" ht="32.25" customHeight="1">
      <c r="D47" s="45" t="s">
        <v>182</v>
      </c>
      <c r="E47" s="271" t="s">
        <v>183</v>
      </c>
      <c r="F47" s="271"/>
      <c r="G47" s="271"/>
      <c r="H47" s="271"/>
      <c r="I47" s="271"/>
      <c r="J47" s="30">
        <v>0</v>
      </c>
      <c r="K47" s="30">
        <v>0</v>
      </c>
      <c r="L47" s="173"/>
    </row>
    <row r="48" spans="1:13" s="99" customFormat="1" ht="45" customHeight="1">
      <c r="F48" s="271" t="s">
        <v>184</v>
      </c>
      <c r="G48" s="271"/>
      <c r="H48" s="271"/>
      <c r="I48" s="271"/>
      <c r="J48" s="271"/>
      <c r="K48" s="271"/>
      <c r="L48" s="173"/>
    </row>
    <row r="49" spans="4:12" s="99" customFormat="1" ht="30" customHeight="1">
      <c r="G49" s="271" t="s">
        <v>9</v>
      </c>
      <c r="H49" s="271"/>
      <c r="I49" s="271"/>
      <c r="J49" s="271"/>
      <c r="K49" s="271"/>
      <c r="L49" s="173"/>
    </row>
    <row r="50" spans="4:12" s="99" customFormat="1" ht="30" customHeight="1">
      <c r="H50" s="271" t="s">
        <v>185</v>
      </c>
      <c r="I50" s="271"/>
      <c r="J50" s="271"/>
      <c r="K50" s="271"/>
      <c r="L50" s="173"/>
    </row>
    <row r="51" spans="4:12" s="99" customFormat="1" ht="66">
      <c r="I51" s="67" t="s">
        <v>186</v>
      </c>
      <c r="J51" s="101" t="s">
        <v>110</v>
      </c>
      <c r="K51" s="101">
        <v>1</v>
      </c>
      <c r="L51" s="173"/>
    </row>
    <row r="52" spans="4:12" s="99" customFormat="1" ht="60" customHeight="1">
      <c r="D52" s="45" t="s">
        <v>190</v>
      </c>
      <c r="E52" s="271" t="s">
        <v>142</v>
      </c>
      <c r="F52" s="271"/>
      <c r="G52" s="271"/>
      <c r="H52" s="271"/>
      <c r="I52" s="296"/>
      <c r="J52" s="104">
        <f>+'Havelvats 1'!G16</f>
        <v>-11070</v>
      </c>
      <c r="K52" s="104">
        <f>+'Havelvats 1'!H16</f>
        <v>-11070</v>
      </c>
      <c r="L52" s="173"/>
    </row>
    <row r="53" spans="4:12" s="99" customFormat="1" ht="30" customHeight="1">
      <c r="F53" s="271" t="s">
        <v>191</v>
      </c>
      <c r="G53" s="271"/>
      <c r="H53" s="271"/>
      <c r="I53" s="271"/>
      <c r="J53" s="271"/>
      <c r="K53" s="271"/>
      <c r="L53" s="173"/>
    </row>
    <row r="54" spans="4:12" s="99" customFormat="1" ht="30" customHeight="1">
      <c r="G54" s="271" t="s">
        <v>9</v>
      </c>
      <c r="H54" s="271"/>
      <c r="I54" s="271"/>
      <c r="J54" s="271"/>
      <c r="K54" s="271"/>
      <c r="L54" s="173"/>
    </row>
    <row r="55" spans="4:12" s="99" customFormat="1" ht="30" customHeight="1">
      <c r="H55" s="271" t="s">
        <v>185</v>
      </c>
      <c r="I55" s="271"/>
      <c r="J55" s="271"/>
      <c r="K55" s="271"/>
      <c r="L55" s="173"/>
    </row>
    <row r="56" spans="4:12" s="99" customFormat="1" ht="14.25" customHeight="1">
      <c r="H56" s="71"/>
      <c r="I56" s="71"/>
      <c r="J56" s="71"/>
      <c r="K56" s="71"/>
      <c r="L56" s="173"/>
    </row>
    <row r="57" spans="4:12" s="99" customFormat="1" ht="60" customHeight="1">
      <c r="D57" s="45" t="s">
        <v>169</v>
      </c>
      <c r="E57" s="271" t="s">
        <v>170</v>
      </c>
      <c r="F57" s="271"/>
      <c r="G57" s="296"/>
      <c r="H57" s="296"/>
      <c r="I57" s="296"/>
      <c r="J57" s="104">
        <v>0</v>
      </c>
      <c r="K57" s="104">
        <v>0</v>
      </c>
      <c r="L57" s="173"/>
    </row>
    <row r="58" spans="4:12" s="99" customFormat="1" ht="30" customHeight="1">
      <c r="F58" s="271" t="s">
        <v>171</v>
      </c>
      <c r="G58" s="271"/>
      <c r="H58" s="271"/>
      <c r="I58" s="271"/>
      <c r="J58" s="271"/>
      <c r="K58" s="271"/>
      <c r="L58" s="173"/>
    </row>
    <row r="59" spans="4:12" s="99" customFormat="1" ht="30" customHeight="1">
      <c r="G59" s="271" t="s">
        <v>9</v>
      </c>
      <c r="H59" s="271"/>
      <c r="I59" s="271"/>
      <c r="J59" s="271"/>
      <c r="K59" s="271"/>
      <c r="L59" s="173"/>
    </row>
    <row r="60" spans="4:12" s="99" customFormat="1" ht="30" customHeight="1">
      <c r="H60" s="271" t="s">
        <v>172</v>
      </c>
      <c r="I60" s="271"/>
      <c r="J60" s="271"/>
      <c r="K60" s="271"/>
      <c r="L60" s="173"/>
    </row>
    <row r="61" spans="4:12" s="99" customFormat="1" ht="49.5">
      <c r="I61" s="67" t="s">
        <v>173</v>
      </c>
      <c r="J61" s="119" t="s">
        <v>110</v>
      </c>
      <c r="K61" s="119">
        <v>-1</v>
      </c>
      <c r="L61" s="173"/>
    </row>
    <row r="62" spans="4:12" s="99" customFormat="1" ht="65.25" customHeight="1">
      <c r="I62" s="67" t="s">
        <v>175</v>
      </c>
      <c r="J62" s="101"/>
      <c r="K62" s="101">
        <v>4</v>
      </c>
      <c r="L62" s="173"/>
    </row>
    <row r="63" spans="4:12" s="99" customFormat="1" ht="48" customHeight="1">
      <c r="I63" s="106" t="s">
        <v>174</v>
      </c>
      <c r="J63" s="107" t="s">
        <v>110</v>
      </c>
      <c r="K63" s="108">
        <v>-15</v>
      </c>
      <c r="L63" s="173"/>
    </row>
    <row r="64" spans="4:12" s="99" customFormat="1" ht="44.25" customHeight="1">
      <c r="D64" s="45" t="s">
        <v>192</v>
      </c>
      <c r="E64" s="271" t="s">
        <v>145</v>
      </c>
      <c r="F64" s="271"/>
      <c r="G64" s="271"/>
      <c r="H64" s="271"/>
      <c r="I64" s="271"/>
      <c r="J64" s="30">
        <f>+'Havelvats 1'!G17</f>
        <v>-16700</v>
      </c>
      <c r="K64" s="30">
        <f>+'Havelvats 1'!H17</f>
        <v>-16700</v>
      </c>
      <c r="L64" s="173"/>
    </row>
    <row r="65" spans="1:15" s="99" customFormat="1" ht="45.75" customHeight="1">
      <c r="F65" s="271" t="s">
        <v>193</v>
      </c>
      <c r="G65" s="271"/>
      <c r="H65" s="271"/>
      <c r="I65" s="271"/>
      <c r="J65" s="271"/>
      <c r="K65" s="271"/>
      <c r="L65" s="173"/>
    </row>
    <row r="66" spans="1:15" s="99" customFormat="1" ht="30" customHeight="1">
      <c r="G66" s="271" t="s">
        <v>108</v>
      </c>
      <c r="H66" s="271"/>
      <c r="I66" s="271"/>
      <c r="J66" s="271"/>
      <c r="K66" s="271"/>
      <c r="L66" s="173"/>
    </row>
    <row r="67" spans="1:15" s="99" customFormat="1" ht="30" customHeight="1">
      <c r="H67" s="274" t="s">
        <v>194</v>
      </c>
      <c r="I67" s="274"/>
      <c r="J67" s="274"/>
      <c r="K67" s="274"/>
      <c r="L67" s="173"/>
    </row>
    <row r="68" spans="1:15" s="99" customFormat="1" ht="30" customHeight="1">
      <c r="D68" s="45" t="s">
        <v>210</v>
      </c>
      <c r="E68" s="271" t="s">
        <v>119</v>
      </c>
      <c r="F68" s="271"/>
      <c r="G68" s="271"/>
      <c r="H68" s="271"/>
      <c r="I68" s="271"/>
      <c r="J68" s="30">
        <f>+'Havelvats 1'!G18</f>
        <v>-45000</v>
      </c>
      <c r="K68" s="30">
        <f>+'Havelvats 1'!H18</f>
        <v>-145000</v>
      </c>
      <c r="L68" s="173"/>
    </row>
    <row r="69" spans="1:15" s="99" customFormat="1" ht="30" customHeight="1">
      <c r="F69" s="271" t="s">
        <v>211</v>
      </c>
      <c r="G69" s="271"/>
      <c r="H69" s="271"/>
      <c r="I69" s="271"/>
      <c r="J69" s="271"/>
      <c r="K69" s="271"/>
      <c r="L69" s="173"/>
    </row>
    <row r="70" spans="1:15" s="99" customFormat="1" ht="30" customHeight="1">
      <c r="G70" s="271" t="s">
        <v>108</v>
      </c>
      <c r="H70" s="271"/>
      <c r="I70" s="271"/>
      <c r="J70" s="271"/>
      <c r="K70" s="271"/>
      <c r="L70" s="173"/>
    </row>
    <row r="71" spans="1:15" s="99" customFormat="1" ht="30" customHeight="1">
      <c r="H71" s="271" t="s">
        <v>212</v>
      </c>
      <c r="I71" s="271"/>
      <c r="J71" s="271"/>
      <c r="K71" s="271"/>
      <c r="L71" s="173"/>
    </row>
    <row r="72" spans="1:15" ht="66" customHeight="1">
      <c r="A72" s="24"/>
      <c r="B72" s="21"/>
      <c r="C72" s="21"/>
      <c r="D72" s="45" t="s">
        <v>115</v>
      </c>
      <c r="E72" s="295" t="str">
        <f>+'Havelvats 1'!D19</f>
        <v>Հայաստանի Հանարապետության տնտեսապես բարդ ապրանքների արտադրությամբ զբաղվող առևտրային ընկերություններին պետական աջակցություն</v>
      </c>
      <c r="F72" s="295"/>
      <c r="G72" s="295"/>
      <c r="H72" s="295"/>
      <c r="I72" s="297"/>
      <c r="J72" s="118">
        <f>+'Havelvats 2'!G56</f>
        <v>0</v>
      </c>
      <c r="K72" s="118">
        <f>+'Havelvats 2'!H56</f>
        <v>-200000</v>
      </c>
    </row>
    <row r="73" spans="1:15" ht="39" customHeight="1">
      <c r="A73" s="24"/>
      <c r="B73" s="21"/>
      <c r="C73" s="21"/>
      <c r="D73" s="21"/>
      <c r="E73" s="21"/>
      <c r="F73" s="269" t="s">
        <v>187</v>
      </c>
      <c r="G73" s="269"/>
      <c r="H73" s="269"/>
      <c r="I73" s="269"/>
      <c r="J73" s="269"/>
      <c r="K73" s="269"/>
    </row>
    <row r="74" spans="1:15" ht="16.5" customHeight="1">
      <c r="A74" s="24"/>
      <c r="B74" s="21"/>
      <c r="C74" s="21"/>
      <c r="D74" s="21"/>
      <c r="E74" s="21"/>
      <c r="F74" s="99"/>
      <c r="G74" s="271" t="s">
        <v>108</v>
      </c>
      <c r="H74" s="271"/>
      <c r="I74" s="271"/>
      <c r="J74" s="271"/>
      <c r="K74" s="271"/>
    </row>
    <row r="75" spans="1:15" ht="40.5" customHeight="1">
      <c r="A75" s="24"/>
      <c r="B75" s="21"/>
      <c r="C75" s="21"/>
      <c r="D75" s="21"/>
      <c r="E75" s="21"/>
      <c r="F75" s="99"/>
      <c r="G75" s="99"/>
      <c r="H75" s="271" t="s">
        <v>188</v>
      </c>
      <c r="I75" s="271"/>
      <c r="J75" s="271"/>
      <c r="K75" s="271"/>
    </row>
    <row r="76" spans="1:15" ht="49.5" customHeight="1">
      <c r="A76" s="24"/>
      <c r="B76" s="21"/>
      <c r="C76" s="21"/>
      <c r="D76" s="21"/>
      <c r="E76" s="21"/>
      <c r="F76" s="99"/>
      <c r="G76" s="99"/>
      <c r="H76" s="99"/>
      <c r="I76" s="67" t="s">
        <v>189</v>
      </c>
      <c r="J76" s="101" t="s">
        <v>110</v>
      </c>
      <c r="K76" s="100">
        <v>-2</v>
      </c>
      <c r="L76" s="174">
        <v>7.0000000000000007E-2</v>
      </c>
      <c r="M76" s="63">
        <f>+K76*1000*L76</f>
        <v>-140</v>
      </c>
      <c r="N76" s="63" t="e">
        <f>+L76*1000*#REF!</f>
        <v>#REF!</v>
      </c>
      <c r="O76" s="63"/>
    </row>
    <row r="77" spans="1:15" ht="46.5" customHeight="1">
      <c r="A77" s="24"/>
      <c r="B77" s="41" t="s">
        <v>61</v>
      </c>
      <c r="C77" s="272" t="s">
        <v>62</v>
      </c>
      <c r="D77" s="272"/>
      <c r="E77" s="272"/>
      <c r="F77" s="272"/>
      <c r="G77" s="272"/>
      <c r="H77" s="272"/>
      <c r="I77" s="273"/>
      <c r="J77" s="104">
        <f>+J78+J83+J95</f>
        <v>514742</v>
      </c>
      <c r="K77" s="104">
        <f t="shared" ref="K77" si="4">+K78+K83+K95</f>
        <v>1072076</v>
      </c>
      <c r="L77" s="175"/>
      <c r="N77" s="63"/>
      <c r="O77" s="63"/>
    </row>
    <row r="78" spans="1:15" ht="46.5" customHeight="1">
      <c r="A78" s="24"/>
      <c r="B78" s="22"/>
      <c r="C78" s="22"/>
      <c r="D78" s="45" t="s">
        <v>137</v>
      </c>
      <c r="E78" s="269" t="s">
        <v>132</v>
      </c>
      <c r="F78" s="269"/>
      <c r="G78" s="269"/>
      <c r="H78" s="269"/>
      <c r="I78" s="269"/>
      <c r="J78" s="30">
        <f>+'Havelvats 2'!G107</f>
        <v>-266914.5</v>
      </c>
      <c r="K78" s="30">
        <f>+'Havelvats 2'!H107</f>
        <v>-266914.5</v>
      </c>
    </row>
    <row r="79" spans="1:15" ht="46.5" customHeight="1">
      <c r="A79" s="24"/>
      <c r="B79" s="22"/>
      <c r="C79" s="22"/>
      <c r="D79" s="26"/>
      <c r="E79" s="26"/>
      <c r="F79" s="269" t="s">
        <v>138</v>
      </c>
      <c r="G79" s="269"/>
      <c r="H79" s="269"/>
      <c r="I79" s="269"/>
      <c r="J79" s="269"/>
      <c r="K79" s="269"/>
      <c r="L79" s="176"/>
      <c r="M79" s="63">
        <f t="shared" ref="M79:M109" si="5">+K79*1000*L79</f>
        <v>0</v>
      </c>
    </row>
    <row r="80" spans="1:15" ht="46.5" customHeight="1">
      <c r="A80" s="24"/>
      <c r="B80" s="22"/>
      <c r="C80" s="22"/>
      <c r="D80" s="26"/>
      <c r="E80" s="26"/>
      <c r="F80" s="26"/>
      <c r="G80" s="270" t="s">
        <v>108</v>
      </c>
      <c r="H80" s="270"/>
      <c r="I80" s="270"/>
      <c r="J80" s="270"/>
      <c r="K80" s="270"/>
      <c r="M80" s="63">
        <f t="shared" si="5"/>
        <v>0</v>
      </c>
    </row>
    <row r="81" spans="1:13" ht="46.5" customHeight="1">
      <c r="A81" s="24"/>
      <c r="B81" s="22"/>
      <c r="C81" s="22"/>
      <c r="D81" s="26"/>
      <c r="E81" s="26"/>
      <c r="F81" s="26"/>
      <c r="G81" s="26"/>
      <c r="H81" s="270" t="s">
        <v>139</v>
      </c>
      <c r="I81" s="270"/>
      <c r="J81" s="270"/>
      <c r="K81" s="270"/>
      <c r="M81" s="63">
        <f t="shared" si="5"/>
        <v>0</v>
      </c>
    </row>
    <row r="82" spans="1:13" ht="60.75" customHeight="1">
      <c r="A82" s="24"/>
      <c r="B82" s="22"/>
      <c r="C82" s="22"/>
      <c r="D82" s="26"/>
      <c r="E82" s="26"/>
      <c r="F82" s="26"/>
      <c r="G82" s="26"/>
      <c r="H82" s="26"/>
      <c r="I82" s="120" t="s">
        <v>140</v>
      </c>
      <c r="J82" s="43" t="s">
        <v>110</v>
      </c>
      <c r="K82" s="40">
        <v>98.4</v>
      </c>
      <c r="M82" s="63">
        <f t="shared" si="5"/>
        <v>0</v>
      </c>
    </row>
    <row r="83" spans="1:13" ht="27" customHeight="1">
      <c r="D83" s="42" t="str">
        <f>+'Havelvats 1'!C22</f>
        <v>1187 - 12014</v>
      </c>
      <c r="E83" s="270" t="str">
        <f>+'Havelvats 1'!D22</f>
        <v>Հայաստանի Հանրապետությունում ինտենսիվ այգեգործության զարգացման նպատակով սուբսիդավորում</v>
      </c>
      <c r="F83" s="270"/>
      <c r="G83" s="270"/>
      <c r="H83" s="270"/>
      <c r="I83" s="270"/>
      <c r="J83" s="30">
        <f>+'Havelvats 1'!G22</f>
        <v>1339102.8</v>
      </c>
      <c r="K83" s="30">
        <f>+'Havelvats 1'!H22</f>
        <v>1338990.5</v>
      </c>
      <c r="M83" s="63">
        <f t="shared" si="5"/>
        <v>0</v>
      </c>
    </row>
    <row r="84" spans="1:13" ht="28.5" customHeight="1">
      <c r="D84" s="26"/>
      <c r="E84" s="26"/>
      <c r="F84" s="270" t="str">
        <f>+'Havelvats 1'!E22</f>
        <v xml:space="preserve">Հայաստանի Հանրապետությունում այգեհիմնման նպատակով տրամադրվող վարկերի տոկոսադրույքների սուբսիդավորում </v>
      </c>
      <c r="G84" s="270"/>
      <c r="H84" s="270"/>
      <c r="I84" s="270"/>
      <c r="J84" s="270"/>
      <c r="K84" s="270"/>
      <c r="M84" s="63">
        <f t="shared" si="5"/>
        <v>0</v>
      </c>
    </row>
    <row r="85" spans="1:13" ht="30" customHeight="1">
      <c r="D85" s="26"/>
      <c r="E85" s="26"/>
      <c r="F85" s="26"/>
      <c r="G85" s="270" t="s">
        <v>108</v>
      </c>
      <c r="H85" s="270"/>
      <c r="I85" s="270"/>
      <c r="J85" s="270"/>
      <c r="K85" s="270"/>
      <c r="M85" s="63">
        <f t="shared" si="5"/>
        <v>0</v>
      </c>
    </row>
    <row r="86" spans="1:13" ht="58.5" customHeight="1">
      <c r="D86" s="26"/>
      <c r="E86" s="26"/>
      <c r="F86" s="26"/>
      <c r="G86" s="44"/>
      <c r="H86" s="270" t="s">
        <v>136</v>
      </c>
      <c r="I86" s="270"/>
      <c r="J86" s="270"/>
      <c r="K86" s="270"/>
      <c r="M86" s="63">
        <f t="shared" si="5"/>
        <v>0</v>
      </c>
    </row>
    <row r="87" spans="1:13" ht="36" customHeight="1">
      <c r="D87" s="26"/>
      <c r="E87" s="26"/>
      <c r="F87" s="26"/>
      <c r="G87" s="26"/>
      <c r="H87" s="113"/>
      <c r="I87" s="67" t="s">
        <v>196</v>
      </c>
      <c r="J87" s="101" t="s">
        <v>110</v>
      </c>
      <c r="K87" s="100">
        <v>-4502</v>
      </c>
    </row>
    <row r="88" spans="1:13" ht="36" customHeight="1">
      <c r="D88" s="26"/>
      <c r="E88" s="26"/>
      <c r="F88" s="26"/>
      <c r="G88" s="26"/>
      <c r="H88" s="113"/>
      <c r="I88" s="67" t="s">
        <v>200</v>
      </c>
      <c r="J88" s="101"/>
      <c r="K88" s="101">
        <v>5222.6499999999996</v>
      </c>
    </row>
    <row r="89" spans="1:13" ht="36" customHeight="1">
      <c r="D89" s="26"/>
      <c r="E89" s="26"/>
      <c r="F89" s="26"/>
      <c r="G89" s="26"/>
      <c r="H89" s="113"/>
      <c r="I89" s="67" t="s">
        <v>197</v>
      </c>
      <c r="J89" s="101" t="s">
        <v>110</v>
      </c>
      <c r="K89" s="100">
        <v>-76.3</v>
      </c>
    </row>
    <row r="90" spans="1:13" ht="36" customHeight="1">
      <c r="D90" s="26"/>
      <c r="E90" s="26"/>
      <c r="F90" s="26"/>
      <c r="G90" s="26"/>
      <c r="H90" s="113"/>
      <c r="I90" s="67" t="s">
        <v>201</v>
      </c>
      <c r="J90" s="101"/>
      <c r="K90" s="101">
        <v>76.27</v>
      </c>
    </row>
    <row r="91" spans="1:13" ht="36" customHeight="1">
      <c r="D91" s="26"/>
      <c r="E91" s="26"/>
      <c r="F91" s="26"/>
      <c r="G91" s="26"/>
      <c r="H91" s="113"/>
      <c r="I91" s="67" t="s">
        <v>198</v>
      </c>
      <c r="J91" s="115" t="s">
        <v>110</v>
      </c>
      <c r="K91" s="114">
        <v>-13.182</v>
      </c>
    </row>
    <row r="92" spans="1:13" ht="66" customHeight="1">
      <c r="D92" s="26"/>
      <c r="E92" s="26"/>
      <c r="F92" s="26"/>
      <c r="G92" s="26"/>
      <c r="H92" s="113"/>
      <c r="I92" s="67" t="s">
        <v>202</v>
      </c>
      <c r="J92" s="101"/>
      <c r="K92" s="101">
        <v>19.181999999999999</v>
      </c>
    </row>
    <row r="93" spans="1:13" ht="36" customHeight="1">
      <c r="D93" s="26"/>
      <c r="E93" s="26"/>
      <c r="F93" s="26"/>
      <c r="G93" s="26"/>
      <c r="H93" s="113"/>
      <c r="I93" s="67" t="s">
        <v>199</v>
      </c>
      <c r="J93" s="101" t="s">
        <v>110</v>
      </c>
      <c r="K93" s="114">
        <v>-599.70000000000005</v>
      </c>
    </row>
    <row r="94" spans="1:13" ht="48" customHeight="1">
      <c r="D94" s="26"/>
      <c r="E94" s="26"/>
      <c r="F94" s="26"/>
      <c r="G94" s="26"/>
      <c r="H94" s="26"/>
      <c r="I94" s="106" t="s">
        <v>203</v>
      </c>
      <c r="J94" s="43" t="s">
        <v>110</v>
      </c>
      <c r="K94" s="43">
        <v>578.70000000000005</v>
      </c>
      <c r="M94" s="63">
        <f t="shared" ref="M94:M98" si="6">+K94*1000*L94</f>
        <v>0</v>
      </c>
    </row>
    <row r="95" spans="1:13" ht="27" customHeight="1">
      <c r="D95" s="45" t="s">
        <v>241</v>
      </c>
      <c r="E95" s="271" t="s">
        <v>238</v>
      </c>
      <c r="F95" s="274"/>
      <c r="G95" s="274"/>
      <c r="H95" s="274"/>
      <c r="I95" s="274"/>
      <c r="J95" s="103">
        <f>'Havelvats 4'!J89</f>
        <v>-557446.30000000005</v>
      </c>
      <c r="K95" s="103"/>
      <c r="L95" s="1"/>
      <c r="M95" s="167">
        <f t="shared" si="6"/>
        <v>0</v>
      </c>
    </row>
    <row r="96" spans="1:13" ht="28.5" customHeight="1">
      <c r="D96" s="26"/>
      <c r="E96" s="26"/>
      <c r="F96" s="275" t="s">
        <v>242</v>
      </c>
      <c r="G96" s="276"/>
      <c r="H96" s="276"/>
      <c r="I96" s="276"/>
      <c r="J96" s="276"/>
      <c r="K96" s="277"/>
      <c r="L96" s="167"/>
      <c r="M96" s="1"/>
    </row>
    <row r="97" spans="1:13" ht="30" customHeight="1">
      <c r="D97" s="26"/>
      <c r="E97" s="26"/>
      <c r="F97" s="26"/>
      <c r="G97" s="278" t="s">
        <v>108</v>
      </c>
      <c r="H97" s="278"/>
      <c r="I97" s="278"/>
      <c r="J97" s="278"/>
      <c r="K97" s="278"/>
      <c r="L97" s="1"/>
      <c r="M97" s="167">
        <f t="shared" si="6"/>
        <v>0</v>
      </c>
    </row>
    <row r="98" spans="1:13" ht="39" customHeight="1">
      <c r="D98" s="26"/>
      <c r="E98" s="26"/>
      <c r="F98" s="26"/>
      <c r="G98" s="44"/>
      <c r="H98" s="271" t="s">
        <v>243</v>
      </c>
      <c r="I98" s="271"/>
      <c r="J98" s="271"/>
      <c r="K98" s="271"/>
      <c r="L98" s="66"/>
      <c r="M98" s="167">
        <f t="shared" si="6"/>
        <v>0</v>
      </c>
    </row>
    <row r="99" spans="1:13" ht="36" customHeight="1">
      <c r="D99" s="26"/>
      <c r="E99" s="26"/>
      <c r="F99" s="26"/>
      <c r="G99" s="26"/>
      <c r="H99" s="113"/>
      <c r="I99" s="184" t="s">
        <v>244</v>
      </c>
      <c r="J99" s="186"/>
      <c r="K99" s="185"/>
      <c r="L99" s="1"/>
      <c r="M99" s="167"/>
    </row>
    <row r="100" spans="1:13" ht="25.5" customHeight="1">
      <c r="A100" s="282" t="s">
        <v>55</v>
      </c>
      <c r="B100" s="282"/>
      <c r="C100" s="282"/>
      <c r="D100" s="282"/>
      <c r="E100" s="282"/>
      <c r="F100" s="282"/>
      <c r="G100" s="282"/>
      <c r="H100" s="282"/>
      <c r="I100" s="298"/>
      <c r="J100" s="116">
        <f>J101</f>
        <v>-867702</v>
      </c>
      <c r="K100" s="116">
        <f>K101</f>
        <v>0</v>
      </c>
      <c r="M100" s="63">
        <f t="shared" si="5"/>
        <v>0</v>
      </c>
    </row>
    <row r="101" spans="1:13" ht="39" customHeight="1">
      <c r="B101" s="45" t="s">
        <v>56</v>
      </c>
      <c r="C101" s="271" t="s">
        <v>20</v>
      </c>
      <c r="D101" s="271"/>
      <c r="E101" s="271"/>
      <c r="F101" s="271"/>
      <c r="G101" s="271"/>
      <c r="H101" s="271"/>
      <c r="I101" s="271"/>
      <c r="J101" s="29">
        <f>J102+J106</f>
        <v>-867702</v>
      </c>
      <c r="K101" s="29">
        <f>K102+K106</f>
        <v>0</v>
      </c>
      <c r="M101" s="63">
        <f t="shared" si="5"/>
        <v>0</v>
      </c>
    </row>
    <row r="102" spans="1:13" ht="36.75" customHeight="1">
      <c r="A102" s="294"/>
      <c r="B102" s="294"/>
      <c r="C102" s="294"/>
      <c r="D102" s="45" t="s">
        <v>57</v>
      </c>
      <c r="E102" s="271" t="s">
        <v>29</v>
      </c>
      <c r="F102" s="271"/>
      <c r="G102" s="271"/>
      <c r="H102" s="271"/>
      <c r="I102" s="271"/>
      <c r="J102" s="46">
        <f>+'Havelvats 2'!G145</f>
        <v>505730</v>
      </c>
      <c r="K102" s="46">
        <f>+'Havelvats 2'!H145</f>
        <v>1491028</v>
      </c>
      <c r="M102" s="63">
        <f t="shared" si="5"/>
        <v>0</v>
      </c>
    </row>
    <row r="103" spans="1:13" ht="41.25" customHeight="1">
      <c r="A103" s="294"/>
      <c r="B103" s="294"/>
      <c r="C103" s="294"/>
      <c r="D103" s="294"/>
      <c r="E103" s="294"/>
      <c r="F103" s="271" t="s">
        <v>58</v>
      </c>
      <c r="G103" s="271"/>
      <c r="H103" s="271"/>
      <c r="I103" s="271"/>
      <c r="J103" s="271"/>
      <c r="K103" s="271"/>
      <c r="M103" s="63">
        <f t="shared" si="5"/>
        <v>0</v>
      </c>
    </row>
    <row r="104" spans="1:13" ht="29.25" customHeight="1">
      <c r="A104" s="294"/>
      <c r="B104" s="294"/>
      <c r="C104" s="294"/>
      <c r="D104" s="294"/>
      <c r="E104" s="294"/>
      <c r="F104" s="294"/>
      <c r="G104" s="271" t="s">
        <v>9</v>
      </c>
      <c r="H104" s="271"/>
      <c r="I104" s="271"/>
      <c r="J104" s="271"/>
      <c r="K104" s="271"/>
      <c r="M104" s="63">
        <f t="shared" si="5"/>
        <v>0</v>
      </c>
    </row>
    <row r="105" spans="1:13">
      <c r="A105" s="294"/>
      <c r="B105" s="294"/>
      <c r="C105" s="294"/>
      <c r="D105" s="294"/>
      <c r="E105" s="294"/>
      <c r="F105" s="294"/>
      <c r="G105" s="294"/>
      <c r="H105" s="271" t="s">
        <v>59</v>
      </c>
      <c r="I105" s="271"/>
      <c r="J105" s="271"/>
      <c r="K105" s="271"/>
      <c r="M105" s="63">
        <f t="shared" si="5"/>
        <v>0</v>
      </c>
    </row>
    <row r="106" spans="1:13">
      <c r="A106" s="294"/>
      <c r="B106" s="294"/>
      <c r="C106" s="294"/>
      <c r="D106" s="45" t="s">
        <v>57</v>
      </c>
      <c r="E106" s="271" t="s">
        <v>29</v>
      </c>
      <c r="F106" s="271"/>
      <c r="G106" s="271"/>
      <c r="H106" s="271"/>
      <c r="I106" s="271"/>
      <c r="J106" s="46">
        <f>+'Havelvats 2'!G153</f>
        <v>-1373432</v>
      </c>
      <c r="K106" s="46">
        <f>+'Havelvats 2'!H153</f>
        <v>-1491028</v>
      </c>
      <c r="M106" s="63">
        <f t="shared" si="5"/>
        <v>0</v>
      </c>
    </row>
    <row r="107" spans="1:13" ht="41.25" customHeight="1">
      <c r="A107" s="294"/>
      <c r="B107" s="294"/>
      <c r="C107" s="294"/>
      <c r="D107" s="294"/>
      <c r="E107" s="294"/>
      <c r="F107" s="271" t="s">
        <v>58</v>
      </c>
      <c r="G107" s="271"/>
      <c r="H107" s="271"/>
      <c r="I107" s="271"/>
      <c r="J107" s="271"/>
      <c r="K107" s="271"/>
      <c r="M107" s="63">
        <f t="shared" si="5"/>
        <v>0</v>
      </c>
    </row>
    <row r="108" spans="1:13" ht="29.25" customHeight="1">
      <c r="A108" s="294"/>
      <c r="B108" s="294"/>
      <c r="C108" s="294"/>
      <c r="D108" s="294"/>
      <c r="E108" s="294"/>
      <c r="F108" s="294"/>
      <c r="G108" s="271" t="s">
        <v>9</v>
      </c>
      <c r="H108" s="271"/>
      <c r="I108" s="271"/>
      <c r="J108" s="271"/>
      <c r="K108" s="271"/>
      <c r="M108" s="63">
        <f t="shared" si="5"/>
        <v>0</v>
      </c>
    </row>
    <row r="109" spans="1:13">
      <c r="A109" s="294"/>
      <c r="B109" s="294"/>
      <c r="C109" s="294"/>
      <c r="D109" s="294"/>
      <c r="E109" s="294"/>
      <c r="F109" s="294"/>
      <c r="G109" s="294"/>
      <c r="H109" s="271" t="s">
        <v>59</v>
      </c>
      <c r="I109" s="271"/>
      <c r="J109" s="271"/>
      <c r="K109" s="271"/>
      <c r="M109" s="63">
        <f t="shared" si="5"/>
        <v>0</v>
      </c>
    </row>
  </sheetData>
  <mergeCells count="95">
    <mergeCell ref="E95:I95"/>
    <mergeCell ref="G97:K97"/>
    <mergeCell ref="H98:K98"/>
    <mergeCell ref="F96:K96"/>
    <mergeCell ref="G12:K12"/>
    <mergeCell ref="E32:I32"/>
    <mergeCell ref="H13:K13"/>
    <mergeCell ref="C19:I19"/>
    <mergeCell ref="E20:I20"/>
    <mergeCell ref="F21:K21"/>
    <mergeCell ref="G22:K22"/>
    <mergeCell ref="H23:K23"/>
    <mergeCell ref="C26:I26"/>
    <mergeCell ref="E27:I27"/>
    <mergeCell ref="F28:K28"/>
    <mergeCell ref="G29:K29"/>
    <mergeCell ref="A1:K1"/>
    <mergeCell ref="D2:I2"/>
    <mergeCell ref="A3:K3"/>
    <mergeCell ref="A5:A6"/>
    <mergeCell ref="B5:C5"/>
    <mergeCell ref="D5:G5"/>
    <mergeCell ref="H5:H6"/>
    <mergeCell ref="I5:I6"/>
    <mergeCell ref="J5:K5"/>
    <mergeCell ref="A7:I7"/>
    <mergeCell ref="A8:I8"/>
    <mergeCell ref="C9:I9"/>
    <mergeCell ref="E10:I10"/>
    <mergeCell ref="F11:K11"/>
    <mergeCell ref="H30:K30"/>
    <mergeCell ref="E14:I14"/>
    <mergeCell ref="F15:K15"/>
    <mergeCell ref="G16:K16"/>
    <mergeCell ref="H17:K17"/>
    <mergeCell ref="H55:K55"/>
    <mergeCell ref="F33:K33"/>
    <mergeCell ref="G34:K34"/>
    <mergeCell ref="H35:K35"/>
    <mergeCell ref="C46:I46"/>
    <mergeCell ref="E47:I47"/>
    <mergeCell ref="F48:K48"/>
    <mergeCell ref="C40:I40"/>
    <mergeCell ref="E41:I41"/>
    <mergeCell ref="F42:K42"/>
    <mergeCell ref="G43:K43"/>
    <mergeCell ref="G49:K49"/>
    <mergeCell ref="H50:K50"/>
    <mergeCell ref="E52:I52"/>
    <mergeCell ref="F53:K53"/>
    <mergeCell ref="G54:K54"/>
    <mergeCell ref="H71:K71"/>
    <mergeCell ref="E57:I57"/>
    <mergeCell ref="F58:K58"/>
    <mergeCell ref="G59:K59"/>
    <mergeCell ref="H60:K60"/>
    <mergeCell ref="E64:I64"/>
    <mergeCell ref="F65:K65"/>
    <mergeCell ref="G66:K66"/>
    <mergeCell ref="H67:K67"/>
    <mergeCell ref="E68:I68"/>
    <mergeCell ref="F69:K69"/>
    <mergeCell ref="G70:K70"/>
    <mergeCell ref="F84:K84"/>
    <mergeCell ref="G85:K85"/>
    <mergeCell ref="E72:I72"/>
    <mergeCell ref="F73:K73"/>
    <mergeCell ref="G74:K74"/>
    <mergeCell ref="H75:K75"/>
    <mergeCell ref="C77:I77"/>
    <mergeCell ref="E78:I78"/>
    <mergeCell ref="A109:G109"/>
    <mergeCell ref="H109:K109"/>
    <mergeCell ref="A104:F104"/>
    <mergeCell ref="G104:K104"/>
    <mergeCell ref="A105:G105"/>
    <mergeCell ref="H105:K105"/>
    <mergeCell ref="A106:C106"/>
    <mergeCell ref="E106:I106"/>
    <mergeCell ref="H44:K44"/>
    <mergeCell ref="A107:E107"/>
    <mergeCell ref="F107:K107"/>
    <mergeCell ref="A108:F108"/>
    <mergeCell ref="G108:K108"/>
    <mergeCell ref="A100:I100"/>
    <mergeCell ref="C101:I101"/>
    <mergeCell ref="A102:C102"/>
    <mergeCell ref="E102:I102"/>
    <mergeCell ref="A103:E103"/>
    <mergeCell ref="F103:K103"/>
    <mergeCell ref="H86:K86"/>
    <mergeCell ref="F79:K79"/>
    <mergeCell ref="G80:K80"/>
    <mergeCell ref="H81:K81"/>
    <mergeCell ref="E83:I83"/>
  </mergeCells>
  <pageMargins left="0.7" right="0.7" top="0.75" bottom="0.75" header="0.3" footer="0.3"/>
  <pageSetup paperSize="9" scale="1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73"/>
  <sheetViews>
    <sheetView tabSelected="1" topLeftCell="A18" zoomScale="90" zoomScaleNormal="90" zoomScaleSheetLayoutView="100" workbookViewId="0">
      <selection activeCell="H18" sqref="H18"/>
    </sheetView>
  </sheetViews>
  <sheetFormatPr defaultColWidth="9.140625" defaultRowHeight="17.25"/>
  <cols>
    <col min="1" max="1" width="6.85546875" style="2" customWidth="1"/>
    <col min="2" max="2" width="6" style="2" customWidth="1"/>
    <col min="3" max="3" width="6.85546875" style="2" customWidth="1"/>
    <col min="4" max="4" width="11" style="2" customWidth="1"/>
    <col min="5" max="5" width="16.140625" style="2" customWidth="1"/>
    <col min="6" max="6" width="73.5703125" style="2" customWidth="1"/>
    <col min="7" max="7" width="23.5703125" style="2" customWidth="1"/>
    <col min="8" max="8" width="27.42578125" style="2" customWidth="1"/>
    <col min="9" max="9" width="14.28515625" style="2" bestFit="1" customWidth="1"/>
    <col min="10" max="16384" width="9.140625" style="2"/>
  </cols>
  <sheetData>
    <row r="1" spans="1:9" ht="65.25" customHeight="1">
      <c r="F1" s="300" t="s">
        <v>235</v>
      </c>
      <c r="G1" s="300"/>
      <c r="H1" s="300"/>
    </row>
    <row r="2" spans="1:9" ht="17.25" customHeight="1">
      <c r="D2" s="211"/>
      <c r="E2" s="211"/>
      <c r="F2" s="211"/>
      <c r="G2" s="211"/>
      <c r="H2" s="211"/>
      <c r="I2" s="5"/>
    </row>
    <row r="3" spans="1:9" ht="47.25" customHeight="1">
      <c r="A3" s="200" t="s">
        <v>234</v>
      </c>
      <c r="B3" s="200"/>
      <c r="C3" s="200"/>
      <c r="D3" s="200"/>
      <c r="E3" s="200"/>
      <c r="F3" s="200"/>
      <c r="G3" s="200"/>
      <c r="H3" s="200"/>
      <c r="I3" s="5"/>
    </row>
    <row r="4" spans="1:9" ht="20.25" customHeight="1">
      <c r="D4" s="3"/>
      <c r="E4" s="3"/>
      <c r="F4" s="3"/>
      <c r="G4" s="3"/>
      <c r="H4" s="4" t="s">
        <v>41</v>
      </c>
    </row>
    <row r="5" spans="1:9" ht="63.75" customHeight="1">
      <c r="A5" s="202" t="s">
        <v>16</v>
      </c>
      <c r="B5" s="202"/>
      <c r="C5" s="202"/>
      <c r="D5" s="202" t="s">
        <v>4</v>
      </c>
      <c r="E5" s="202"/>
      <c r="F5" s="202" t="s">
        <v>40</v>
      </c>
      <c r="G5" s="230" t="s">
        <v>13</v>
      </c>
      <c r="H5" s="231"/>
    </row>
    <row r="6" spans="1:9" ht="65.25" customHeight="1">
      <c r="A6" s="51" t="s">
        <v>6</v>
      </c>
      <c r="B6" s="51" t="s">
        <v>7</v>
      </c>
      <c r="C6" s="51" t="s">
        <v>8</v>
      </c>
      <c r="D6" s="47" t="s">
        <v>14</v>
      </c>
      <c r="E6" s="47" t="s">
        <v>0</v>
      </c>
      <c r="F6" s="202"/>
      <c r="G6" s="47" t="s">
        <v>35</v>
      </c>
      <c r="H6" s="47" t="s">
        <v>10</v>
      </c>
    </row>
    <row r="7" spans="1:9" ht="24.75" customHeight="1">
      <c r="A7" s="207"/>
      <c r="B7" s="207"/>
      <c r="C7" s="207"/>
      <c r="D7" s="209"/>
      <c r="E7" s="209"/>
      <c r="F7" s="50" t="s">
        <v>17</v>
      </c>
      <c r="G7" s="76">
        <f>+G9+G50</f>
        <v>0</v>
      </c>
      <c r="H7" s="52">
        <f>+H9+H50</f>
        <v>0</v>
      </c>
    </row>
    <row r="8" spans="1:9" ht="24.75" customHeight="1">
      <c r="A8" s="208"/>
      <c r="B8" s="208"/>
      <c r="C8" s="208"/>
      <c r="D8" s="210"/>
      <c r="E8" s="210"/>
      <c r="F8" s="49" t="s">
        <v>36</v>
      </c>
      <c r="G8" s="76"/>
      <c r="H8" s="52"/>
    </row>
    <row r="9" spans="1:9" s="7" customFormat="1" ht="24.75" customHeight="1">
      <c r="A9" s="207"/>
      <c r="B9" s="207"/>
      <c r="C9" s="207"/>
      <c r="D9" s="207"/>
      <c r="E9" s="207"/>
      <c r="F9" s="53" t="s">
        <v>89</v>
      </c>
      <c r="G9" s="76">
        <f>+G11</f>
        <v>1373432</v>
      </c>
      <c r="H9" s="76">
        <f t="shared" ref="G9:H9" si="0">+H11</f>
        <v>1491028</v>
      </c>
    </row>
    <row r="10" spans="1:9" ht="24.75" customHeight="1">
      <c r="A10" s="208"/>
      <c r="B10" s="208"/>
      <c r="C10" s="208"/>
      <c r="D10" s="208"/>
      <c r="E10" s="208"/>
      <c r="F10" s="54" t="s">
        <v>36</v>
      </c>
      <c r="G10" s="76"/>
      <c r="H10" s="52"/>
    </row>
    <row r="11" spans="1:9" s="48" customFormat="1">
      <c r="A11" s="225" t="s">
        <v>83</v>
      </c>
      <c r="B11" s="223"/>
      <c r="C11" s="223"/>
      <c r="D11" s="223"/>
      <c r="E11" s="223"/>
      <c r="F11" s="53" t="s">
        <v>84</v>
      </c>
      <c r="G11" s="76">
        <f>G13</f>
        <v>1373432</v>
      </c>
      <c r="H11" s="76">
        <f t="shared" ref="G11:H11" si="1">H13</f>
        <v>1491028</v>
      </c>
    </row>
    <row r="12" spans="1:9" s="48" customFormat="1">
      <c r="A12" s="226"/>
      <c r="B12" s="224"/>
      <c r="C12" s="224"/>
      <c r="D12" s="224"/>
      <c r="E12" s="224"/>
      <c r="F12" s="54" t="s">
        <v>36</v>
      </c>
      <c r="G12" s="54"/>
      <c r="H12" s="54"/>
    </row>
    <row r="13" spans="1:9" s="48" customFormat="1" ht="34.5">
      <c r="A13" s="226"/>
      <c r="B13" s="225" t="s">
        <v>92</v>
      </c>
      <c r="C13" s="223"/>
      <c r="D13" s="223"/>
      <c r="E13" s="223"/>
      <c r="F13" s="53" t="s">
        <v>93</v>
      </c>
      <c r="G13" s="76">
        <f>+G15</f>
        <v>1373432</v>
      </c>
      <c r="H13" s="55">
        <f>+H15</f>
        <v>1491028</v>
      </c>
    </row>
    <row r="14" spans="1:9" s="48" customFormat="1">
      <c r="A14" s="226"/>
      <c r="B14" s="226"/>
      <c r="C14" s="224"/>
      <c r="D14" s="224"/>
      <c r="E14" s="224"/>
      <c r="F14" s="54" t="s">
        <v>36</v>
      </c>
      <c r="G14" s="54"/>
      <c r="H14" s="54"/>
    </row>
    <row r="15" spans="1:9" s="48" customFormat="1">
      <c r="A15" s="226"/>
      <c r="B15" s="226"/>
      <c r="C15" s="225" t="s">
        <v>85</v>
      </c>
      <c r="D15" s="223"/>
      <c r="E15" s="223"/>
      <c r="F15" s="53" t="s">
        <v>94</v>
      </c>
      <c r="G15" s="76">
        <f>+G17+G39</f>
        <v>1373432</v>
      </c>
      <c r="H15" s="76">
        <f>+H17+H39</f>
        <v>1491028</v>
      </c>
    </row>
    <row r="16" spans="1:9" s="48" customFormat="1">
      <c r="A16" s="226"/>
      <c r="B16" s="226"/>
      <c r="C16" s="226"/>
      <c r="D16" s="224"/>
      <c r="E16" s="224"/>
      <c r="F16" s="54" t="s">
        <v>36</v>
      </c>
      <c r="G16" s="54"/>
      <c r="H16" s="54"/>
    </row>
    <row r="17" spans="1:9" s="57" customFormat="1" ht="38.25" customHeight="1">
      <c r="A17" s="226"/>
      <c r="B17" s="226"/>
      <c r="C17" s="226"/>
      <c r="D17" s="228">
        <v>1059</v>
      </c>
      <c r="E17" s="209"/>
      <c r="F17" s="84" t="s">
        <v>157</v>
      </c>
      <c r="G17" s="188">
        <f>+G27+G38</f>
        <v>505730</v>
      </c>
      <c r="H17" s="188">
        <f>+H27+H38</f>
        <v>1491028</v>
      </c>
      <c r="I17" s="187"/>
    </row>
    <row r="18" spans="1:9" s="57" customFormat="1" ht="23.25" customHeight="1">
      <c r="A18" s="226"/>
      <c r="B18" s="226"/>
      <c r="C18" s="226"/>
      <c r="D18" s="229"/>
      <c r="E18" s="210"/>
      <c r="F18" s="69" t="s">
        <v>36</v>
      </c>
      <c r="G18" s="80"/>
      <c r="H18" s="61"/>
    </row>
    <row r="19" spans="1:9">
      <c r="A19" s="226"/>
      <c r="B19" s="226"/>
      <c r="C19" s="226"/>
      <c r="D19" s="229"/>
      <c r="E19" s="216">
        <v>11010</v>
      </c>
      <c r="F19" s="69" t="s">
        <v>157</v>
      </c>
      <c r="G19" s="78">
        <f>+G21</f>
        <v>14730</v>
      </c>
      <c r="H19" s="59">
        <f>+H21</f>
        <v>43428</v>
      </c>
    </row>
    <row r="20" spans="1:9" ht="24.75" customHeight="1">
      <c r="A20" s="226"/>
      <c r="B20" s="226"/>
      <c r="C20" s="226"/>
      <c r="D20" s="229"/>
      <c r="E20" s="216"/>
      <c r="F20" s="69" t="s">
        <v>36</v>
      </c>
      <c r="G20" s="78"/>
      <c r="H20" s="59"/>
    </row>
    <row r="21" spans="1:9" ht="60" customHeight="1">
      <c r="A21" s="226"/>
      <c r="B21" s="226"/>
      <c r="C21" s="226"/>
      <c r="D21" s="229"/>
      <c r="E21" s="216"/>
      <c r="F21" s="69" t="s">
        <v>125</v>
      </c>
      <c r="G21" s="78">
        <f>+G23</f>
        <v>14730</v>
      </c>
      <c r="H21" s="59">
        <f>+H23</f>
        <v>43428</v>
      </c>
    </row>
    <row r="22" spans="1:9">
      <c r="A22" s="226"/>
      <c r="B22" s="226"/>
      <c r="C22" s="226"/>
      <c r="D22" s="229"/>
      <c r="E22" s="216"/>
      <c r="F22" s="69" t="s">
        <v>1</v>
      </c>
      <c r="G22" s="78"/>
      <c r="H22" s="59"/>
    </row>
    <row r="23" spans="1:9">
      <c r="A23" s="226"/>
      <c r="B23" s="226"/>
      <c r="C23" s="226"/>
      <c r="D23" s="229"/>
      <c r="E23" s="216"/>
      <c r="F23" s="69" t="s">
        <v>89</v>
      </c>
      <c r="G23" s="78">
        <f>+G24</f>
        <v>14730</v>
      </c>
      <c r="H23" s="59">
        <f>+H24</f>
        <v>43428</v>
      </c>
    </row>
    <row r="24" spans="1:9" ht="34.5">
      <c r="A24" s="226"/>
      <c r="B24" s="226"/>
      <c r="C24" s="226"/>
      <c r="D24" s="229"/>
      <c r="E24" s="216"/>
      <c r="F24" s="69" t="s">
        <v>2</v>
      </c>
      <c r="G24" s="78">
        <f t="shared" ref="G24:H26" si="2">+G25</f>
        <v>14730</v>
      </c>
      <c r="H24" s="59">
        <f t="shared" si="2"/>
        <v>43428</v>
      </c>
    </row>
    <row r="25" spans="1:9" ht="24.75" customHeight="1">
      <c r="A25" s="226"/>
      <c r="B25" s="226"/>
      <c r="C25" s="226"/>
      <c r="D25" s="229"/>
      <c r="E25" s="216"/>
      <c r="F25" s="69" t="s">
        <v>3</v>
      </c>
      <c r="G25" s="78">
        <f t="shared" si="2"/>
        <v>14730</v>
      </c>
      <c r="H25" s="59">
        <f t="shared" si="2"/>
        <v>43428</v>
      </c>
    </row>
    <row r="26" spans="1:9">
      <c r="A26" s="226"/>
      <c r="B26" s="226"/>
      <c r="C26" s="226"/>
      <c r="D26" s="229"/>
      <c r="E26" s="216"/>
      <c r="F26" s="69" t="s">
        <v>80</v>
      </c>
      <c r="G26" s="79">
        <f t="shared" si="2"/>
        <v>14730</v>
      </c>
      <c r="H26" s="70">
        <f t="shared" si="2"/>
        <v>43428</v>
      </c>
      <c r="I26" s="161"/>
    </row>
    <row r="27" spans="1:9">
      <c r="A27" s="226"/>
      <c r="B27" s="226"/>
      <c r="C27" s="226"/>
      <c r="D27" s="229"/>
      <c r="E27" s="216"/>
      <c r="F27" s="309" t="s">
        <v>96</v>
      </c>
      <c r="G27" s="79">
        <f>+'Havelvats 2'!G91</f>
        <v>14730</v>
      </c>
      <c r="H27" s="70">
        <f>+'Havelvats 2'!H91</f>
        <v>43428</v>
      </c>
      <c r="I27" s="161"/>
    </row>
    <row r="28" spans="1:9" ht="41.25" customHeight="1">
      <c r="A28" s="226"/>
      <c r="B28" s="226"/>
      <c r="C28" s="226"/>
      <c r="D28" s="229"/>
      <c r="E28" s="194"/>
      <c r="F28" s="309" t="s">
        <v>97</v>
      </c>
      <c r="G28" s="79">
        <v>14730</v>
      </c>
      <c r="H28" s="70">
        <v>43428</v>
      </c>
      <c r="I28" s="161"/>
    </row>
    <row r="29" spans="1:9">
      <c r="A29" s="226"/>
      <c r="B29" s="226"/>
      <c r="C29" s="226"/>
      <c r="D29" s="229"/>
      <c r="E29" s="194"/>
      <c r="F29" s="82" t="s">
        <v>158</v>
      </c>
      <c r="G29" s="307">
        <v>14730</v>
      </c>
      <c r="H29" s="308">
        <v>43428</v>
      </c>
      <c r="I29" s="161"/>
    </row>
    <row r="30" spans="1:9" ht="51.75">
      <c r="A30" s="226"/>
      <c r="B30" s="226"/>
      <c r="C30" s="226"/>
      <c r="D30" s="229"/>
      <c r="E30" s="216">
        <v>12003</v>
      </c>
      <c r="F30" s="75" t="s">
        <v>129</v>
      </c>
      <c r="G30" s="78">
        <f>+G32</f>
        <v>491000</v>
      </c>
      <c r="H30" s="59">
        <f>+H32</f>
        <v>1447600</v>
      </c>
    </row>
    <row r="31" spans="1:9" ht="24.75" customHeight="1">
      <c r="A31" s="226"/>
      <c r="B31" s="226"/>
      <c r="C31" s="226"/>
      <c r="D31" s="229"/>
      <c r="E31" s="216"/>
      <c r="F31" s="69" t="s">
        <v>1</v>
      </c>
      <c r="G31" s="78"/>
      <c r="H31" s="59"/>
    </row>
    <row r="32" spans="1:9" ht="27" customHeight="1">
      <c r="A32" s="226"/>
      <c r="B32" s="226"/>
      <c r="C32" s="226"/>
      <c r="D32" s="229"/>
      <c r="E32" s="216"/>
      <c r="F32" s="69" t="s">
        <v>89</v>
      </c>
      <c r="G32" s="78">
        <f>+G34</f>
        <v>491000</v>
      </c>
      <c r="H32" s="59">
        <f>+H34</f>
        <v>1447600</v>
      </c>
    </row>
    <row r="33" spans="1:9" ht="42.75" customHeight="1">
      <c r="A33" s="226"/>
      <c r="B33" s="226"/>
      <c r="C33" s="226"/>
      <c r="D33" s="229"/>
      <c r="E33" s="216"/>
      <c r="F33" s="69" t="s">
        <v>2</v>
      </c>
      <c r="G33" s="78"/>
      <c r="H33" s="59"/>
    </row>
    <row r="34" spans="1:9">
      <c r="A34" s="226"/>
      <c r="B34" s="226"/>
      <c r="C34" s="226"/>
      <c r="D34" s="229"/>
      <c r="E34" s="216"/>
      <c r="F34" s="69" t="s">
        <v>3</v>
      </c>
      <c r="G34" s="78">
        <f>+G35</f>
        <v>491000</v>
      </c>
      <c r="H34" s="59">
        <f>+H35</f>
        <v>1447600</v>
      </c>
    </row>
    <row r="35" spans="1:9">
      <c r="A35" s="226"/>
      <c r="B35" s="226"/>
      <c r="C35" s="226"/>
      <c r="D35" s="229"/>
      <c r="E35" s="216"/>
      <c r="F35" s="69" t="s">
        <v>80</v>
      </c>
      <c r="G35" s="78">
        <f t="shared" ref="G35:H37" si="3">+G36</f>
        <v>491000</v>
      </c>
      <c r="H35" s="59">
        <f t="shared" si="3"/>
        <v>1447600</v>
      </c>
    </row>
    <row r="36" spans="1:9" ht="24.75" customHeight="1">
      <c r="A36" s="226"/>
      <c r="B36" s="226"/>
      <c r="C36" s="226"/>
      <c r="D36" s="229"/>
      <c r="E36" s="216"/>
      <c r="F36" s="165" t="s">
        <v>231</v>
      </c>
      <c r="G36" s="78">
        <f t="shared" si="3"/>
        <v>491000</v>
      </c>
      <c r="H36" s="59">
        <f t="shared" si="3"/>
        <v>1447600</v>
      </c>
    </row>
    <row r="37" spans="1:9" ht="41.25" customHeight="1">
      <c r="A37" s="226"/>
      <c r="B37" s="226"/>
      <c r="C37" s="226"/>
      <c r="D37" s="229"/>
      <c r="E37" s="216"/>
      <c r="F37" s="165" t="s">
        <v>232</v>
      </c>
      <c r="G37" s="78">
        <f t="shared" si="3"/>
        <v>491000</v>
      </c>
      <c r="H37" s="59">
        <f t="shared" si="3"/>
        <v>1447600</v>
      </c>
      <c r="I37" s="161"/>
    </row>
    <row r="38" spans="1:9">
      <c r="A38" s="226"/>
      <c r="B38" s="226"/>
      <c r="C38" s="226"/>
      <c r="D38" s="232"/>
      <c r="E38" s="216"/>
      <c r="F38" s="166" t="s">
        <v>233</v>
      </c>
      <c r="G38" s="78">
        <f>+'Havelvats 2'!G100</f>
        <v>491000</v>
      </c>
      <c r="H38" s="59">
        <f>+'Havelvats 2'!H100</f>
        <v>1447600</v>
      </c>
      <c r="I38" s="161"/>
    </row>
    <row r="39" spans="1:9" s="57" customFormat="1" ht="38.25" customHeight="1">
      <c r="A39" s="226"/>
      <c r="B39" s="226"/>
      <c r="C39" s="226"/>
      <c r="D39" s="228">
        <v>1187</v>
      </c>
      <c r="E39" s="209"/>
      <c r="F39" s="53" t="str">
        <f>+'Havelvats 1'!D20</f>
        <v>Գյուղատնտեսության արդիականացման ծրագիր</v>
      </c>
      <c r="G39" s="188">
        <f t="shared" ref="G39:H39" si="4">+G41</f>
        <v>867702</v>
      </c>
      <c r="H39" s="188">
        <f t="shared" si="4"/>
        <v>0</v>
      </c>
      <c r="I39" s="187"/>
    </row>
    <row r="40" spans="1:9" s="57" customFormat="1" ht="23.25" customHeight="1">
      <c r="A40" s="226"/>
      <c r="B40" s="226"/>
      <c r="C40" s="226"/>
      <c r="D40" s="229"/>
      <c r="E40" s="210"/>
      <c r="F40" s="50" t="s">
        <v>36</v>
      </c>
      <c r="G40" s="80"/>
      <c r="H40" s="61"/>
    </row>
    <row r="41" spans="1:9" ht="34.5">
      <c r="A41" s="226"/>
      <c r="B41" s="226"/>
      <c r="C41" s="226"/>
      <c r="D41" s="229"/>
      <c r="E41" s="216">
        <v>12014</v>
      </c>
      <c r="F41" s="54" t="s">
        <v>156</v>
      </c>
      <c r="G41" s="78">
        <f>+G43</f>
        <v>867702</v>
      </c>
      <c r="H41" s="59">
        <f>+H43</f>
        <v>0</v>
      </c>
    </row>
    <row r="42" spans="1:9" ht="24.75" customHeight="1">
      <c r="A42" s="226"/>
      <c r="B42" s="226"/>
      <c r="C42" s="226"/>
      <c r="D42" s="229"/>
      <c r="E42" s="216"/>
      <c r="F42" s="54" t="s">
        <v>1</v>
      </c>
      <c r="G42" s="78"/>
      <c r="H42" s="59"/>
    </row>
    <row r="43" spans="1:9" ht="27" customHeight="1">
      <c r="A43" s="226"/>
      <c r="B43" s="226"/>
      <c r="C43" s="226"/>
      <c r="D43" s="229"/>
      <c r="E43" s="216"/>
      <c r="F43" s="60" t="s">
        <v>89</v>
      </c>
      <c r="G43" s="78">
        <f>+G45</f>
        <v>867702</v>
      </c>
      <c r="H43" s="59">
        <f>+H45</f>
        <v>0</v>
      </c>
    </row>
    <row r="44" spans="1:9" ht="42.75" customHeight="1">
      <c r="A44" s="226"/>
      <c r="B44" s="226"/>
      <c r="C44" s="226"/>
      <c r="D44" s="229"/>
      <c r="E44" s="216"/>
      <c r="F44" s="54" t="s">
        <v>2</v>
      </c>
      <c r="G44" s="78"/>
      <c r="H44" s="59"/>
    </row>
    <row r="45" spans="1:9">
      <c r="A45" s="226"/>
      <c r="B45" s="226"/>
      <c r="C45" s="226"/>
      <c r="D45" s="229"/>
      <c r="E45" s="216"/>
      <c r="F45" s="54" t="s">
        <v>3</v>
      </c>
      <c r="G45" s="78">
        <f>+G46</f>
        <v>867702</v>
      </c>
      <c r="H45" s="59">
        <f>+H46</f>
        <v>0</v>
      </c>
    </row>
    <row r="46" spans="1:9">
      <c r="A46" s="226"/>
      <c r="B46" s="226"/>
      <c r="C46" s="226"/>
      <c r="D46" s="229"/>
      <c r="E46" s="216"/>
      <c r="F46" s="54" t="s">
        <v>80</v>
      </c>
      <c r="G46" s="78">
        <f t="shared" ref="G46:H46" si="5">+G47</f>
        <v>867702</v>
      </c>
      <c r="H46" s="59">
        <f t="shared" si="5"/>
        <v>0</v>
      </c>
    </row>
    <row r="47" spans="1:9" ht="24.75" customHeight="1">
      <c r="A47" s="226"/>
      <c r="B47" s="226"/>
      <c r="C47" s="226"/>
      <c r="D47" s="229"/>
      <c r="E47" s="216"/>
      <c r="F47" s="54" t="s">
        <v>90</v>
      </c>
      <c r="G47" s="78">
        <f t="shared" ref="G47:H48" si="6">+G48</f>
        <v>867702</v>
      </c>
      <c r="H47" s="59">
        <f t="shared" si="6"/>
        <v>0</v>
      </c>
    </row>
    <row r="48" spans="1:9" ht="24.75" customHeight="1">
      <c r="A48" s="226"/>
      <c r="B48" s="226"/>
      <c r="C48" s="226"/>
      <c r="D48" s="229"/>
      <c r="E48" s="216"/>
      <c r="F48" s="54" t="s">
        <v>91</v>
      </c>
      <c r="G48" s="78">
        <f t="shared" si="6"/>
        <v>867702</v>
      </c>
      <c r="H48" s="59">
        <f t="shared" si="6"/>
        <v>0</v>
      </c>
      <c r="I48" s="161"/>
    </row>
    <row r="49" spans="1:9" ht="34.5">
      <c r="A49" s="227"/>
      <c r="B49" s="227"/>
      <c r="C49" s="227"/>
      <c r="D49" s="229"/>
      <c r="E49" s="216"/>
      <c r="F49" s="54" t="s">
        <v>95</v>
      </c>
      <c r="G49" s="78">
        <v>867702</v>
      </c>
      <c r="H49" s="59"/>
      <c r="I49" s="161"/>
    </row>
    <row r="50" spans="1:9" s="7" customFormat="1" ht="24.75" customHeight="1">
      <c r="A50" s="217"/>
      <c r="B50" s="218"/>
      <c r="C50" s="218"/>
      <c r="D50" s="218"/>
      <c r="E50" s="219"/>
      <c r="F50" s="50" t="s">
        <v>37</v>
      </c>
      <c r="G50" s="76">
        <f>+G52</f>
        <v>-1373432</v>
      </c>
      <c r="H50" s="52">
        <f>+H52</f>
        <v>-1491028</v>
      </c>
      <c r="I50" s="162"/>
    </row>
    <row r="51" spans="1:9" ht="24.75" customHeight="1">
      <c r="A51" s="220"/>
      <c r="B51" s="221"/>
      <c r="C51" s="221"/>
      <c r="D51" s="221"/>
      <c r="E51" s="222"/>
      <c r="F51" s="49" t="s">
        <v>36</v>
      </c>
      <c r="G51" s="78"/>
      <c r="H51" s="59"/>
    </row>
    <row r="52" spans="1:9" ht="42" customHeight="1">
      <c r="A52" s="215">
        <v>11</v>
      </c>
      <c r="B52" s="301"/>
      <c r="C52" s="302"/>
      <c r="D52" s="302"/>
      <c r="E52" s="303"/>
      <c r="F52" s="50" t="s">
        <v>42</v>
      </c>
      <c r="G52" s="76">
        <f>G54</f>
        <v>-1373432</v>
      </c>
      <c r="H52" s="52">
        <f>H54</f>
        <v>-1491028</v>
      </c>
    </row>
    <row r="53" spans="1:9" ht="24.75" customHeight="1">
      <c r="A53" s="215"/>
      <c r="B53" s="304"/>
      <c r="C53" s="305"/>
      <c r="D53" s="305"/>
      <c r="E53" s="306"/>
      <c r="F53" s="49" t="s">
        <v>36</v>
      </c>
      <c r="G53" s="76"/>
      <c r="H53" s="52"/>
    </row>
    <row r="54" spans="1:9" ht="24.75" customHeight="1">
      <c r="A54" s="215"/>
      <c r="B54" s="213" t="s">
        <v>11</v>
      </c>
      <c r="C54" s="301"/>
      <c r="D54" s="302"/>
      <c r="E54" s="303"/>
      <c r="F54" s="50" t="s">
        <v>43</v>
      </c>
      <c r="G54" s="76">
        <f>G56</f>
        <v>-1373432</v>
      </c>
      <c r="H54" s="52">
        <f>H56</f>
        <v>-1491028</v>
      </c>
    </row>
    <row r="55" spans="1:9" ht="24.75" customHeight="1">
      <c r="A55" s="215"/>
      <c r="B55" s="213"/>
      <c r="C55" s="304"/>
      <c r="D55" s="305"/>
      <c r="E55" s="306"/>
      <c r="F55" s="49" t="s">
        <v>36</v>
      </c>
      <c r="G55" s="76"/>
      <c r="H55" s="52"/>
    </row>
    <row r="56" spans="1:9" ht="24.75" customHeight="1">
      <c r="A56" s="215"/>
      <c r="B56" s="213"/>
      <c r="C56" s="213" t="s">
        <v>11</v>
      </c>
      <c r="D56" s="214"/>
      <c r="E56" s="214"/>
      <c r="F56" s="50" t="s">
        <v>39</v>
      </c>
      <c r="G56" s="76">
        <f>G58</f>
        <v>-1373432</v>
      </c>
      <c r="H56" s="52">
        <f>H58</f>
        <v>-1491028</v>
      </c>
    </row>
    <row r="57" spans="1:9" ht="24.75" customHeight="1">
      <c r="A57" s="215"/>
      <c r="B57" s="213"/>
      <c r="C57" s="213"/>
      <c r="D57" s="214"/>
      <c r="E57" s="214"/>
      <c r="F57" s="49" t="s">
        <v>36</v>
      </c>
      <c r="G57" s="76"/>
      <c r="H57" s="52"/>
      <c r="I57" s="161"/>
    </row>
    <row r="58" spans="1:9" ht="24.75" customHeight="1">
      <c r="A58" s="215"/>
      <c r="B58" s="213"/>
      <c r="C58" s="213"/>
      <c r="D58" s="214"/>
      <c r="E58" s="214"/>
      <c r="F58" s="50" t="s">
        <v>37</v>
      </c>
      <c r="G58" s="76">
        <f>G60</f>
        <v>-1373432</v>
      </c>
      <c r="H58" s="52">
        <f>H60</f>
        <v>-1491028</v>
      </c>
    </row>
    <row r="59" spans="1:9" ht="24.75" customHeight="1">
      <c r="A59" s="215"/>
      <c r="B59" s="213"/>
      <c r="C59" s="213"/>
      <c r="D59" s="214"/>
      <c r="E59" s="214"/>
      <c r="F59" s="49" t="s">
        <v>36</v>
      </c>
      <c r="G59" s="76"/>
      <c r="H59" s="52"/>
    </row>
    <row r="60" spans="1:9" ht="24.75" customHeight="1">
      <c r="A60" s="215"/>
      <c r="B60" s="213"/>
      <c r="C60" s="213"/>
      <c r="D60" s="212" t="s">
        <v>38</v>
      </c>
      <c r="E60" s="212"/>
      <c r="F60" s="54" t="s">
        <v>39</v>
      </c>
      <c r="G60" s="78">
        <f>+G62</f>
        <v>-1373432</v>
      </c>
      <c r="H60" s="78">
        <f>+H62</f>
        <v>-1491028</v>
      </c>
    </row>
    <row r="61" spans="1:9" ht="24.75" customHeight="1">
      <c r="A61" s="215"/>
      <c r="B61" s="213"/>
      <c r="C61" s="213"/>
      <c r="D61" s="212"/>
      <c r="E61" s="212"/>
      <c r="F61" s="54" t="s">
        <v>36</v>
      </c>
      <c r="G61" s="78"/>
      <c r="H61" s="59"/>
    </row>
    <row r="62" spans="1:9" ht="24.75" customHeight="1">
      <c r="A62" s="215"/>
      <c r="B62" s="213"/>
      <c r="C62" s="213"/>
      <c r="D62" s="212"/>
      <c r="E62" s="212" t="s">
        <v>12</v>
      </c>
      <c r="F62" s="54" t="s">
        <v>39</v>
      </c>
      <c r="G62" s="159">
        <f>G64</f>
        <v>-1373432</v>
      </c>
      <c r="H62" s="59">
        <f>H64</f>
        <v>-1491028</v>
      </c>
    </row>
    <row r="63" spans="1:9" ht="24.75" customHeight="1">
      <c r="A63" s="215"/>
      <c r="B63" s="213"/>
      <c r="C63" s="213"/>
      <c r="D63" s="212"/>
      <c r="E63" s="212"/>
      <c r="F63" s="54" t="s">
        <v>1</v>
      </c>
      <c r="G63" s="159"/>
      <c r="H63" s="59"/>
    </row>
    <row r="64" spans="1:9" ht="24.75" customHeight="1">
      <c r="A64" s="215"/>
      <c r="B64" s="213"/>
      <c r="C64" s="213"/>
      <c r="D64" s="212"/>
      <c r="E64" s="212"/>
      <c r="F64" s="60" t="s">
        <v>37</v>
      </c>
      <c r="G64" s="159">
        <f>G66</f>
        <v>-1373432</v>
      </c>
      <c r="H64" s="59">
        <f>H66</f>
        <v>-1491028</v>
      </c>
    </row>
    <row r="65" spans="1:8" ht="38.25" customHeight="1">
      <c r="A65" s="215"/>
      <c r="B65" s="213"/>
      <c r="C65" s="213"/>
      <c r="D65" s="212"/>
      <c r="E65" s="212"/>
      <c r="F65" s="54" t="s">
        <v>2</v>
      </c>
      <c r="G65" s="159"/>
      <c r="H65" s="59"/>
    </row>
    <row r="66" spans="1:8" ht="24.75" customHeight="1">
      <c r="A66" s="215"/>
      <c r="B66" s="213"/>
      <c r="C66" s="213"/>
      <c r="D66" s="212"/>
      <c r="E66" s="212"/>
      <c r="F66" s="54" t="s">
        <v>3</v>
      </c>
      <c r="G66" s="159">
        <f>+G67+G70</f>
        <v>-1373432</v>
      </c>
      <c r="H66" s="59">
        <f>H67</f>
        <v>-1491028</v>
      </c>
    </row>
    <row r="67" spans="1:8" ht="24.75" customHeight="1">
      <c r="A67" s="215"/>
      <c r="B67" s="213"/>
      <c r="C67" s="213"/>
      <c r="D67" s="212"/>
      <c r="E67" s="212"/>
      <c r="F67" s="54" t="s">
        <v>80</v>
      </c>
      <c r="G67" s="159">
        <f t="shared" ref="G67:H68" si="7">G68</f>
        <v>-505730</v>
      </c>
      <c r="H67" s="59">
        <f>H68</f>
        <v>-1491028</v>
      </c>
    </row>
    <row r="68" spans="1:8" ht="24.75" customHeight="1">
      <c r="A68" s="215"/>
      <c r="B68" s="213"/>
      <c r="C68" s="213"/>
      <c r="D68" s="212"/>
      <c r="E68" s="212"/>
      <c r="F68" s="54" t="s">
        <v>81</v>
      </c>
      <c r="G68" s="159">
        <f t="shared" si="7"/>
        <v>-505730</v>
      </c>
      <c r="H68" s="59">
        <f t="shared" si="7"/>
        <v>-1491028</v>
      </c>
    </row>
    <row r="69" spans="1:8" ht="24.75" customHeight="1">
      <c r="A69" s="215"/>
      <c r="B69" s="213"/>
      <c r="C69" s="213"/>
      <c r="D69" s="212"/>
      <c r="E69" s="212"/>
      <c r="F69" s="54" t="s">
        <v>82</v>
      </c>
      <c r="G69" s="159">
        <v>-505730</v>
      </c>
      <c r="H69" s="59">
        <f>+'Havelvats 2'!H160</f>
        <v>-1491028</v>
      </c>
    </row>
    <row r="70" spans="1:8">
      <c r="A70" s="215"/>
      <c r="B70" s="213"/>
      <c r="C70" s="213"/>
      <c r="D70" s="212"/>
      <c r="E70" s="212"/>
      <c r="F70" s="67" t="s">
        <v>227</v>
      </c>
      <c r="G70" s="160">
        <f t="shared" ref="G70:G72" si="8">+G71</f>
        <v>-867702</v>
      </c>
      <c r="H70" s="158"/>
    </row>
    <row r="71" spans="1:8">
      <c r="A71" s="215"/>
      <c r="B71" s="213"/>
      <c r="C71" s="213"/>
      <c r="D71" s="212"/>
      <c r="E71" s="212"/>
      <c r="F71" s="67" t="s">
        <v>228</v>
      </c>
      <c r="G71" s="160">
        <f t="shared" si="8"/>
        <v>-867702</v>
      </c>
      <c r="H71" s="158"/>
    </row>
    <row r="72" spans="1:8">
      <c r="A72" s="215"/>
      <c r="B72" s="213"/>
      <c r="C72" s="213"/>
      <c r="D72" s="212"/>
      <c r="E72" s="212"/>
      <c r="F72" s="67" t="s">
        <v>229</v>
      </c>
      <c r="G72" s="160">
        <f t="shared" si="8"/>
        <v>-867702</v>
      </c>
      <c r="H72" s="158"/>
    </row>
    <row r="73" spans="1:8">
      <c r="A73" s="215"/>
      <c r="B73" s="213"/>
      <c r="C73" s="213"/>
      <c r="D73" s="212"/>
      <c r="E73" s="212"/>
      <c r="F73" s="67" t="s">
        <v>230</v>
      </c>
      <c r="G73" s="78">
        <v>-867702</v>
      </c>
      <c r="H73" s="158"/>
    </row>
  </sheetData>
  <mergeCells count="47">
    <mergeCell ref="A52:A73"/>
    <mergeCell ref="B52:E53"/>
    <mergeCell ref="B54:B73"/>
    <mergeCell ref="C54:E55"/>
    <mergeCell ref="C56:C73"/>
    <mergeCell ref="D56:E57"/>
    <mergeCell ref="D58:E59"/>
    <mergeCell ref="D60:D73"/>
    <mergeCell ref="E60:E61"/>
    <mergeCell ref="A11:A49"/>
    <mergeCell ref="B11:B12"/>
    <mergeCell ref="C11:C12"/>
    <mergeCell ref="D11:D12"/>
    <mergeCell ref="A50:E51"/>
    <mergeCell ref="E11:E12"/>
    <mergeCell ref="B13:B49"/>
    <mergeCell ref="C7:C8"/>
    <mergeCell ref="D7:D8"/>
    <mergeCell ref="E7:E8"/>
    <mergeCell ref="C13:C14"/>
    <mergeCell ref="D13:D14"/>
    <mergeCell ref="E13:E14"/>
    <mergeCell ref="C15:C49"/>
    <mergeCell ref="D15:D16"/>
    <mergeCell ref="E15:E16"/>
    <mergeCell ref="D39:D49"/>
    <mergeCell ref="E39:E40"/>
    <mergeCell ref="E41:E49"/>
    <mergeCell ref="E30:E38"/>
    <mergeCell ref="E17:E18"/>
    <mergeCell ref="E19:E27"/>
    <mergeCell ref="D17:D38"/>
    <mergeCell ref="E62:E73"/>
    <mergeCell ref="F1:H1"/>
    <mergeCell ref="D2:H2"/>
    <mergeCell ref="A3:H3"/>
    <mergeCell ref="A5:C5"/>
    <mergeCell ref="D5:E5"/>
    <mergeCell ref="F5:F6"/>
    <mergeCell ref="G5:H5"/>
    <mergeCell ref="A9:A10"/>
    <mergeCell ref="B9:B10"/>
    <mergeCell ref="C9:C10"/>
    <mergeCell ref="D9:D10"/>
    <mergeCell ref="E9:E10"/>
    <mergeCell ref="A7:A8"/>
    <mergeCell ref="B7:B8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Havelvats 1</vt:lpstr>
      <vt:lpstr>Havelvats 2</vt:lpstr>
      <vt:lpstr>Havelvats 3</vt:lpstr>
      <vt:lpstr>Havelvats 4</vt:lpstr>
      <vt:lpstr>Havelvats 5</vt:lpstr>
      <vt:lpstr>Havelvats 6</vt:lpstr>
      <vt:lpstr>'Havelvats 1'!Print_Area</vt:lpstr>
      <vt:lpstr>'Havelvats 2'!Print_Area</vt:lpstr>
      <vt:lpstr>'Havelvats 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https:/mul2.gov.am/tasks/1107573/oneclick?token=62dc62d6715ec2af6998d75faf1c8afd</cp:keywords>
  <cp:lastModifiedBy/>
  <dcterms:created xsi:type="dcterms:W3CDTF">2006-09-16T00:00:00Z</dcterms:created>
  <dcterms:modified xsi:type="dcterms:W3CDTF">2025-07-16T08:09:22Z</dcterms:modified>
</cp:coreProperties>
</file>