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92.168.0.2\Finance\Shushanik Grigoryan NS-T3\2025 Budget\Karavarutyan voroshum-nakhagic March 2025\ԿՈ ընդհանուր Տ2-3 -to GOA\Final package\"/>
    </mc:Choice>
  </mc:AlternateContent>
  <xr:revisionPtr revIDLastSave="0" documentId="13_ncr:1_{371D75A4-03E4-424F-8CCD-5BE4126463BB}" xr6:coauthVersionLast="45" xr6:coauthVersionMax="47" xr10:uidLastSave="{00000000-0000-0000-0000-000000000000}"/>
  <bookViews>
    <workbookView xWindow="-120" yWindow="-120" windowWidth="29040" windowHeight="15840" tabRatio="423" activeTab="5" xr2:uid="{00000000-000D-0000-FFFF-FFFF00000000}"/>
  </bookViews>
  <sheets>
    <sheet name="h1" sheetId="78" r:id="rId1"/>
    <sheet name="h2" sheetId="76" r:id="rId2"/>
    <sheet name="h3" sheetId="105" r:id="rId3"/>
    <sheet name="h4" sheetId="102" r:id="rId4"/>
    <sheet name="h5" sheetId="66" r:id="rId5"/>
    <sheet name="h6" sheetId="82" r:id="rId6"/>
    <sheet name="հ7" sheetId="100" r:id="rId7"/>
    <sheet name="հ8" sheetId="109" r:id="rId8"/>
  </sheets>
  <definedNames>
    <definedName name="_xlnm._FilterDatabase" localSheetId="4" hidden="1">'h5'!$E$1:$F$11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4">#REF!</definedName>
    <definedName name="AgencyCode">#REF!</definedName>
    <definedName name="AgencyName" localSheetId="4">#REF!</definedName>
    <definedName name="AgencyName">#REF!</definedName>
    <definedName name="åû" localSheetId="4">#REF!</definedName>
    <definedName name="åû">#REF!</definedName>
    <definedName name="davit" localSheetId="4">#REF!</definedName>
    <definedName name="davit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>#REF!</definedName>
    <definedName name="havelvac">#REF!</definedName>
    <definedName name="mas" localSheetId="4">#REF!</definedName>
    <definedName name="mas">#REF!</definedName>
    <definedName name="mass" localSheetId="4">#REF!</definedName>
    <definedName name="mass">#REF!</definedName>
    <definedName name="PANature" localSheetId="4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'h1'!$A$1:$C$17</definedName>
    <definedName name="_xlnm.Print_Area" localSheetId="4">'h5'!$B$1:$I$88</definedName>
    <definedName name="_xlnm.Print_Area" localSheetId="5">'h6'!$B$1:$J$81</definedName>
    <definedName name="_xlnm.Print_Area" localSheetId="6">հ7!$A$1:$L$49</definedName>
    <definedName name="_xlnm.Print_Area" localSheetId="7">հ8!$A$1:$K$49</definedName>
    <definedName name="program">#REF!,#REF!,#REF!,#REF!,#REF!,#REF!,#REF!,#REF!,#REF!,#REF!,#REF!,#REF!,#REF!,#REF!,#REF!,#REF!,#REF!,#REF!,#REF!,#REF!</definedName>
    <definedName name="x" localSheetId="4">#REF!</definedName>
    <definedName name="x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3" i="82" l="1"/>
  <c r="H57" i="66" l="1"/>
  <c r="I68" i="82"/>
  <c r="G63" i="82"/>
  <c r="I56" i="82"/>
  <c r="I47" i="82"/>
  <c r="J36" i="82"/>
  <c r="I36" i="82"/>
  <c r="I26" i="82"/>
  <c r="I25" i="82" s="1"/>
  <c r="G44" i="82"/>
  <c r="J27" i="82" l="1"/>
  <c r="J47" i="82" l="1"/>
  <c r="J45" i="82"/>
  <c r="J56" i="82" l="1"/>
  <c r="D21" i="109" l="1"/>
  <c r="J65" i="82"/>
  <c r="H66" i="82" l="1"/>
  <c r="G58" i="66"/>
  <c r="G57" i="66"/>
  <c r="G56" i="66"/>
  <c r="G55" i="66"/>
  <c r="G54" i="66"/>
  <c r="G53" i="66"/>
  <c r="G52" i="66"/>
  <c r="G51" i="66"/>
  <c r="G50" i="66"/>
  <c r="F50" i="66"/>
  <c r="I55" i="82"/>
  <c r="I54" i="82" s="1"/>
  <c r="F55" i="82"/>
  <c r="F54" i="82" s="1"/>
  <c r="E56" i="82" l="1"/>
  <c r="H58" i="66" s="1"/>
  <c r="J55" i="82"/>
  <c r="J54" i="82" s="1"/>
  <c r="G55" i="82"/>
  <c r="G54" i="82" s="1"/>
  <c r="H47" i="82"/>
  <c r="J77" i="82"/>
  <c r="G79" i="66"/>
  <c r="G78" i="66"/>
  <c r="G77" i="66"/>
  <c r="G76" i="66"/>
  <c r="G75" i="66"/>
  <c r="G74" i="66"/>
  <c r="G73" i="66"/>
  <c r="G72" i="66"/>
  <c r="G71" i="66"/>
  <c r="F71" i="66"/>
  <c r="F76" i="82"/>
  <c r="F75" i="82" s="1"/>
  <c r="G76" i="82" l="1"/>
  <c r="G75" i="82" s="1"/>
  <c r="I77" i="82"/>
  <c r="I76" i="82" s="1"/>
  <c r="I75" i="82" s="1"/>
  <c r="G53" i="82"/>
  <c r="G52" i="82" s="1"/>
  <c r="G50" i="82" s="1"/>
  <c r="G48" i="82" s="1"/>
  <c r="H55" i="82"/>
  <c r="I57" i="66" s="1"/>
  <c r="J53" i="82"/>
  <c r="J52" i="82" s="1"/>
  <c r="J50" i="82" s="1"/>
  <c r="J48" i="82" s="1"/>
  <c r="H56" i="82"/>
  <c r="I58" i="66" s="1"/>
  <c r="E55" i="82"/>
  <c r="F53" i="82"/>
  <c r="J76" i="82"/>
  <c r="J75" i="82" s="1"/>
  <c r="J74" i="82" s="1"/>
  <c r="J73" i="82" s="1"/>
  <c r="J71" i="82" s="1"/>
  <c r="J69" i="82" s="1"/>
  <c r="E76" i="82"/>
  <c r="E77" i="82"/>
  <c r="G74" i="82"/>
  <c r="G73" i="82" s="1"/>
  <c r="G71" i="82" s="1"/>
  <c r="G69" i="82" s="1"/>
  <c r="E54" i="82" l="1"/>
  <c r="H56" i="66" s="1"/>
  <c r="H77" i="82"/>
  <c r="I79" i="66" s="1"/>
  <c r="I53" i="82"/>
  <c r="H54" i="82"/>
  <c r="I56" i="66" s="1"/>
  <c r="F52" i="82"/>
  <c r="E53" i="82"/>
  <c r="H55" i="66" s="1"/>
  <c r="H76" i="82"/>
  <c r="I78" i="66" s="1"/>
  <c r="H78" i="66"/>
  <c r="H79" i="66"/>
  <c r="I74" i="82"/>
  <c r="H75" i="82"/>
  <c r="I77" i="66" s="1"/>
  <c r="E75" i="82"/>
  <c r="H77" i="66" s="1"/>
  <c r="F74" i="82"/>
  <c r="E17" i="100"/>
  <c r="G30" i="66"/>
  <c r="D15" i="102" s="1"/>
  <c r="E52" i="82" l="1"/>
  <c r="H54" i="66" s="1"/>
  <c r="F50" i="82"/>
  <c r="I52" i="82"/>
  <c r="H53" i="82"/>
  <c r="I55" i="66" s="1"/>
  <c r="E74" i="82"/>
  <c r="H76" i="66" s="1"/>
  <c r="F73" i="82"/>
  <c r="I73" i="82"/>
  <c r="H74" i="82"/>
  <c r="I76" i="66" s="1"/>
  <c r="H52" i="82" l="1"/>
  <c r="I54" i="66" s="1"/>
  <c r="I50" i="82"/>
  <c r="E50" i="82"/>
  <c r="H52" i="66" s="1"/>
  <c r="F48" i="82"/>
  <c r="E48" i="82" s="1"/>
  <c r="I71" i="82"/>
  <c r="H73" i="82"/>
  <c r="I75" i="66" s="1"/>
  <c r="F71" i="82"/>
  <c r="E73" i="82"/>
  <c r="H75" i="66" s="1"/>
  <c r="H50" i="66" l="1"/>
  <c r="I48" i="82"/>
  <c r="H48" i="82" s="1"/>
  <c r="H50" i="82"/>
  <c r="I52" i="66" s="1"/>
  <c r="I69" i="82"/>
  <c r="H71" i="82"/>
  <c r="I73" i="66" s="1"/>
  <c r="F69" i="82"/>
  <c r="E71" i="82"/>
  <c r="H73" i="66" s="1"/>
  <c r="G38" i="66"/>
  <c r="G37" i="66"/>
  <c r="G36" i="66"/>
  <c r="G35" i="66"/>
  <c r="G34" i="66"/>
  <c r="G33" i="66"/>
  <c r="G32" i="66"/>
  <c r="G31" i="66"/>
  <c r="F30" i="66"/>
  <c r="I35" i="82"/>
  <c r="G17" i="102" l="1"/>
  <c r="J25" i="109"/>
  <c r="J26" i="100"/>
  <c r="I50" i="66"/>
  <c r="H69" i="82"/>
  <c r="I71" i="66" s="1"/>
  <c r="E69" i="82"/>
  <c r="H71" i="66" s="1"/>
  <c r="F35" i="82"/>
  <c r="F34" i="82" s="1"/>
  <c r="F33" i="82" s="1"/>
  <c r="I34" i="82"/>
  <c r="I33" i="82" s="1"/>
  <c r="G67" i="66"/>
  <c r="D13" i="102"/>
  <c r="G40" i="66"/>
  <c r="G42" i="66"/>
  <c r="F59" i="66"/>
  <c r="F39" i="66"/>
  <c r="F21" i="66"/>
  <c r="G21" i="66"/>
  <c r="G22" i="66"/>
  <c r="G23" i="66"/>
  <c r="G24" i="66"/>
  <c r="G25" i="66"/>
  <c r="G26" i="66"/>
  <c r="G27" i="66"/>
  <c r="G28" i="66"/>
  <c r="G29" i="66"/>
  <c r="G39" i="66"/>
  <c r="G41" i="66"/>
  <c r="G43" i="66"/>
  <c r="G44" i="66"/>
  <c r="G45" i="66"/>
  <c r="G46" i="66"/>
  <c r="G47" i="66"/>
  <c r="G48" i="66"/>
  <c r="G49" i="66"/>
  <c r="G59" i="66"/>
  <c r="G60" i="66"/>
  <c r="G61" i="66"/>
  <c r="G62" i="66"/>
  <c r="G63" i="66"/>
  <c r="G64" i="66"/>
  <c r="G65" i="66"/>
  <c r="G66" i="66"/>
  <c r="G68" i="66"/>
  <c r="G69" i="66"/>
  <c r="G70" i="66"/>
  <c r="G19" i="66"/>
  <c r="E19" i="66"/>
  <c r="J68" i="82"/>
  <c r="F67" i="82"/>
  <c r="I46" i="82"/>
  <c r="F46" i="82"/>
  <c r="H17" i="102" l="1"/>
  <c r="K25" i="109"/>
  <c r="K26" i="100"/>
  <c r="J64" i="82"/>
  <c r="G64" i="82"/>
  <c r="I67" i="82"/>
  <c r="F64" i="82"/>
  <c r="E65" i="82"/>
  <c r="J41" i="100"/>
  <c r="G19" i="102"/>
  <c r="J40" i="109"/>
  <c r="K41" i="100"/>
  <c r="H19" i="102"/>
  <c r="K40" i="109"/>
  <c r="J35" i="82"/>
  <c r="G35" i="82"/>
  <c r="G34" i="82" s="1"/>
  <c r="E34" i="82" s="1"/>
  <c r="H36" i="66" s="1"/>
  <c r="G67" i="82"/>
  <c r="E67" i="82" s="1"/>
  <c r="H69" i="66" s="1"/>
  <c r="E47" i="82"/>
  <c r="H49" i="66" s="1"/>
  <c r="I68" i="66"/>
  <c r="I65" i="82"/>
  <c r="H65" i="82" s="1"/>
  <c r="H64" i="82" s="1"/>
  <c r="F32" i="82"/>
  <c r="E68" i="82"/>
  <c r="H70" i="66" s="1"/>
  <c r="G46" i="82"/>
  <c r="E46" i="82" s="1"/>
  <c r="H48" i="66" s="1"/>
  <c r="J46" i="82"/>
  <c r="H46" i="82" s="1"/>
  <c r="I48" i="66" s="1"/>
  <c r="I49" i="66"/>
  <c r="E35" i="82" l="1"/>
  <c r="H37" i="66" s="1"/>
  <c r="E36" i="82"/>
  <c r="H38" i="66" s="1"/>
  <c r="H68" i="82"/>
  <c r="I70" i="66" s="1"/>
  <c r="H67" i="66"/>
  <c r="J67" i="82"/>
  <c r="H67" i="82" s="1"/>
  <c r="G33" i="82"/>
  <c r="H36" i="82"/>
  <c r="I38" i="66" s="1"/>
  <c r="I64" i="82"/>
  <c r="I63" i="82" s="1"/>
  <c r="I32" i="82"/>
  <c r="J34" i="82"/>
  <c r="J33" i="82" s="1"/>
  <c r="H35" i="82"/>
  <c r="I37" i="66" s="1"/>
  <c r="F30" i="82"/>
  <c r="F28" i="82" s="1"/>
  <c r="G32" i="82" l="1"/>
  <c r="E33" i="82"/>
  <c r="H35" i="66" s="1"/>
  <c r="I69" i="66"/>
  <c r="I67" i="66"/>
  <c r="I66" i="66"/>
  <c r="H34" i="82"/>
  <c r="I36" i="66" s="1"/>
  <c r="I30" i="82"/>
  <c r="G30" i="82" l="1"/>
  <c r="E32" i="82"/>
  <c r="H34" i="66" s="1"/>
  <c r="J32" i="82"/>
  <c r="H33" i="82"/>
  <c r="I35" i="66" s="1"/>
  <c r="I28" i="82"/>
  <c r="G28" i="82" l="1"/>
  <c r="E28" i="82" s="1"/>
  <c r="H30" i="66" s="1"/>
  <c r="E30" i="82"/>
  <c r="H32" i="66" s="1"/>
  <c r="J30" i="82"/>
  <c r="H32" i="82"/>
  <c r="I34" i="66" s="1"/>
  <c r="J17" i="100" l="1"/>
  <c r="J16" i="109"/>
  <c r="G15" i="102"/>
  <c r="J28" i="82"/>
  <c r="H30" i="82"/>
  <c r="I32" i="66" s="1"/>
  <c r="H28" i="82" l="1"/>
  <c r="I30" i="66" l="1"/>
  <c r="K17" i="100" l="1"/>
  <c r="K16" i="109"/>
  <c r="H15" i="102"/>
  <c r="G26" i="82"/>
  <c r="G25" i="82" s="1"/>
  <c r="G24" i="82" s="1"/>
  <c r="F26" i="82"/>
  <c r="F25" i="82" s="1"/>
  <c r="F24" i="82" s="1"/>
  <c r="E25" i="82" l="1"/>
  <c r="H27" i="66" s="1"/>
  <c r="E26" i="82"/>
  <c r="H28" i="66" s="1"/>
  <c r="J26" i="82"/>
  <c r="E27" i="82"/>
  <c r="H29" i="66" s="1"/>
  <c r="G23" i="82" l="1"/>
  <c r="G21" i="82" s="1"/>
  <c r="G19" i="82" s="1"/>
  <c r="J25" i="82"/>
  <c r="I24" i="82"/>
  <c r="H26" i="82"/>
  <c r="I28" i="66" s="1"/>
  <c r="E24" i="82"/>
  <c r="H26" i="66" s="1"/>
  <c r="H27" i="82"/>
  <c r="I29" i="66" s="1"/>
  <c r="F23" i="82"/>
  <c r="J24" i="82" l="1"/>
  <c r="J23" i="82" s="1"/>
  <c r="J21" i="82" s="1"/>
  <c r="J19" i="82" s="1"/>
  <c r="G14" i="82"/>
  <c r="E23" i="82"/>
  <c r="H25" i="66" s="1"/>
  <c r="H25" i="82"/>
  <c r="I27" i="66" s="1"/>
  <c r="F21" i="82"/>
  <c r="J14" i="82" l="1"/>
  <c r="F19" i="82"/>
  <c r="E21" i="82"/>
  <c r="H23" i="66" s="1"/>
  <c r="H24" i="82"/>
  <c r="I26" i="66" s="1"/>
  <c r="I23" i="82"/>
  <c r="F14" i="82" l="1"/>
  <c r="E14" i="82" s="1"/>
  <c r="I21" i="82"/>
  <c r="H23" i="82"/>
  <c r="I25" i="66" s="1"/>
  <c r="E19" i="82"/>
  <c r="H21" i="66" l="1"/>
  <c r="H21" i="82"/>
  <c r="I23" i="66" s="1"/>
  <c r="I19" i="82"/>
  <c r="I14" i="82" s="1"/>
  <c r="H14" i="82" l="1"/>
  <c r="G14" i="102"/>
  <c r="J13" i="100"/>
  <c r="J12" i="109"/>
  <c r="H19" i="82"/>
  <c r="I21" i="66" l="1"/>
  <c r="H14" i="102" l="1"/>
  <c r="K12" i="109"/>
  <c r="K13" i="100"/>
  <c r="G62" i="82" l="1"/>
  <c r="J63" i="82"/>
  <c r="J62" i="82" s="1"/>
  <c r="J61" i="82" s="1"/>
  <c r="J59" i="82" s="1"/>
  <c r="J57" i="82" s="1"/>
  <c r="G61" i="82" l="1"/>
  <c r="J44" i="82"/>
  <c r="J43" i="82" s="1"/>
  <c r="G43" i="82"/>
  <c r="G59" i="82" l="1"/>
  <c r="G57" i="82" s="1"/>
  <c r="G42" i="82"/>
  <c r="G41" i="82" s="1"/>
  <c r="G39" i="82" s="1"/>
  <c r="G37" i="82" s="1"/>
  <c r="G17" i="82" s="1"/>
  <c r="J42" i="82"/>
  <c r="G15" i="82" l="1"/>
  <c r="G12" i="82" s="1"/>
  <c r="G16" i="82"/>
  <c r="J41" i="82"/>
  <c r="J39" i="82" s="1"/>
  <c r="J37" i="82" s="1"/>
  <c r="E63" i="82"/>
  <c r="E66" i="82"/>
  <c r="E64" i="82" s="1"/>
  <c r="J15" i="82" l="1"/>
  <c r="J12" i="82" s="1"/>
  <c r="J17" i="82"/>
  <c r="J16" i="82" s="1"/>
  <c r="H68" i="66"/>
  <c r="H66" i="66"/>
  <c r="D12" i="76" l="1"/>
  <c r="C10" i="78" s="1"/>
  <c r="F62" i="82"/>
  <c r="E62" i="82" s="1"/>
  <c r="H65" i="66"/>
  <c r="F61" i="82" l="1"/>
  <c r="E61" i="82" s="1"/>
  <c r="H64" i="66"/>
  <c r="F59" i="82" l="1"/>
  <c r="H63" i="66"/>
  <c r="F57" i="82" l="1"/>
  <c r="E59" i="82"/>
  <c r="H61" i="66" s="1"/>
  <c r="I45" i="82" l="1"/>
  <c r="H45" i="82" s="1"/>
  <c r="F44" i="82"/>
  <c r="F43" i="82" s="1"/>
  <c r="E45" i="82"/>
  <c r="H47" i="66" s="1"/>
  <c r="H63" i="82"/>
  <c r="E57" i="82"/>
  <c r="H59" i="66" s="1"/>
  <c r="E44" i="82" l="1"/>
  <c r="H46" i="66" s="1"/>
  <c r="I44" i="82"/>
  <c r="I43" i="82" s="1"/>
  <c r="I47" i="66"/>
  <c r="J33" i="100" l="1"/>
  <c r="G18" i="102"/>
  <c r="J32" i="109"/>
  <c r="H44" i="82"/>
  <c r="I46" i="66" s="1"/>
  <c r="F42" i="82"/>
  <c r="E43" i="82"/>
  <c r="H45" i="66" s="1"/>
  <c r="I65" i="66"/>
  <c r="I62" i="82"/>
  <c r="H62" i="82" s="1"/>
  <c r="F41" i="82" l="1"/>
  <c r="E42" i="82"/>
  <c r="H44" i="66" s="1"/>
  <c r="I42" i="82"/>
  <c r="H43" i="82"/>
  <c r="I45" i="66" s="1"/>
  <c r="I64" i="66"/>
  <c r="I61" i="82"/>
  <c r="H61" i="82" s="1"/>
  <c r="I41" i="82" l="1"/>
  <c r="H42" i="82"/>
  <c r="I44" i="66" s="1"/>
  <c r="F39" i="82"/>
  <c r="E41" i="82"/>
  <c r="H43" i="66" s="1"/>
  <c r="I59" i="82"/>
  <c r="I63" i="66"/>
  <c r="C12" i="76" l="1"/>
  <c r="C10" i="76" s="1"/>
  <c r="F37" i="82"/>
  <c r="F17" i="82" s="1"/>
  <c r="E39" i="82"/>
  <c r="H41" i="66" s="1"/>
  <c r="I39" i="82"/>
  <c r="H41" i="82"/>
  <c r="I43" i="66" s="1"/>
  <c r="I57" i="82"/>
  <c r="H59" i="82"/>
  <c r="I61" i="66" s="1"/>
  <c r="F15" i="82" l="1"/>
  <c r="I37" i="82"/>
  <c r="I15" i="82" s="1"/>
  <c r="I12" i="82" s="1"/>
  <c r="H39" i="82"/>
  <c r="I41" i="66" s="1"/>
  <c r="E37" i="82"/>
  <c r="H57" i="82"/>
  <c r="I17" i="82" l="1"/>
  <c r="I16" i="82" s="1"/>
  <c r="E15" i="82"/>
  <c r="E12" i="82" s="1"/>
  <c r="F12" i="82"/>
  <c r="E17" i="82"/>
  <c r="E16" i="82" s="1"/>
  <c r="F16" i="82"/>
  <c r="H39" i="66"/>
  <c r="H19" i="66" s="1"/>
  <c r="I59" i="66"/>
  <c r="H37" i="82"/>
  <c r="H15" i="82" l="1"/>
  <c r="H12" i="82" s="1"/>
  <c r="H17" i="82"/>
  <c r="H16" i="82" s="1"/>
  <c r="I39" i="66"/>
  <c r="I19" i="66" s="1"/>
  <c r="J22" i="100"/>
  <c r="J12" i="100" s="1"/>
  <c r="J21" i="109"/>
  <c r="J11" i="109" s="1"/>
  <c r="G16" i="102"/>
  <c r="G13" i="102" s="1"/>
  <c r="H17" i="66"/>
  <c r="H15" i="66" s="1"/>
  <c r="H13" i="66" s="1"/>
  <c r="H11" i="66" s="1"/>
  <c r="H9" i="66" s="1"/>
  <c r="K33" i="100"/>
  <c r="K32" i="109"/>
  <c r="H18" i="102"/>
  <c r="G12" i="102" l="1"/>
  <c r="G11" i="102" s="1"/>
  <c r="J11" i="100"/>
  <c r="J10" i="100" s="1"/>
  <c r="J10" i="109"/>
  <c r="J9" i="109" s="1"/>
  <c r="I17" i="66"/>
  <c r="I15" i="66" s="1"/>
  <c r="I13" i="66" s="1"/>
  <c r="I11" i="66" s="1"/>
  <c r="I9" i="66" s="1"/>
  <c r="H16" i="102"/>
  <c r="H13" i="102" s="1"/>
  <c r="K22" i="100"/>
  <c r="K12" i="100" s="1"/>
  <c r="K21" i="109"/>
  <c r="K11" i="109" s="1"/>
  <c r="C11" i="78"/>
  <c r="C12" i="78" s="1"/>
  <c r="H12" i="102" l="1"/>
  <c r="H11" i="102" s="1"/>
  <c r="K10" i="109"/>
  <c r="K9" i="109" s="1"/>
  <c r="K11" i="100"/>
  <c r="K10" i="100" s="1"/>
  <c r="E12" i="105"/>
  <c r="E11" i="105" l="1"/>
  <c r="E9" i="105" s="1"/>
  <c r="D10" i="76"/>
  <c r="F12" i="105" l="1"/>
  <c r="F11" i="105" l="1"/>
  <c r="F9" i="105" s="1"/>
</calcChain>
</file>

<file path=xl/sharedStrings.xml><?xml version="1.0" encoding="utf-8"?>
<sst xmlns="http://schemas.openxmlformats.org/spreadsheetml/2006/main" count="337" uniqueCount="178">
  <si>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</si>
  <si>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</si>
  <si>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</si>
  <si>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</si>
  <si>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</si>
  <si>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Տարի</t>
  </si>
  <si>
    <t xml:space="preserve"> այդ թվում` բյուջետային ծախսերի տնտեսագիտական դասակարգման հոդվածներ</t>
  </si>
  <si>
    <t>ՀԱՅԱՍՏԱՆԻ ՀԱՆՐԱՊԵՏՈՒԹՅԱՆ</t>
  </si>
  <si>
    <t>ՎԱՐՉԱՊԵՏԻ  ԱՇԽԱՏԱԿԱԶՄԻ</t>
  </si>
  <si>
    <t xml:space="preserve"> Ա. ՀԱՐՈՒԹՅՈՒՆՅԱՆ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</si>
  <si>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</si>
  <si>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</si>
  <si>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</si>
  <si>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</si>
  <si>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-----------------ի N -----------Ն որոշման</t>
  </si>
  <si>
    <t>Գործառական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</si>
  <si>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</si>
  <si>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</si>
  <si>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</si>
  <si>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</si>
  <si>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01</t>
  </si>
  <si>
    <t xml:space="preserve"> Ծրագրային դասիչը</t>
  </si>
  <si>
    <t xml:space="preserve"> Միջոցառում</t>
  </si>
  <si>
    <t>Ցուցանիշների փոփոխությունը 
(ավելացումները նշված են դրական նշանով)</t>
  </si>
  <si>
    <t xml:space="preserve"> 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</si>
  <si>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</si>
  <si>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</si>
  <si>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</si>
  <si>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</si>
  <si>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Եկամտատեսակ</t>
  </si>
  <si>
    <t xml:space="preserve">ՊԵՏԱԿԱՆ ԲՅՈՒՋԵԻ  ԵԿԱՄՈՒՏՆԵՐ </t>
  </si>
  <si>
    <t>Հավելված N 1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</si>
  <si>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</si>
  <si>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      ՀԱՅԱՍՏԱՆԻ ՀԱՆՐԱՊԵՏՈՒԹՅԱՆ                        ՎԱՐՉԱՊԵՏԻ ԱՇԽԱՏԱԿԱԶՄԻ ՂԵԿԱՎԱՐ</t>
  </si>
  <si>
    <t xml:space="preserve">       ՀԱՅԱՍՏԱՆԻ ՀԱՆՐԱՊԵՏՈՒԹՅԱՆ                   ՎԱՐՉԱՊԵՏԻ ԱՇԽԱՏԱԿԱԶՄԻ ՂԵԿԱՎԱՐ</t>
  </si>
  <si>
    <t xml:space="preserve">ՂԵԿԱՎԱՐ    </t>
  </si>
  <si>
    <t>Հավելված N 2</t>
  </si>
  <si>
    <t>1.  Եկամուտների գծով</t>
  </si>
  <si>
    <t>2.  Ծախսերի գծով</t>
  </si>
  <si>
    <t>3. Դեֆիցիտը (պակասուրդը)</t>
  </si>
  <si>
    <t xml:space="preserve">       ՀԱՅԱՍՏԱՆԻ ՀԱՆՐԱՊԵՏՈՒԹՅԱՆ              ՎԱՐՉԱՊԵՏԻ ԱՇԽԱՏԱԿԱԶՄԻ ՂԵԿԱՎԱՐ</t>
  </si>
  <si>
    <t xml:space="preserve"> 04</t>
  </si>
  <si>
    <t xml:space="preserve"> ՏՆՏԵՍԱԿԱՆ ՀԱՐԱԲԵՐՈՒԹՅՈՒՆՆԵՐ</t>
  </si>
  <si>
    <t>Ծրագրային դասիչը</t>
  </si>
  <si>
    <t>Ցուցանիշների փոփոխությունը 
(ավելացումները նշված են դրական նշանով,  նվազեցումները` փակագծերում)</t>
  </si>
  <si>
    <t>Հավելված N 5</t>
  </si>
  <si>
    <t xml:space="preserve"> ՀՀ ՏԱՐԱԾՔԱՅԻՆ ԿԱՌԱՎԱՐՄԱՆ ԵՎ ԵՆԹԱԿԱՌՈՒՑՎԱԾՔՆԵՐԻ ՆԱԽԱՐԱՐՈՒԹՅՈՒՆ</t>
  </si>
  <si>
    <t xml:space="preserve">Ցուցանիշների փոփոխությունը (ավելացումները նշված են դրական նշանով, իսկ նվազեցումները` փակագծերում)     </t>
  </si>
  <si>
    <t xml:space="preserve"> Տարի </t>
  </si>
  <si>
    <t>այդ թվում`</t>
  </si>
  <si>
    <t>ՀՀ տարածքային կառավարման և ենթակառուցվածքների նախարարություն</t>
  </si>
  <si>
    <t xml:space="preserve"> Ընդամենը </t>
  </si>
  <si>
    <t>Համաֆինանսավորում</t>
  </si>
  <si>
    <t>Ա.ՀԱՐՈՒԹՅՈՒՆՅԱՆ</t>
  </si>
  <si>
    <t xml:space="preserve"> 05</t>
  </si>
  <si>
    <t xml:space="preserve"> ԸՆԴԱՄԵՆԸ </t>
  </si>
  <si>
    <t xml:space="preserve"> Տարի</t>
  </si>
  <si>
    <t>Ինն ամիս</t>
  </si>
  <si>
    <t>հազար դրամներով</t>
  </si>
  <si>
    <t xml:space="preserve"> ՀՀ կառավարության 2025 թվականի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</si>
  <si>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</si>
  <si>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</si>
  <si>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</si>
  <si>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</si>
  <si>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</si>
  <si>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</si>
  <si>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</si>
  <si>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</si>
  <si>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</si>
  <si>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</si>
  <si>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</si>
  <si>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</si>
  <si>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</si>
  <si>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</si>
  <si>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</si>
  <si>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</si>
  <si>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ԲՍԿ </t>
  </si>
  <si>
    <t>N ------------ -Ն որոշման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</si>
  <si>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</si>
  <si>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</si>
  <si>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</si>
  <si>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</si>
  <si>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</si>
  <si>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</si>
  <si>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եկամուտներ</t>
  </si>
  <si>
    <t xml:space="preserve">                                                              </t>
  </si>
  <si>
    <t xml:space="preserve"> Հավելված N 3
</t>
  </si>
  <si>
    <t>եկամտատեսակը</t>
  </si>
  <si>
    <t>Գանձման համար պատասխանատու պետական կառավարման (մարմինները)</t>
  </si>
  <si>
    <t>Այլ եկամուտներ, ընդամենը</t>
  </si>
  <si>
    <t>Օրենքով և այլ իրավական ակտերով սահմանված պետական բյուջե մուտքագրվող այլ եկամուտներ</t>
  </si>
  <si>
    <t>ՀՀ պետական կառավարման  մարմիններ</t>
  </si>
  <si>
    <t xml:space="preserve">    ՀԱՅԱՍՏԱՆԻ ՀԱՆՐԱՊԵՏՈՒԹՅԱՆ   ՎԱՐՉԱՊԵՏԻ ԱՇԽԱՏԱԿԱԶՄԻ    ՂԵԿԱՎԱՐ՝</t>
  </si>
  <si>
    <t xml:space="preserve">ՀՀ կառավարության  2025 թվականի </t>
  </si>
  <si>
    <t xml:space="preserve"> ՀԱՅԱՍՏԱՆԻ ՀԱՆՐԱՊԵՏՈՒԹՅԱՆ ԿԱՌԱՎԱՐՈՒԹՅԱՆ 2024 ԹՎԱԿԱՆԻ ԴԵԿՏԵՄԲԵՐԻ 27-Ի N 2060-Ն ՈՐՈՇՄԱՆ N 6 ՀԱՎԵԼՎԱԾՈՒՄ ԿԱՏԱՐՎՈՂ ԼՐԱՑՈՒՄԸ</t>
  </si>
  <si>
    <t>ՀՀ կառավարության  2025 թվականի</t>
  </si>
  <si>
    <t xml:space="preserve"> ՀԱՅԱՍՏԱՆԻ ՀԱՆՐԱՊԵՏՈՒԹՅԱՆ ԿԱՌԱՎԱՐՈՒԹՅԱՆ 2024 ԹՎԱԿԱՆԻ ԴԵԿՏԵՄԲԵՐԻ 27-Ի N 2060-Ն ՈՐՈՇՄԱՆ NN 3  ԵՎ 4  ՀԱՎԵԼՎԱԾՆԵՐՈՒՄ ԿԱՏԱՐՎՈՂ ՓՈՓՈԽՈՒԹՅՈՒՆՆԵՐԸ ԵՎ ԼՐԱՑՈՒՄՆԵՐԸ</t>
  </si>
  <si>
    <t>«ՀԱՅԱՍՏԱՆԻ ՀԱՆՐԱՊԵՏՈՒԹՅԱՆ 2025 ԹՎԱԿԱՆԻ ՊԵՏԱԿԱՆ ԲՅՈՒՋԵԻ ՄԱՍԻՆ» ՕՐԵՆՔԻ 2-ՐԴ ՀՈԴՎԱԾԻ ԱՂՅՈՒՍԱԿՈՒՄ ԿԱՏԱՐՎՈՂ ԼՐԱՑՈՒՄՆԵՐԸ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</si>
  <si>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</si>
  <si>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 </t>
  </si>
  <si>
    <t>Վարկային միջոցներ</t>
  </si>
  <si>
    <t>«ՀԱՅԱՍՏԱՆԻ ՀԱՆՐԱՊԵՏՈՒԹՅԱՆ 2025 ԹՎԱԿԱՆԻ ՊԵՏԱԿԱՆ ԲՅՈՒՋԵԻ ՄԱՍԻՆ» ՀԱՅԱՍՏԱՆԻ ՀԱՆՐԱՊԵՏՈՒԹՅԱՆ
ՕՐԵՆՔԻ N 1 ՀԱՎԵԼՎԱԾԻ N 4 ԱՂՅՈՒՍԱԿՈՒՄ ԵՎ ՀԱՅԱՍՏԱՆԻ ՀԱՆՐԱՊԵՏՈՒԹՅԱՆ ԿԱՌԱՎԱՐՈՒԹՅԱՆ 2024 ԹՎԱԿԱՆԻ
ԴԵԿՏԵՄԲԵՐԻ 27-Ի N 2060-Ն ՈՐՈՇՄԱՆ N 5 ՀԱՎԵԼՎԱԾԻ N 3 ԱՂՅՈՒՍԱԿՈՒՄ ԿԱՏԱՐՎՈՂ ՓՈՓՈԽՈՒԹՅՈՒՆՆԵՐԸ ԵՎ ԼՐԱՑՈՒՄՆԵՐԸ</t>
  </si>
  <si>
    <t>ԸՆԹԱՑԻԿ ԾԱԽՍԵՐ</t>
  </si>
  <si>
    <t xml:space="preserve"> Ասիական զարգացման բանկի աջակցությամբ իրականացվող Հյուսիս-հարավ միջանցքի զարգացման ծրագրի համակարգում և կառավարում (Տրանշ 3)</t>
  </si>
  <si>
    <t xml:space="preserve"> ԸՆԹԱՑԻԿ ԾԱԽՍԵՐ</t>
  </si>
  <si>
    <t xml:space="preserve"> Ճանապարհային ցանցի բարելավում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</si>
  <si>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</si>
  <si>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</si>
  <si>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</si>
  <si>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ԱՅԼ ՀԻՄՆԱԿԱՆ ՄԻՋՈՑՆԵՐ</t>
  </si>
  <si>
    <t xml:space="preserve"> - Նախագծահետազոտական ծախսեր</t>
  </si>
  <si>
    <t xml:space="preserve"> 21006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</si>
  <si>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</si>
  <si>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</si>
  <si>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</si>
  <si>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- Շենքերի և շինությունների կապիտալ վերանորոգում</t>
  </si>
  <si>
    <t xml:space="preserve"> Տրանսպորտ</t>
  </si>
  <si>
    <t xml:space="preserve"> Ճանապարհային տրանսպորտ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</si>
  <si>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</si>
  <si>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</si>
  <si>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Խորհրդատվական ծառայություններ և պահպանման ծախսեր</t>
  </si>
  <si>
    <t>Ծառայությունների մատուցում</t>
  </si>
  <si>
    <t>1049 - 11011</t>
  </si>
  <si>
    <t>Ասիական զարգացման բանկի աջակցությամբ իրականացվող Հյուսիս-հարավ միջանցքի զարգացման ծրագրի համակարգում և կառավարում (Տրանշ 3)</t>
  </si>
  <si>
    <t>Ճանապարհաշինական աշխատանքներ</t>
  </si>
  <si>
    <t>Հանրության կողմից անմիջականորեն օգտագործվող ակտիվների հետ կապված միջոցառումներ</t>
  </si>
  <si>
    <t>1049 - 21006</t>
  </si>
  <si>
    <t>Ասիական զարգացման բանկի աջակցությամբ իրականացվող Հյուսիս-հարավ միջանցքի զարգացման վարկային ծրագիր, Տրանշ 2</t>
  </si>
  <si>
    <t>Աշտարակ-Թալին 29+600կմ-71+500կմ հատվածի կառուցում</t>
  </si>
  <si>
    <t>1049 - 21011</t>
  </si>
  <si>
    <t>Ասիական զարգացման բանկի աջակցությամբ իրականացվող Հյուսիս-հարավ միջանցքի զարգացման վարկային ծրագիր, Տրանշ 3</t>
  </si>
  <si>
    <t>Հատված Թալին-Լանջիկ 71+500 կմ-90+200 կմ կառուցման շինարարական աշխատանքներ</t>
  </si>
  <si>
    <t xml:space="preserve"> Ճանապարհային ցանցի բարելավում </t>
  </si>
  <si>
    <t xml:space="preserve"> Ծառայությունը մատուցողի անվանումը` Մասնագիտացված միավոր </t>
  </si>
  <si>
    <t xml:space="preserve"> 1049 - 11011 </t>
  </si>
  <si>
    <t xml:space="preserve"> Խորհրդատվական ծառայություններ և պահպանման ծախսեր </t>
  </si>
  <si>
    <t xml:space="preserve">  Ծառայությունների մատուցում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</si>
  <si>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</si>
  <si>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</si>
  <si>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Մասնագիտացված միավոր </t>
  </si>
  <si>
    <t xml:space="preserve"> 1049 - 21006 </t>
  </si>
  <si>
    <t xml:space="preserve"> Աշտարակ-Թալին 29+600կմ-71+500կմ հատվածի կառուցում </t>
  </si>
  <si>
    <t xml:space="preserve"> Հանրության կողմից անմիջականորեն օգտագործվող ակտիվների հետ կապված միջոցառումներ</t>
  </si>
  <si>
    <t xml:space="preserve"> 1049 - 21011 </t>
  </si>
  <si>
    <t>Պայմանագրերի քանակը, հատ այդ թվում՛</t>
  </si>
  <si>
    <t>Տեխնիկական հսկողություն, հատ</t>
  </si>
  <si>
    <t>Կապալառուների քանակը, հատ</t>
  </si>
  <si>
    <t>Հեղինակային հսկողություն, հատ</t>
  </si>
  <si>
    <t>Հավելված N 4</t>
  </si>
  <si>
    <t>Հավելված 6</t>
  </si>
  <si>
    <t>Հավելված  № 7</t>
  </si>
  <si>
    <t>Հավելված  № 8</t>
  </si>
  <si>
    <t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</si>
  <si>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</si>
  <si>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</si>
  <si>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</si>
  <si>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1049 - 11016 </t>
  </si>
  <si>
    <t>1049 - 11016</t>
  </si>
  <si>
    <t>Միջոցառման շրջանակներումիրականացվող ծախսերի կատարման տոկոս (ծրագրի սկզբից ներառյալ հաշվետու տարին)</t>
  </si>
  <si>
    <t>1049 - 21012</t>
  </si>
  <si>
    <t>Եվրասիական զարգացման բանկի աջակցությամբ իրականացվող Հյուսիս-հարավ միջանցքի զարգացման ծրագիր</t>
  </si>
  <si>
    <t xml:space="preserve"> 21012</t>
  </si>
  <si>
    <t xml:space="preserve"> Եվրասիական զարգացման բանկի աջակցությամբ իրականացվող Հյուսիս-հարավ միջանցքի զարգացման ծրագիր</t>
  </si>
  <si>
    <t xml:space="preserve"> 1049 - 21012</t>
  </si>
  <si>
    <t>Միջոցառման շրջանակներում իրականացվող ծախսերի կատարման տոկոս (ծրագրի սկզբից ներառյալ հաշվետու տարին)</t>
  </si>
  <si>
    <t>1049 - 21009</t>
  </si>
  <si>
    <t>Եվրոպական ներդրումային բանկի աջակցությամբ իրականացվող Հյուսիս-հարավ միջանցքի զարգացման վարկային ծրագիր, Տրանշ 3</t>
  </si>
  <si>
    <t>Լանջիկ-Գյումրի 27.47 կմ երկարությամբ ճանապարհային հատվածի կառուցում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</si>
  <si>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</si>
  <si>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1049 - 21009 </t>
  </si>
  <si>
    <t xml:space="preserve"> Լանջիկ-Գյումրի 27.47 կմ երկարությամբ ճանապարհային հատվածի կառուցում </t>
  </si>
  <si>
    <t xml:space="preserve"> Միջոցառումն իրականացնողի անվանումը` Մասնագիտացված միավոր  </t>
  </si>
  <si>
    <t>ՀՕՏԾ նախագծող, իրականացնող, հատ</t>
  </si>
  <si>
    <t xml:space="preserve"> Հատված Թալին-Լանջիկ 71+500 կմ-90+200 կմ կառուցման շինարարական աշխատանքներ </t>
  </si>
  <si>
    <t xml:space="preserve">Միջոցառումն իրականացնողի անվանումը` Մասնագիտացված միավոր </t>
  </si>
  <si>
    <t>Ա. ՀԱՐՈՒԹՅՈՒՆՅԱՆ</t>
  </si>
  <si>
    <t>«ՀԱՅԱՍՏԱՆԻ ՀԱՆՐԱՊԵՏՈՒԹՅԱՆ 2025 ԹՎԱԿԱՆԻ ՊԵՏԱԿԱՆ ԲՅՈՒՋԵԻ ՄԱՍԻՆ»
ՕՐԵՆՔԻ 6-ՐԴ ՀՈԴՎԱԾԻ ԱՂՅՈՒՍԱԿՈՒՄ ԵՎ ՀԱՅԱՍՏԱՆԻ ՀԱՆՐԱՊԵՏՈՒԹՅԱՆ ԿԱՌԱՎԱՐՈՒԹՅԱՆ 2024 ԹՎԱԿԱՆԻ ԴԵԿՏԵՄԲԵՐԻ 27-Ի N 2060-Ն ՈՐՈՇՄԱՆ N 2 ՀԱՎԵԼՎԱԾՈՒՄ ԿԱՏԱՐՎՈՂ ԼՐԱՑՈՒՄԸ</t>
  </si>
  <si>
    <t xml:space="preserve"> ՀՀ  տարածքային կառավարման և ենթակառուցվածքների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</si>
</sst>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(* #,##0.00_);_(* \(#,##0.00\);_(* &quot;-&quot;??_);_(@_)"/>
    <numFmt numFmtId="164" formatCode="_-* #,##0.00_-;\-* #,##0.00_-;_-* &quot;-&quot;??_-;_-@_-"/>
    <numFmt numFmtId="165" formatCode="_-* #,##0.00\ _֏_-;\-* #,##0.00\ _֏_-;_-* &quot;-&quot;??\ _֏_-;_-@_-"/>
    <numFmt numFmtId="166" formatCode="_-* #,##0.00\ _₽_-;\-* #,##0.00\ _₽_-;_-* &quot;-&quot;??\ _₽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_);_(@_)"/>
    <numFmt numFmtId="176" formatCode="_(* #,##0.0_);_(* \(#,##0.0\);_(* &quot;-&quot;??_);_(@_)"/>
    <numFmt numFmtId="177" formatCode="[&lt;=9999999]###\-####;\(###\)\ ###\-####"/>
    <numFmt numFmtId="178" formatCode="_(* #,##0.000_);_(* \(#,##0.000\);_(* &quot;-&quot;??_);_(@_)"/>
    <numFmt numFmtId="179" formatCode="_-* #,##0.0_-;\-* #,##0.0_-;_-* &quot;-&quot;??_-;_-@_-"/>
    <numFmt numFmtId="180" formatCode="#,##0.0000"/>
  </numFmts>
  <fonts count="15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1"/>
      <name val="Calibri"/>
      <family val="2"/>
      <charset val="1"/>
      <scheme val="minor"/>
    </font>
    <font>
      <b/>
      <sz val="8"/>
      <name val="GHEA Grapalat"/>
      <family val="2"/>
    </font>
    <font>
      <b/>
      <sz val="12"/>
      <color rgb="FF000000"/>
      <name val="GHEA Grapalat"/>
      <family val="3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name val="Calibri"/>
      <family val="2"/>
      <charset val="1"/>
      <scheme val="minor"/>
    </font>
    <font>
      <b/>
      <sz val="11"/>
      <name val="GHEA Grapalat"/>
      <family val="3"/>
    </font>
    <font>
      <b/>
      <sz val="12"/>
      <name val="GHEA Grapalat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name val="GHEA Grapalat"/>
      <family val="2"/>
    </font>
    <font>
      <sz val="9"/>
      <color rgb="FF000099"/>
      <name val="Arial LatArm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807">
    <xf numFmtId="0" fontId="0" fillId="0" borderId="0"/>
    <xf numFmtId="0" fontId="22" fillId="0" borderId="0"/>
    <xf numFmtId="9" fontId="23" fillId="0" borderId="0" applyFont="0" applyFill="0" applyBorder="0" applyAlignment="0" applyProtection="0"/>
    <xf numFmtId="0" fontId="24" fillId="0" borderId="0"/>
    <xf numFmtId="0" fontId="25" fillId="0" borderId="0">
      <alignment horizontal="left" vertical="top" wrapText="1"/>
    </xf>
    <xf numFmtId="0" fontId="26" fillId="0" borderId="0"/>
    <xf numFmtId="168" fontId="27" fillId="0" borderId="0" applyFill="0" applyBorder="0" applyProtection="0">
      <alignment horizontal="right" vertical="top"/>
    </xf>
    <xf numFmtId="0" fontId="27" fillId="0" borderId="0">
      <alignment horizontal="left" vertical="top" wrapText="1"/>
    </xf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30" fillId="0" borderId="0"/>
    <xf numFmtId="0" fontId="31" fillId="0" borderId="0"/>
    <xf numFmtId="167" fontId="30" fillId="0" borderId="0" applyFont="0" applyFill="0" applyBorder="0" applyAlignment="0" applyProtection="0"/>
    <xf numFmtId="0" fontId="26" fillId="0" borderId="0"/>
    <xf numFmtId="43" fontId="33" fillId="0" borderId="0" applyFont="0" applyFill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11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6" fillId="3" borderId="0" applyNumberFormat="0" applyBorder="0" applyAlignment="0" applyProtection="0"/>
    <xf numFmtId="0" fontId="37" fillId="6" borderId="4" applyNumberFormat="0" applyAlignment="0" applyProtection="0"/>
    <xf numFmtId="0" fontId="38" fillId="7" borderId="7" applyNumberFormat="0" applyAlignment="0" applyProtection="0"/>
    <xf numFmtId="0" fontId="39" fillId="0" borderId="0" applyNumberFormat="0" applyFill="0" applyBorder="0" applyAlignment="0" applyProtection="0"/>
    <xf numFmtId="0" fontId="40" fillId="2" borderId="0" applyNumberFormat="0" applyBorder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4" fillId="5" borderId="4" applyNumberFormat="0" applyAlignment="0" applyProtection="0"/>
    <xf numFmtId="0" fontId="45" fillId="0" borderId="6" applyNumberFormat="0" applyFill="0" applyAlignment="0" applyProtection="0"/>
    <xf numFmtId="0" fontId="46" fillId="4" borderId="0" applyNumberFormat="0" applyBorder="0" applyAlignment="0" applyProtection="0"/>
    <xf numFmtId="0" fontId="47" fillId="0" borderId="0"/>
    <xf numFmtId="0" fontId="27" fillId="0" borderId="0">
      <alignment horizontal="left" vertical="top" wrapText="1"/>
    </xf>
    <xf numFmtId="0" fontId="24" fillId="0" borderId="0"/>
    <xf numFmtId="0" fontId="34" fillId="8" borderId="8" applyNumberFormat="0" applyFont="0" applyAlignment="0" applyProtection="0"/>
    <xf numFmtId="0" fontId="30" fillId="8" borderId="8" applyNumberFormat="0" applyFont="0" applyAlignment="0" applyProtection="0"/>
    <xf numFmtId="0" fontId="49" fillId="6" borderId="5" applyNumberFormat="0" applyAlignment="0" applyProtection="0"/>
    <xf numFmtId="9" fontId="2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9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4" fillId="0" borderId="0"/>
    <xf numFmtId="0" fontId="29" fillId="0" borderId="0"/>
    <xf numFmtId="0" fontId="55" fillId="4" borderId="0" applyNumberFormat="0" applyBorder="0" applyAlignment="0" applyProtection="0"/>
    <xf numFmtId="0" fontId="32" fillId="0" borderId="0"/>
    <xf numFmtId="0" fontId="48" fillId="33" borderId="0" applyNumberFormat="0" applyBorder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40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37" borderId="0" applyNumberFormat="0" applyBorder="0" applyAlignment="0" applyProtection="0"/>
    <xf numFmtId="0" fontId="48" fillId="36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6" fillId="45" borderId="0" applyNumberFormat="0" applyBorder="0" applyAlignment="0" applyProtection="0"/>
    <xf numFmtId="0" fontId="56" fillId="43" borderId="0" applyNumberFormat="0" applyBorder="0" applyAlignment="0" applyProtection="0"/>
    <xf numFmtId="0" fontId="56" fillId="37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38" borderId="0" applyNumberFormat="0" applyBorder="0" applyAlignment="0" applyProtection="0"/>
    <xf numFmtId="0" fontId="56" fillId="46" borderId="0" applyNumberFormat="0" applyBorder="0" applyAlignment="0" applyProtection="0"/>
    <xf numFmtId="0" fontId="56" fillId="50" borderId="0" applyNumberFormat="0" applyBorder="0" applyAlignment="0" applyProtection="0"/>
    <xf numFmtId="0" fontId="57" fillId="34" borderId="0" applyNumberFormat="0" applyBorder="0" applyAlignment="0" applyProtection="0"/>
    <xf numFmtId="0" fontId="58" fillId="51" borderId="10" applyNumberFormat="0" applyAlignment="0" applyProtection="0"/>
    <xf numFmtId="0" fontId="59" fillId="52" borderId="11" applyNumberFormat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62" fillId="0" borderId="12" applyNumberFormat="0" applyFill="0" applyAlignment="0" applyProtection="0"/>
    <xf numFmtId="0" fontId="63" fillId="0" borderId="13" applyNumberFormat="0" applyFill="0" applyAlignment="0" applyProtection="0"/>
    <xf numFmtId="0" fontId="64" fillId="0" borderId="14" applyNumberFormat="0" applyFill="0" applyAlignment="0" applyProtection="0"/>
    <xf numFmtId="0" fontId="64" fillId="0" borderId="0" applyNumberFormat="0" applyFill="0" applyBorder="0" applyAlignment="0" applyProtection="0"/>
    <xf numFmtId="0" fontId="65" fillId="41" borderId="10" applyNumberFormat="0" applyAlignment="0" applyProtection="0"/>
    <xf numFmtId="0" fontId="66" fillId="0" borderId="15" applyNumberFormat="0" applyFill="0" applyAlignment="0" applyProtection="0"/>
    <xf numFmtId="0" fontId="67" fillId="53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30" fillId="0" borderId="0"/>
    <xf numFmtId="0" fontId="24" fillId="0" borderId="0"/>
    <xf numFmtId="0" fontId="24" fillId="0" borderId="0"/>
    <xf numFmtId="0" fontId="29" fillId="54" borderId="16" applyNumberFormat="0" applyFont="0" applyAlignment="0" applyProtection="0"/>
    <xf numFmtId="0" fontId="68" fillId="51" borderId="17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18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24" fillId="0" borderId="0"/>
    <xf numFmtId="0" fontId="30" fillId="0" borderId="0"/>
    <xf numFmtId="0" fontId="27" fillId="0" borderId="0">
      <alignment horizontal="left" vertical="top" wrapText="1"/>
    </xf>
    <xf numFmtId="0" fontId="32" fillId="0" borderId="0"/>
    <xf numFmtId="0" fontId="75" fillId="0" borderId="0"/>
    <xf numFmtId="0" fontId="24" fillId="0" borderId="0"/>
    <xf numFmtId="0" fontId="24" fillId="0" borderId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43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2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55" fillId="4" borderId="0" applyNumberFormat="0" applyBorder="0" applyAlignment="0" applyProtection="0"/>
    <xf numFmtId="0" fontId="55" fillId="4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24" fillId="0" borderId="0"/>
    <xf numFmtId="0" fontId="3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9" fontId="29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78" fillId="9" borderId="0" applyNumberFormat="0" applyBorder="0" applyAlignment="0" applyProtection="0"/>
    <xf numFmtId="0" fontId="78" fillId="13" borderId="0" applyNumberFormat="0" applyBorder="0" applyAlignment="0" applyProtection="0"/>
    <xf numFmtId="0" fontId="78" fillId="17" borderId="0" applyNumberFormat="0" applyBorder="0" applyAlignment="0" applyProtection="0"/>
    <xf numFmtId="0" fontId="78" fillId="21" borderId="0" applyNumberFormat="0" applyBorder="0" applyAlignment="0" applyProtection="0"/>
    <xf numFmtId="0" fontId="78" fillId="25" borderId="0" applyNumberFormat="0" applyBorder="0" applyAlignment="0" applyProtection="0"/>
    <xf numFmtId="0" fontId="78" fillId="29" borderId="0" applyNumberFormat="0" applyBorder="0" applyAlignment="0" applyProtection="0"/>
    <xf numFmtId="0" fontId="79" fillId="3" borderId="0" applyNumberFormat="0" applyBorder="0" applyAlignment="0" applyProtection="0"/>
    <xf numFmtId="0" fontId="80" fillId="6" borderId="4" applyNumberFormat="0" applyAlignment="0" applyProtection="0"/>
    <xf numFmtId="0" fontId="81" fillId="7" borderId="7" applyNumberFormat="0" applyAlignment="0" applyProtection="0"/>
    <xf numFmtId="0" fontId="82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84" fillId="0" borderId="1" applyNumberFormat="0" applyFill="0" applyAlignment="0" applyProtection="0"/>
    <xf numFmtId="0" fontId="85" fillId="0" borderId="2" applyNumberFormat="0" applyFill="0" applyAlignment="0" applyProtection="0"/>
    <xf numFmtId="0" fontId="86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87" fillId="5" borderId="4" applyNumberFormat="0" applyAlignment="0" applyProtection="0"/>
    <xf numFmtId="0" fontId="88" fillId="0" borderId="6" applyNumberFormat="0" applyFill="0" applyAlignment="0" applyProtection="0"/>
    <xf numFmtId="0" fontId="55" fillId="4" borderId="0" applyNumberFormat="0" applyBorder="0" applyAlignment="0" applyProtection="0"/>
    <xf numFmtId="0" fontId="89" fillId="6" borderId="5" applyNumberFormat="0" applyAlignment="0" applyProtection="0"/>
    <xf numFmtId="0" fontId="77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91" fillId="0" borderId="0" applyNumberFormat="0" applyFill="0" applyBorder="0" applyAlignment="0" applyProtection="0"/>
    <xf numFmtId="43" fontId="30" fillId="0" borderId="0" applyFont="0" applyFill="0" applyBorder="0" applyAlignment="0" applyProtection="0"/>
    <xf numFmtId="0" fontId="21" fillId="0" borderId="0"/>
    <xf numFmtId="167" fontId="21" fillId="0" borderId="0" applyFont="0" applyFill="0" applyBorder="0" applyAlignment="0" applyProtection="0"/>
    <xf numFmtId="0" fontId="21" fillId="8" borderId="8" applyNumberFormat="0" applyFont="0" applyAlignment="0" applyProtection="0"/>
    <xf numFmtId="43" fontId="21" fillId="0" borderId="0" applyFont="0" applyFill="0" applyBorder="0" applyAlignment="0" applyProtection="0"/>
    <xf numFmtId="0" fontId="58" fillId="51" borderId="20" applyNumberFormat="0" applyAlignment="0" applyProtection="0"/>
    <xf numFmtId="43" fontId="21" fillId="0" borderId="0" applyFont="0" applyFill="0" applyBorder="0" applyAlignment="0" applyProtection="0"/>
    <xf numFmtId="0" fontId="65" fillId="41" borderId="20" applyNumberFormat="0" applyAlignment="0" applyProtection="0"/>
    <xf numFmtId="0" fontId="21" fillId="0" borderId="0"/>
    <xf numFmtId="0" fontId="29" fillId="54" borderId="21" applyNumberFormat="0" applyFont="0" applyAlignment="0" applyProtection="0"/>
    <xf numFmtId="0" fontId="68" fillId="51" borderId="22" applyNumberFormat="0" applyAlignment="0" applyProtection="0"/>
    <xf numFmtId="0" fontId="70" fillId="0" borderId="23" applyNumberFormat="0" applyFill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8" borderId="8" applyNumberFormat="0" applyFont="0" applyAlignment="0" applyProtection="0"/>
    <xf numFmtId="43" fontId="20" fillId="0" borderId="0" applyFont="0" applyFill="0" applyBorder="0" applyAlignment="0" applyProtection="0"/>
    <xf numFmtId="0" fontId="65" fillId="41" borderId="24" applyNumberFormat="0" applyAlignment="0" applyProtection="0"/>
    <xf numFmtId="0" fontId="68" fillId="51" borderId="26" applyNumberFormat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58" fillId="51" borderId="24" applyNumberFormat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70" fillId="0" borderId="27" applyNumberFormat="0" applyFill="0" applyAlignment="0" applyProtection="0"/>
    <xf numFmtId="0" fontId="29" fillId="54" borderId="25" applyNumberFormat="0" applyFont="0" applyAlignment="0" applyProtection="0"/>
    <xf numFmtId="0" fontId="27" fillId="0" borderId="0">
      <alignment horizontal="left" vertical="top" wrapText="1"/>
    </xf>
    <xf numFmtId="165" fontId="26" fillId="0" borderId="0" applyFont="0" applyFill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0" borderId="0" applyNumberFormat="0" applyBorder="0" applyAlignment="0" applyProtection="0"/>
    <xf numFmtId="0" fontId="26" fillId="10" borderId="0" applyNumberFormat="0" applyBorder="0" applyAlignment="0" applyProtection="0"/>
    <xf numFmtId="0" fontId="20" fillId="14" borderId="0" applyNumberFormat="0" applyBorder="0" applyAlignment="0" applyProtection="0"/>
    <xf numFmtId="0" fontId="26" fillId="14" borderId="0" applyNumberFormat="0" applyBorder="0" applyAlignment="0" applyProtection="0"/>
    <xf numFmtId="0" fontId="20" fillId="18" borderId="0" applyNumberFormat="0" applyBorder="0" applyAlignment="0" applyProtection="0"/>
    <xf numFmtId="0" fontId="26" fillId="18" borderId="0" applyNumberFormat="0" applyBorder="0" applyAlignment="0" applyProtection="0"/>
    <xf numFmtId="0" fontId="20" fillId="22" borderId="0" applyNumberFormat="0" applyBorder="0" applyAlignment="0" applyProtection="0"/>
    <xf numFmtId="0" fontId="26" fillId="22" borderId="0" applyNumberFormat="0" applyBorder="0" applyAlignment="0" applyProtection="0"/>
    <xf numFmtId="0" fontId="20" fillId="26" borderId="0" applyNumberFormat="0" applyBorder="0" applyAlignment="0" applyProtection="0"/>
    <xf numFmtId="0" fontId="26" fillId="26" borderId="0" applyNumberFormat="0" applyBorder="0" applyAlignment="0" applyProtection="0"/>
    <xf numFmtId="0" fontId="20" fillId="30" borderId="0" applyNumberFormat="0" applyBorder="0" applyAlignment="0" applyProtection="0"/>
    <xf numFmtId="0" fontId="26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11" borderId="0" applyNumberFormat="0" applyBorder="0" applyAlignment="0" applyProtection="0"/>
    <xf numFmtId="0" fontId="26" fillId="11" borderId="0" applyNumberFormat="0" applyBorder="0" applyAlignment="0" applyProtection="0"/>
    <xf numFmtId="0" fontId="20" fillId="15" borderId="0" applyNumberFormat="0" applyBorder="0" applyAlignment="0" applyProtection="0"/>
    <xf numFmtId="0" fontId="26" fillId="15" borderId="0" applyNumberFormat="0" applyBorder="0" applyAlignment="0" applyProtection="0"/>
    <xf numFmtId="0" fontId="20" fillId="19" borderId="0" applyNumberFormat="0" applyBorder="0" applyAlignment="0" applyProtection="0"/>
    <xf numFmtId="0" fontId="26" fillId="19" borderId="0" applyNumberFormat="0" applyBorder="0" applyAlignment="0" applyProtection="0"/>
    <xf numFmtId="0" fontId="20" fillId="23" borderId="0" applyNumberFormat="0" applyBorder="0" applyAlignment="0" applyProtection="0"/>
    <xf numFmtId="0" fontId="26" fillId="23" borderId="0" applyNumberFormat="0" applyBorder="0" applyAlignment="0" applyProtection="0"/>
    <xf numFmtId="0" fontId="20" fillId="27" borderId="0" applyNumberFormat="0" applyBorder="0" applyAlignment="0" applyProtection="0"/>
    <xf numFmtId="0" fontId="26" fillId="27" borderId="0" applyNumberFormat="0" applyBorder="0" applyAlignment="0" applyProtection="0"/>
    <xf numFmtId="0" fontId="20" fillId="31" borderId="0" applyNumberFormat="0" applyBorder="0" applyAlignment="0" applyProtection="0"/>
    <xf numFmtId="0" fontId="26" fillId="31" borderId="0" applyNumberFormat="0" applyBorder="0" applyAlignment="0" applyProtection="0"/>
    <xf numFmtId="0" fontId="78" fillId="12" borderId="0" applyNumberFormat="0" applyBorder="0" applyAlignment="0" applyProtection="0"/>
    <xf numFmtId="0" fontId="94" fillId="12" borderId="0" applyNumberFormat="0" applyBorder="0" applyAlignment="0" applyProtection="0"/>
    <xf numFmtId="0" fontId="78" fillId="16" borderId="0" applyNumberFormat="0" applyBorder="0" applyAlignment="0" applyProtection="0"/>
    <xf numFmtId="0" fontId="94" fillId="16" borderId="0" applyNumberFormat="0" applyBorder="0" applyAlignment="0" applyProtection="0"/>
    <xf numFmtId="0" fontId="78" fillId="20" borderId="0" applyNumberFormat="0" applyBorder="0" applyAlignment="0" applyProtection="0"/>
    <xf numFmtId="0" fontId="94" fillId="20" borderId="0" applyNumberFormat="0" applyBorder="0" applyAlignment="0" applyProtection="0"/>
    <xf numFmtId="0" fontId="78" fillId="24" borderId="0" applyNumberFormat="0" applyBorder="0" applyAlignment="0" applyProtection="0"/>
    <xf numFmtId="0" fontId="94" fillId="24" borderId="0" applyNumberFormat="0" applyBorder="0" applyAlignment="0" applyProtection="0"/>
    <xf numFmtId="0" fontId="78" fillId="28" borderId="0" applyNumberFormat="0" applyBorder="0" applyAlignment="0" applyProtection="0"/>
    <xf numFmtId="0" fontId="94" fillId="28" borderId="0" applyNumberFormat="0" applyBorder="0" applyAlignment="0" applyProtection="0"/>
    <xf numFmtId="0" fontId="78" fillId="32" borderId="0" applyNumberFormat="0" applyBorder="0" applyAlignment="0" applyProtection="0"/>
    <xf numFmtId="0" fontId="94" fillId="32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2" fillId="0" borderId="0"/>
    <xf numFmtId="0" fontId="20" fillId="0" borderId="0"/>
    <xf numFmtId="0" fontId="20" fillId="0" borderId="0"/>
    <xf numFmtId="0" fontId="20" fillId="8" borderId="8" applyNumberFormat="0" applyFont="0" applyAlignment="0" applyProtection="0"/>
    <xf numFmtId="0" fontId="72" fillId="0" borderId="0"/>
    <xf numFmtId="0" fontId="78" fillId="9" borderId="0" applyNumberFormat="0" applyBorder="0" applyAlignment="0" applyProtection="0"/>
    <xf numFmtId="0" fontId="94" fillId="9" borderId="0" applyNumberFormat="0" applyBorder="0" applyAlignment="0" applyProtection="0"/>
    <xf numFmtId="0" fontId="78" fillId="13" borderId="0" applyNumberFormat="0" applyBorder="0" applyAlignment="0" applyProtection="0"/>
    <xf numFmtId="0" fontId="94" fillId="13" borderId="0" applyNumberFormat="0" applyBorder="0" applyAlignment="0" applyProtection="0"/>
    <xf numFmtId="0" fontId="78" fillId="17" borderId="0" applyNumberFormat="0" applyBorder="0" applyAlignment="0" applyProtection="0"/>
    <xf numFmtId="0" fontId="94" fillId="17" borderId="0" applyNumberFormat="0" applyBorder="0" applyAlignment="0" applyProtection="0"/>
    <xf numFmtId="0" fontId="78" fillId="21" borderId="0" applyNumberFormat="0" applyBorder="0" applyAlignment="0" applyProtection="0"/>
    <xf numFmtId="0" fontId="94" fillId="21" borderId="0" applyNumberFormat="0" applyBorder="0" applyAlignment="0" applyProtection="0"/>
    <xf numFmtId="0" fontId="78" fillId="25" borderId="0" applyNumberFormat="0" applyBorder="0" applyAlignment="0" applyProtection="0"/>
    <xf numFmtId="0" fontId="94" fillId="25" borderId="0" applyNumberFormat="0" applyBorder="0" applyAlignment="0" applyProtection="0"/>
    <xf numFmtId="0" fontId="78" fillId="29" borderId="0" applyNumberFormat="0" applyBorder="0" applyAlignment="0" applyProtection="0"/>
    <xf numFmtId="0" fontId="94" fillId="29" borderId="0" applyNumberFormat="0" applyBorder="0" applyAlignment="0" applyProtection="0"/>
    <xf numFmtId="0" fontId="87" fillId="5" borderId="4" applyNumberFormat="0" applyAlignment="0" applyProtection="0"/>
    <xf numFmtId="0" fontId="95" fillId="5" borderId="4" applyNumberFormat="0" applyAlignment="0" applyProtection="0"/>
    <xf numFmtId="0" fontId="89" fillId="6" borderId="5" applyNumberFormat="0" applyAlignment="0" applyProtection="0"/>
    <xf numFmtId="0" fontId="96" fillId="6" borderId="5" applyNumberFormat="0" applyAlignment="0" applyProtection="0"/>
    <xf numFmtId="0" fontId="80" fillId="6" borderId="4" applyNumberFormat="0" applyAlignment="0" applyProtection="0"/>
    <xf numFmtId="0" fontId="97" fillId="6" borderId="4" applyNumberFormat="0" applyAlignment="0" applyProtection="0"/>
    <xf numFmtId="0" fontId="84" fillId="0" borderId="1" applyNumberFormat="0" applyFill="0" applyAlignment="0" applyProtection="0"/>
    <xf numFmtId="0" fontId="98" fillId="0" borderId="1" applyNumberFormat="0" applyFill="0" applyAlignment="0" applyProtection="0"/>
    <xf numFmtId="0" fontId="85" fillId="0" borderId="2" applyNumberFormat="0" applyFill="0" applyAlignment="0" applyProtection="0"/>
    <xf numFmtId="0" fontId="99" fillId="0" borderId="2" applyNumberFormat="0" applyFill="0" applyAlignment="0" applyProtection="0"/>
    <xf numFmtId="0" fontId="86" fillId="0" borderId="3" applyNumberFormat="0" applyFill="0" applyAlignment="0" applyProtection="0"/>
    <xf numFmtId="0" fontId="100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101" fillId="0" borderId="9" applyNumberFormat="0" applyFill="0" applyAlignment="0" applyProtection="0"/>
    <xf numFmtId="0" fontId="81" fillId="7" borderId="7" applyNumberFormat="0" applyAlignment="0" applyProtection="0"/>
    <xf numFmtId="0" fontId="102" fillId="7" borderId="7" applyNumberFormat="0" applyAlignment="0" applyProtection="0"/>
    <xf numFmtId="0" fontId="103" fillId="4" borderId="0" applyNumberFormat="0" applyBorder="0" applyAlignment="0" applyProtection="0"/>
    <xf numFmtId="0" fontId="104" fillId="4" borderId="0" applyNumberFormat="0" applyBorder="0" applyAlignment="0" applyProtection="0"/>
    <xf numFmtId="0" fontId="29" fillId="0" borderId="0"/>
    <xf numFmtId="0" fontId="79" fillId="3" borderId="0" applyNumberFormat="0" applyBorder="0" applyAlignment="0" applyProtection="0"/>
    <xf numFmtId="0" fontId="105" fillId="3" borderId="0" applyNumberFormat="0" applyBorder="0" applyAlignment="0" applyProtection="0"/>
    <xf numFmtId="0" fontId="82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88" fillId="0" borderId="6" applyNumberFormat="0" applyFill="0" applyAlignment="0" applyProtection="0"/>
    <xf numFmtId="0" fontId="107" fillId="0" borderId="6" applyNumberFormat="0" applyFill="0" applyAlignment="0" applyProtection="0"/>
    <xf numFmtId="0" fontId="9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0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83" fillId="2" borderId="0" applyNumberFormat="0" applyBorder="0" applyAlignment="0" applyProtection="0"/>
    <xf numFmtId="0" fontId="109" fillId="2" borderId="0" applyNumberFormat="0" applyBorder="0" applyAlignment="0" applyProtection="0"/>
    <xf numFmtId="43" fontId="32" fillId="0" borderId="0" applyFont="0" applyFill="0" applyBorder="0" applyAlignment="0" applyProtection="0"/>
    <xf numFmtId="0" fontId="103" fillId="4" borderId="0" applyNumberFormat="0" applyBorder="0" applyAlignment="0" applyProtection="0"/>
    <xf numFmtId="0" fontId="20" fillId="8" borderId="8" applyNumberFormat="0" applyFont="0" applyAlignment="0" applyProtection="0"/>
    <xf numFmtId="0" fontId="24" fillId="0" borderId="0"/>
    <xf numFmtId="0" fontId="111" fillId="0" borderId="0"/>
    <xf numFmtId="0" fontId="48" fillId="33" borderId="0" applyNumberFormat="0" applyBorder="0" applyAlignment="0" applyProtection="0"/>
    <xf numFmtId="0" fontId="112" fillId="33" borderId="0" applyNumberFormat="0" applyBorder="0" applyAlignment="0" applyProtection="0"/>
    <xf numFmtId="0" fontId="26" fillId="10" borderId="0" applyNumberFormat="0" applyBorder="0" applyAlignment="0" applyProtection="0"/>
    <xf numFmtId="0" fontId="48" fillId="34" borderId="0" applyNumberFormat="0" applyBorder="0" applyAlignment="0" applyProtection="0"/>
    <xf numFmtId="0" fontId="112" fillId="34" borderId="0" applyNumberFormat="0" applyBorder="0" applyAlignment="0" applyProtection="0"/>
    <xf numFmtId="0" fontId="26" fillId="14" borderId="0" applyNumberFormat="0" applyBorder="0" applyAlignment="0" applyProtection="0"/>
    <xf numFmtId="0" fontId="48" fillId="35" borderId="0" applyNumberFormat="0" applyBorder="0" applyAlignment="0" applyProtection="0"/>
    <xf numFmtId="0" fontId="112" fillId="35" borderId="0" applyNumberFormat="0" applyBorder="0" applyAlignment="0" applyProtection="0"/>
    <xf numFmtId="0" fontId="26" fillId="18" borderId="0" applyNumberFormat="0" applyBorder="0" applyAlignment="0" applyProtection="0"/>
    <xf numFmtId="0" fontId="48" fillId="36" borderId="0" applyNumberFormat="0" applyBorder="0" applyAlignment="0" applyProtection="0"/>
    <xf numFmtId="0" fontId="112" fillId="36" borderId="0" applyNumberFormat="0" applyBorder="0" applyAlignment="0" applyProtection="0"/>
    <xf numFmtId="0" fontId="26" fillId="22" borderId="0" applyNumberFormat="0" applyBorder="0" applyAlignment="0" applyProtection="0"/>
    <xf numFmtId="0" fontId="48" fillId="40" borderId="0" applyNumberFormat="0" applyBorder="0" applyAlignment="0" applyProtection="0"/>
    <xf numFmtId="0" fontId="112" fillId="40" borderId="0" applyNumberFormat="0" applyBorder="0" applyAlignment="0" applyProtection="0"/>
    <xf numFmtId="0" fontId="26" fillId="26" borderId="0" applyNumberFormat="0" applyBorder="0" applyAlignment="0" applyProtection="0"/>
    <xf numFmtId="0" fontId="48" fillId="41" borderId="0" applyNumberFormat="0" applyBorder="0" applyAlignment="0" applyProtection="0"/>
    <xf numFmtId="0" fontId="112" fillId="41" borderId="0" applyNumberFormat="0" applyBorder="0" applyAlignment="0" applyProtection="0"/>
    <xf numFmtId="0" fontId="26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48" fillId="42" borderId="0" applyNumberFormat="0" applyBorder="0" applyAlignment="0" applyProtection="0"/>
    <xf numFmtId="0" fontId="112" fillId="42" borderId="0" applyNumberFormat="0" applyBorder="0" applyAlignment="0" applyProtection="0"/>
    <xf numFmtId="0" fontId="26" fillId="11" borderId="0" applyNumberFormat="0" applyBorder="0" applyAlignment="0" applyProtection="0"/>
    <xf numFmtId="0" fontId="48" fillId="43" borderId="0" applyNumberFormat="0" applyBorder="0" applyAlignment="0" applyProtection="0"/>
    <xf numFmtId="0" fontId="112" fillId="43" borderId="0" applyNumberFormat="0" applyBorder="0" applyAlignment="0" applyProtection="0"/>
    <xf numFmtId="0" fontId="26" fillId="15" borderId="0" applyNumberFormat="0" applyBorder="0" applyAlignment="0" applyProtection="0"/>
    <xf numFmtId="0" fontId="48" fillId="37" borderId="0" applyNumberFormat="0" applyBorder="0" applyAlignment="0" applyProtection="0"/>
    <xf numFmtId="0" fontId="112" fillId="37" borderId="0" applyNumberFormat="0" applyBorder="0" applyAlignment="0" applyProtection="0"/>
    <xf numFmtId="0" fontId="26" fillId="19" borderId="0" applyNumberFormat="0" applyBorder="0" applyAlignment="0" applyProtection="0"/>
    <xf numFmtId="0" fontId="48" fillId="36" borderId="0" applyNumberFormat="0" applyBorder="0" applyAlignment="0" applyProtection="0"/>
    <xf numFmtId="0" fontId="112" fillId="36" borderId="0" applyNumberFormat="0" applyBorder="0" applyAlignment="0" applyProtection="0"/>
    <xf numFmtId="0" fontId="26" fillId="23" borderId="0" applyNumberFormat="0" applyBorder="0" applyAlignment="0" applyProtection="0"/>
    <xf numFmtId="0" fontId="48" fillId="42" borderId="0" applyNumberFormat="0" applyBorder="0" applyAlignment="0" applyProtection="0"/>
    <xf numFmtId="0" fontId="112" fillId="42" borderId="0" applyNumberFormat="0" applyBorder="0" applyAlignment="0" applyProtection="0"/>
    <xf numFmtId="0" fontId="26" fillId="27" borderId="0" applyNumberFormat="0" applyBorder="0" applyAlignment="0" applyProtection="0"/>
    <xf numFmtId="0" fontId="48" fillId="44" borderId="0" applyNumberFormat="0" applyBorder="0" applyAlignment="0" applyProtection="0"/>
    <xf numFmtId="0" fontId="112" fillId="44" borderId="0" applyNumberFormat="0" applyBorder="0" applyAlignment="0" applyProtection="0"/>
    <xf numFmtId="0" fontId="26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56" fillId="45" borderId="0" applyNumberFormat="0" applyBorder="0" applyAlignment="0" applyProtection="0"/>
    <xf numFmtId="0" fontId="94" fillId="12" borderId="0" applyNumberFormat="0" applyBorder="0" applyAlignment="0" applyProtection="0"/>
    <xf numFmtId="0" fontId="56" fillId="43" borderId="0" applyNumberFormat="0" applyBorder="0" applyAlignment="0" applyProtection="0"/>
    <xf numFmtId="0" fontId="94" fillId="16" borderId="0" applyNumberFormat="0" applyBorder="0" applyAlignment="0" applyProtection="0"/>
    <xf numFmtId="0" fontId="56" fillId="37" borderId="0" applyNumberFormat="0" applyBorder="0" applyAlignment="0" applyProtection="0"/>
    <xf numFmtId="0" fontId="94" fillId="20" borderId="0" applyNumberFormat="0" applyBorder="0" applyAlignment="0" applyProtection="0"/>
    <xf numFmtId="0" fontId="56" fillId="38" borderId="0" applyNumberFormat="0" applyBorder="0" applyAlignment="0" applyProtection="0"/>
    <xf numFmtId="0" fontId="94" fillId="24" borderId="0" applyNumberFormat="0" applyBorder="0" applyAlignment="0" applyProtection="0"/>
    <xf numFmtId="0" fontId="56" fillId="46" borderId="0" applyNumberFormat="0" applyBorder="0" applyAlignment="0" applyProtection="0"/>
    <xf numFmtId="0" fontId="94" fillId="28" borderId="0" applyNumberFormat="0" applyBorder="0" applyAlignment="0" applyProtection="0"/>
    <xf numFmtId="0" fontId="56" fillId="39" borderId="0" applyNumberFormat="0" applyBorder="0" applyAlignment="0" applyProtection="0"/>
    <xf numFmtId="0" fontId="94" fillId="32" borderId="0" applyNumberFormat="0" applyBorder="0" applyAlignment="0" applyProtection="0"/>
    <xf numFmtId="0" fontId="56" fillId="47" borderId="0" applyNumberFormat="0" applyBorder="0" applyAlignment="0" applyProtection="0"/>
    <xf numFmtId="0" fontId="94" fillId="9" borderId="0" applyNumberFormat="0" applyBorder="0" applyAlignment="0" applyProtection="0"/>
    <xf numFmtId="0" fontId="56" fillId="48" borderId="0" applyNumberFormat="0" applyBorder="0" applyAlignment="0" applyProtection="0"/>
    <xf numFmtId="0" fontId="94" fillId="13" borderId="0" applyNumberFormat="0" applyBorder="0" applyAlignment="0" applyProtection="0"/>
    <xf numFmtId="0" fontId="56" fillId="49" borderId="0" applyNumberFormat="0" applyBorder="0" applyAlignment="0" applyProtection="0"/>
    <xf numFmtId="0" fontId="94" fillId="17" borderId="0" applyNumberFormat="0" applyBorder="0" applyAlignment="0" applyProtection="0"/>
    <xf numFmtId="0" fontId="56" fillId="38" borderId="0" applyNumberFormat="0" applyBorder="0" applyAlignment="0" applyProtection="0"/>
    <xf numFmtId="0" fontId="94" fillId="21" borderId="0" applyNumberFormat="0" applyBorder="0" applyAlignment="0" applyProtection="0"/>
    <xf numFmtId="0" fontId="56" fillId="46" borderId="0" applyNumberFormat="0" applyBorder="0" applyAlignment="0" applyProtection="0"/>
    <xf numFmtId="0" fontId="94" fillId="25" borderId="0" applyNumberFormat="0" applyBorder="0" applyAlignment="0" applyProtection="0"/>
    <xf numFmtId="0" fontId="56" fillId="50" borderId="0" applyNumberFormat="0" applyBorder="0" applyAlignment="0" applyProtection="0"/>
    <xf numFmtId="0" fontId="94" fillId="29" borderId="0" applyNumberFormat="0" applyBorder="0" applyAlignment="0" applyProtection="0"/>
    <xf numFmtId="0" fontId="57" fillId="34" borderId="0" applyNumberFormat="0" applyBorder="0" applyAlignment="0" applyProtection="0"/>
    <xf numFmtId="0" fontId="105" fillId="3" borderId="0" applyNumberFormat="0" applyBorder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58" fillId="51" borderId="24" applyNumberFormat="0" applyAlignment="0" applyProtection="0"/>
    <xf numFmtId="0" fontId="97" fillId="6" borderId="4" applyNumberFormat="0" applyAlignment="0" applyProtection="0"/>
    <xf numFmtId="0" fontId="59" fillId="52" borderId="11" applyNumberFormat="0" applyAlignment="0" applyProtection="0"/>
    <xf numFmtId="0" fontId="102" fillId="7" borderId="7" applyNumberFormat="0" applyAlignment="0" applyProtection="0"/>
    <xf numFmtId="43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27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61" fillId="35" borderId="0" applyNumberFormat="0" applyBorder="0" applyAlignment="0" applyProtection="0"/>
    <xf numFmtId="0" fontId="109" fillId="2" borderId="0" applyNumberFormat="0" applyBorder="0" applyAlignment="0" applyProtection="0"/>
    <xf numFmtId="0" fontId="62" fillId="0" borderId="12" applyNumberFormat="0" applyFill="0" applyAlignment="0" applyProtection="0"/>
    <xf numFmtId="0" fontId="98" fillId="0" borderId="1" applyNumberFormat="0" applyFill="0" applyAlignment="0" applyProtection="0"/>
    <xf numFmtId="0" fontId="63" fillId="0" borderId="13" applyNumberFormat="0" applyFill="0" applyAlignment="0" applyProtection="0"/>
    <xf numFmtId="0" fontId="99" fillId="0" borderId="2" applyNumberFormat="0" applyFill="0" applyAlignment="0" applyProtection="0"/>
    <xf numFmtId="0" fontId="64" fillId="0" borderId="14" applyNumberFormat="0" applyFill="0" applyAlignment="0" applyProtection="0"/>
    <xf numFmtId="0" fontId="100" fillId="0" borderId="3" applyNumberFormat="0" applyFill="0" applyAlignment="0" applyProtection="0"/>
    <xf numFmtId="0" fontId="6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65" fillId="41" borderId="24" applyNumberFormat="0" applyAlignment="0" applyProtection="0"/>
    <xf numFmtId="0" fontId="95" fillId="5" borderId="4" applyNumberFormat="0" applyAlignment="0" applyProtection="0"/>
    <xf numFmtId="38" fontId="113" fillId="0" borderId="0"/>
    <xf numFmtId="38" fontId="114" fillId="0" borderId="0"/>
    <xf numFmtId="38" fontId="115" fillId="0" borderId="0"/>
    <xf numFmtId="38" fontId="116" fillId="0" borderId="0"/>
    <xf numFmtId="0" fontId="117" fillId="0" borderId="0"/>
    <xf numFmtId="0" fontId="117" fillId="0" borderId="0"/>
    <xf numFmtId="0" fontId="118" fillId="0" borderId="0"/>
    <xf numFmtId="0" fontId="66" fillId="0" borderId="15" applyNumberFormat="0" applyFill="0" applyAlignment="0" applyProtection="0"/>
    <xf numFmtId="0" fontId="107" fillId="0" borderId="6" applyNumberFormat="0" applyFill="0" applyAlignment="0" applyProtection="0"/>
    <xf numFmtId="0" fontId="55" fillId="4" borderId="0" applyNumberFormat="0" applyBorder="0" applyAlignment="0" applyProtection="0"/>
    <xf numFmtId="0" fontId="119" fillId="53" borderId="0" applyNumberFormat="0" applyBorder="0" applyAlignment="0" applyProtection="0"/>
    <xf numFmtId="0" fontId="104" fillId="4" borderId="0" applyNumberFormat="0" applyBorder="0" applyAlignment="0" applyProtection="0"/>
    <xf numFmtId="0" fontId="67" fillId="53" borderId="0" applyNumberFormat="0" applyBorder="0" applyAlignment="0" applyProtection="0"/>
    <xf numFmtId="0" fontId="25" fillId="0" borderId="0">
      <alignment horizontal="left" vertical="top" wrapText="1"/>
    </xf>
    <xf numFmtId="0" fontId="20" fillId="0" borderId="0"/>
    <xf numFmtId="0" fontId="20" fillId="0" borderId="0"/>
    <xf numFmtId="0" fontId="7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73" fillId="0" borderId="0"/>
    <xf numFmtId="1" fontId="73" fillId="0" borderId="0"/>
    <xf numFmtId="0" fontId="22" fillId="0" borderId="0"/>
    <xf numFmtId="1" fontId="73" fillId="0" borderId="0"/>
    <xf numFmtId="0" fontId="24" fillId="0" borderId="0"/>
    <xf numFmtId="0" fontId="26" fillId="0" borderId="0"/>
    <xf numFmtId="0" fontId="29" fillId="0" borderId="0"/>
    <xf numFmtId="0" fontId="24" fillId="0" borderId="0"/>
    <xf numFmtId="0" fontId="54" fillId="0" borderId="0"/>
    <xf numFmtId="0" fontId="20" fillId="0" borderId="0"/>
    <xf numFmtId="0" fontId="32" fillId="0" borderId="0"/>
    <xf numFmtId="0" fontId="24" fillId="0" borderId="0"/>
    <xf numFmtId="0" fontId="24" fillId="0" borderId="0"/>
    <xf numFmtId="0" fontId="74" fillId="0" borderId="0"/>
    <xf numFmtId="0" fontId="20" fillId="0" borderId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29" fillId="54" borderId="25" applyNumberFormat="0" applyFon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68" fillId="51" borderId="26" applyNumberFormat="0" applyAlignment="0" applyProtection="0"/>
    <xf numFmtId="0" fontId="96" fillId="6" borderId="5" applyNumberForma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101" fillId="0" borderId="9" applyNumberFormat="0" applyFill="0" applyAlignment="0" applyProtection="0"/>
    <xf numFmtId="0" fontId="7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174" fontId="111" fillId="0" borderId="28">
      <protection locked="0"/>
    </xf>
    <xf numFmtId="174" fontId="120" fillId="56" borderId="28"/>
    <xf numFmtId="0" fontId="50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1" fontId="73" fillId="0" borderId="0"/>
    <xf numFmtId="0" fontId="3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0" fillId="0" borderId="0"/>
    <xf numFmtId="0" fontId="48" fillId="0" borderId="0"/>
    <xf numFmtId="0" fontId="26" fillId="0" borderId="0"/>
    <xf numFmtId="0" fontId="29" fillId="0" borderId="0"/>
    <xf numFmtId="0" fontId="29" fillId="0" borderId="0"/>
    <xf numFmtId="0" fontId="26" fillId="8" borderId="8" applyNumberFormat="0" applyFont="0" applyAlignment="0" applyProtection="0"/>
    <xf numFmtId="166" fontId="32" fillId="0" borderId="0" applyFont="0" applyFill="0" applyBorder="0" applyAlignment="0" applyProtection="0"/>
    <xf numFmtId="170" fontId="5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21" fillId="0" borderId="0"/>
    <xf numFmtId="0" fontId="50" fillId="0" borderId="0" applyNumberFormat="0" applyFill="0" applyBorder="0" applyAlignment="0" applyProtection="0"/>
    <xf numFmtId="0" fontId="84" fillId="0" borderId="1" applyNumberFormat="0" applyFill="0" applyAlignment="0" applyProtection="0"/>
    <xf numFmtId="0" fontId="85" fillId="0" borderId="2" applyNumberFormat="0" applyFill="0" applyAlignment="0" applyProtection="0"/>
    <xf numFmtId="0" fontId="86" fillId="0" borderId="3" applyNumberFormat="0" applyFill="0" applyAlignment="0" applyProtection="0"/>
    <xf numFmtId="0" fontId="86" fillId="0" borderId="0" applyNumberFormat="0" applyFill="0" applyBorder="0" applyAlignment="0" applyProtection="0"/>
    <xf numFmtId="0" fontId="83" fillId="2" borderId="0" applyNumberFormat="0" applyBorder="0" applyAlignment="0" applyProtection="0"/>
    <xf numFmtId="0" fontId="79" fillId="3" borderId="0" applyNumberFormat="0" applyBorder="0" applyAlignment="0" applyProtection="0"/>
    <xf numFmtId="0" fontId="87" fillId="5" borderId="4" applyNumberFormat="0" applyAlignment="0" applyProtection="0"/>
    <xf numFmtId="0" fontId="89" fillId="6" borderId="5" applyNumberFormat="0" applyAlignment="0" applyProtection="0"/>
    <xf numFmtId="0" fontId="80" fillId="6" borderId="4" applyNumberFormat="0" applyAlignment="0" applyProtection="0"/>
    <xf numFmtId="0" fontId="88" fillId="0" borderId="6" applyNumberFormat="0" applyFill="0" applyAlignment="0" applyProtection="0"/>
    <xf numFmtId="0" fontId="81" fillId="7" borderId="7" applyNumberFormat="0" applyAlignment="0" applyProtection="0"/>
    <xf numFmtId="0" fontId="9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90" fillId="0" borderId="9" applyNumberFormat="0" applyFill="0" applyAlignment="0" applyProtection="0"/>
    <xf numFmtId="0" fontId="78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78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78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78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78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78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58" fillId="51" borderId="29" applyNumberFormat="0" applyAlignment="0" applyProtection="0"/>
    <xf numFmtId="43" fontId="17" fillId="0" borderId="0" applyFont="0" applyFill="0" applyBorder="0" applyAlignment="0" applyProtection="0"/>
    <xf numFmtId="0" fontId="65" fillId="41" borderId="29" applyNumberFormat="0" applyAlignment="0" applyProtection="0"/>
    <xf numFmtId="0" fontId="17" fillId="0" borderId="0"/>
    <xf numFmtId="0" fontId="29" fillId="54" borderId="30" applyNumberFormat="0" applyFont="0" applyAlignment="0" applyProtection="0"/>
    <xf numFmtId="0" fontId="68" fillId="51" borderId="31" applyNumberFormat="0" applyAlignment="0" applyProtection="0"/>
    <xf numFmtId="0" fontId="70" fillId="0" borderId="32" applyNumberFormat="0" applyFill="0" applyAlignment="0" applyProtection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9" fillId="0" borderId="0"/>
    <xf numFmtId="43" fontId="29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6" fillId="0" borderId="0"/>
    <xf numFmtId="43" fontId="26" fillId="0" borderId="0" applyFont="0" applyFill="0" applyBorder="0" applyAlignment="0" applyProtection="0"/>
    <xf numFmtId="0" fontId="27" fillId="0" borderId="0">
      <alignment horizontal="left" vertical="top" wrapText="1"/>
    </xf>
    <xf numFmtId="0" fontId="29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03" fillId="4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16" fillId="8" borderId="8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27" fillId="0" borderId="0">
      <alignment horizontal="left" vertical="top" wrapText="1"/>
    </xf>
    <xf numFmtId="0" fontId="24" fillId="0" borderId="0"/>
    <xf numFmtId="0" fontId="32" fillId="0" borderId="0">
      <alignment vertical="center"/>
    </xf>
    <xf numFmtId="43" fontId="26" fillId="0" borderId="0" applyFont="0" applyFill="0" applyBorder="0" applyAlignment="0" applyProtection="0"/>
    <xf numFmtId="168" fontId="127" fillId="0" borderId="0" applyFill="0" applyBorder="0" applyProtection="0">
      <alignment horizontal="right" vertical="top"/>
    </xf>
    <xf numFmtId="43" fontId="26" fillId="0" borderId="0" applyFont="0" applyFill="0" applyBorder="0" applyAlignment="0" applyProtection="0"/>
    <xf numFmtId="0" fontId="24" fillId="0" borderId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29" fillId="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6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8" borderId="0" applyNumberFormat="0" applyBorder="0" applyAlignment="0" applyProtection="0"/>
    <xf numFmtId="0" fontId="13" fillId="20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2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43" fontId="27" fillId="0" borderId="0" applyFont="0" applyFill="0" applyBorder="0" applyAlignment="0" applyProtection="0"/>
    <xf numFmtId="0" fontId="13" fillId="24" borderId="0" applyNumberFormat="0" applyBorder="0" applyAlignment="0" applyProtection="0"/>
    <xf numFmtId="0" fontId="13" fillId="12" borderId="0" applyNumberFormat="0" applyBorder="0" applyAlignment="0" applyProtection="0"/>
    <xf numFmtId="0" fontId="103" fillId="4" borderId="0" applyNumberFormat="0" applyBorder="0" applyAlignment="0" applyProtection="0"/>
    <xf numFmtId="0" fontId="78" fillId="12" borderId="0" applyNumberFormat="0" applyBorder="0" applyAlignment="0" applyProtection="0"/>
    <xf numFmtId="0" fontId="78" fillId="16" borderId="0" applyNumberFormat="0" applyBorder="0" applyAlignment="0" applyProtection="0"/>
    <xf numFmtId="0" fontId="78" fillId="20" borderId="0" applyNumberFormat="0" applyBorder="0" applyAlignment="0" applyProtection="0"/>
    <xf numFmtId="0" fontId="78" fillId="24" borderId="0" applyNumberFormat="0" applyBorder="0" applyAlignment="0" applyProtection="0"/>
    <xf numFmtId="0" fontId="78" fillId="28" borderId="0" applyNumberFormat="0" applyBorder="0" applyAlignment="0" applyProtection="0"/>
    <xf numFmtId="0" fontId="78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2" fillId="0" borderId="0"/>
    <xf numFmtId="43" fontId="26" fillId="0" borderId="0" applyFont="0" applyFill="0" applyBorder="0" applyAlignment="0" applyProtection="0"/>
    <xf numFmtId="0" fontId="29" fillId="0" borderId="0"/>
    <xf numFmtId="0" fontId="27" fillId="0" borderId="0">
      <alignment horizontal="left" vertical="top" wrapText="1"/>
    </xf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27" fillId="0" borderId="0">
      <alignment horizontal="left" vertical="top" wrapText="1"/>
    </xf>
    <xf numFmtId="0" fontId="130" fillId="0" borderId="0"/>
    <xf numFmtId="0" fontId="121" fillId="0" borderId="0"/>
    <xf numFmtId="0" fontId="130" fillId="0" borderId="0"/>
    <xf numFmtId="0" fontId="121" fillId="0" borderId="0"/>
    <xf numFmtId="0" fontId="26" fillId="0" borderId="0"/>
    <xf numFmtId="0" fontId="27" fillId="0" borderId="0">
      <alignment horizontal="left" vertical="top" wrapText="1"/>
    </xf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26" fillId="0" borderId="0"/>
    <xf numFmtId="0" fontId="26" fillId="0" borderId="0"/>
    <xf numFmtId="0" fontId="29" fillId="0" borderId="0"/>
    <xf numFmtId="43" fontId="32" fillId="0" borderId="0" applyFont="0" applyFill="0" applyBorder="0" applyAlignment="0" applyProtection="0"/>
    <xf numFmtId="0" fontId="26" fillId="0" borderId="0"/>
    <xf numFmtId="0" fontId="32" fillId="0" borderId="0"/>
    <xf numFmtId="0" fontId="29" fillId="0" borderId="0"/>
    <xf numFmtId="9" fontId="29" fillId="0" borderId="0" applyFont="0" applyFill="0" applyBorder="0" applyAlignment="0" applyProtection="0"/>
    <xf numFmtId="0" fontId="27" fillId="0" borderId="0">
      <alignment horizontal="left" vertical="top" wrapText="1"/>
    </xf>
    <xf numFmtId="0" fontId="24" fillId="0" borderId="0"/>
    <xf numFmtId="0" fontId="24" fillId="0" borderId="0"/>
    <xf numFmtId="0" fontId="24" fillId="0" borderId="0"/>
    <xf numFmtId="0" fontId="134" fillId="0" borderId="0"/>
    <xf numFmtId="43" fontId="134" fillId="0" borderId="0" applyFont="0" applyFill="0" applyBorder="0" applyAlignment="0" applyProtection="0"/>
    <xf numFmtId="0" fontId="29" fillId="0" borderId="0"/>
    <xf numFmtId="43" fontId="4" fillId="0" borderId="0" applyFont="0" applyFill="0" applyBorder="0" applyAlignment="0" applyProtection="0"/>
    <xf numFmtId="0" fontId="25" fillId="0" borderId="0"/>
    <xf numFmtId="0" fontId="29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5" fillId="0" borderId="0"/>
    <xf numFmtId="43" fontId="135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36" fillId="0" borderId="0"/>
    <xf numFmtId="0" fontId="75" fillId="0" borderId="0"/>
    <xf numFmtId="0" fontId="29" fillId="0" borderId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22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7" fillId="0" borderId="0">
      <alignment horizontal="left" vertical="top" wrapText="1"/>
    </xf>
    <xf numFmtId="0" fontId="129" fillId="4" borderId="0" applyNumberFormat="0" applyBorder="0" applyAlignment="0" applyProtection="0"/>
    <xf numFmtId="0" fontId="4" fillId="8" borderId="8" applyNumberFormat="0" applyFont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103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4" fillId="0" borderId="0"/>
    <xf numFmtId="0" fontId="33" fillId="41" borderId="0" applyNumberFormat="0" applyBorder="0" applyAlignment="0" applyProtection="0"/>
    <xf numFmtId="0" fontId="33" fillId="43" borderId="0" applyNumberFormat="0" applyBorder="0" applyAlignment="0" applyProtection="0"/>
    <xf numFmtId="0" fontId="33" fillId="54" borderId="0" applyNumberFormat="0" applyBorder="0" applyAlignment="0" applyProtection="0"/>
    <xf numFmtId="0" fontId="33" fillId="41" borderId="0" applyNumberFormat="0" applyBorder="0" applyAlignment="0" applyProtection="0"/>
    <xf numFmtId="0" fontId="33" fillId="40" borderId="0" applyNumberFormat="0" applyBorder="0" applyAlignment="0" applyProtection="0"/>
    <xf numFmtId="0" fontId="33" fillId="54" borderId="0" applyNumberFormat="0" applyBorder="0" applyAlignment="0" applyProtection="0"/>
    <xf numFmtId="0" fontId="33" fillId="51" borderId="0" applyNumberFormat="0" applyBorder="0" applyAlignment="0" applyProtection="0"/>
    <xf numFmtId="0" fontId="33" fillId="43" borderId="0" applyNumberFormat="0" applyBorder="0" applyAlignment="0" applyProtection="0"/>
    <xf numFmtId="0" fontId="33" fillId="53" borderId="0" applyNumberFormat="0" applyBorder="0" applyAlignment="0" applyProtection="0"/>
    <xf numFmtId="0" fontId="33" fillId="51" borderId="0" applyNumberFormat="0" applyBorder="0" applyAlignment="0" applyProtection="0"/>
    <xf numFmtId="0" fontId="33" fillId="42" borderId="0" applyNumberFormat="0" applyBorder="0" applyAlignment="0" applyProtection="0"/>
    <xf numFmtId="0" fontId="33" fillId="53" borderId="0" applyNumberFormat="0" applyBorder="0" applyAlignment="0" applyProtection="0"/>
    <xf numFmtId="0" fontId="137" fillId="46" borderId="0" applyNumberFormat="0" applyBorder="0" applyAlignment="0" applyProtection="0"/>
    <xf numFmtId="0" fontId="137" fillId="43" borderId="0" applyNumberFormat="0" applyBorder="0" applyAlignment="0" applyProtection="0"/>
    <xf numFmtId="0" fontId="137" fillId="53" borderId="0" applyNumberFormat="0" applyBorder="0" applyAlignment="0" applyProtection="0"/>
    <xf numFmtId="0" fontId="137" fillId="51" borderId="0" applyNumberFormat="0" applyBorder="0" applyAlignment="0" applyProtection="0"/>
    <xf numFmtId="0" fontId="137" fillId="46" borderId="0" applyNumberFormat="0" applyBorder="0" applyAlignment="0" applyProtection="0"/>
    <xf numFmtId="0" fontId="137" fillId="43" borderId="0" applyNumberFormat="0" applyBorder="0" applyAlignment="0" applyProtection="0"/>
    <xf numFmtId="0" fontId="137" fillId="46" borderId="0" applyNumberFormat="0" applyBorder="0" applyAlignment="0" applyProtection="0"/>
    <xf numFmtId="0" fontId="137" fillId="48" borderId="0" applyNumberFormat="0" applyBorder="0" applyAlignment="0" applyProtection="0"/>
    <xf numFmtId="0" fontId="137" fillId="49" borderId="0" applyNumberFormat="0" applyBorder="0" applyAlignment="0" applyProtection="0"/>
    <xf numFmtId="0" fontId="137" fillId="58" borderId="0" applyNumberFormat="0" applyBorder="0" applyAlignment="0" applyProtection="0"/>
    <xf numFmtId="0" fontId="137" fillId="46" borderId="0" applyNumberFormat="0" applyBorder="0" applyAlignment="0" applyProtection="0"/>
    <xf numFmtId="0" fontId="137" fillId="50" borderId="0" applyNumberFormat="0" applyBorder="0" applyAlignment="0" applyProtection="0"/>
    <xf numFmtId="0" fontId="138" fillId="34" borderId="0" applyNumberFormat="0" applyBorder="0" applyAlignment="0" applyProtection="0"/>
    <xf numFmtId="0" fontId="139" fillId="59" borderId="39" applyNumberFormat="0" applyAlignment="0" applyProtection="0"/>
    <xf numFmtId="0" fontId="140" fillId="52" borderId="11" applyNumberFormat="0" applyAlignment="0" applyProtection="0"/>
    <xf numFmtId="43" fontId="24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141" fillId="0" borderId="0" applyNumberFormat="0" applyFill="0" applyBorder="0" applyAlignment="0" applyProtection="0"/>
    <xf numFmtId="0" fontId="142" fillId="35" borderId="0" applyNumberFormat="0" applyBorder="0" applyAlignment="0" applyProtection="0"/>
    <xf numFmtId="0" fontId="143" fillId="0" borderId="40" applyNumberFormat="0" applyFill="0" applyAlignment="0" applyProtection="0"/>
    <xf numFmtId="0" fontId="144" fillId="0" borderId="13" applyNumberFormat="0" applyFill="0" applyAlignment="0" applyProtection="0"/>
    <xf numFmtId="0" fontId="145" fillId="0" borderId="41" applyNumberFormat="0" applyFill="0" applyAlignment="0" applyProtection="0"/>
    <xf numFmtId="0" fontId="145" fillId="0" borderId="0" applyNumberFormat="0" applyFill="0" applyBorder="0" applyAlignment="0" applyProtection="0"/>
    <xf numFmtId="0" fontId="146" fillId="53" borderId="39" applyNumberFormat="0" applyAlignment="0" applyProtection="0"/>
    <xf numFmtId="0" fontId="147" fillId="0" borderId="15" applyNumberFormat="0" applyFill="0" applyAlignment="0" applyProtection="0"/>
    <xf numFmtId="0" fontId="148" fillId="53" borderId="0" applyNumberFormat="0" applyBorder="0" applyAlignment="0" applyProtection="0"/>
    <xf numFmtId="0" fontId="29" fillId="0" borderId="0"/>
    <xf numFmtId="0" fontId="29" fillId="0" borderId="0"/>
    <xf numFmtId="0" fontId="4" fillId="0" borderId="0"/>
    <xf numFmtId="0" fontId="24" fillId="0" borderId="0"/>
    <xf numFmtId="0" fontId="24" fillId="0" borderId="0"/>
    <xf numFmtId="0" fontId="24" fillId="54" borderId="42" applyNumberFormat="0" applyFont="0" applyAlignment="0" applyProtection="0"/>
    <xf numFmtId="0" fontId="149" fillId="59" borderId="43" applyNumberForma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54" fillId="0" borderId="0"/>
    <xf numFmtId="0" fontId="150" fillId="0" borderId="0" applyNumberFormat="0" applyFill="0" applyBorder="0" applyAlignment="0" applyProtection="0"/>
    <xf numFmtId="0" fontId="151" fillId="0" borderId="44" applyNumberFormat="0" applyFill="0" applyAlignment="0" applyProtection="0"/>
    <xf numFmtId="0" fontId="152" fillId="0" borderId="0" applyNumberFormat="0" applyFill="0" applyBorder="0" applyAlignment="0" applyProtection="0"/>
    <xf numFmtId="0" fontId="54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9" fillId="0" borderId="0"/>
    <xf numFmtId="0" fontId="2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9">
    <xf numFmtId="0" fontId="0" fillId="0" borderId="0" xfId="0"/>
    <xf numFmtId="0" fontId="93" fillId="0" borderId="0" xfId="0" applyFont="1"/>
    <xf numFmtId="0" fontId="28" fillId="0" borderId="0" xfId="0" applyFont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49" fontId="28" fillId="0" borderId="19" xfId="1363" applyNumberFormat="1" applyFont="1" applyBorder="1" applyAlignment="1">
      <alignment horizontal="left" vertical="center" wrapText="1"/>
    </xf>
    <xf numFmtId="49" fontId="123" fillId="0" borderId="0" xfId="1363" applyNumberFormat="1" applyFont="1" applyAlignment="1">
      <alignment horizontal="left" vertical="center" wrapText="1" indent="1"/>
    </xf>
    <xf numFmtId="49" fontId="28" fillId="0" borderId="19" xfId="1363" applyNumberFormat="1" applyFont="1" applyBorder="1" applyAlignment="1">
      <alignment horizontal="left" vertical="center" wrapText="1" indent="1"/>
    </xf>
    <xf numFmtId="0" fontId="126" fillId="0" borderId="0" xfId="0" applyFont="1"/>
    <xf numFmtId="0" fontId="28" fillId="0" borderId="0" xfId="0" applyFont="1" applyAlignment="1">
      <alignment horizontal="right"/>
    </xf>
    <xf numFmtId="0" fontId="28" fillId="57" borderId="19" xfId="0" applyFont="1" applyFill="1" applyBorder="1" applyAlignment="1">
      <alignment vertical="center" wrapText="1"/>
    </xf>
    <xf numFmtId="0" fontId="28" fillId="57" borderId="19" xfId="0" applyFont="1" applyFill="1" applyBorder="1" applyAlignment="1">
      <alignment horizontal="center" vertical="center" wrapText="1"/>
    </xf>
    <xf numFmtId="43" fontId="126" fillId="0" borderId="0" xfId="1364" applyFont="1"/>
    <xf numFmtId="172" fontId="126" fillId="0" borderId="0" xfId="0" applyNumberFormat="1" applyFont="1"/>
    <xf numFmtId="169" fontId="28" fillId="0" borderId="19" xfId="0" applyNumberFormat="1" applyFont="1" applyBorder="1" applyAlignment="1">
      <alignment horizontal="center" vertical="center" wrapText="1"/>
    </xf>
    <xf numFmtId="172" fontId="28" fillId="0" borderId="0" xfId="0" applyNumberFormat="1" applyFont="1" applyAlignment="1">
      <alignment horizontal="center" vertical="center"/>
    </xf>
    <xf numFmtId="0" fontId="122" fillId="0" borderId="0" xfId="0" applyFont="1"/>
    <xf numFmtId="0" fontId="28" fillId="0" borderId="0" xfId="0" applyFont="1"/>
    <xf numFmtId="168" fontId="110" fillId="0" borderId="34" xfId="6" applyFont="1" applyFill="1" applyBorder="1" applyAlignment="1">
      <alignment horizontal="right" vertical="center"/>
    </xf>
    <xf numFmtId="168" fontId="28" fillId="0" borderId="19" xfId="6" applyFont="1" applyFill="1" applyBorder="1" applyAlignment="1">
      <alignment horizontal="center" vertical="center"/>
    </xf>
    <xf numFmtId="0" fontId="131" fillId="0" borderId="0" xfId="0" applyFont="1"/>
    <xf numFmtId="0" fontId="28" fillId="0" borderId="0" xfId="7" applyFont="1" applyAlignment="1">
      <alignment vertical="top" wrapText="1"/>
    </xf>
    <xf numFmtId="0" fontId="110" fillId="0" borderId="0" xfId="0" applyFont="1"/>
    <xf numFmtId="0" fontId="28" fillId="0" borderId="0" xfId="0" applyFont="1" applyAlignment="1">
      <alignment horizontal="left" vertical="top" wrapText="1"/>
    </xf>
    <xf numFmtId="0" fontId="93" fillId="0" borderId="0" xfId="0" applyFont="1" applyAlignment="1">
      <alignment vertical="center"/>
    </xf>
    <xf numFmtId="49" fontId="110" fillId="0" borderId="19" xfId="1363" applyNumberFormat="1" applyFont="1" applyBorder="1" applyAlignment="1">
      <alignment horizontal="left" vertical="center" wrapText="1"/>
    </xf>
    <xf numFmtId="0" fontId="123" fillId="0" borderId="0" xfId="0" applyFont="1"/>
    <xf numFmtId="0" fontId="132" fillId="0" borderId="0" xfId="0" applyFont="1"/>
    <xf numFmtId="0" fontId="93" fillId="0" borderId="45" xfId="0" applyFont="1" applyBorder="1" applyAlignment="1">
      <alignment horizontal="center" vertical="center" wrapText="1"/>
    </xf>
    <xf numFmtId="0" fontId="122" fillId="0" borderId="0" xfId="0" applyFont="1" applyAlignment="1">
      <alignment horizontal="center"/>
    </xf>
    <xf numFmtId="0" fontId="122" fillId="0" borderId="0" xfId="0" applyFont="1" applyAlignment="1">
      <alignment horizontal="left" vertical="top" wrapText="1"/>
    </xf>
    <xf numFmtId="0" fontId="93" fillId="0" borderId="0" xfId="0" applyFont="1" applyAlignment="1">
      <alignment horizontal="left" vertical="top" wrapText="1"/>
    </xf>
    <xf numFmtId="0" fontId="110" fillId="0" borderId="0" xfId="0" applyFont="1" applyAlignment="1">
      <alignment vertical="top"/>
    </xf>
    <xf numFmtId="0" fontId="93" fillId="0" borderId="0" xfId="0" applyFont="1" applyAlignment="1">
      <alignment horizontal="right" vertical="center"/>
    </xf>
    <xf numFmtId="0" fontId="122" fillId="0" borderId="0" xfId="0" applyFont="1" applyAlignment="1">
      <alignment horizontal="left"/>
    </xf>
    <xf numFmtId="0" fontId="28" fillId="0" borderId="45" xfId="0" applyFont="1" applyBorder="1" applyAlignment="1">
      <alignment horizontal="center" vertical="top" wrapText="1"/>
    </xf>
    <xf numFmtId="0" fontId="93" fillId="0" borderId="45" xfId="0" applyFont="1" applyBorder="1" applyAlignment="1">
      <alignment horizontal="center" vertical="top" wrapText="1"/>
    </xf>
    <xf numFmtId="0" fontId="93" fillId="0" borderId="45" xfId="0" applyFont="1" applyBorder="1" applyAlignment="1">
      <alignment horizontal="left" vertical="top" wrapText="1"/>
    </xf>
    <xf numFmtId="0" fontId="28" fillId="0" borderId="0" xfId="0" applyFont="1" applyAlignment="1">
      <alignment horizontal="center"/>
    </xf>
    <xf numFmtId="0" fontId="28" fillId="0" borderId="45" xfId="0" applyFont="1" applyBorder="1" applyAlignment="1">
      <alignment horizontal="left" vertical="top" wrapText="1"/>
    </xf>
    <xf numFmtId="0" fontId="110" fillId="0" borderId="0" xfId="0" applyFont="1" applyAlignment="1">
      <alignment horizontal="center"/>
    </xf>
    <xf numFmtId="0" fontId="124" fillId="0" borderId="0" xfId="0" applyFont="1" applyAlignment="1">
      <alignment horizontal="left" vertical="top" wrapText="1"/>
    </xf>
    <xf numFmtId="0" fontId="110" fillId="0" borderId="45" xfId="0" applyFont="1" applyBorder="1" applyAlignment="1">
      <alignment horizontal="left" vertical="top" wrapText="1"/>
    </xf>
    <xf numFmtId="0" fontId="110" fillId="0" borderId="45" xfId="0" applyFont="1" applyBorder="1" applyAlignment="1">
      <alignment horizontal="center" vertical="center" wrapText="1"/>
    </xf>
    <xf numFmtId="0" fontId="28" fillId="0" borderId="0" xfId="0" applyFont="1" applyAlignment="1">
      <alignment horizontal="right" vertical="center"/>
    </xf>
    <xf numFmtId="0" fontId="125" fillId="0" borderId="45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110" fillId="0" borderId="45" xfId="0" applyFont="1" applyBorder="1"/>
    <xf numFmtId="0" fontId="28" fillId="0" borderId="45" xfId="0" applyFont="1" applyBorder="1"/>
    <xf numFmtId="0" fontId="110" fillId="0" borderId="0" xfId="0" applyFont="1" applyAlignment="1">
      <alignment horizontal="left" vertical="top"/>
    </xf>
    <xf numFmtId="0" fontId="28" fillId="0" borderId="0" xfId="0" applyFont="1" applyAlignment="1">
      <alignment horizontal="centerContinuous"/>
    </xf>
    <xf numFmtId="179" fontId="110" fillId="0" borderId="45" xfId="1364" applyNumberFormat="1" applyFont="1" applyBorder="1" applyAlignment="1">
      <alignment horizontal="center" vertical="center"/>
    </xf>
    <xf numFmtId="0" fontId="123" fillId="0" borderId="45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179" fontId="28" fillId="0" borderId="0" xfId="1364" applyNumberFormat="1" applyFont="1" applyBorder="1" applyAlignment="1">
      <alignment horizontal="center" vertical="center"/>
    </xf>
    <xf numFmtId="0" fontId="110" fillId="0" borderId="19" xfId="0" applyFont="1" applyBorder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110" fillId="0" borderId="34" xfId="0" applyFont="1" applyBorder="1" applyAlignment="1">
      <alignment horizontal="left" vertical="top" wrapText="1"/>
    </xf>
    <xf numFmtId="0" fontId="28" fillId="0" borderId="34" xfId="0" applyFont="1" applyBorder="1" applyAlignment="1">
      <alignment horizontal="left" vertical="top" wrapText="1"/>
    </xf>
    <xf numFmtId="176" fontId="28" fillId="0" borderId="45" xfId="1364" applyNumberFormat="1" applyFont="1" applyFill="1" applyBorder="1" applyAlignment="1">
      <alignment horizontal="center" vertical="top" wrapText="1"/>
    </xf>
    <xf numFmtId="176" fontId="28" fillId="0" borderId="45" xfId="1364" applyNumberFormat="1" applyFont="1" applyFill="1" applyBorder="1" applyAlignment="1">
      <alignment horizontal="left" vertical="top" wrapText="1"/>
    </xf>
    <xf numFmtId="43" fontId="28" fillId="0" borderId="45" xfId="1364" applyFont="1" applyFill="1" applyBorder="1" applyAlignment="1">
      <alignment horizontal="center" vertical="center" wrapText="1"/>
    </xf>
    <xf numFmtId="0" fontId="110" fillId="0" borderId="19" xfId="0" applyFont="1" applyBorder="1" applyAlignment="1">
      <alignment horizontal="center" vertical="top" wrapText="1"/>
    </xf>
    <xf numFmtId="0" fontId="28" fillId="0" borderId="19" xfId="0" applyFont="1" applyBorder="1" applyAlignment="1">
      <alignment horizontal="center" vertical="top" wrapText="1"/>
    </xf>
    <xf numFmtId="176" fontId="28" fillId="0" borderId="45" xfId="0" applyNumberFormat="1" applyFont="1" applyBorder="1" applyAlignment="1">
      <alignment horizontal="center" vertical="center" wrapText="1"/>
    </xf>
    <xf numFmtId="176" fontId="28" fillId="0" borderId="45" xfId="0" applyNumberFormat="1" applyFont="1" applyBorder="1" applyAlignment="1">
      <alignment horizontal="right" vertical="top" wrapText="1"/>
    </xf>
    <xf numFmtId="176" fontId="28" fillId="0" borderId="45" xfId="0" applyNumberFormat="1" applyFont="1" applyBorder="1" applyAlignment="1">
      <alignment horizontal="right" vertical="center" wrapText="1"/>
    </xf>
    <xf numFmtId="0" fontId="28" fillId="0" borderId="0" xfId="1133" applyFont="1"/>
    <xf numFmtId="0" fontId="110" fillId="0" borderId="0" xfId="1133" applyFont="1"/>
    <xf numFmtId="169" fontId="110" fillId="0" borderId="0" xfId="1133" applyNumberFormat="1" applyFont="1"/>
    <xf numFmtId="0" fontId="110" fillId="0" borderId="0" xfId="1133" applyFont="1" applyAlignment="1">
      <alignment horizontal="center"/>
    </xf>
    <xf numFmtId="176" fontId="28" fillId="0" borderId="19" xfId="6" applyNumberFormat="1" applyFont="1" applyFill="1" applyBorder="1" applyAlignment="1">
      <alignment horizontal="center" vertical="center"/>
    </xf>
    <xf numFmtId="176" fontId="110" fillId="0" borderId="45" xfId="1364" applyNumberFormat="1" applyFont="1" applyFill="1" applyBorder="1" applyAlignment="1">
      <alignment horizontal="center" vertical="center" wrapText="1"/>
    </xf>
    <xf numFmtId="176" fontId="28" fillId="0" borderId="19" xfId="1364" applyNumberFormat="1" applyFont="1" applyFill="1" applyBorder="1" applyAlignment="1">
      <alignment horizontal="right" vertical="center"/>
    </xf>
    <xf numFmtId="176" fontId="28" fillId="0" borderId="45" xfId="1364" applyNumberFormat="1" applyFont="1" applyBorder="1" applyAlignment="1">
      <alignment horizontal="center" vertical="center"/>
    </xf>
    <xf numFmtId="0" fontId="133" fillId="0" borderId="45" xfId="0" applyFont="1" applyBorder="1" applyAlignment="1">
      <alignment horizontal="center" vertical="center" wrapText="1"/>
    </xf>
    <xf numFmtId="0" fontId="133" fillId="0" borderId="45" xfId="0" applyFont="1" applyBorder="1" applyAlignment="1">
      <alignment horizontal="left" vertical="center" wrapText="1"/>
    </xf>
    <xf numFmtId="168" fontId="133" fillId="0" borderId="45" xfId="1365" applyFont="1" applyBorder="1" applyAlignment="1">
      <alignment horizontal="right" vertical="center"/>
    </xf>
    <xf numFmtId="168" fontId="125" fillId="0" borderId="45" xfId="6" applyFont="1" applyBorder="1" applyAlignment="1">
      <alignment horizontal="right" vertical="center"/>
    </xf>
    <xf numFmtId="0" fontId="125" fillId="0" borderId="45" xfId="0" applyFont="1" applyBorder="1" applyAlignment="1">
      <alignment horizontal="left" vertical="center" wrapText="1"/>
    </xf>
    <xf numFmtId="43" fontId="93" fillId="0" borderId="0" xfId="0" applyNumberFormat="1" applyFont="1" applyAlignment="1">
      <alignment horizontal="left" vertical="top" wrapText="1"/>
    </xf>
    <xf numFmtId="0" fontId="122" fillId="0" borderId="45" xfId="0" applyFont="1" applyBorder="1" applyAlignment="1">
      <alignment horizontal="left" vertical="top" wrapText="1"/>
    </xf>
    <xf numFmtId="176" fontId="28" fillId="0" borderId="0" xfId="1364" applyNumberFormat="1" applyFont="1" applyFill="1" applyBorder="1" applyAlignment="1">
      <alignment horizontal="right" vertical="top" wrapText="1"/>
    </xf>
    <xf numFmtId="0" fontId="132" fillId="0" borderId="45" xfId="1787" applyFont="1" applyBorder="1" applyAlignment="1">
      <alignment horizontal="center" vertical="center" wrapText="1"/>
    </xf>
    <xf numFmtId="176" fontId="93" fillId="0" borderId="45" xfId="1364" applyNumberFormat="1" applyFont="1" applyBorder="1" applyAlignment="1">
      <alignment horizontal="center" vertical="center" wrapText="1"/>
    </xf>
    <xf numFmtId="176" fontId="122" fillId="0" borderId="45" xfId="1364" applyNumberFormat="1" applyFont="1" applyBorder="1" applyAlignment="1">
      <alignment horizontal="left" vertical="center" wrapText="1"/>
    </xf>
    <xf numFmtId="176" fontId="93" fillId="0" borderId="45" xfId="1364" applyNumberFormat="1" applyFont="1" applyBorder="1" applyAlignment="1">
      <alignment horizontal="left" vertical="center" wrapText="1"/>
    </xf>
    <xf numFmtId="0" fontId="122" fillId="0" borderId="45" xfId="0" applyFont="1" applyBorder="1" applyAlignment="1">
      <alignment horizontal="center" vertical="center" wrapText="1"/>
    </xf>
    <xf numFmtId="0" fontId="28" fillId="55" borderId="45" xfId="1786" applyFont="1" applyFill="1" applyBorder="1" applyAlignment="1">
      <alignment horizontal="center" vertical="center" wrapText="1"/>
    </xf>
    <xf numFmtId="177" fontId="28" fillId="0" borderId="19" xfId="0" applyNumberFormat="1" applyFont="1" applyBorder="1" applyAlignment="1">
      <alignment horizontal="center" vertical="center" wrapText="1"/>
    </xf>
    <xf numFmtId="172" fontId="110" fillId="0" borderId="0" xfId="0" applyNumberFormat="1" applyFont="1" applyAlignment="1">
      <alignment horizontal="center" vertical="center" wrapText="1"/>
    </xf>
    <xf numFmtId="0" fontId="93" fillId="0" borderId="0" xfId="0" applyFont="1" applyAlignment="1">
      <alignment horizontal="right"/>
    </xf>
    <xf numFmtId="0" fontId="122" fillId="0" borderId="19" xfId="0" applyFont="1" applyBorder="1" applyAlignment="1">
      <alignment horizontal="center" vertical="center" wrapText="1"/>
    </xf>
    <xf numFmtId="0" fontId="28" fillId="0" borderId="0" xfId="1133" applyFont="1" applyAlignment="1">
      <alignment horizontal="center"/>
    </xf>
    <xf numFmtId="169" fontId="28" fillId="0" borderId="0" xfId="1133" applyNumberFormat="1" applyFont="1" applyAlignment="1">
      <alignment horizontal="right"/>
    </xf>
    <xf numFmtId="0" fontId="28" fillId="0" borderId="0" xfId="1133" applyFont="1" applyAlignment="1">
      <alignment horizontal="left" indent="15"/>
    </xf>
    <xf numFmtId="0" fontId="28" fillId="0" borderId="0" xfId="1133" applyFont="1" applyAlignment="1">
      <alignment horizontal="right"/>
    </xf>
    <xf numFmtId="169" fontId="28" fillId="0" borderId="0" xfId="1133" applyNumberFormat="1" applyFont="1"/>
    <xf numFmtId="0" fontId="110" fillId="0" borderId="46" xfId="1133" applyFont="1" applyBorder="1" applyAlignment="1">
      <alignment vertical="center" wrapText="1"/>
    </xf>
    <xf numFmtId="0" fontId="110" fillId="0" borderId="46" xfId="1133" applyFont="1" applyBorder="1" applyAlignment="1">
      <alignment horizontal="center" vertical="center" wrapText="1"/>
    </xf>
    <xf numFmtId="0" fontId="28" fillId="0" borderId="19" xfId="1133" applyFont="1" applyBorder="1" applyAlignment="1">
      <alignment horizontal="left" vertical="top" wrapText="1"/>
    </xf>
    <xf numFmtId="0" fontId="28" fillId="0" borderId="19" xfId="1133" applyFont="1" applyBorder="1" applyAlignment="1">
      <alignment horizontal="center" vertical="top" wrapText="1"/>
    </xf>
    <xf numFmtId="0" fontId="28" fillId="0" borderId="19" xfId="1133" applyFont="1" applyBorder="1" applyAlignment="1">
      <alignment horizontal="center" vertical="center" wrapText="1"/>
    </xf>
    <xf numFmtId="0" fontId="110" fillId="0" borderId="35" xfId="1133" applyFont="1" applyBorder="1" applyAlignment="1">
      <alignment horizontal="left" vertical="top" wrapText="1"/>
    </xf>
    <xf numFmtId="176" fontId="110" fillId="0" borderId="45" xfId="0" applyNumberFormat="1" applyFont="1" applyBorder="1" applyAlignment="1">
      <alignment horizontal="center" vertical="center" wrapText="1"/>
    </xf>
    <xf numFmtId="0" fontId="28" fillId="0" borderId="35" xfId="1133" applyFont="1" applyBorder="1" applyAlignment="1">
      <alignment horizontal="left" vertical="top" wrapText="1"/>
    </xf>
    <xf numFmtId="0" fontId="122" fillId="0" borderId="19" xfId="0" applyFont="1" applyBorder="1" applyAlignment="1">
      <alignment horizontal="left" vertical="top" wrapText="1"/>
    </xf>
    <xf numFmtId="0" fontId="110" fillId="0" borderId="35" xfId="0" applyFont="1" applyBorder="1" applyAlignment="1">
      <alignment horizontal="left" vertical="top" wrapText="1"/>
    </xf>
    <xf numFmtId="0" fontId="28" fillId="0" borderId="35" xfId="1133" applyFont="1" applyBorder="1" applyAlignment="1">
      <alignment horizontal="left" wrapText="1"/>
    </xf>
    <xf numFmtId="0" fontId="28" fillId="0" borderId="45" xfId="1133" applyFont="1" applyBorder="1" applyAlignment="1">
      <alignment horizontal="center" vertical="center" wrapText="1"/>
    </xf>
    <xf numFmtId="49" fontId="28" fillId="0" borderId="19" xfId="0" applyNumberFormat="1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 wrapText="1"/>
    </xf>
    <xf numFmtId="0" fontId="92" fillId="0" borderId="45" xfId="0" applyFont="1" applyBorder="1" applyAlignment="1">
      <alignment horizontal="left" vertical="top" wrapText="1"/>
    </xf>
    <xf numFmtId="0" fontId="110" fillId="0" borderId="34" xfId="0" applyFont="1" applyBorder="1" applyAlignment="1">
      <alignment horizontal="center" vertical="top" wrapText="1"/>
    </xf>
    <xf numFmtId="0" fontId="28" fillId="0" borderId="34" xfId="0" applyFont="1" applyBorder="1" applyAlignment="1">
      <alignment horizontal="center" vertical="top" wrapText="1"/>
    </xf>
    <xf numFmtId="0" fontId="122" fillId="0" borderId="34" xfId="0" applyFont="1" applyBorder="1" applyAlignment="1">
      <alignment horizontal="center" vertical="center" wrapText="1"/>
    </xf>
    <xf numFmtId="0" fontId="93" fillId="0" borderId="34" xfId="0" applyFont="1" applyBorder="1" applyAlignment="1">
      <alignment horizontal="center" vertical="top" wrapText="1"/>
    </xf>
    <xf numFmtId="49" fontId="28" fillId="0" borderId="45" xfId="1367" applyNumberFormat="1" applyFont="1" applyBorder="1" applyAlignment="1">
      <alignment vertical="top" wrapText="1"/>
    </xf>
    <xf numFmtId="49" fontId="28" fillId="0" borderId="45" xfId="1367" applyNumberFormat="1" applyFont="1" applyBorder="1" applyAlignment="1">
      <alignment horizontal="center" vertical="top" wrapText="1"/>
    </xf>
    <xf numFmtId="49" fontId="110" fillId="0" borderId="45" xfId="1367" applyNumberFormat="1" applyFont="1" applyBorder="1" applyAlignment="1">
      <alignment vertical="top" wrapText="1"/>
    </xf>
    <xf numFmtId="49" fontId="28" fillId="0" borderId="0" xfId="1367" applyNumberFormat="1" applyFont="1" applyAlignment="1">
      <alignment vertical="top" wrapText="1"/>
    </xf>
    <xf numFmtId="49" fontId="28" fillId="0" borderId="0" xfId="1367" applyNumberFormat="1" applyFont="1" applyAlignment="1">
      <alignment horizontal="center" vertical="top" wrapText="1"/>
    </xf>
    <xf numFmtId="49" fontId="110" fillId="0" borderId="19" xfId="0" applyNumberFormat="1" applyFont="1" applyBorder="1" applyAlignment="1">
      <alignment horizontal="center" vertical="center"/>
    </xf>
    <xf numFmtId="0" fontId="110" fillId="0" borderId="19" xfId="0" applyFont="1" applyBorder="1" applyAlignment="1">
      <alignment horizontal="center" vertical="center"/>
    </xf>
    <xf numFmtId="0" fontId="93" fillId="0" borderId="0" xfId="0" applyFont="1" applyAlignment="1">
      <alignment horizontal="center" vertical="center" wrapText="1"/>
    </xf>
    <xf numFmtId="0" fontId="93" fillId="0" borderId="19" xfId="0" applyFont="1" applyBorder="1" applyAlignment="1">
      <alignment horizontal="center" vertical="center" textRotation="90" wrapText="1"/>
    </xf>
    <xf numFmtId="177" fontId="28" fillId="0" borderId="45" xfId="0" applyNumberFormat="1" applyFont="1" applyBorder="1" applyAlignment="1">
      <alignment horizontal="right" vertical="center" wrapText="1"/>
    </xf>
    <xf numFmtId="176" fontId="28" fillId="0" borderId="45" xfId="0" applyNumberFormat="1" applyFont="1" applyBorder="1" applyAlignment="1">
      <alignment horizontal="left" vertical="top" wrapText="1"/>
    </xf>
    <xf numFmtId="176" fontId="28" fillId="0" borderId="45" xfId="0" applyNumberFormat="1" applyFont="1" applyBorder="1" applyAlignment="1">
      <alignment horizontal="left" vertical="center" wrapText="1"/>
    </xf>
    <xf numFmtId="43" fontId="28" fillId="0" borderId="45" xfId="0" applyNumberFormat="1" applyFont="1" applyBorder="1" applyAlignment="1">
      <alignment horizontal="left" vertical="center" wrapText="1"/>
    </xf>
    <xf numFmtId="0" fontId="28" fillId="0" borderId="45" xfId="0" applyFont="1" applyBorder="1" applyAlignment="1">
      <alignment horizontal="left" vertical="center" wrapText="1"/>
    </xf>
    <xf numFmtId="176" fontId="92" fillId="0" borderId="45" xfId="0" applyNumberFormat="1" applyFont="1" applyBorder="1" applyAlignment="1">
      <alignment horizontal="left" vertical="center" wrapText="1"/>
    </xf>
    <xf numFmtId="0" fontId="93" fillId="0" borderId="0" xfId="0" applyFont="1" applyAlignment="1">
      <alignment horizontal="center"/>
    </xf>
    <xf numFmtId="0" fontId="110" fillId="0" borderId="34" xfId="0" applyFont="1" applyBorder="1" applyAlignment="1">
      <alignment horizontal="left" vertical="center" wrapText="1"/>
    </xf>
    <xf numFmtId="176" fontId="110" fillId="0" borderId="45" xfId="1364" applyNumberFormat="1" applyFont="1" applyFill="1" applyBorder="1" applyAlignment="1">
      <alignment horizontal="right" vertical="center" wrapText="1"/>
    </xf>
    <xf numFmtId="0" fontId="122" fillId="0" borderId="0" xfId="0" applyFont="1" applyAlignment="1">
      <alignment vertical="center"/>
    </xf>
    <xf numFmtId="0" fontId="28" fillId="0" borderId="34" xfId="0" applyFont="1" applyBorder="1" applyAlignment="1">
      <alignment horizontal="left" vertical="center" wrapText="1"/>
    </xf>
    <xf numFmtId="176" fontId="28" fillId="0" borderId="45" xfId="1364" applyNumberFormat="1" applyFont="1" applyFill="1" applyBorder="1" applyAlignment="1">
      <alignment horizontal="left" vertical="center" wrapText="1"/>
    </xf>
    <xf numFmtId="0" fontId="133" fillId="0" borderId="45" xfId="0" applyFont="1" applyBorder="1" applyAlignment="1">
      <alignment horizontal="center" vertical="top" wrapText="1"/>
    </xf>
    <xf numFmtId="176" fontId="28" fillId="0" borderId="45" xfId="1133" applyNumberFormat="1" applyFont="1" applyBorder="1" applyAlignment="1">
      <alignment horizontal="left" vertical="center" wrapText="1"/>
    </xf>
    <xf numFmtId="176" fontId="28" fillId="0" borderId="19" xfId="6" applyNumberFormat="1" applyFont="1" applyFill="1" applyBorder="1" applyAlignment="1">
      <alignment vertical="center"/>
    </xf>
    <xf numFmtId="0" fontId="122" fillId="0" borderId="0" xfId="0" applyFont="1" applyAlignment="1">
      <alignment vertical="center" wrapText="1"/>
    </xf>
    <xf numFmtId="0" fontId="110" fillId="0" borderId="45" xfId="1535" applyFont="1" applyBorder="1" applyAlignment="1">
      <alignment horizontal="center" vertical="center" wrapText="1"/>
    </xf>
    <xf numFmtId="0" fontId="92" fillId="0" borderId="45" xfId="0" applyFont="1" applyBorder="1" applyAlignment="1">
      <alignment horizontal="left" vertical="center" wrapText="1"/>
    </xf>
    <xf numFmtId="0" fontId="110" fillId="0" borderId="45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49" fontId="110" fillId="0" borderId="45" xfId="0" applyNumberFormat="1" applyFont="1" applyBorder="1" applyAlignment="1">
      <alignment horizontal="center" vertical="center" wrapText="1"/>
    </xf>
    <xf numFmtId="49" fontId="28" fillId="0" borderId="45" xfId="0" applyNumberFormat="1" applyFont="1" applyBorder="1" applyAlignment="1">
      <alignment horizontal="center" vertical="center"/>
    </xf>
    <xf numFmtId="49" fontId="110" fillId="0" borderId="45" xfId="0" applyNumberFormat="1" applyFont="1" applyBorder="1" applyAlignment="1">
      <alignment horizontal="center" vertical="center"/>
    </xf>
    <xf numFmtId="0" fontId="110" fillId="0" borderId="45" xfId="0" applyFont="1" applyBorder="1" applyAlignment="1">
      <alignment horizontal="center" vertical="top" wrapText="1"/>
    </xf>
    <xf numFmtId="1" fontId="128" fillId="0" borderId="45" xfId="0" applyNumberFormat="1" applyFont="1" applyBorder="1" applyAlignment="1">
      <alignment horizontal="center" vertical="center" shrinkToFit="1"/>
    </xf>
    <xf numFmtId="168" fontId="28" fillId="0" borderId="0" xfId="0" applyNumberFormat="1" applyFont="1"/>
    <xf numFmtId="0" fontId="28" fillId="0" borderId="0" xfId="0" applyFont="1" applyAlignment="1">
      <alignment horizontal="right"/>
    </xf>
    <xf numFmtId="0" fontId="110" fillId="0" borderId="45" xfId="0" applyFont="1" applyBorder="1" applyAlignment="1">
      <alignment horizontal="center" vertical="center" wrapText="1"/>
    </xf>
    <xf numFmtId="0" fontId="93" fillId="0" borderId="45" xfId="0" applyFont="1" applyBorder="1" applyAlignment="1">
      <alignment horizontal="center" vertical="center" textRotation="90" wrapText="1"/>
    </xf>
    <xf numFmtId="0" fontId="28" fillId="0" borderId="0" xfId="0" applyFont="1" applyBorder="1" applyAlignment="1">
      <alignment horizontal="left" vertical="top" wrapText="1"/>
    </xf>
    <xf numFmtId="0" fontId="153" fillId="0" borderId="45" xfId="0" applyFont="1" applyBorder="1" applyAlignment="1">
      <alignment horizontal="center" vertical="top" wrapText="1"/>
    </xf>
    <xf numFmtId="0" fontId="153" fillId="0" borderId="45" xfId="0" applyFont="1" applyBorder="1" applyAlignment="1">
      <alignment horizontal="left" vertical="top" wrapText="1"/>
    </xf>
    <xf numFmtId="0" fontId="28" fillId="0" borderId="0" xfId="0" applyFont="1" applyBorder="1"/>
    <xf numFmtId="0" fontId="110" fillId="0" borderId="0" xfId="0" applyFont="1" applyBorder="1" applyAlignment="1">
      <alignment horizontal="left" vertical="top" wrapText="1"/>
    </xf>
    <xf numFmtId="0" fontId="110" fillId="0" borderId="0" xfId="0" applyFont="1" applyBorder="1" applyAlignment="1"/>
    <xf numFmtId="0" fontId="110" fillId="0" borderId="0" xfId="0" applyFont="1" applyBorder="1"/>
    <xf numFmtId="168" fontId="110" fillId="0" borderId="0" xfId="0" applyNumberFormat="1" applyFont="1" applyBorder="1" applyAlignment="1">
      <alignment horizontal="right"/>
    </xf>
    <xf numFmtId="0" fontId="110" fillId="0" borderId="0" xfId="0" applyFont="1" applyBorder="1" applyAlignment="1">
      <alignment vertical="top"/>
    </xf>
    <xf numFmtId="0" fontId="132" fillId="0" borderId="0" xfId="0" applyFont="1" applyBorder="1" applyAlignment="1">
      <alignment horizontal="left" vertical="top" wrapText="1"/>
    </xf>
    <xf numFmtId="168" fontId="110" fillId="0" borderId="0" xfId="1365" applyFont="1" applyFill="1" applyBorder="1" applyAlignment="1">
      <alignment horizontal="right" vertical="center"/>
    </xf>
    <xf numFmtId="168" fontId="110" fillId="0" borderId="0" xfId="1365" applyFont="1" applyFill="1" applyBorder="1">
      <alignment horizontal="right" vertical="top"/>
    </xf>
    <xf numFmtId="0" fontId="28" fillId="0" borderId="0" xfId="0" applyFont="1" applyBorder="1" applyAlignment="1">
      <alignment horizontal="right" vertical="top" wrapText="1"/>
    </xf>
    <xf numFmtId="0" fontId="28" fillId="0" borderId="0" xfId="0" applyFont="1" applyAlignment="1"/>
    <xf numFmtId="168" fontId="28" fillId="0" borderId="34" xfId="6" applyFont="1" applyFill="1" applyBorder="1" applyAlignment="1">
      <alignment horizontal="right" vertical="center"/>
    </xf>
    <xf numFmtId="0" fontId="110" fillId="0" borderId="45" xfId="0" applyFont="1" applyBorder="1" applyAlignment="1">
      <alignment horizontal="left" vertical="top" wrapText="1"/>
    </xf>
    <xf numFmtId="0" fontId="110" fillId="0" borderId="0" xfId="0" applyFont="1" applyBorder="1" applyAlignment="1">
      <alignment horizontal="left" vertical="top" wrapText="1"/>
    </xf>
    <xf numFmtId="0" fontId="132" fillId="0" borderId="0" xfId="0" applyFont="1" applyBorder="1" applyAlignment="1">
      <alignment horizontal="left" vertical="top" wrapText="1"/>
    </xf>
    <xf numFmtId="0" fontId="110" fillId="0" borderId="45" xfId="0" applyFont="1" applyBorder="1" applyAlignment="1">
      <alignment horizontal="center" vertical="center" wrapText="1"/>
    </xf>
    <xf numFmtId="0" fontId="132" fillId="0" borderId="0" xfId="0" applyFont="1" applyBorder="1" applyAlignment="1">
      <alignment horizontal="left" vertical="top" wrapText="1"/>
    </xf>
    <xf numFmtId="0" fontId="110" fillId="0" borderId="0" xfId="0" applyFont="1" applyBorder="1" applyAlignment="1">
      <alignment horizontal="left" vertical="top" wrapText="1"/>
    </xf>
    <xf numFmtId="0" fontId="153" fillId="55" borderId="45" xfId="0" applyFont="1" applyFill="1" applyBorder="1" applyAlignment="1">
      <alignment horizontal="left" vertical="top" wrapText="1"/>
    </xf>
    <xf numFmtId="0" fontId="123" fillId="0" borderId="0" xfId="0" applyFont="1" applyAlignment="1">
      <alignment horizontal="left" vertical="top" wrapText="1"/>
    </xf>
    <xf numFmtId="176" fontId="28" fillId="0" borderId="0" xfId="1364" applyNumberFormat="1" applyFont="1" applyBorder="1" applyAlignment="1">
      <alignment horizontal="right" vertical="top" wrapText="1"/>
    </xf>
    <xf numFmtId="168" fontId="28" fillId="0" borderId="0" xfId="1365" applyFont="1" applyFill="1" applyBorder="1" applyAlignment="1">
      <alignment horizontal="right" vertical="center"/>
    </xf>
    <xf numFmtId="43" fontId="93" fillId="0" borderId="0" xfId="0" applyNumberFormat="1" applyFont="1"/>
    <xf numFmtId="43" fontId="122" fillId="0" borderId="0" xfId="0" applyNumberFormat="1" applyFont="1" applyAlignment="1">
      <alignment vertical="top" wrapText="1"/>
    </xf>
    <xf numFmtId="176" fontId="110" fillId="0" borderId="0" xfId="1364" applyNumberFormat="1" applyFont="1" applyBorder="1" applyAlignment="1">
      <alignment horizontal="right" vertical="top" wrapText="1"/>
    </xf>
    <xf numFmtId="176" fontId="28" fillId="55" borderId="45" xfId="0" applyNumberFormat="1" applyFont="1" applyFill="1" applyBorder="1" applyAlignment="1">
      <alignment horizontal="left" vertical="center" wrapText="1"/>
    </xf>
    <xf numFmtId="168" fontId="28" fillId="55" borderId="34" xfId="6" applyFont="1" applyFill="1" applyBorder="1" applyAlignment="1">
      <alignment horizontal="right" vertical="center"/>
    </xf>
    <xf numFmtId="176" fontId="28" fillId="55" borderId="45" xfId="0" applyNumberFormat="1" applyFont="1" applyFill="1" applyBorder="1" applyAlignment="1">
      <alignment horizontal="left" vertical="top" wrapText="1"/>
    </xf>
    <xf numFmtId="176" fontId="28" fillId="55" borderId="45" xfId="1364" applyNumberFormat="1" applyFont="1" applyFill="1" applyBorder="1" applyAlignment="1">
      <alignment horizontal="left" vertical="top" wrapText="1"/>
    </xf>
    <xf numFmtId="168" fontId="110" fillId="0" borderId="0" xfId="0" applyNumberFormat="1" applyFont="1"/>
    <xf numFmtId="176" fontId="28" fillId="55" borderId="45" xfId="0" applyNumberFormat="1" applyFont="1" applyFill="1" applyBorder="1" applyAlignment="1">
      <alignment horizontal="right" vertical="center" wrapText="1"/>
    </xf>
    <xf numFmtId="0" fontId="153" fillId="0" borderId="19" xfId="1535" applyFont="1" applyBorder="1" applyAlignment="1">
      <alignment horizontal="left" vertical="top" wrapText="1"/>
    </xf>
    <xf numFmtId="176" fontId="93" fillId="0" borderId="0" xfId="0" applyNumberFormat="1" applyFont="1" applyAlignment="1">
      <alignment horizontal="left" vertical="top" wrapText="1"/>
    </xf>
    <xf numFmtId="169" fontId="123" fillId="0" borderId="0" xfId="0" applyNumberFormat="1" applyFont="1"/>
    <xf numFmtId="175" fontId="93" fillId="0" borderId="0" xfId="0" applyNumberFormat="1" applyFont="1"/>
    <xf numFmtId="0" fontId="93" fillId="55" borderId="0" xfId="0" applyFont="1" applyFill="1" applyAlignment="1">
      <alignment horizontal="left" vertical="top" wrapText="1"/>
    </xf>
    <xf numFmtId="169" fontId="93" fillId="0" borderId="0" xfId="0" applyNumberFormat="1" applyFont="1"/>
    <xf numFmtId="0" fontId="28" fillId="0" borderId="0" xfId="0" applyFont="1" applyAlignment="1">
      <alignment horizontal="right"/>
    </xf>
    <xf numFmtId="0" fontId="110" fillId="0" borderId="45" xfId="0" applyFont="1" applyBorder="1" applyAlignment="1">
      <alignment horizontal="center" vertical="center" wrapText="1"/>
    </xf>
    <xf numFmtId="172" fontId="110" fillId="0" borderId="0" xfId="0" applyNumberFormat="1" applyFont="1" applyAlignment="1">
      <alignment vertical="center" wrapText="1"/>
    </xf>
    <xf numFmtId="176" fontId="93" fillId="0" borderId="0" xfId="0" applyNumberFormat="1" applyFont="1"/>
    <xf numFmtId="168" fontId="93" fillId="0" borderId="0" xfId="0" applyNumberFormat="1" applyFont="1" applyAlignment="1">
      <alignment vertical="center"/>
    </xf>
    <xf numFmtId="179" fontId="110" fillId="0" borderId="0" xfId="0" applyNumberFormat="1" applyFont="1"/>
    <xf numFmtId="169" fontId="28" fillId="55" borderId="19" xfId="0" applyNumberFormat="1" applyFont="1" applyFill="1" applyBorder="1" applyAlignment="1">
      <alignment horizontal="center" vertical="center" wrapText="1"/>
    </xf>
    <xf numFmtId="4" fontId="93" fillId="0" borderId="0" xfId="0" applyNumberFormat="1" applyFont="1"/>
    <xf numFmtId="4" fontId="154" fillId="0" borderId="0" xfId="0" applyNumberFormat="1" applyFont="1"/>
    <xf numFmtId="43" fontId="93" fillId="0" borderId="0" xfId="1364" applyFont="1"/>
    <xf numFmtId="180" fontId="93" fillId="0" borderId="0" xfId="0" applyNumberFormat="1" applyFont="1"/>
    <xf numFmtId="0" fontId="28" fillId="0" borderId="0" xfId="0" applyFont="1" applyAlignment="1">
      <alignment horizontal="right"/>
    </xf>
    <xf numFmtId="49" fontId="28" fillId="0" borderId="0" xfId="0" applyNumberFormat="1" applyFont="1" applyAlignment="1">
      <alignment horizontal="right" vertical="center"/>
    </xf>
    <xf numFmtId="0" fontId="110" fillId="0" borderId="0" xfId="0" applyFont="1" applyAlignment="1">
      <alignment vertical="top" wrapText="1"/>
    </xf>
    <xf numFmtId="0" fontId="110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/>
    </xf>
    <xf numFmtId="172" fontId="110" fillId="0" borderId="0" xfId="0" applyNumberFormat="1" applyFont="1" applyAlignment="1">
      <alignment horizontal="center" vertical="center" wrapText="1"/>
    </xf>
    <xf numFmtId="0" fontId="110" fillId="0" borderId="19" xfId="1362" applyFont="1" applyBorder="1" applyAlignment="1">
      <alignment horizontal="center" vertical="center" wrapText="1"/>
    </xf>
    <xf numFmtId="0" fontId="28" fillId="0" borderId="37" xfId="7" applyFont="1" applyBorder="1" applyAlignment="1">
      <alignment horizontal="right" vertical="top" wrapText="1"/>
    </xf>
    <xf numFmtId="0" fontId="110" fillId="55" borderId="33" xfId="0" applyFont="1" applyFill="1" applyBorder="1" applyAlignment="1">
      <alignment horizontal="center" vertical="center" wrapText="1"/>
    </xf>
    <xf numFmtId="0" fontId="110" fillId="55" borderId="47" xfId="0" applyFont="1" applyFill="1" applyBorder="1" applyAlignment="1">
      <alignment horizontal="center" vertical="center" wrapText="1"/>
    </xf>
    <xf numFmtId="0" fontId="122" fillId="0" borderId="45" xfId="0" applyFont="1" applyBorder="1" applyAlignment="1">
      <alignment horizontal="center" vertical="center" wrapText="1"/>
    </xf>
    <xf numFmtId="0" fontId="122" fillId="0" borderId="0" xfId="0" applyFont="1" applyAlignment="1">
      <alignment horizontal="center" wrapText="1"/>
    </xf>
    <xf numFmtId="0" fontId="122" fillId="0" borderId="0" xfId="0" applyFont="1" applyAlignment="1">
      <alignment horizontal="center"/>
    </xf>
    <xf numFmtId="0" fontId="93" fillId="0" borderId="0" xfId="0" applyFont="1" applyAlignment="1">
      <alignment horizontal="right"/>
    </xf>
    <xf numFmtId="0" fontId="93" fillId="0" borderId="0" xfId="0" applyFont="1" applyAlignment="1">
      <alignment horizontal="right" vertical="center"/>
    </xf>
    <xf numFmtId="0" fontId="122" fillId="0" borderId="0" xfId="0" applyFont="1" applyAlignment="1">
      <alignment horizontal="center" vertical="center" wrapText="1"/>
    </xf>
    <xf numFmtId="0" fontId="93" fillId="0" borderId="48" xfId="0" applyFont="1" applyBorder="1" applyAlignment="1">
      <alignment horizontal="center" vertical="top" wrapText="1"/>
    </xf>
    <xf numFmtId="0" fontId="93" fillId="0" borderId="47" xfId="0" applyFont="1" applyBorder="1" applyAlignment="1">
      <alignment horizontal="center" vertical="top" wrapText="1"/>
    </xf>
    <xf numFmtId="0" fontId="28" fillId="0" borderId="0" xfId="945" applyFont="1" applyAlignment="1">
      <alignment horizontal="center" vertical="top" wrapText="1"/>
    </xf>
    <xf numFmtId="0" fontId="93" fillId="0" borderId="45" xfId="0" applyFont="1" applyBorder="1" applyAlignment="1">
      <alignment horizontal="center" vertical="center" wrapText="1"/>
    </xf>
    <xf numFmtId="0" fontId="28" fillId="0" borderId="0" xfId="7" applyFont="1" applyAlignment="1">
      <alignment horizontal="right" vertical="top" wrapText="1"/>
    </xf>
    <xf numFmtId="0" fontId="28" fillId="0" borderId="0" xfId="0" applyFont="1" applyAlignment="1">
      <alignment horizontal="right" vertical="top" wrapText="1"/>
    </xf>
    <xf numFmtId="0" fontId="110" fillId="0" borderId="0" xfId="0" applyFont="1" applyAlignment="1">
      <alignment horizontal="center" wrapText="1"/>
    </xf>
    <xf numFmtId="0" fontId="110" fillId="0" borderId="45" xfId="0" applyFont="1" applyBorder="1" applyAlignment="1">
      <alignment horizontal="left" vertical="top" wrapText="1"/>
    </xf>
    <xf numFmtId="0" fontId="110" fillId="0" borderId="36" xfId="0" applyFont="1" applyBorder="1" applyAlignment="1">
      <alignment horizontal="left" vertical="top" wrapText="1"/>
    </xf>
    <xf numFmtId="0" fontId="110" fillId="0" borderId="38" xfId="0" applyFont="1" applyBorder="1" applyAlignment="1">
      <alignment horizontal="left" vertical="top" wrapText="1"/>
    </xf>
    <xf numFmtId="0" fontId="28" fillId="0" borderId="37" xfId="0" applyFont="1" applyBorder="1" applyAlignment="1">
      <alignment horizontal="right"/>
    </xf>
    <xf numFmtId="0" fontId="110" fillId="0" borderId="45" xfId="0" applyFont="1" applyBorder="1" applyAlignment="1">
      <alignment horizontal="center" vertical="center" wrapText="1"/>
    </xf>
    <xf numFmtId="0" fontId="110" fillId="0" borderId="33" xfId="0" applyFont="1" applyBorder="1" applyAlignment="1">
      <alignment horizontal="center" wrapText="1"/>
    </xf>
    <xf numFmtId="0" fontId="110" fillId="0" borderId="47" xfId="0" applyFont="1" applyBorder="1" applyAlignment="1">
      <alignment horizontal="center" wrapText="1"/>
    </xf>
    <xf numFmtId="0" fontId="28" fillId="0" borderId="0" xfId="1133" applyFont="1" applyAlignment="1">
      <alignment horizontal="right"/>
    </xf>
    <xf numFmtId="0" fontId="110" fillId="0" borderId="0" xfId="1133" applyFont="1" applyAlignment="1">
      <alignment horizontal="center" vertical="center" wrapText="1"/>
    </xf>
    <xf numFmtId="0" fontId="110" fillId="0" borderId="45" xfId="1133" applyFont="1" applyBorder="1" applyAlignment="1">
      <alignment horizontal="center" vertical="center" wrapText="1"/>
    </xf>
    <xf numFmtId="0" fontId="110" fillId="0" borderId="35" xfId="1133" applyFont="1" applyBorder="1" applyAlignment="1">
      <alignment horizontal="center" vertical="center" wrapText="1"/>
    </xf>
    <xf numFmtId="0" fontId="110" fillId="0" borderId="48" xfId="351" applyFont="1" applyBorder="1" applyAlignment="1">
      <alignment horizontal="center" vertical="center" wrapText="1"/>
    </xf>
    <xf numFmtId="0" fontId="110" fillId="0" borderId="47" xfId="351" applyFont="1" applyBorder="1" applyAlignment="1">
      <alignment horizontal="center" vertical="center" wrapText="1"/>
    </xf>
    <xf numFmtId="0" fontId="122" fillId="0" borderId="19" xfId="0" applyFont="1" applyBorder="1" applyAlignment="1">
      <alignment horizontal="center" vertical="center" wrapText="1"/>
    </xf>
    <xf numFmtId="178" fontId="110" fillId="0" borderId="45" xfId="1535" applyNumberFormat="1" applyFont="1" applyBorder="1" applyAlignment="1">
      <alignment horizontal="center" vertical="center" wrapText="1"/>
    </xf>
    <xf numFmtId="0" fontId="93" fillId="0" borderId="37" xfId="0" applyFont="1" applyBorder="1" applyAlignment="1">
      <alignment horizontal="right" vertical="center" wrapText="1"/>
    </xf>
    <xf numFmtId="0" fontId="122" fillId="0" borderId="48" xfId="0" applyFont="1" applyBorder="1" applyAlignment="1">
      <alignment horizontal="center" vertical="center" wrapText="1"/>
    </xf>
    <xf numFmtId="0" fontId="122" fillId="0" borderId="33" xfId="0" applyFont="1" applyBorder="1" applyAlignment="1">
      <alignment horizontal="center" vertical="center" wrapText="1"/>
    </xf>
    <xf numFmtId="0" fontId="122" fillId="0" borderId="47" xfId="0" applyFont="1" applyBorder="1" applyAlignment="1">
      <alignment horizontal="center" vertical="center" wrapText="1"/>
    </xf>
    <xf numFmtId="0" fontId="110" fillId="0" borderId="45" xfId="1535" applyFont="1" applyBorder="1" applyAlignment="1">
      <alignment horizontal="center" vertical="center" wrapText="1"/>
    </xf>
    <xf numFmtId="43" fontId="122" fillId="0" borderId="0" xfId="0" applyNumberFormat="1" applyFont="1" applyAlignment="1">
      <alignment horizontal="center" vertical="top" wrapText="1"/>
    </xf>
    <xf numFmtId="49" fontId="110" fillId="0" borderId="19" xfId="0" applyNumberFormat="1" applyFont="1" applyBorder="1" applyAlignment="1">
      <alignment horizontal="center" vertical="center" textRotation="90" wrapText="1"/>
    </xf>
    <xf numFmtId="0" fontId="122" fillId="0" borderId="0" xfId="0" applyFont="1" applyAlignment="1">
      <alignment vertical="center" wrapText="1"/>
    </xf>
    <xf numFmtId="0" fontId="110" fillId="0" borderId="0" xfId="0" applyFont="1" applyBorder="1" applyAlignment="1">
      <alignment horizontal="left" vertical="top" wrapText="1"/>
    </xf>
    <xf numFmtId="0" fontId="132" fillId="0" borderId="0" xfId="0" applyFont="1" applyBorder="1" applyAlignment="1">
      <alignment horizontal="left" vertical="top" wrapText="1"/>
    </xf>
    <xf numFmtId="0" fontId="28" fillId="0" borderId="0" xfId="0" applyFont="1" applyAlignment="1">
      <alignment horizontal="right" vertical="center"/>
    </xf>
    <xf numFmtId="0" fontId="110" fillId="0" borderId="48" xfId="0" applyFont="1" applyBorder="1" applyAlignment="1">
      <alignment horizontal="center" vertical="center" wrapText="1"/>
    </xf>
    <xf numFmtId="0" fontId="110" fillId="0" borderId="47" xfId="0" applyFont="1" applyBorder="1" applyAlignment="1">
      <alignment horizontal="center" vertical="center" wrapText="1"/>
    </xf>
  </cellXfs>
  <cellStyles count="1807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23" xr:uid="{85BE67E3-ACEC-433F-9DEA-1738897A8267}"/>
    <cellStyle name="20% - Accent1 11" xfId="1459" xr:uid="{5BC6E072-6BB2-4A93-82A0-E39A0112F923}"/>
    <cellStyle name="20% - Accent1 12" xfId="1485" xr:uid="{BF4371E0-FB6B-4D10-B394-3FACF16847E4}"/>
    <cellStyle name="20% - Accent1 13" xfId="1537" xr:uid="{CFBECE8D-DFF5-4A12-8155-193697E5D9A1}"/>
    <cellStyle name="20% - Accent1 14" xfId="1550" xr:uid="{4060DED7-9967-4BC9-910F-E0BD480D6053}"/>
    <cellStyle name="20% - Accent1 15" xfId="1565" xr:uid="{C1F0CE76-C64F-4D83-B9A0-7402AB536D88}"/>
    <cellStyle name="20% - Accent1 16" xfId="1591" xr:uid="{3A98FADF-5EC5-44E7-8553-1995ED033645}"/>
    <cellStyle name="20% - Accent1 17" xfId="1627" xr:uid="{8200FFC2-A980-469B-BE0B-DCBF89B05B56}"/>
    <cellStyle name="20% - Accent1 18" xfId="1729" xr:uid="{6B3EA3DA-DB0E-49FE-B5B8-4BBE4B9AC664}"/>
    <cellStyle name="20% - Accent1 19" xfId="1755" xr:uid="{C5BA6943-7145-4F86-964C-75E2E6DB07A4}"/>
    <cellStyle name="20% - Accent1 2" xfId="17" xr:uid="{00000000-0005-0000-0000-000003000000}"/>
    <cellStyle name="20% - Accent1 2 10" xfId="1400" xr:uid="{FAA4EFCE-6027-4DB2-8357-A1A61C366492}"/>
    <cellStyle name="20% - Accent1 2 11" xfId="1442" xr:uid="{BC704FEC-7B0F-4978-85BF-4B68B92A70A2}"/>
    <cellStyle name="20% - Accent1 2 12" xfId="1472" xr:uid="{EB721107-7AA8-4C81-9899-97735446922F}"/>
    <cellStyle name="20% - Accent1 2 13" xfId="1504" xr:uid="{154333E1-A88D-4A9E-B554-35D41E2F7FD1}"/>
    <cellStyle name="20% - Accent1 2 14" xfId="1578" xr:uid="{EE2C582A-D4E3-48BC-A6D2-B1B1A0C70207}"/>
    <cellStyle name="20% - Accent1 2 15" xfId="1662" xr:uid="{41E577A8-E5FA-4690-A281-9DA12CEEAAE8}"/>
    <cellStyle name="20% - Accent1 2 16" xfId="1742" xr:uid="{5A6319AC-C8FA-49B1-B6A5-CE6DAF458EB6}"/>
    <cellStyle name="20% - Accent1 2 17" xfId="1774" xr:uid="{F011F807-6187-4896-A554-E8EC8813519B}"/>
    <cellStyle name="20% - Accent1 2 2" xfId="79" xr:uid="{00000000-0005-0000-0000-000004000000}"/>
    <cellStyle name="20% - Accent1 2 2 2" xfId="141" xr:uid="{00000000-0005-0000-0000-000005000000}"/>
    <cellStyle name="20% - Accent1 2 2 2 2" xfId="142" xr:uid="{00000000-0005-0000-0000-000006000000}"/>
    <cellStyle name="20% - Accent1 2 2 2 2 2" xfId="434" xr:uid="{00000000-0005-0000-0000-000007000000}"/>
    <cellStyle name="20% - Accent1 2 2 2 2 3" xfId="666" xr:uid="{00000000-0005-0000-0000-000008000000}"/>
    <cellStyle name="20% - Accent1 2 2 2 3" xfId="143" xr:uid="{00000000-0005-0000-0000-000009000000}"/>
    <cellStyle name="20% - Accent1 2 2 2 3 2" xfId="435" xr:uid="{00000000-0005-0000-0000-00000A000000}"/>
    <cellStyle name="20% - Accent1 2 2 2 3 3" xfId="667" xr:uid="{00000000-0005-0000-0000-00000B000000}"/>
    <cellStyle name="20% - Accent1 2 2 2 4" xfId="433" xr:uid="{00000000-0005-0000-0000-00000C000000}"/>
    <cellStyle name="20% - Accent1 2 2 2 5" xfId="665" xr:uid="{00000000-0005-0000-0000-00000D000000}"/>
    <cellStyle name="20% - Accent1 2 2 3" xfId="144" xr:uid="{00000000-0005-0000-0000-00000E000000}"/>
    <cellStyle name="20% - Accent1 2 2 3 2" xfId="436" xr:uid="{00000000-0005-0000-0000-00000F000000}"/>
    <cellStyle name="20% - Accent1 2 2 3 3" xfId="668" xr:uid="{00000000-0005-0000-0000-000010000000}"/>
    <cellStyle name="20% - Accent1 2 2 4" xfId="145" xr:uid="{00000000-0005-0000-0000-000011000000}"/>
    <cellStyle name="20% - Accent1 2 2 4 2" xfId="437" xr:uid="{00000000-0005-0000-0000-000012000000}"/>
    <cellStyle name="20% - Accent1 2 2 4 3" xfId="669" xr:uid="{00000000-0005-0000-0000-000013000000}"/>
    <cellStyle name="20% - Accent1 2 2 5" xfId="1000" xr:uid="{00000000-0005-0000-0000-000014000000}"/>
    <cellStyle name="20% - Accent1 2 2 6" xfId="1675" xr:uid="{63D36C64-EE51-45EB-B873-9FE39DD4E11E}"/>
    <cellStyle name="20% - Accent1 2 3" xfId="146" xr:uid="{00000000-0005-0000-0000-000015000000}"/>
    <cellStyle name="20% - Accent1 2 3 2" xfId="147" xr:uid="{00000000-0005-0000-0000-000016000000}"/>
    <cellStyle name="20% - Accent1 2 3 2 2" xfId="439" xr:uid="{00000000-0005-0000-0000-000017000000}"/>
    <cellStyle name="20% - Accent1 2 3 2 3" xfId="671" xr:uid="{00000000-0005-0000-0000-000018000000}"/>
    <cellStyle name="20% - Accent1 2 3 3" xfId="148" xr:uid="{00000000-0005-0000-0000-000019000000}"/>
    <cellStyle name="20% - Accent1 2 3 3 2" xfId="440" xr:uid="{00000000-0005-0000-0000-00001A000000}"/>
    <cellStyle name="20% - Accent1 2 3 3 3" xfId="672" xr:uid="{00000000-0005-0000-0000-00001B000000}"/>
    <cellStyle name="20% - Accent1 2 3 4" xfId="438" xr:uid="{00000000-0005-0000-0000-00001C000000}"/>
    <cellStyle name="20% - Accent1 2 3 5" xfId="670" xr:uid="{00000000-0005-0000-0000-00001D000000}"/>
    <cellStyle name="20% - Accent1 2 4" xfId="149" xr:uid="{00000000-0005-0000-0000-00001E000000}"/>
    <cellStyle name="20% - Accent1 2 4 2" xfId="150" xr:uid="{00000000-0005-0000-0000-00001F000000}"/>
    <cellStyle name="20% - Accent1 2 4 2 2" xfId="442" xr:uid="{00000000-0005-0000-0000-000020000000}"/>
    <cellStyle name="20% - Accent1 2 4 2 3" xfId="674" xr:uid="{00000000-0005-0000-0000-000021000000}"/>
    <cellStyle name="20% - Accent1 2 4 3" xfId="151" xr:uid="{00000000-0005-0000-0000-000022000000}"/>
    <cellStyle name="20% - Accent1 2 4 3 2" xfId="443" xr:uid="{00000000-0005-0000-0000-000023000000}"/>
    <cellStyle name="20% - Accent1 2 4 3 3" xfId="675" xr:uid="{00000000-0005-0000-0000-000024000000}"/>
    <cellStyle name="20% - Accent1 2 4 4" xfId="441" xr:uid="{00000000-0005-0000-0000-000025000000}"/>
    <cellStyle name="20% - Accent1 2 4 5" xfId="673" xr:uid="{00000000-0005-0000-0000-000026000000}"/>
    <cellStyle name="20% - Accent1 2 5" xfId="152" xr:uid="{00000000-0005-0000-0000-000027000000}"/>
    <cellStyle name="20% - Accent1 2 5 2" xfId="444" xr:uid="{00000000-0005-0000-0000-000028000000}"/>
    <cellStyle name="20% - Accent1 2 5 3" xfId="676" xr:uid="{00000000-0005-0000-0000-000029000000}"/>
    <cellStyle name="20% - Accent1 2 6" xfId="153" xr:uid="{00000000-0005-0000-0000-00002A000000}"/>
    <cellStyle name="20% - Accent1 2 6 2" xfId="445" xr:uid="{00000000-0005-0000-0000-00002B000000}"/>
    <cellStyle name="20% - Accent1 2 6 3" xfId="677" xr:uid="{00000000-0005-0000-0000-00002C000000}"/>
    <cellStyle name="20% - Accent1 2 7" xfId="1001" xr:uid="{00000000-0005-0000-0000-00002D000000}"/>
    <cellStyle name="20% - Accent1 2 8" xfId="1002" xr:uid="{00000000-0005-0000-0000-00002E000000}"/>
    <cellStyle name="20% - Accent1 2 9" xfId="1252" xr:uid="{00000000-0005-0000-0000-00002F000000}"/>
    <cellStyle name="20% - Accent1 20" xfId="1789" xr:uid="{45F70464-1E01-4876-B79B-BE9E01783FE0}"/>
    <cellStyle name="20% - Accent1 3" xfId="380" xr:uid="{00000000-0005-0000-0000-000030000000}"/>
    <cellStyle name="20% - Accent1 3 2" xfId="644" xr:uid="{00000000-0005-0000-0000-000031000000}"/>
    <cellStyle name="20% - Accent1 3 3" xfId="877" xr:uid="{00000000-0005-0000-0000-000032000000}"/>
    <cellStyle name="20% - Accent1 3 4" xfId="1517" xr:uid="{A91F2977-1FFB-4875-958B-7A5990FDD677}"/>
    <cellStyle name="20% - Accent1 4" xfId="893" xr:uid="{00000000-0005-0000-0000-000033000000}"/>
    <cellStyle name="20% - Accent1 5" xfId="1265" xr:uid="{00000000-0005-0000-0000-000034000000}"/>
    <cellStyle name="20% - Accent1 6" xfId="1336" xr:uid="{00000000-0005-0000-0000-000035000000}"/>
    <cellStyle name="20% - Accent1 7" xfId="1349" xr:uid="{00000000-0005-0000-0000-000036000000}"/>
    <cellStyle name="20% - Accent1 8" xfId="1369" xr:uid="{1B708786-A4B3-4FCE-B27F-465D8E7817BB}"/>
    <cellStyle name="20% - Accent1 9" xfId="1382" xr:uid="{29A0A90F-2C84-4647-A273-061689A2804D}"/>
    <cellStyle name="20% - Accent2" xfId="1236" builtinId="34" customBuiltin="1"/>
    <cellStyle name="20% - Accent2 10" xfId="1426" xr:uid="{18035018-D692-46BA-864D-F975C802B24E}"/>
    <cellStyle name="20% - Accent2 11" xfId="1461" xr:uid="{F19C2458-AB7B-4213-813E-A92D138EED6D}"/>
    <cellStyle name="20% - Accent2 12" xfId="1488" xr:uid="{2D4EA567-20F7-4F8D-8572-FE6770C30828}"/>
    <cellStyle name="20% - Accent2 13" xfId="1539" xr:uid="{388A4F0D-20F2-48FF-93B6-BEA039A66EDE}"/>
    <cellStyle name="20% - Accent2 14" xfId="1552" xr:uid="{87C40DC1-E63E-4DE3-91D6-7273A24B4BF7}"/>
    <cellStyle name="20% - Accent2 15" xfId="1567" xr:uid="{9D7C02F8-AD96-4ACE-B7AD-03955E6ADC45}"/>
    <cellStyle name="20% - Accent2 16" xfId="1593" xr:uid="{01E61AC4-D13A-4F9A-B8BA-F433FD7B7D58}"/>
    <cellStyle name="20% - Accent2 17" xfId="1629" xr:uid="{84D4AAB8-8C4C-427E-AE17-D2A3D576D925}"/>
    <cellStyle name="20% - Accent2 18" xfId="1731" xr:uid="{34815234-6E80-4D9E-87D6-BFC9D266F24C}"/>
    <cellStyle name="20% - Accent2 19" xfId="1758" xr:uid="{0F3CD824-C651-493D-9374-109E64226F22}"/>
    <cellStyle name="20% - Accent2 2" xfId="18" xr:uid="{00000000-0005-0000-0000-000038000000}"/>
    <cellStyle name="20% - Accent2 2 10" xfId="1402" xr:uid="{45938C18-1E70-4896-87E2-81EB0B560118}"/>
    <cellStyle name="20% - Accent2 2 11" xfId="1444" xr:uid="{87B050FD-7849-4C16-92B0-42D99EE0EBC2}"/>
    <cellStyle name="20% - Accent2 2 12" xfId="1474" xr:uid="{CBC907A2-A20A-4739-A07B-40AAFA23C4A5}"/>
    <cellStyle name="20% - Accent2 2 13" xfId="1506" xr:uid="{434B6403-2D15-4CED-8422-02E6DD301A1D}"/>
    <cellStyle name="20% - Accent2 2 14" xfId="1580" xr:uid="{90FF5A08-0DE3-4943-9807-1567843E4847}"/>
    <cellStyle name="20% - Accent2 2 15" xfId="1664" xr:uid="{9736C901-F879-4207-8902-AFBCA43711E1}"/>
    <cellStyle name="20% - Accent2 2 16" xfId="1744" xr:uid="{3B45D3DF-79E5-428F-A094-BF6D159F4F86}"/>
    <cellStyle name="20% - Accent2 2 17" xfId="1776" xr:uid="{D61DFAC3-1AFD-4F61-B890-C3831EF7FCFF}"/>
    <cellStyle name="20% - Accent2 2 2" xfId="80" xr:uid="{00000000-0005-0000-0000-000039000000}"/>
    <cellStyle name="20% - Accent2 2 2 2" xfId="154" xr:uid="{00000000-0005-0000-0000-00003A000000}"/>
    <cellStyle name="20% - Accent2 2 2 2 2" xfId="155" xr:uid="{00000000-0005-0000-0000-00003B000000}"/>
    <cellStyle name="20% - Accent2 2 2 2 2 2" xfId="447" xr:uid="{00000000-0005-0000-0000-00003C000000}"/>
    <cellStyle name="20% - Accent2 2 2 2 2 3" xfId="679" xr:uid="{00000000-0005-0000-0000-00003D000000}"/>
    <cellStyle name="20% - Accent2 2 2 2 3" xfId="156" xr:uid="{00000000-0005-0000-0000-00003E000000}"/>
    <cellStyle name="20% - Accent2 2 2 2 3 2" xfId="448" xr:uid="{00000000-0005-0000-0000-00003F000000}"/>
    <cellStyle name="20% - Accent2 2 2 2 3 3" xfId="680" xr:uid="{00000000-0005-0000-0000-000040000000}"/>
    <cellStyle name="20% - Accent2 2 2 2 4" xfId="446" xr:uid="{00000000-0005-0000-0000-000041000000}"/>
    <cellStyle name="20% - Accent2 2 2 2 5" xfId="678" xr:uid="{00000000-0005-0000-0000-000042000000}"/>
    <cellStyle name="20% - Accent2 2 2 3" xfId="157" xr:uid="{00000000-0005-0000-0000-000043000000}"/>
    <cellStyle name="20% - Accent2 2 2 3 2" xfId="449" xr:uid="{00000000-0005-0000-0000-000044000000}"/>
    <cellStyle name="20% - Accent2 2 2 3 3" xfId="681" xr:uid="{00000000-0005-0000-0000-000045000000}"/>
    <cellStyle name="20% - Accent2 2 2 4" xfId="158" xr:uid="{00000000-0005-0000-0000-000046000000}"/>
    <cellStyle name="20% - Accent2 2 2 4 2" xfId="450" xr:uid="{00000000-0005-0000-0000-000047000000}"/>
    <cellStyle name="20% - Accent2 2 2 4 3" xfId="682" xr:uid="{00000000-0005-0000-0000-000048000000}"/>
    <cellStyle name="20% - Accent2 2 2 5" xfId="1003" xr:uid="{00000000-0005-0000-0000-000049000000}"/>
    <cellStyle name="20% - Accent2 2 2 6" xfId="1676" xr:uid="{A1812255-EF96-49FB-BB3D-42693D9AC4A4}"/>
    <cellStyle name="20% - Accent2 2 3" xfId="159" xr:uid="{00000000-0005-0000-0000-00004A000000}"/>
    <cellStyle name="20% - Accent2 2 3 2" xfId="160" xr:uid="{00000000-0005-0000-0000-00004B000000}"/>
    <cellStyle name="20% - Accent2 2 3 2 2" xfId="452" xr:uid="{00000000-0005-0000-0000-00004C000000}"/>
    <cellStyle name="20% - Accent2 2 3 2 3" xfId="684" xr:uid="{00000000-0005-0000-0000-00004D000000}"/>
    <cellStyle name="20% - Accent2 2 3 3" xfId="161" xr:uid="{00000000-0005-0000-0000-00004E000000}"/>
    <cellStyle name="20% - Accent2 2 3 3 2" xfId="453" xr:uid="{00000000-0005-0000-0000-00004F000000}"/>
    <cellStyle name="20% - Accent2 2 3 3 3" xfId="685" xr:uid="{00000000-0005-0000-0000-000050000000}"/>
    <cellStyle name="20% - Accent2 2 3 4" xfId="451" xr:uid="{00000000-0005-0000-0000-000051000000}"/>
    <cellStyle name="20% - Accent2 2 3 5" xfId="683" xr:uid="{00000000-0005-0000-0000-000052000000}"/>
    <cellStyle name="20% - Accent2 2 4" xfId="162" xr:uid="{00000000-0005-0000-0000-000053000000}"/>
    <cellStyle name="20% - Accent2 2 4 2" xfId="163" xr:uid="{00000000-0005-0000-0000-000054000000}"/>
    <cellStyle name="20% - Accent2 2 4 2 2" xfId="455" xr:uid="{00000000-0005-0000-0000-000055000000}"/>
    <cellStyle name="20% - Accent2 2 4 2 3" xfId="687" xr:uid="{00000000-0005-0000-0000-000056000000}"/>
    <cellStyle name="20% - Accent2 2 4 3" xfId="164" xr:uid="{00000000-0005-0000-0000-000057000000}"/>
    <cellStyle name="20% - Accent2 2 4 3 2" xfId="456" xr:uid="{00000000-0005-0000-0000-000058000000}"/>
    <cellStyle name="20% - Accent2 2 4 3 3" xfId="688" xr:uid="{00000000-0005-0000-0000-000059000000}"/>
    <cellStyle name="20% - Accent2 2 4 4" xfId="454" xr:uid="{00000000-0005-0000-0000-00005A000000}"/>
    <cellStyle name="20% - Accent2 2 4 5" xfId="686" xr:uid="{00000000-0005-0000-0000-00005B000000}"/>
    <cellStyle name="20% - Accent2 2 5" xfId="165" xr:uid="{00000000-0005-0000-0000-00005C000000}"/>
    <cellStyle name="20% - Accent2 2 5 2" xfId="457" xr:uid="{00000000-0005-0000-0000-00005D000000}"/>
    <cellStyle name="20% - Accent2 2 5 3" xfId="689" xr:uid="{00000000-0005-0000-0000-00005E000000}"/>
    <cellStyle name="20% - Accent2 2 6" xfId="166" xr:uid="{00000000-0005-0000-0000-00005F000000}"/>
    <cellStyle name="20% - Accent2 2 6 2" xfId="458" xr:uid="{00000000-0005-0000-0000-000060000000}"/>
    <cellStyle name="20% - Accent2 2 6 3" xfId="690" xr:uid="{00000000-0005-0000-0000-000061000000}"/>
    <cellStyle name="20% - Accent2 2 7" xfId="1004" xr:uid="{00000000-0005-0000-0000-000062000000}"/>
    <cellStyle name="20% - Accent2 2 8" xfId="1005" xr:uid="{00000000-0005-0000-0000-000063000000}"/>
    <cellStyle name="20% - Accent2 2 9" xfId="1254" xr:uid="{00000000-0005-0000-0000-000064000000}"/>
    <cellStyle name="20% - Accent2 20" xfId="1792" xr:uid="{F6FCA7D5-2805-4DFB-8F4D-9650E5A84678}"/>
    <cellStyle name="20% - Accent2 3" xfId="381" xr:uid="{00000000-0005-0000-0000-000065000000}"/>
    <cellStyle name="20% - Accent2 3 2" xfId="645" xr:uid="{00000000-0005-0000-0000-000066000000}"/>
    <cellStyle name="20% - Accent2 3 3" xfId="878" xr:uid="{00000000-0005-0000-0000-000067000000}"/>
    <cellStyle name="20% - Accent2 3 4" xfId="1519" xr:uid="{B96A2C1A-9C9A-49F6-B8E8-C23D505734A7}"/>
    <cellStyle name="20% - Accent2 4" xfId="894" xr:uid="{00000000-0005-0000-0000-000068000000}"/>
    <cellStyle name="20% - Accent2 5" xfId="1267" xr:uid="{00000000-0005-0000-0000-000069000000}"/>
    <cellStyle name="20% - Accent2 6" xfId="1338" xr:uid="{00000000-0005-0000-0000-00006A000000}"/>
    <cellStyle name="20% - Accent2 7" xfId="1351" xr:uid="{00000000-0005-0000-0000-00006B000000}"/>
    <cellStyle name="20% - Accent2 8" xfId="1371" xr:uid="{00FFBDBD-D525-4641-B9B9-01D6A4F851E8}"/>
    <cellStyle name="20% - Accent2 9" xfId="1385" xr:uid="{53BB0679-B8D2-4C80-8F97-67A273167718}"/>
    <cellStyle name="20% - Accent3" xfId="1239" builtinId="38" customBuiltin="1"/>
    <cellStyle name="20% - Accent3 10" xfId="1429" xr:uid="{BE5FAE24-4A16-41FE-80D2-E5E5C2641100}"/>
    <cellStyle name="20% - Accent3 11" xfId="1463" xr:uid="{65060299-D96D-4F4F-817D-FEE9ECD210F7}"/>
    <cellStyle name="20% - Accent3 12" xfId="1491" xr:uid="{C3B31498-DB25-4C99-A97D-E79470F69C1F}"/>
    <cellStyle name="20% - Accent3 13" xfId="1541" xr:uid="{62E3858F-ACE8-4DED-B043-92866BDA20C8}"/>
    <cellStyle name="20% - Accent3 14" xfId="1554" xr:uid="{F65052AF-93C5-43A4-A095-BF4353D87179}"/>
    <cellStyle name="20% - Accent3 15" xfId="1569" xr:uid="{235D58BC-D3F7-407F-AF92-F488292A6D94}"/>
    <cellStyle name="20% - Accent3 16" xfId="1595" xr:uid="{48C5CF10-2C83-4254-B0CE-07903D5D0683}"/>
    <cellStyle name="20% - Accent3 17" xfId="1631" xr:uid="{1B22C509-1876-48FA-A06D-E025D0CDCEAE}"/>
    <cellStyle name="20% - Accent3 18" xfId="1733" xr:uid="{7D0753BC-D473-4CB3-A8E3-C749DA2E5C56}"/>
    <cellStyle name="20% - Accent3 19" xfId="1761" xr:uid="{1E149AFB-BB8C-4417-8390-A430360E16E8}"/>
    <cellStyle name="20% - Accent3 2" xfId="19" xr:uid="{00000000-0005-0000-0000-00006D000000}"/>
    <cellStyle name="20% - Accent3 2 10" xfId="1404" xr:uid="{BA8966A5-39AF-4DC7-A7C1-166A0BE2EB05}"/>
    <cellStyle name="20% - Accent3 2 11" xfId="1446" xr:uid="{9F40DDF8-4FCD-4072-8175-CA0450B4932A}"/>
    <cellStyle name="20% - Accent3 2 12" xfId="1476" xr:uid="{CD26DF9A-896A-4630-8B6F-E87312B0502E}"/>
    <cellStyle name="20% - Accent3 2 13" xfId="1508" xr:uid="{10AF3041-1852-4D77-9E71-B8FF16460E7B}"/>
    <cellStyle name="20% - Accent3 2 14" xfId="1582" xr:uid="{0CA5BDA8-5B82-4B9E-BE42-176484329FC8}"/>
    <cellStyle name="20% - Accent3 2 15" xfId="1666" xr:uid="{38413005-B80F-4540-A306-1E77026A3160}"/>
    <cellStyle name="20% - Accent3 2 16" xfId="1746" xr:uid="{E316A922-E686-4EC4-A7F9-77EEA4A5B823}"/>
    <cellStyle name="20% - Accent3 2 17" xfId="1778" xr:uid="{FC029039-8785-4DA9-96F7-A8B0EE0F1216}"/>
    <cellStyle name="20% - Accent3 2 2" xfId="81" xr:uid="{00000000-0005-0000-0000-00006E000000}"/>
    <cellStyle name="20% - Accent3 2 2 2" xfId="167" xr:uid="{00000000-0005-0000-0000-00006F000000}"/>
    <cellStyle name="20% - Accent3 2 2 2 2" xfId="168" xr:uid="{00000000-0005-0000-0000-000070000000}"/>
    <cellStyle name="20% - Accent3 2 2 2 2 2" xfId="460" xr:uid="{00000000-0005-0000-0000-000071000000}"/>
    <cellStyle name="20% - Accent3 2 2 2 2 3" xfId="692" xr:uid="{00000000-0005-0000-0000-000072000000}"/>
    <cellStyle name="20% - Accent3 2 2 2 3" xfId="169" xr:uid="{00000000-0005-0000-0000-000073000000}"/>
    <cellStyle name="20% - Accent3 2 2 2 3 2" xfId="461" xr:uid="{00000000-0005-0000-0000-000074000000}"/>
    <cellStyle name="20% - Accent3 2 2 2 3 3" xfId="693" xr:uid="{00000000-0005-0000-0000-000075000000}"/>
    <cellStyle name="20% - Accent3 2 2 2 4" xfId="459" xr:uid="{00000000-0005-0000-0000-000076000000}"/>
    <cellStyle name="20% - Accent3 2 2 2 5" xfId="691" xr:uid="{00000000-0005-0000-0000-000077000000}"/>
    <cellStyle name="20% - Accent3 2 2 3" xfId="170" xr:uid="{00000000-0005-0000-0000-000078000000}"/>
    <cellStyle name="20% - Accent3 2 2 3 2" xfId="462" xr:uid="{00000000-0005-0000-0000-000079000000}"/>
    <cellStyle name="20% - Accent3 2 2 3 3" xfId="694" xr:uid="{00000000-0005-0000-0000-00007A000000}"/>
    <cellStyle name="20% - Accent3 2 2 4" xfId="171" xr:uid="{00000000-0005-0000-0000-00007B000000}"/>
    <cellStyle name="20% - Accent3 2 2 4 2" xfId="463" xr:uid="{00000000-0005-0000-0000-00007C000000}"/>
    <cellStyle name="20% - Accent3 2 2 4 3" xfId="695" xr:uid="{00000000-0005-0000-0000-00007D000000}"/>
    <cellStyle name="20% - Accent3 2 2 5" xfId="1006" xr:uid="{00000000-0005-0000-0000-00007E000000}"/>
    <cellStyle name="20% - Accent3 2 2 6" xfId="1677" xr:uid="{E0CC48C5-BF02-4C0C-81CB-658A913642E7}"/>
    <cellStyle name="20% - Accent3 2 3" xfId="172" xr:uid="{00000000-0005-0000-0000-00007F000000}"/>
    <cellStyle name="20% - Accent3 2 3 2" xfId="173" xr:uid="{00000000-0005-0000-0000-000080000000}"/>
    <cellStyle name="20% - Accent3 2 3 2 2" xfId="465" xr:uid="{00000000-0005-0000-0000-000081000000}"/>
    <cellStyle name="20% - Accent3 2 3 2 3" xfId="697" xr:uid="{00000000-0005-0000-0000-000082000000}"/>
    <cellStyle name="20% - Accent3 2 3 3" xfId="174" xr:uid="{00000000-0005-0000-0000-000083000000}"/>
    <cellStyle name="20% - Accent3 2 3 3 2" xfId="466" xr:uid="{00000000-0005-0000-0000-000084000000}"/>
    <cellStyle name="20% - Accent3 2 3 3 3" xfId="698" xr:uid="{00000000-0005-0000-0000-000085000000}"/>
    <cellStyle name="20% - Accent3 2 3 4" xfId="464" xr:uid="{00000000-0005-0000-0000-000086000000}"/>
    <cellStyle name="20% - Accent3 2 3 5" xfId="696" xr:uid="{00000000-0005-0000-0000-000087000000}"/>
    <cellStyle name="20% - Accent3 2 4" xfId="175" xr:uid="{00000000-0005-0000-0000-000088000000}"/>
    <cellStyle name="20% - Accent3 2 4 2" xfId="176" xr:uid="{00000000-0005-0000-0000-000089000000}"/>
    <cellStyle name="20% - Accent3 2 4 2 2" xfId="468" xr:uid="{00000000-0005-0000-0000-00008A000000}"/>
    <cellStyle name="20% - Accent3 2 4 2 3" xfId="700" xr:uid="{00000000-0005-0000-0000-00008B000000}"/>
    <cellStyle name="20% - Accent3 2 4 3" xfId="177" xr:uid="{00000000-0005-0000-0000-00008C000000}"/>
    <cellStyle name="20% - Accent3 2 4 3 2" xfId="469" xr:uid="{00000000-0005-0000-0000-00008D000000}"/>
    <cellStyle name="20% - Accent3 2 4 3 3" xfId="701" xr:uid="{00000000-0005-0000-0000-00008E000000}"/>
    <cellStyle name="20% - Accent3 2 4 4" xfId="467" xr:uid="{00000000-0005-0000-0000-00008F000000}"/>
    <cellStyle name="20% - Accent3 2 4 5" xfId="699" xr:uid="{00000000-0005-0000-0000-000090000000}"/>
    <cellStyle name="20% - Accent3 2 5" xfId="178" xr:uid="{00000000-0005-0000-0000-000091000000}"/>
    <cellStyle name="20% - Accent3 2 5 2" xfId="470" xr:uid="{00000000-0005-0000-0000-000092000000}"/>
    <cellStyle name="20% - Accent3 2 5 3" xfId="702" xr:uid="{00000000-0005-0000-0000-000093000000}"/>
    <cellStyle name="20% - Accent3 2 6" xfId="179" xr:uid="{00000000-0005-0000-0000-000094000000}"/>
    <cellStyle name="20% - Accent3 2 6 2" xfId="471" xr:uid="{00000000-0005-0000-0000-000095000000}"/>
    <cellStyle name="20% - Accent3 2 6 3" xfId="703" xr:uid="{00000000-0005-0000-0000-000096000000}"/>
    <cellStyle name="20% - Accent3 2 7" xfId="1007" xr:uid="{00000000-0005-0000-0000-000097000000}"/>
    <cellStyle name="20% - Accent3 2 8" xfId="1008" xr:uid="{00000000-0005-0000-0000-000098000000}"/>
    <cellStyle name="20% - Accent3 2 9" xfId="1256" xr:uid="{00000000-0005-0000-0000-000099000000}"/>
    <cellStyle name="20% - Accent3 20" xfId="1795" xr:uid="{31E40C62-0178-4309-897A-1D5E869DEFEB}"/>
    <cellStyle name="20% - Accent3 3" xfId="382" xr:uid="{00000000-0005-0000-0000-00009A000000}"/>
    <cellStyle name="20% - Accent3 3 2" xfId="646" xr:uid="{00000000-0005-0000-0000-00009B000000}"/>
    <cellStyle name="20% - Accent3 3 3" xfId="879" xr:uid="{00000000-0005-0000-0000-00009C000000}"/>
    <cellStyle name="20% - Accent3 3 4" xfId="1521" xr:uid="{2C9B6A18-EC22-4C87-A2CC-3EF9A6B089FF}"/>
    <cellStyle name="20% - Accent3 4" xfId="895" xr:uid="{00000000-0005-0000-0000-00009D000000}"/>
    <cellStyle name="20% - Accent3 5" xfId="1269" xr:uid="{00000000-0005-0000-0000-00009E000000}"/>
    <cellStyle name="20% - Accent3 6" xfId="1340" xr:uid="{00000000-0005-0000-0000-00009F000000}"/>
    <cellStyle name="20% - Accent3 7" xfId="1353" xr:uid="{00000000-0005-0000-0000-0000A0000000}"/>
    <cellStyle name="20% - Accent3 8" xfId="1373" xr:uid="{A9960481-B8C9-4E03-9E70-F892CCDA533B}"/>
    <cellStyle name="20% - Accent3 9" xfId="1387" xr:uid="{73A15992-343E-4C99-9C1A-58EA7997AF60}"/>
    <cellStyle name="20% - Accent4" xfId="1242" builtinId="42" customBuiltin="1"/>
    <cellStyle name="20% - Accent4 10" xfId="1432" xr:uid="{FCC48CFC-6B92-48DD-81E2-D8BD4AE370E2}"/>
    <cellStyle name="20% - Accent4 11" xfId="1465" xr:uid="{3555F0C0-CFA6-4195-A986-757A98BB734C}"/>
    <cellStyle name="20% - Accent4 12" xfId="1494" xr:uid="{5FD7FA82-25A3-4814-AE16-FD219EF28F13}"/>
    <cellStyle name="20% - Accent4 13" xfId="1543" xr:uid="{353F573A-8022-4E4F-8CDB-97135551FB86}"/>
    <cellStyle name="20% - Accent4 14" xfId="1556" xr:uid="{F93EEBF9-E2A5-4214-A3C3-8597CC012503}"/>
    <cellStyle name="20% - Accent4 15" xfId="1571" xr:uid="{32034606-089E-4F6C-8FD3-26B1A5EB2D7D}"/>
    <cellStyle name="20% - Accent4 16" xfId="1597" xr:uid="{9A263E7E-BD68-4E17-8B40-156D000AA708}"/>
    <cellStyle name="20% - Accent4 17" xfId="1633" xr:uid="{D4F7B901-F80E-43A5-B333-EC91812190BB}"/>
    <cellStyle name="20% - Accent4 18" xfId="1735" xr:uid="{8775DDDF-78BB-44CD-BF88-4A0812A7F349}"/>
    <cellStyle name="20% - Accent4 19" xfId="1764" xr:uid="{AD5434DD-EAC2-4396-B9C2-1F907D293DF0}"/>
    <cellStyle name="20% - Accent4 2" xfId="20" xr:uid="{00000000-0005-0000-0000-0000A2000000}"/>
    <cellStyle name="20% - Accent4 2 10" xfId="1406" xr:uid="{DA69B7D6-0804-40AD-83A1-7BDA189F1D9E}"/>
    <cellStyle name="20% - Accent4 2 11" xfId="1448" xr:uid="{6AACC25A-5E0F-416C-A49C-E43BDFEEE22E}"/>
    <cellStyle name="20% - Accent4 2 12" xfId="1478" xr:uid="{D989DE3F-466B-4328-9FBC-AB2D9321826C}"/>
    <cellStyle name="20% - Accent4 2 13" xfId="1510" xr:uid="{D1181CA6-D0F4-427B-B9A8-87D00B217E5D}"/>
    <cellStyle name="20% - Accent4 2 14" xfId="1584" xr:uid="{058F8E53-3163-4DFE-B4E3-553AB09C9B7E}"/>
    <cellStyle name="20% - Accent4 2 15" xfId="1668" xr:uid="{C6D7E93C-2CDF-4B92-BCBA-B733448409EF}"/>
    <cellStyle name="20% - Accent4 2 16" xfId="1748" xr:uid="{E028A036-6456-425E-8BB7-7740A8261D32}"/>
    <cellStyle name="20% - Accent4 2 17" xfId="1780" xr:uid="{86A16560-AD48-4D77-BE85-A8EA5D92D880}"/>
    <cellStyle name="20% - Accent4 2 2" xfId="82" xr:uid="{00000000-0005-0000-0000-0000A3000000}"/>
    <cellStyle name="20% - Accent4 2 2 2" xfId="180" xr:uid="{00000000-0005-0000-0000-0000A4000000}"/>
    <cellStyle name="20% - Accent4 2 2 2 2" xfId="181" xr:uid="{00000000-0005-0000-0000-0000A5000000}"/>
    <cellStyle name="20% - Accent4 2 2 2 2 2" xfId="473" xr:uid="{00000000-0005-0000-0000-0000A6000000}"/>
    <cellStyle name="20% - Accent4 2 2 2 2 3" xfId="705" xr:uid="{00000000-0005-0000-0000-0000A7000000}"/>
    <cellStyle name="20% - Accent4 2 2 2 3" xfId="182" xr:uid="{00000000-0005-0000-0000-0000A8000000}"/>
    <cellStyle name="20% - Accent4 2 2 2 3 2" xfId="474" xr:uid="{00000000-0005-0000-0000-0000A9000000}"/>
    <cellStyle name="20% - Accent4 2 2 2 3 3" xfId="706" xr:uid="{00000000-0005-0000-0000-0000AA000000}"/>
    <cellStyle name="20% - Accent4 2 2 2 4" xfId="472" xr:uid="{00000000-0005-0000-0000-0000AB000000}"/>
    <cellStyle name="20% - Accent4 2 2 2 5" xfId="704" xr:uid="{00000000-0005-0000-0000-0000AC000000}"/>
    <cellStyle name="20% - Accent4 2 2 3" xfId="183" xr:uid="{00000000-0005-0000-0000-0000AD000000}"/>
    <cellStyle name="20% - Accent4 2 2 3 2" xfId="475" xr:uid="{00000000-0005-0000-0000-0000AE000000}"/>
    <cellStyle name="20% - Accent4 2 2 3 3" xfId="707" xr:uid="{00000000-0005-0000-0000-0000AF000000}"/>
    <cellStyle name="20% - Accent4 2 2 4" xfId="184" xr:uid="{00000000-0005-0000-0000-0000B0000000}"/>
    <cellStyle name="20% - Accent4 2 2 4 2" xfId="476" xr:uid="{00000000-0005-0000-0000-0000B1000000}"/>
    <cellStyle name="20% - Accent4 2 2 4 3" xfId="708" xr:uid="{00000000-0005-0000-0000-0000B2000000}"/>
    <cellStyle name="20% - Accent4 2 2 5" xfId="1009" xr:uid="{00000000-0005-0000-0000-0000B3000000}"/>
    <cellStyle name="20% - Accent4 2 2 6" xfId="1678" xr:uid="{563E4E08-A3C6-42B6-BA3E-C861B68E85CC}"/>
    <cellStyle name="20% - Accent4 2 3" xfId="185" xr:uid="{00000000-0005-0000-0000-0000B4000000}"/>
    <cellStyle name="20% - Accent4 2 3 2" xfId="186" xr:uid="{00000000-0005-0000-0000-0000B5000000}"/>
    <cellStyle name="20% - Accent4 2 3 2 2" xfId="478" xr:uid="{00000000-0005-0000-0000-0000B6000000}"/>
    <cellStyle name="20% - Accent4 2 3 2 3" xfId="710" xr:uid="{00000000-0005-0000-0000-0000B7000000}"/>
    <cellStyle name="20% - Accent4 2 3 3" xfId="187" xr:uid="{00000000-0005-0000-0000-0000B8000000}"/>
    <cellStyle name="20% - Accent4 2 3 3 2" xfId="479" xr:uid="{00000000-0005-0000-0000-0000B9000000}"/>
    <cellStyle name="20% - Accent4 2 3 3 3" xfId="711" xr:uid="{00000000-0005-0000-0000-0000BA000000}"/>
    <cellStyle name="20% - Accent4 2 3 4" xfId="477" xr:uid="{00000000-0005-0000-0000-0000BB000000}"/>
    <cellStyle name="20% - Accent4 2 3 5" xfId="709" xr:uid="{00000000-0005-0000-0000-0000BC000000}"/>
    <cellStyle name="20% - Accent4 2 4" xfId="188" xr:uid="{00000000-0005-0000-0000-0000BD000000}"/>
    <cellStyle name="20% - Accent4 2 4 2" xfId="189" xr:uid="{00000000-0005-0000-0000-0000BE000000}"/>
    <cellStyle name="20% - Accent4 2 4 2 2" xfId="481" xr:uid="{00000000-0005-0000-0000-0000BF000000}"/>
    <cellStyle name="20% - Accent4 2 4 2 3" xfId="713" xr:uid="{00000000-0005-0000-0000-0000C0000000}"/>
    <cellStyle name="20% - Accent4 2 4 3" xfId="190" xr:uid="{00000000-0005-0000-0000-0000C1000000}"/>
    <cellStyle name="20% - Accent4 2 4 3 2" xfId="482" xr:uid="{00000000-0005-0000-0000-0000C2000000}"/>
    <cellStyle name="20% - Accent4 2 4 3 3" xfId="714" xr:uid="{00000000-0005-0000-0000-0000C3000000}"/>
    <cellStyle name="20% - Accent4 2 4 4" xfId="480" xr:uid="{00000000-0005-0000-0000-0000C4000000}"/>
    <cellStyle name="20% - Accent4 2 4 5" xfId="712" xr:uid="{00000000-0005-0000-0000-0000C5000000}"/>
    <cellStyle name="20% - Accent4 2 5" xfId="191" xr:uid="{00000000-0005-0000-0000-0000C6000000}"/>
    <cellStyle name="20% - Accent4 2 5 2" xfId="483" xr:uid="{00000000-0005-0000-0000-0000C7000000}"/>
    <cellStyle name="20% - Accent4 2 5 3" xfId="715" xr:uid="{00000000-0005-0000-0000-0000C8000000}"/>
    <cellStyle name="20% - Accent4 2 6" xfId="192" xr:uid="{00000000-0005-0000-0000-0000C9000000}"/>
    <cellStyle name="20% - Accent4 2 6 2" xfId="484" xr:uid="{00000000-0005-0000-0000-0000CA000000}"/>
    <cellStyle name="20% - Accent4 2 6 3" xfId="716" xr:uid="{00000000-0005-0000-0000-0000CB000000}"/>
    <cellStyle name="20% - Accent4 2 7" xfId="1010" xr:uid="{00000000-0005-0000-0000-0000CC000000}"/>
    <cellStyle name="20% - Accent4 2 8" xfId="1011" xr:uid="{00000000-0005-0000-0000-0000CD000000}"/>
    <cellStyle name="20% - Accent4 2 9" xfId="1258" xr:uid="{00000000-0005-0000-0000-0000CE000000}"/>
    <cellStyle name="20% - Accent4 20" xfId="1798" xr:uid="{DF1F1E19-03C1-4FFE-9642-ADD59BAFE15D}"/>
    <cellStyle name="20% - Accent4 3" xfId="383" xr:uid="{00000000-0005-0000-0000-0000CF000000}"/>
    <cellStyle name="20% - Accent4 3 2" xfId="647" xr:uid="{00000000-0005-0000-0000-0000D0000000}"/>
    <cellStyle name="20% - Accent4 3 3" xfId="880" xr:uid="{00000000-0005-0000-0000-0000D1000000}"/>
    <cellStyle name="20% - Accent4 3 4" xfId="1523" xr:uid="{40BA12BB-4712-4AAF-B079-1CB9E3174B32}"/>
    <cellStyle name="20% - Accent4 4" xfId="896" xr:uid="{00000000-0005-0000-0000-0000D2000000}"/>
    <cellStyle name="20% - Accent4 5" xfId="1271" xr:uid="{00000000-0005-0000-0000-0000D3000000}"/>
    <cellStyle name="20% - Accent4 6" xfId="1342" xr:uid="{00000000-0005-0000-0000-0000D4000000}"/>
    <cellStyle name="20% - Accent4 7" xfId="1355" xr:uid="{00000000-0005-0000-0000-0000D5000000}"/>
    <cellStyle name="20% - Accent4 8" xfId="1375" xr:uid="{F91B0188-4E64-4081-B6FD-E4599064362B}"/>
    <cellStyle name="20% - Accent4 9" xfId="1390" xr:uid="{D991DF0B-E8EB-4982-965B-F7CED95BEC87}"/>
    <cellStyle name="20% - Accent5" xfId="1245" builtinId="46" customBuiltin="1"/>
    <cellStyle name="20% - Accent5 10" xfId="1435" xr:uid="{A8F4A438-3955-420F-8E20-391B35DB98E1}"/>
    <cellStyle name="20% - Accent5 11" xfId="1467" xr:uid="{A9CDCC23-76D7-4ED7-84AC-C06F1D6B1575}"/>
    <cellStyle name="20% - Accent5 12" xfId="1497" xr:uid="{7FB63483-17E9-43A3-84EE-386E2A58C186}"/>
    <cellStyle name="20% - Accent5 13" xfId="1545" xr:uid="{D5932202-87FE-40F9-A355-89F73A212576}"/>
    <cellStyle name="20% - Accent5 14" xfId="1558" xr:uid="{C65472CB-5C82-4E23-968C-864BCD627EE6}"/>
    <cellStyle name="20% - Accent5 15" xfId="1573" xr:uid="{30BD551B-7064-4DFA-9DE7-633E3E5F0C32}"/>
    <cellStyle name="20% - Accent5 16" xfId="1599" xr:uid="{B7E70277-2807-4D1D-8668-83EE0AD33383}"/>
    <cellStyle name="20% - Accent5 17" xfId="1635" xr:uid="{873DE32C-D26E-4EE8-B9D1-0C68CAB8855A}"/>
    <cellStyle name="20% - Accent5 18" xfId="1737" xr:uid="{97591C4D-0996-43BB-8A76-DD1332DB201D}"/>
    <cellStyle name="20% - Accent5 19" xfId="1767" xr:uid="{E03281BE-7601-4909-AE4B-28905CFD5B7B}"/>
    <cellStyle name="20% - Accent5 2" xfId="21" xr:uid="{00000000-0005-0000-0000-0000D7000000}"/>
    <cellStyle name="20% - Accent5 2 10" xfId="1408" xr:uid="{35BB7731-8D39-4A6D-90E1-7E737CC4982A}"/>
    <cellStyle name="20% - Accent5 2 11" xfId="1450" xr:uid="{7BF18C4E-FC76-4EE3-BDF2-5D7F0FE79E98}"/>
    <cellStyle name="20% - Accent5 2 12" xfId="1480" xr:uid="{3111CB2D-36D1-4A7A-A89C-92E3C9445DC9}"/>
    <cellStyle name="20% - Accent5 2 13" xfId="1512" xr:uid="{F1949C0B-6EB9-4491-AF7B-CF4A555AE649}"/>
    <cellStyle name="20% - Accent5 2 14" xfId="1586" xr:uid="{2C8D3871-3719-46CA-A629-2FC9F68196A0}"/>
    <cellStyle name="20% - Accent5 2 15" xfId="1670" xr:uid="{AD4B061B-25DE-4DEF-9E71-D50496865A4F}"/>
    <cellStyle name="20% - Accent5 2 16" xfId="1750" xr:uid="{4B0A6109-B80A-4DDF-828A-7538B1842335}"/>
    <cellStyle name="20% - Accent5 2 17" xfId="1782" xr:uid="{91372A24-1861-4096-8B72-FE3434212C43}"/>
    <cellStyle name="20% - Accent5 2 2" xfId="83" xr:uid="{00000000-0005-0000-0000-0000D8000000}"/>
    <cellStyle name="20% - Accent5 2 2 2" xfId="193" xr:uid="{00000000-0005-0000-0000-0000D9000000}"/>
    <cellStyle name="20% - Accent5 2 2 2 2" xfId="194" xr:uid="{00000000-0005-0000-0000-0000DA000000}"/>
    <cellStyle name="20% - Accent5 2 2 2 2 2" xfId="486" xr:uid="{00000000-0005-0000-0000-0000DB000000}"/>
    <cellStyle name="20% - Accent5 2 2 2 2 3" xfId="718" xr:uid="{00000000-0005-0000-0000-0000DC000000}"/>
    <cellStyle name="20% - Accent5 2 2 2 3" xfId="195" xr:uid="{00000000-0005-0000-0000-0000DD000000}"/>
    <cellStyle name="20% - Accent5 2 2 2 3 2" xfId="487" xr:uid="{00000000-0005-0000-0000-0000DE000000}"/>
    <cellStyle name="20% - Accent5 2 2 2 3 3" xfId="719" xr:uid="{00000000-0005-0000-0000-0000DF000000}"/>
    <cellStyle name="20% - Accent5 2 2 2 4" xfId="485" xr:uid="{00000000-0005-0000-0000-0000E0000000}"/>
    <cellStyle name="20% - Accent5 2 2 2 5" xfId="717" xr:uid="{00000000-0005-0000-0000-0000E1000000}"/>
    <cellStyle name="20% - Accent5 2 2 3" xfId="196" xr:uid="{00000000-0005-0000-0000-0000E2000000}"/>
    <cellStyle name="20% - Accent5 2 2 3 2" xfId="488" xr:uid="{00000000-0005-0000-0000-0000E3000000}"/>
    <cellStyle name="20% - Accent5 2 2 3 3" xfId="720" xr:uid="{00000000-0005-0000-0000-0000E4000000}"/>
    <cellStyle name="20% - Accent5 2 2 4" xfId="197" xr:uid="{00000000-0005-0000-0000-0000E5000000}"/>
    <cellStyle name="20% - Accent5 2 2 4 2" xfId="489" xr:uid="{00000000-0005-0000-0000-0000E6000000}"/>
    <cellStyle name="20% - Accent5 2 2 4 3" xfId="721" xr:uid="{00000000-0005-0000-0000-0000E7000000}"/>
    <cellStyle name="20% - Accent5 2 2 5" xfId="1012" xr:uid="{00000000-0005-0000-0000-0000E8000000}"/>
    <cellStyle name="20% - Accent5 2 2 6" xfId="1679" xr:uid="{72196DF3-5032-4157-999C-7E4DEABBD506}"/>
    <cellStyle name="20% - Accent5 2 3" xfId="198" xr:uid="{00000000-0005-0000-0000-0000E9000000}"/>
    <cellStyle name="20% - Accent5 2 3 2" xfId="199" xr:uid="{00000000-0005-0000-0000-0000EA000000}"/>
    <cellStyle name="20% - Accent5 2 3 2 2" xfId="491" xr:uid="{00000000-0005-0000-0000-0000EB000000}"/>
    <cellStyle name="20% - Accent5 2 3 2 3" xfId="723" xr:uid="{00000000-0005-0000-0000-0000EC000000}"/>
    <cellStyle name="20% - Accent5 2 3 3" xfId="200" xr:uid="{00000000-0005-0000-0000-0000ED000000}"/>
    <cellStyle name="20% - Accent5 2 3 3 2" xfId="492" xr:uid="{00000000-0005-0000-0000-0000EE000000}"/>
    <cellStyle name="20% - Accent5 2 3 3 3" xfId="724" xr:uid="{00000000-0005-0000-0000-0000EF000000}"/>
    <cellStyle name="20% - Accent5 2 3 4" xfId="490" xr:uid="{00000000-0005-0000-0000-0000F0000000}"/>
    <cellStyle name="20% - Accent5 2 3 5" xfId="722" xr:uid="{00000000-0005-0000-0000-0000F1000000}"/>
    <cellStyle name="20% - Accent5 2 4" xfId="201" xr:uid="{00000000-0005-0000-0000-0000F2000000}"/>
    <cellStyle name="20% - Accent5 2 4 2" xfId="202" xr:uid="{00000000-0005-0000-0000-0000F3000000}"/>
    <cellStyle name="20% - Accent5 2 4 2 2" xfId="494" xr:uid="{00000000-0005-0000-0000-0000F4000000}"/>
    <cellStyle name="20% - Accent5 2 4 2 3" xfId="726" xr:uid="{00000000-0005-0000-0000-0000F5000000}"/>
    <cellStyle name="20% - Accent5 2 4 3" xfId="203" xr:uid="{00000000-0005-0000-0000-0000F6000000}"/>
    <cellStyle name="20% - Accent5 2 4 3 2" xfId="495" xr:uid="{00000000-0005-0000-0000-0000F7000000}"/>
    <cellStyle name="20% - Accent5 2 4 3 3" xfId="727" xr:uid="{00000000-0005-0000-0000-0000F8000000}"/>
    <cellStyle name="20% - Accent5 2 4 4" xfId="493" xr:uid="{00000000-0005-0000-0000-0000F9000000}"/>
    <cellStyle name="20% - Accent5 2 4 5" xfId="725" xr:uid="{00000000-0005-0000-0000-0000FA000000}"/>
    <cellStyle name="20% - Accent5 2 5" xfId="204" xr:uid="{00000000-0005-0000-0000-0000FB000000}"/>
    <cellStyle name="20% - Accent5 2 5 2" xfId="496" xr:uid="{00000000-0005-0000-0000-0000FC000000}"/>
    <cellStyle name="20% - Accent5 2 5 3" xfId="728" xr:uid="{00000000-0005-0000-0000-0000FD000000}"/>
    <cellStyle name="20% - Accent5 2 6" xfId="205" xr:uid="{00000000-0005-0000-0000-0000FE000000}"/>
    <cellStyle name="20% - Accent5 2 6 2" xfId="497" xr:uid="{00000000-0005-0000-0000-0000FF000000}"/>
    <cellStyle name="20% - Accent5 2 6 3" xfId="729" xr:uid="{00000000-0005-0000-0000-000000010000}"/>
    <cellStyle name="20% - Accent5 2 7" xfId="1013" xr:uid="{00000000-0005-0000-0000-000001010000}"/>
    <cellStyle name="20% - Accent5 2 8" xfId="1014" xr:uid="{00000000-0005-0000-0000-000002010000}"/>
    <cellStyle name="20% - Accent5 2 9" xfId="1260" xr:uid="{00000000-0005-0000-0000-000003010000}"/>
    <cellStyle name="20% - Accent5 20" xfId="1801" xr:uid="{63A24DF7-B727-47B4-88B8-DBFEC809E411}"/>
    <cellStyle name="20% - Accent5 3" xfId="384" xr:uid="{00000000-0005-0000-0000-000004010000}"/>
    <cellStyle name="20% - Accent5 3 2" xfId="648" xr:uid="{00000000-0005-0000-0000-000005010000}"/>
    <cellStyle name="20% - Accent5 3 3" xfId="881" xr:uid="{00000000-0005-0000-0000-000006010000}"/>
    <cellStyle name="20% - Accent5 3 4" xfId="1525" xr:uid="{BBF79E07-2EDB-4BD6-A7E9-09F6244E0C7D}"/>
    <cellStyle name="20% - Accent5 4" xfId="897" xr:uid="{00000000-0005-0000-0000-000007010000}"/>
    <cellStyle name="20% - Accent5 5" xfId="1273" xr:uid="{00000000-0005-0000-0000-000008010000}"/>
    <cellStyle name="20% - Accent5 6" xfId="1344" xr:uid="{00000000-0005-0000-0000-000009010000}"/>
    <cellStyle name="20% - Accent5 7" xfId="1357" xr:uid="{00000000-0005-0000-0000-00000A010000}"/>
    <cellStyle name="20% - Accent5 8" xfId="1377" xr:uid="{D79E594A-DF7B-4BBB-9219-8DA8A0A5F61D}"/>
    <cellStyle name="20% - Accent5 9" xfId="1394" xr:uid="{081B0443-3CB4-46C2-B3FE-AB818034932D}"/>
    <cellStyle name="20% - Accent6" xfId="1248" builtinId="50" customBuiltin="1"/>
    <cellStyle name="20% - Accent6 10" xfId="1438" xr:uid="{799526B6-7FE5-42FD-B06A-28C5E7FFFE34}"/>
    <cellStyle name="20% - Accent6 11" xfId="1469" xr:uid="{76D401F8-425D-4554-96C3-D516A5AFF312}"/>
    <cellStyle name="20% - Accent6 12" xfId="1500" xr:uid="{1EC0F428-9699-42DF-BD79-D3262E21341D}"/>
    <cellStyle name="20% - Accent6 13" xfId="1547" xr:uid="{A74F5A55-E356-49F8-9F64-044438C2ECB8}"/>
    <cellStyle name="20% - Accent6 14" xfId="1560" xr:uid="{867C9FC9-F941-4AF1-A7C9-70F730543B92}"/>
    <cellStyle name="20% - Accent6 15" xfId="1575" xr:uid="{3FC31BEA-51AB-403C-A179-D17E3D7E377A}"/>
    <cellStyle name="20% - Accent6 16" xfId="1601" xr:uid="{0EBEC835-1663-4F77-83FA-B411F7931A41}"/>
    <cellStyle name="20% - Accent6 17" xfId="1637" xr:uid="{F25F902A-48C8-46EE-8C0F-55D69F573B2F}"/>
    <cellStyle name="20% - Accent6 18" xfId="1739" xr:uid="{C2EBFE54-E5EE-4663-BF35-AFF718102E44}"/>
    <cellStyle name="20% - Accent6 19" xfId="1770" xr:uid="{5E93A204-24D7-4153-A36A-77F057425E5A}"/>
    <cellStyle name="20% - Accent6 2" xfId="22" xr:uid="{00000000-0005-0000-0000-00000C010000}"/>
    <cellStyle name="20% - Accent6 2 10" xfId="1410" xr:uid="{8CB94879-19DF-4158-8BA8-6E1CD9B96D3C}"/>
    <cellStyle name="20% - Accent6 2 11" xfId="1452" xr:uid="{8260E2CC-134C-4433-8D65-61BEC8AE244D}"/>
    <cellStyle name="20% - Accent6 2 12" xfId="1482" xr:uid="{AADA1DFF-F845-47F3-BC3A-D27BC301C7DF}"/>
    <cellStyle name="20% - Accent6 2 13" xfId="1514" xr:uid="{E1557E19-5CA2-43FB-BBA3-9CF8ACCE0475}"/>
    <cellStyle name="20% - Accent6 2 14" xfId="1588" xr:uid="{D0D69292-C0FA-4D66-AE6C-6D34DD44AAC2}"/>
    <cellStyle name="20% - Accent6 2 15" xfId="1672" xr:uid="{9A50EF67-5CB9-4A8F-A33E-1BB457F5EB1F}"/>
    <cellStyle name="20% - Accent6 2 16" xfId="1752" xr:uid="{7B2372FB-31BD-40C2-9AB3-F89DF2526950}"/>
    <cellStyle name="20% - Accent6 2 17" xfId="1784" xr:uid="{119B55B9-F2B6-465E-BB0E-F88EB4E38125}"/>
    <cellStyle name="20% - Accent6 2 2" xfId="84" xr:uid="{00000000-0005-0000-0000-00000D010000}"/>
    <cellStyle name="20% - Accent6 2 2 2" xfId="206" xr:uid="{00000000-0005-0000-0000-00000E010000}"/>
    <cellStyle name="20% - Accent6 2 2 2 2" xfId="207" xr:uid="{00000000-0005-0000-0000-00000F010000}"/>
    <cellStyle name="20% - Accent6 2 2 2 2 2" xfId="499" xr:uid="{00000000-0005-0000-0000-000010010000}"/>
    <cellStyle name="20% - Accent6 2 2 2 2 3" xfId="731" xr:uid="{00000000-0005-0000-0000-000011010000}"/>
    <cellStyle name="20% - Accent6 2 2 2 3" xfId="208" xr:uid="{00000000-0005-0000-0000-000012010000}"/>
    <cellStyle name="20% - Accent6 2 2 2 3 2" xfId="500" xr:uid="{00000000-0005-0000-0000-000013010000}"/>
    <cellStyle name="20% - Accent6 2 2 2 3 3" xfId="732" xr:uid="{00000000-0005-0000-0000-000014010000}"/>
    <cellStyle name="20% - Accent6 2 2 2 4" xfId="498" xr:uid="{00000000-0005-0000-0000-000015010000}"/>
    <cellStyle name="20% - Accent6 2 2 2 5" xfId="730" xr:uid="{00000000-0005-0000-0000-000016010000}"/>
    <cellStyle name="20% - Accent6 2 2 3" xfId="209" xr:uid="{00000000-0005-0000-0000-000017010000}"/>
    <cellStyle name="20% - Accent6 2 2 3 2" xfId="501" xr:uid="{00000000-0005-0000-0000-000018010000}"/>
    <cellStyle name="20% - Accent6 2 2 3 3" xfId="733" xr:uid="{00000000-0005-0000-0000-000019010000}"/>
    <cellStyle name="20% - Accent6 2 2 4" xfId="210" xr:uid="{00000000-0005-0000-0000-00001A010000}"/>
    <cellStyle name="20% - Accent6 2 2 4 2" xfId="502" xr:uid="{00000000-0005-0000-0000-00001B010000}"/>
    <cellStyle name="20% - Accent6 2 2 4 3" xfId="734" xr:uid="{00000000-0005-0000-0000-00001C010000}"/>
    <cellStyle name="20% - Accent6 2 2 5" xfId="1015" xr:uid="{00000000-0005-0000-0000-00001D010000}"/>
    <cellStyle name="20% - Accent6 2 2 6" xfId="1680" xr:uid="{6E3601CE-8D13-4ECE-9177-6652459BEA6D}"/>
    <cellStyle name="20% - Accent6 2 3" xfId="211" xr:uid="{00000000-0005-0000-0000-00001E010000}"/>
    <cellStyle name="20% - Accent6 2 3 2" xfId="212" xr:uid="{00000000-0005-0000-0000-00001F010000}"/>
    <cellStyle name="20% - Accent6 2 3 2 2" xfId="504" xr:uid="{00000000-0005-0000-0000-000020010000}"/>
    <cellStyle name="20% - Accent6 2 3 2 3" xfId="736" xr:uid="{00000000-0005-0000-0000-000021010000}"/>
    <cellStyle name="20% - Accent6 2 3 3" xfId="213" xr:uid="{00000000-0005-0000-0000-000022010000}"/>
    <cellStyle name="20% - Accent6 2 3 3 2" xfId="505" xr:uid="{00000000-0005-0000-0000-000023010000}"/>
    <cellStyle name="20% - Accent6 2 3 3 3" xfId="737" xr:uid="{00000000-0005-0000-0000-000024010000}"/>
    <cellStyle name="20% - Accent6 2 3 4" xfId="503" xr:uid="{00000000-0005-0000-0000-000025010000}"/>
    <cellStyle name="20% - Accent6 2 3 5" xfId="735" xr:uid="{00000000-0005-0000-0000-000026010000}"/>
    <cellStyle name="20% - Accent6 2 4" xfId="214" xr:uid="{00000000-0005-0000-0000-000027010000}"/>
    <cellStyle name="20% - Accent6 2 4 2" xfId="215" xr:uid="{00000000-0005-0000-0000-000028010000}"/>
    <cellStyle name="20% - Accent6 2 4 2 2" xfId="507" xr:uid="{00000000-0005-0000-0000-000029010000}"/>
    <cellStyle name="20% - Accent6 2 4 2 3" xfId="739" xr:uid="{00000000-0005-0000-0000-00002A010000}"/>
    <cellStyle name="20% - Accent6 2 4 3" xfId="216" xr:uid="{00000000-0005-0000-0000-00002B010000}"/>
    <cellStyle name="20% - Accent6 2 4 3 2" xfId="508" xr:uid="{00000000-0005-0000-0000-00002C010000}"/>
    <cellStyle name="20% - Accent6 2 4 3 3" xfId="740" xr:uid="{00000000-0005-0000-0000-00002D010000}"/>
    <cellStyle name="20% - Accent6 2 4 4" xfId="506" xr:uid="{00000000-0005-0000-0000-00002E010000}"/>
    <cellStyle name="20% - Accent6 2 4 5" xfId="738" xr:uid="{00000000-0005-0000-0000-00002F010000}"/>
    <cellStyle name="20% - Accent6 2 5" xfId="217" xr:uid="{00000000-0005-0000-0000-000030010000}"/>
    <cellStyle name="20% - Accent6 2 5 2" xfId="509" xr:uid="{00000000-0005-0000-0000-000031010000}"/>
    <cellStyle name="20% - Accent6 2 5 3" xfId="741" xr:uid="{00000000-0005-0000-0000-000032010000}"/>
    <cellStyle name="20% - Accent6 2 6" xfId="218" xr:uid="{00000000-0005-0000-0000-000033010000}"/>
    <cellStyle name="20% - Accent6 2 6 2" xfId="510" xr:uid="{00000000-0005-0000-0000-000034010000}"/>
    <cellStyle name="20% - Accent6 2 6 3" xfId="742" xr:uid="{00000000-0005-0000-0000-000035010000}"/>
    <cellStyle name="20% - Accent6 2 7" xfId="1016" xr:uid="{00000000-0005-0000-0000-000036010000}"/>
    <cellStyle name="20% - Accent6 2 8" xfId="1017" xr:uid="{00000000-0005-0000-0000-000037010000}"/>
    <cellStyle name="20% - Accent6 2 9" xfId="1262" xr:uid="{00000000-0005-0000-0000-000038010000}"/>
    <cellStyle name="20% - Accent6 20" xfId="1804" xr:uid="{76A82B5E-E7A9-4A87-A127-10FFE2C80119}"/>
    <cellStyle name="20% - Accent6 3" xfId="385" xr:uid="{00000000-0005-0000-0000-000039010000}"/>
    <cellStyle name="20% - Accent6 3 2" xfId="649" xr:uid="{00000000-0005-0000-0000-00003A010000}"/>
    <cellStyle name="20% - Accent6 3 3" xfId="882" xr:uid="{00000000-0005-0000-0000-00003B010000}"/>
    <cellStyle name="20% - Accent6 3 4" xfId="1527" xr:uid="{E6E5E376-3109-4D83-AFAB-AD0679DB513A}"/>
    <cellStyle name="20% - Accent6 4" xfId="898" xr:uid="{00000000-0005-0000-0000-00003C010000}"/>
    <cellStyle name="20% - Accent6 5" xfId="1275" xr:uid="{00000000-0005-0000-0000-00003D010000}"/>
    <cellStyle name="20% - Accent6 6" xfId="1346" xr:uid="{00000000-0005-0000-0000-00003E010000}"/>
    <cellStyle name="20% - Accent6 7" xfId="1359" xr:uid="{00000000-0005-0000-0000-00003F010000}"/>
    <cellStyle name="20% - Accent6 8" xfId="1379" xr:uid="{18C50005-6121-456C-AD41-1DD37999F82D}"/>
    <cellStyle name="20% - Accent6 9" xfId="1397" xr:uid="{3600DB60-310D-47E4-9D5D-215BCFD51B33}"/>
    <cellStyle name="20% - Акцент1 2" xfId="899" xr:uid="{00000000-0005-0000-0000-000040010000}"/>
    <cellStyle name="20% — акцент1 2" xfId="900" xr:uid="{00000000-0005-0000-0000-000041010000}"/>
    <cellStyle name="20% - Акцент1 3" xfId="1018" xr:uid="{00000000-0005-0000-0000-000042010000}"/>
    <cellStyle name="20% - Акцент2 2" xfId="901" xr:uid="{00000000-0005-0000-0000-000043010000}"/>
    <cellStyle name="20% — акцент2 2" xfId="902" xr:uid="{00000000-0005-0000-0000-000044010000}"/>
    <cellStyle name="20% - Акцент2 3" xfId="1019" xr:uid="{00000000-0005-0000-0000-000045010000}"/>
    <cellStyle name="20% - Акцент3 2" xfId="903" xr:uid="{00000000-0005-0000-0000-000046010000}"/>
    <cellStyle name="20% — акцент3 2" xfId="904" xr:uid="{00000000-0005-0000-0000-000047010000}"/>
    <cellStyle name="20% - Акцент3 3" xfId="1020" xr:uid="{00000000-0005-0000-0000-000048010000}"/>
    <cellStyle name="20% - Акцент4 2" xfId="905" xr:uid="{00000000-0005-0000-0000-000049010000}"/>
    <cellStyle name="20% — акцент4 2" xfId="906" xr:uid="{00000000-0005-0000-0000-00004A010000}"/>
    <cellStyle name="20% - Акцент4 3" xfId="1021" xr:uid="{00000000-0005-0000-0000-00004B010000}"/>
    <cellStyle name="20% - Акцент5 2" xfId="907" xr:uid="{00000000-0005-0000-0000-00004C010000}"/>
    <cellStyle name="20% — акцент5 2" xfId="908" xr:uid="{00000000-0005-0000-0000-00004D010000}"/>
    <cellStyle name="20% - Акцент5 3" xfId="1022" xr:uid="{00000000-0005-0000-0000-00004E010000}"/>
    <cellStyle name="20% - Акцент6 2" xfId="909" xr:uid="{00000000-0005-0000-0000-00004F010000}"/>
    <cellStyle name="20% — акцент6 2" xfId="910" xr:uid="{00000000-0005-0000-0000-000050010000}"/>
    <cellStyle name="20% - Акцент6 3" xfId="1023" xr:uid="{00000000-0005-0000-0000-000051010000}"/>
    <cellStyle name="40% - Accent1" xfId="1234" builtinId="31" customBuiltin="1"/>
    <cellStyle name="40% - Accent1 10" xfId="1424" xr:uid="{BE0B0E7A-7DC6-447E-B5C8-35A8EA6D11E1}"/>
    <cellStyle name="40% - Accent1 11" xfId="1460" xr:uid="{23B086A9-F17E-4B07-B3AF-44B0700E91A1}"/>
    <cellStyle name="40% - Accent1 12" xfId="1486" xr:uid="{880B591F-F2BE-450D-868A-F506AA0B8BEE}"/>
    <cellStyle name="40% - Accent1 13" xfId="1538" xr:uid="{359EE4EE-F759-4902-A4B8-54BC471EA080}"/>
    <cellStyle name="40% - Accent1 14" xfId="1551" xr:uid="{1B39FD40-A17C-44ED-8A35-0533273713CD}"/>
    <cellStyle name="40% - Accent1 15" xfId="1566" xr:uid="{3DA88C8E-6910-460E-B51D-7F2C9C6C821C}"/>
    <cellStyle name="40% - Accent1 16" xfId="1592" xr:uid="{BBE12771-963F-4CFF-8C6F-F7E24AD27C79}"/>
    <cellStyle name="40% - Accent1 17" xfId="1628" xr:uid="{D45F53A2-3647-4D12-91DA-54993C130D18}"/>
    <cellStyle name="40% - Accent1 18" xfId="1730" xr:uid="{90E3AA30-7A18-4CF6-9514-E525BA8D7973}"/>
    <cellStyle name="40% - Accent1 19" xfId="1756" xr:uid="{02AEF2F9-C788-4CD1-8746-4DD3D86ED2CF}"/>
    <cellStyle name="40% - Accent1 2" xfId="23" xr:uid="{00000000-0005-0000-0000-000053010000}"/>
    <cellStyle name="40% - Accent1 2 10" xfId="1401" xr:uid="{C1212858-6683-4104-AB29-0AD46A631CAD}"/>
    <cellStyle name="40% - Accent1 2 11" xfId="1443" xr:uid="{9B957AEE-6D7A-449F-9693-D4A155CB1FFD}"/>
    <cellStyle name="40% - Accent1 2 12" xfId="1473" xr:uid="{21192A89-BA74-41D3-9E85-363525FF441B}"/>
    <cellStyle name="40% - Accent1 2 13" xfId="1505" xr:uid="{14EE41CE-B21E-481F-B044-A70FAE037977}"/>
    <cellStyle name="40% - Accent1 2 14" xfId="1579" xr:uid="{4707EE5D-CE10-4D0B-A00E-54961E55EB57}"/>
    <cellStyle name="40% - Accent1 2 15" xfId="1663" xr:uid="{46CF2E95-4170-4CB1-BA02-878CB20881F0}"/>
    <cellStyle name="40% - Accent1 2 16" xfId="1743" xr:uid="{2145B9B1-D0B2-4A5E-A5EB-9FBBB8108A1C}"/>
    <cellStyle name="40% - Accent1 2 17" xfId="1775" xr:uid="{1B23FB19-EB49-4789-A3BB-5C9D32D8AF00}"/>
    <cellStyle name="40% - Accent1 2 2" xfId="85" xr:uid="{00000000-0005-0000-0000-000054010000}"/>
    <cellStyle name="40% - Accent1 2 2 2" xfId="219" xr:uid="{00000000-0005-0000-0000-000055010000}"/>
    <cellStyle name="40% - Accent1 2 2 2 2" xfId="220" xr:uid="{00000000-0005-0000-0000-000056010000}"/>
    <cellStyle name="40% - Accent1 2 2 2 2 2" xfId="512" xr:uid="{00000000-0005-0000-0000-000057010000}"/>
    <cellStyle name="40% - Accent1 2 2 2 2 3" xfId="744" xr:uid="{00000000-0005-0000-0000-000058010000}"/>
    <cellStyle name="40% - Accent1 2 2 2 3" xfId="221" xr:uid="{00000000-0005-0000-0000-000059010000}"/>
    <cellStyle name="40% - Accent1 2 2 2 3 2" xfId="513" xr:uid="{00000000-0005-0000-0000-00005A010000}"/>
    <cellStyle name="40% - Accent1 2 2 2 3 3" xfId="745" xr:uid="{00000000-0005-0000-0000-00005B010000}"/>
    <cellStyle name="40% - Accent1 2 2 2 4" xfId="511" xr:uid="{00000000-0005-0000-0000-00005C010000}"/>
    <cellStyle name="40% - Accent1 2 2 2 5" xfId="743" xr:uid="{00000000-0005-0000-0000-00005D010000}"/>
    <cellStyle name="40% - Accent1 2 2 3" xfId="222" xr:uid="{00000000-0005-0000-0000-00005E010000}"/>
    <cellStyle name="40% - Accent1 2 2 3 2" xfId="514" xr:uid="{00000000-0005-0000-0000-00005F010000}"/>
    <cellStyle name="40% - Accent1 2 2 3 3" xfId="746" xr:uid="{00000000-0005-0000-0000-000060010000}"/>
    <cellStyle name="40% - Accent1 2 2 4" xfId="223" xr:uid="{00000000-0005-0000-0000-000061010000}"/>
    <cellStyle name="40% - Accent1 2 2 4 2" xfId="515" xr:uid="{00000000-0005-0000-0000-000062010000}"/>
    <cellStyle name="40% - Accent1 2 2 4 3" xfId="747" xr:uid="{00000000-0005-0000-0000-000063010000}"/>
    <cellStyle name="40% - Accent1 2 2 5" xfId="1024" xr:uid="{00000000-0005-0000-0000-000064010000}"/>
    <cellStyle name="40% - Accent1 2 2 6" xfId="1681" xr:uid="{78BEBCB1-B8A2-49E5-920A-03D4929E9E2D}"/>
    <cellStyle name="40% - Accent1 2 3" xfId="224" xr:uid="{00000000-0005-0000-0000-000065010000}"/>
    <cellStyle name="40% - Accent1 2 3 2" xfId="225" xr:uid="{00000000-0005-0000-0000-000066010000}"/>
    <cellStyle name="40% - Accent1 2 3 2 2" xfId="517" xr:uid="{00000000-0005-0000-0000-000067010000}"/>
    <cellStyle name="40% - Accent1 2 3 2 3" xfId="749" xr:uid="{00000000-0005-0000-0000-000068010000}"/>
    <cellStyle name="40% - Accent1 2 3 3" xfId="226" xr:uid="{00000000-0005-0000-0000-000069010000}"/>
    <cellStyle name="40% - Accent1 2 3 3 2" xfId="518" xr:uid="{00000000-0005-0000-0000-00006A010000}"/>
    <cellStyle name="40% - Accent1 2 3 3 3" xfId="750" xr:uid="{00000000-0005-0000-0000-00006B010000}"/>
    <cellStyle name="40% - Accent1 2 3 4" xfId="516" xr:uid="{00000000-0005-0000-0000-00006C010000}"/>
    <cellStyle name="40% - Accent1 2 3 5" xfId="748" xr:uid="{00000000-0005-0000-0000-00006D010000}"/>
    <cellStyle name="40% - Accent1 2 4" xfId="227" xr:uid="{00000000-0005-0000-0000-00006E010000}"/>
    <cellStyle name="40% - Accent1 2 4 2" xfId="228" xr:uid="{00000000-0005-0000-0000-00006F010000}"/>
    <cellStyle name="40% - Accent1 2 4 2 2" xfId="520" xr:uid="{00000000-0005-0000-0000-000070010000}"/>
    <cellStyle name="40% - Accent1 2 4 2 3" xfId="752" xr:uid="{00000000-0005-0000-0000-000071010000}"/>
    <cellStyle name="40% - Accent1 2 4 3" xfId="229" xr:uid="{00000000-0005-0000-0000-000072010000}"/>
    <cellStyle name="40% - Accent1 2 4 3 2" xfId="521" xr:uid="{00000000-0005-0000-0000-000073010000}"/>
    <cellStyle name="40% - Accent1 2 4 3 3" xfId="753" xr:uid="{00000000-0005-0000-0000-000074010000}"/>
    <cellStyle name="40% - Accent1 2 4 4" xfId="519" xr:uid="{00000000-0005-0000-0000-000075010000}"/>
    <cellStyle name="40% - Accent1 2 4 5" xfId="751" xr:uid="{00000000-0005-0000-0000-000076010000}"/>
    <cellStyle name="40% - Accent1 2 5" xfId="230" xr:uid="{00000000-0005-0000-0000-000077010000}"/>
    <cellStyle name="40% - Accent1 2 5 2" xfId="522" xr:uid="{00000000-0005-0000-0000-000078010000}"/>
    <cellStyle name="40% - Accent1 2 5 3" xfId="754" xr:uid="{00000000-0005-0000-0000-000079010000}"/>
    <cellStyle name="40% - Accent1 2 6" xfId="231" xr:uid="{00000000-0005-0000-0000-00007A010000}"/>
    <cellStyle name="40% - Accent1 2 6 2" xfId="523" xr:uid="{00000000-0005-0000-0000-00007B010000}"/>
    <cellStyle name="40% - Accent1 2 6 3" xfId="755" xr:uid="{00000000-0005-0000-0000-00007C010000}"/>
    <cellStyle name="40% - Accent1 2 7" xfId="1025" xr:uid="{00000000-0005-0000-0000-00007D010000}"/>
    <cellStyle name="40% - Accent1 2 8" xfId="1026" xr:uid="{00000000-0005-0000-0000-00007E010000}"/>
    <cellStyle name="40% - Accent1 2 9" xfId="1253" xr:uid="{00000000-0005-0000-0000-00007F010000}"/>
    <cellStyle name="40% - Accent1 20" xfId="1790" xr:uid="{BEF15EB6-B13D-44A2-96B6-0EC447046D76}"/>
    <cellStyle name="40% - Accent1 3" xfId="386" xr:uid="{00000000-0005-0000-0000-000080010000}"/>
    <cellStyle name="40% - Accent1 3 2" xfId="650" xr:uid="{00000000-0005-0000-0000-000081010000}"/>
    <cellStyle name="40% - Accent1 3 3" xfId="883" xr:uid="{00000000-0005-0000-0000-000082010000}"/>
    <cellStyle name="40% - Accent1 3 4" xfId="1518" xr:uid="{BA9753D3-AB4B-48E8-BFD9-5EF703658078}"/>
    <cellStyle name="40% - Accent1 4" xfId="911" xr:uid="{00000000-0005-0000-0000-000083010000}"/>
    <cellStyle name="40% - Accent1 5" xfId="1266" xr:uid="{00000000-0005-0000-0000-000084010000}"/>
    <cellStyle name="40% - Accent1 6" xfId="1337" xr:uid="{00000000-0005-0000-0000-000085010000}"/>
    <cellStyle name="40% - Accent1 7" xfId="1350" xr:uid="{00000000-0005-0000-0000-000086010000}"/>
    <cellStyle name="40% - Accent1 8" xfId="1370" xr:uid="{35737298-5C92-488F-B842-B5DAF8665CC0}"/>
    <cellStyle name="40% - Accent1 9" xfId="1383" xr:uid="{FDC61D62-8001-4D90-A0E3-8B88D50B7A06}"/>
    <cellStyle name="40% - Accent2" xfId="1237" builtinId="35" customBuiltin="1"/>
    <cellStyle name="40% - Accent2 10" xfId="1427" xr:uid="{E3D9F2CA-905C-490F-A16C-5D51CCA920C1}"/>
    <cellStyle name="40% - Accent2 11" xfId="1462" xr:uid="{F95D6698-BB31-4957-8421-55065E2FFECC}"/>
    <cellStyle name="40% - Accent2 12" xfId="1489" xr:uid="{DA5C4AE3-396D-4E3D-8D25-7B1201EEC9CA}"/>
    <cellStyle name="40% - Accent2 13" xfId="1540" xr:uid="{377D5771-CE3F-4333-99DB-4B65C3C0129A}"/>
    <cellStyle name="40% - Accent2 14" xfId="1553" xr:uid="{C799CA98-3CD8-4DE9-B959-C6A5BADF5A9D}"/>
    <cellStyle name="40% - Accent2 15" xfId="1568" xr:uid="{62B2379A-BC84-4010-A27C-7E2C4E9D4B90}"/>
    <cellStyle name="40% - Accent2 16" xfId="1594" xr:uid="{A3C2E62B-E9D0-45B1-A613-703CC03F4D39}"/>
    <cellStyle name="40% - Accent2 17" xfId="1630" xr:uid="{44036D65-9CF1-4651-A214-7E7286766BC8}"/>
    <cellStyle name="40% - Accent2 18" xfId="1732" xr:uid="{50526273-39D0-47A1-AF7C-F47F47303091}"/>
    <cellStyle name="40% - Accent2 19" xfId="1759" xr:uid="{72D4D50B-09F4-4DB7-9505-391DF52353AD}"/>
    <cellStyle name="40% - Accent2 2" xfId="24" xr:uid="{00000000-0005-0000-0000-000088010000}"/>
    <cellStyle name="40% - Accent2 2 10" xfId="1403" xr:uid="{5066F547-12C6-4E8D-9918-7A78E02ACC45}"/>
    <cellStyle name="40% - Accent2 2 11" xfId="1445" xr:uid="{B65EE523-20A1-400A-8620-3966A0E2D588}"/>
    <cellStyle name="40% - Accent2 2 12" xfId="1475" xr:uid="{9D231D72-63CC-4119-A3E9-2BB68E04408C}"/>
    <cellStyle name="40% - Accent2 2 13" xfId="1507" xr:uid="{DC48453B-85C2-442E-BBC2-1CA5396265A1}"/>
    <cellStyle name="40% - Accent2 2 14" xfId="1581" xr:uid="{3CAF722E-0E7F-4276-B492-5333819E9794}"/>
    <cellStyle name="40% - Accent2 2 15" xfId="1665" xr:uid="{A150FCF1-DF12-4CD6-ABCE-FA09B7D9843F}"/>
    <cellStyle name="40% - Accent2 2 16" xfId="1745" xr:uid="{35C13080-F4EB-4EAE-A24A-E8780037B840}"/>
    <cellStyle name="40% - Accent2 2 17" xfId="1777" xr:uid="{BF268B1C-E056-43DF-9065-275C60582611}"/>
    <cellStyle name="40% - Accent2 2 2" xfId="86" xr:uid="{00000000-0005-0000-0000-000089010000}"/>
    <cellStyle name="40% - Accent2 2 2 2" xfId="232" xr:uid="{00000000-0005-0000-0000-00008A010000}"/>
    <cellStyle name="40% - Accent2 2 2 2 2" xfId="233" xr:uid="{00000000-0005-0000-0000-00008B010000}"/>
    <cellStyle name="40% - Accent2 2 2 2 2 2" xfId="525" xr:uid="{00000000-0005-0000-0000-00008C010000}"/>
    <cellStyle name="40% - Accent2 2 2 2 2 3" xfId="757" xr:uid="{00000000-0005-0000-0000-00008D010000}"/>
    <cellStyle name="40% - Accent2 2 2 2 3" xfId="234" xr:uid="{00000000-0005-0000-0000-00008E010000}"/>
    <cellStyle name="40% - Accent2 2 2 2 3 2" xfId="526" xr:uid="{00000000-0005-0000-0000-00008F010000}"/>
    <cellStyle name="40% - Accent2 2 2 2 3 3" xfId="758" xr:uid="{00000000-0005-0000-0000-000090010000}"/>
    <cellStyle name="40% - Accent2 2 2 2 4" xfId="524" xr:uid="{00000000-0005-0000-0000-000091010000}"/>
    <cellStyle name="40% - Accent2 2 2 2 5" xfId="756" xr:uid="{00000000-0005-0000-0000-000092010000}"/>
    <cellStyle name="40% - Accent2 2 2 3" xfId="235" xr:uid="{00000000-0005-0000-0000-000093010000}"/>
    <cellStyle name="40% - Accent2 2 2 3 2" xfId="527" xr:uid="{00000000-0005-0000-0000-000094010000}"/>
    <cellStyle name="40% - Accent2 2 2 3 3" xfId="759" xr:uid="{00000000-0005-0000-0000-000095010000}"/>
    <cellStyle name="40% - Accent2 2 2 4" xfId="236" xr:uid="{00000000-0005-0000-0000-000096010000}"/>
    <cellStyle name="40% - Accent2 2 2 4 2" xfId="528" xr:uid="{00000000-0005-0000-0000-000097010000}"/>
    <cellStyle name="40% - Accent2 2 2 4 3" xfId="760" xr:uid="{00000000-0005-0000-0000-000098010000}"/>
    <cellStyle name="40% - Accent2 2 2 5" xfId="1027" xr:uid="{00000000-0005-0000-0000-000099010000}"/>
    <cellStyle name="40% - Accent2 2 2 6" xfId="1682" xr:uid="{F11F9E44-880D-4E2C-9DF4-AACBA09FDF0E}"/>
    <cellStyle name="40% - Accent2 2 3" xfId="237" xr:uid="{00000000-0005-0000-0000-00009A010000}"/>
    <cellStyle name="40% - Accent2 2 3 2" xfId="238" xr:uid="{00000000-0005-0000-0000-00009B010000}"/>
    <cellStyle name="40% - Accent2 2 3 2 2" xfId="530" xr:uid="{00000000-0005-0000-0000-00009C010000}"/>
    <cellStyle name="40% - Accent2 2 3 2 3" xfId="762" xr:uid="{00000000-0005-0000-0000-00009D010000}"/>
    <cellStyle name="40% - Accent2 2 3 3" xfId="239" xr:uid="{00000000-0005-0000-0000-00009E010000}"/>
    <cellStyle name="40% - Accent2 2 3 3 2" xfId="531" xr:uid="{00000000-0005-0000-0000-00009F010000}"/>
    <cellStyle name="40% - Accent2 2 3 3 3" xfId="763" xr:uid="{00000000-0005-0000-0000-0000A0010000}"/>
    <cellStyle name="40% - Accent2 2 3 4" xfId="529" xr:uid="{00000000-0005-0000-0000-0000A1010000}"/>
    <cellStyle name="40% - Accent2 2 3 5" xfId="761" xr:uid="{00000000-0005-0000-0000-0000A2010000}"/>
    <cellStyle name="40% - Accent2 2 4" xfId="240" xr:uid="{00000000-0005-0000-0000-0000A3010000}"/>
    <cellStyle name="40% - Accent2 2 4 2" xfId="241" xr:uid="{00000000-0005-0000-0000-0000A4010000}"/>
    <cellStyle name="40% - Accent2 2 4 2 2" xfId="533" xr:uid="{00000000-0005-0000-0000-0000A5010000}"/>
    <cellStyle name="40% - Accent2 2 4 2 3" xfId="765" xr:uid="{00000000-0005-0000-0000-0000A6010000}"/>
    <cellStyle name="40% - Accent2 2 4 3" xfId="242" xr:uid="{00000000-0005-0000-0000-0000A7010000}"/>
    <cellStyle name="40% - Accent2 2 4 3 2" xfId="534" xr:uid="{00000000-0005-0000-0000-0000A8010000}"/>
    <cellStyle name="40% - Accent2 2 4 3 3" xfId="766" xr:uid="{00000000-0005-0000-0000-0000A9010000}"/>
    <cellStyle name="40% - Accent2 2 4 4" xfId="532" xr:uid="{00000000-0005-0000-0000-0000AA010000}"/>
    <cellStyle name="40% - Accent2 2 4 5" xfId="764" xr:uid="{00000000-0005-0000-0000-0000AB010000}"/>
    <cellStyle name="40% - Accent2 2 5" xfId="243" xr:uid="{00000000-0005-0000-0000-0000AC010000}"/>
    <cellStyle name="40% - Accent2 2 5 2" xfId="535" xr:uid="{00000000-0005-0000-0000-0000AD010000}"/>
    <cellStyle name="40% - Accent2 2 5 3" xfId="767" xr:uid="{00000000-0005-0000-0000-0000AE010000}"/>
    <cellStyle name="40% - Accent2 2 6" xfId="244" xr:uid="{00000000-0005-0000-0000-0000AF010000}"/>
    <cellStyle name="40% - Accent2 2 6 2" xfId="536" xr:uid="{00000000-0005-0000-0000-0000B0010000}"/>
    <cellStyle name="40% - Accent2 2 6 3" xfId="768" xr:uid="{00000000-0005-0000-0000-0000B1010000}"/>
    <cellStyle name="40% - Accent2 2 7" xfId="1028" xr:uid="{00000000-0005-0000-0000-0000B2010000}"/>
    <cellStyle name="40% - Accent2 2 8" xfId="1029" xr:uid="{00000000-0005-0000-0000-0000B3010000}"/>
    <cellStyle name="40% - Accent2 2 9" xfId="1255" xr:uid="{00000000-0005-0000-0000-0000B4010000}"/>
    <cellStyle name="40% - Accent2 20" xfId="1793" xr:uid="{D363405D-D331-411F-BF61-395F30E5AE67}"/>
    <cellStyle name="40% - Accent2 3" xfId="387" xr:uid="{00000000-0005-0000-0000-0000B5010000}"/>
    <cellStyle name="40% - Accent2 3 2" xfId="651" xr:uid="{00000000-0005-0000-0000-0000B6010000}"/>
    <cellStyle name="40% - Accent2 3 3" xfId="884" xr:uid="{00000000-0005-0000-0000-0000B7010000}"/>
    <cellStyle name="40% - Accent2 3 4" xfId="1520" xr:uid="{2E09460C-BFB1-42FA-8A29-FEE0CDEA3CF8}"/>
    <cellStyle name="40% - Accent2 4" xfId="912" xr:uid="{00000000-0005-0000-0000-0000B8010000}"/>
    <cellStyle name="40% - Accent2 5" xfId="1268" xr:uid="{00000000-0005-0000-0000-0000B9010000}"/>
    <cellStyle name="40% - Accent2 6" xfId="1339" xr:uid="{00000000-0005-0000-0000-0000BA010000}"/>
    <cellStyle name="40% - Accent2 7" xfId="1352" xr:uid="{00000000-0005-0000-0000-0000BB010000}"/>
    <cellStyle name="40% - Accent2 8" xfId="1372" xr:uid="{6DF4A1F2-EAD1-41B4-82ED-9C6BD144CDD4}"/>
    <cellStyle name="40% - Accent2 9" xfId="1386" xr:uid="{45CEA047-3759-4DE3-96D4-E346FB44B8E6}"/>
    <cellStyle name="40% - Accent3" xfId="1240" builtinId="39" customBuiltin="1"/>
    <cellStyle name="40% - Accent3 10" xfId="1430" xr:uid="{DC0BDB5E-396C-498E-85FD-682859CDAF5B}"/>
    <cellStyle name="40% - Accent3 11" xfId="1464" xr:uid="{FA94A509-7B01-4260-8695-834C5995CC5D}"/>
    <cellStyle name="40% - Accent3 12" xfId="1492" xr:uid="{2FDD241C-4353-444C-9E3A-B4F6B35F58D8}"/>
    <cellStyle name="40% - Accent3 13" xfId="1542" xr:uid="{735A5EFE-19F3-44A5-8E1C-3E4F7002FF85}"/>
    <cellStyle name="40% - Accent3 14" xfId="1555" xr:uid="{14F5D2C7-9A34-4B47-BFD3-37E98CC37AD6}"/>
    <cellStyle name="40% - Accent3 15" xfId="1570" xr:uid="{B5CB067E-FC95-40D6-8470-6DFE5948AF5C}"/>
    <cellStyle name="40% - Accent3 16" xfId="1596" xr:uid="{A719C269-A927-42E2-B026-FD7DEA6063FA}"/>
    <cellStyle name="40% - Accent3 17" xfId="1632" xr:uid="{274C01BD-AE5D-476B-8889-E988F3CBEA2A}"/>
    <cellStyle name="40% - Accent3 18" xfId="1734" xr:uid="{D52D2B8D-0EDA-4042-BBEA-FE3126DFA3CD}"/>
    <cellStyle name="40% - Accent3 19" xfId="1762" xr:uid="{4CCB6F81-4D75-4913-ABB0-D5D76B3E585B}"/>
    <cellStyle name="40% - Accent3 2" xfId="25" xr:uid="{00000000-0005-0000-0000-0000BD010000}"/>
    <cellStyle name="40% - Accent3 2 10" xfId="1405" xr:uid="{0ACEDE4B-0461-49C1-AFC0-8091DDB8AE0C}"/>
    <cellStyle name="40% - Accent3 2 11" xfId="1447" xr:uid="{72FC584D-7070-4839-95AD-21F693B2EBDB}"/>
    <cellStyle name="40% - Accent3 2 12" xfId="1477" xr:uid="{00548313-8B7F-4083-85FB-CE7C79A79A8C}"/>
    <cellStyle name="40% - Accent3 2 13" xfId="1509" xr:uid="{47A21D9A-4976-40AA-AA9C-0615541D8B10}"/>
    <cellStyle name="40% - Accent3 2 14" xfId="1583" xr:uid="{3BD8BB9E-A1B8-444E-824E-AEAEECA9DD39}"/>
    <cellStyle name="40% - Accent3 2 15" xfId="1667" xr:uid="{7E84E045-774B-4254-9A15-2C0B1EBC28DB}"/>
    <cellStyle name="40% - Accent3 2 16" xfId="1747" xr:uid="{EBB8B0F2-B0B5-49B7-A598-99E828CCFFF2}"/>
    <cellStyle name="40% - Accent3 2 17" xfId="1779" xr:uid="{37116114-CC36-4168-A646-1DA13D18B8FE}"/>
    <cellStyle name="40% - Accent3 2 2" xfId="87" xr:uid="{00000000-0005-0000-0000-0000BE010000}"/>
    <cellStyle name="40% - Accent3 2 2 2" xfId="245" xr:uid="{00000000-0005-0000-0000-0000BF010000}"/>
    <cellStyle name="40% - Accent3 2 2 2 2" xfId="246" xr:uid="{00000000-0005-0000-0000-0000C0010000}"/>
    <cellStyle name="40% - Accent3 2 2 2 2 2" xfId="538" xr:uid="{00000000-0005-0000-0000-0000C1010000}"/>
    <cellStyle name="40% - Accent3 2 2 2 2 3" xfId="770" xr:uid="{00000000-0005-0000-0000-0000C2010000}"/>
    <cellStyle name="40% - Accent3 2 2 2 3" xfId="247" xr:uid="{00000000-0005-0000-0000-0000C3010000}"/>
    <cellStyle name="40% - Accent3 2 2 2 3 2" xfId="539" xr:uid="{00000000-0005-0000-0000-0000C4010000}"/>
    <cellStyle name="40% - Accent3 2 2 2 3 3" xfId="771" xr:uid="{00000000-0005-0000-0000-0000C5010000}"/>
    <cellStyle name="40% - Accent3 2 2 2 4" xfId="537" xr:uid="{00000000-0005-0000-0000-0000C6010000}"/>
    <cellStyle name="40% - Accent3 2 2 2 5" xfId="769" xr:uid="{00000000-0005-0000-0000-0000C7010000}"/>
    <cellStyle name="40% - Accent3 2 2 3" xfId="248" xr:uid="{00000000-0005-0000-0000-0000C8010000}"/>
    <cellStyle name="40% - Accent3 2 2 3 2" xfId="540" xr:uid="{00000000-0005-0000-0000-0000C9010000}"/>
    <cellStyle name="40% - Accent3 2 2 3 3" xfId="772" xr:uid="{00000000-0005-0000-0000-0000CA010000}"/>
    <cellStyle name="40% - Accent3 2 2 4" xfId="249" xr:uid="{00000000-0005-0000-0000-0000CB010000}"/>
    <cellStyle name="40% - Accent3 2 2 4 2" xfId="541" xr:uid="{00000000-0005-0000-0000-0000CC010000}"/>
    <cellStyle name="40% - Accent3 2 2 4 3" xfId="773" xr:uid="{00000000-0005-0000-0000-0000CD010000}"/>
    <cellStyle name="40% - Accent3 2 2 5" xfId="1030" xr:uid="{00000000-0005-0000-0000-0000CE010000}"/>
    <cellStyle name="40% - Accent3 2 2 6" xfId="1683" xr:uid="{ABEB1D5C-3ACB-4F5D-9C5B-73DC4F26D64C}"/>
    <cellStyle name="40% - Accent3 2 3" xfId="250" xr:uid="{00000000-0005-0000-0000-0000CF010000}"/>
    <cellStyle name="40% - Accent3 2 3 2" xfId="251" xr:uid="{00000000-0005-0000-0000-0000D0010000}"/>
    <cellStyle name="40% - Accent3 2 3 2 2" xfId="543" xr:uid="{00000000-0005-0000-0000-0000D1010000}"/>
    <cellStyle name="40% - Accent3 2 3 2 3" xfId="775" xr:uid="{00000000-0005-0000-0000-0000D2010000}"/>
    <cellStyle name="40% - Accent3 2 3 3" xfId="252" xr:uid="{00000000-0005-0000-0000-0000D3010000}"/>
    <cellStyle name="40% - Accent3 2 3 3 2" xfId="544" xr:uid="{00000000-0005-0000-0000-0000D4010000}"/>
    <cellStyle name="40% - Accent3 2 3 3 3" xfId="776" xr:uid="{00000000-0005-0000-0000-0000D5010000}"/>
    <cellStyle name="40% - Accent3 2 3 4" xfId="542" xr:uid="{00000000-0005-0000-0000-0000D6010000}"/>
    <cellStyle name="40% - Accent3 2 3 5" xfId="774" xr:uid="{00000000-0005-0000-0000-0000D7010000}"/>
    <cellStyle name="40% - Accent3 2 4" xfId="253" xr:uid="{00000000-0005-0000-0000-0000D8010000}"/>
    <cellStyle name="40% - Accent3 2 4 2" xfId="254" xr:uid="{00000000-0005-0000-0000-0000D9010000}"/>
    <cellStyle name="40% - Accent3 2 4 2 2" xfId="546" xr:uid="{00000000-0005-0000-0000-0000DA010000}"/>
    <cellStyle name="40% - Accent3 2 4 2 3" xfId="778" xr:uid="{00000000-0005-0000-0000-0000DB010000}"/>
    <cellStyle name="40% - Accent3 2 4 3" xfId="255" xr:uid="{00000000-0005-0000-0000-0000DC010000}"/>
    <cellStyle name="40% - Accent3 2 4 3 2" xfId="547" xr:uid="{00000000-0005-0000-0000-0000DD010000}"/>
    <cellStyle name="40% - Accent3 2 4 3 3" xfId="779" xr:uid="{00000000-0005-0000-0000-0000DE010000}"/>
    <cellStyle name="40% - Accent3 2 4 4" xfId="545" xr:uid="{00000000-0005-0000-0000-0000DF010000}"/>
    <cellStyle name="40% - Accent3 2 4 5" xfId="777" xr:uid="{00000000-0005-0000-0000-0000E0010000}"/>
    <cellStyle name="40% - Accent3 2 5" xfId="256" xr:uid="{00000000-0005-0000-0000-0000E1010000}"/>
    <cellStyle name="40% - Accent3 2 5 2" xfId="548" xr:uid="{00000000-0005-0000-0000-0000E2010000}"/>
    <cellStyle name="40% - Accent3 2 5 3" xfId="780" xr:uid="{00000000-0005-0000-0000-0000E3010000}"/>
    <cellStyle name="40% - Accent3 2 6" xfId="257" xr:uid="{00000000-0005-0000-0000-0000E4010000}"/>
    <cellStyle name="40% - Accent3 2 6 2" xfId="549" xr:uid="{00000000-0005-0000-0000-0000E5010000}"/>
    <cellStyle name="40% - Accent3 2 6 3" xfId="781" xr:uid="{00000000-0005-0000-0000-0000E6010000}"/>
    <cellStyle name="40% - Accent3 2 7" xfId="1031" xr:uid="{00000000-0005-0000-0000-0000E7010000}"/>
    <cellStyle name="40% - Accent3 2 8" xfId="1032" xr:uid="{00000000-0005-0000-0000-0000E8010000}"/>
    <cellStyle name="40% - Accent3 2 9" xfId="1257" xr:uid="{00000000-0005-0000-0000-0000E9010000}"/>
    <cellStyle name="40% - Accent3 20" xfId="1796" xr:uid="{61EB9B77-3319-4D6A-9DC8-7757ACCDE4A1}"/>
    <cellStyle name="40% - Accent3 3" xfId="388" xr:uid="{00000000-0005-0000-0000-0000EA010000}"/>
    <cellStyle name="40% - Accent3 3 2" xfId="652" xr:uid="{00000000-0005-0000-0000-0000EB010000}"/>
    <cellStyle name="40% - Accent3 3 3" xfId="885" xr:uid="{00000000-0005-0000-0000-0000EC010000}"/>
    <cellStyle name="40% - Accent3 3 4" xfId="1522" xr:uid="{74602B85-8851-41C7-AB08-18DE3069BB0A}"/>
    <cellStyle name="40% - Accent3 4" xfId="913" xr:uid="{00000000-0005-0000-0000-0000ED010000}"/>
    <cellStyle name="40% - Accent3 5" xfId="1270" xr:uid="{00000000-0005-0000-0000-0000EE010000}"/>
    <cellStyle name="40% - Accent3 6" xfId="1341" xr:uid="{00000000-0005-0000-0000-0000EF010000}"/>
    <cellStyle name="40% - Accent3 7" xfId="1354" xr:uid="{00000000-0005-0000-0000-0000F0010000}"/>
    <cellStyle name="40% - Accent3 8" xfId="1374" xr:uid="{73B236FC-5015-4886-9062-3F7E86B15CB0}"/>
    <cellStyle name="40% - Accent3 9" xfId="1388" xr:uid="{36F1948F-8299-487A-8B28-43D67BC1B25C}"/>
    <cellStyle name="40% - Accent4" xfId="1243" builtinId="43" customBuiltin="1"/>
    <cellStyle name="40% - Accent4 10" xfId="1433" xr:uid="{F420469C-E968-40C5-A1DF-DB523B168572}"/>
    <cellStyle name="40% - Accent4 11" xfId="1466" xr:uid="{94EF3290-2BE6-43AC-9582-CF74494E4A29}"/>
    <cellStyle name="40% - Accent4 12" xfId="1495" xr:uid="{D0C54F45-1528-4B6B-B960-F9436496134E}"/>
    <cellStyle name="40% - Accent4 13" xfId="1544" xr:uid="{31734595-5304-471B-AE1E-B26673327A1C}"/>
    <cellStyle name="40% - Accent4 14" xfId="1557" xr:uid="{E92F3017-887B-4749-8CB3-3466BAC6301D}"/>
    <cellStyle name="40% - Accent4 15" xfId="1572" xr:uid="{4A98CF52-C3C0-4D91-B9B8-56107306E57B}"/>
    <cellStyle name="40% - Accent4 16" xfId="1598" xr:uid="{EBEEDDAE-9F95-423C-B1BE-CEBD8383CF21}"/>
    <cellStyle name="40% - Accent4 17" xfId="1634" xr:uid="{008DF2F5-4976-4BED-A127-01F1F229083A}"/>
    <cellStyle name="40% - Accent4 18" xfId="1736" xr:uid="{2C8BA85C-2A39-423C-97DE-B0E6078CC9DC}"/>
    <cellStyle name="40% - Accent4 19" xfId="1765" xr:uid="{86830AB2-7658-4B7F-9BA4-66CFA6EED099}"/>
    <cellStyle name="40% - Accent4 2" xfId="26" xr:uid="{00000000-0005-0000-0000-0000F2010000}"/>
    <cellStyle name="40% - Accent4 2 10" xfId="1407" xr:uid="{4C45FF6D-F30D-4A93-842B-922D8B811DAA}"/>
    <cellStyle name="40% - Accent4 2 11" xfId="1449" xr:uid="{FD0639A4-BE5F-4193-B9D3-3AD51046924E}"/>
    <cellStyle name="40% - Accent4 2 12" xfId="1479" xr:uid="{94DE0499-31A6-463A-8A74-C73DEF46ADDB}"/>
    <cellStyle name="40% - Accent4 2 13" xfId="1511" xr:uid="{477828B0-62DA-4963-A31F-F732C8CF8D90}"/>
    <cellStyle name="40% - Accent4 2 14" xfId="1585" xr:uid="{F2CD4C6B-5862-44C8-8016-FF6C4C4A22A2}"/>
    <cellStyle name="40% - Accent4 2 15" xfId="1669" xr:uid="{C6E05A23-DB31-4BEC-A8DE-3959AEA4DD64}"/>
    <cellStyle name="40% - Accent4 2 16" xfId="1749" xr:uid="{4549C3B9-B47B-416D-8E06-0D66BF461D3B}"/>
    <cellStyle name="40% - Accent4 2 17" xfId="1781" xr:uid="{D8F76E1D-87EA-4ECA-A745-EEDB97270B95}"/>
    <cellStyle name="40% - Accent4 2 2" xfId="88" xr:uid="{00000000-0005-0000-0000-0000F3010000}"/>
    <cellStyle name="40% - Accent4 2 2 2" xfId="258" xr:uid="{00000000-0005-0000-0000-0000F4010000}"/>
    <cellStyle name="40% - Accent4 2 2 2 2" xfId="259" xr:uid="{00000000-0005-0000-0000-0000F5010000}"/>
    <cellStyle name="40% - Accent4 2 2 2 2 2" xfId="551" xr:uid="{00000000-0005-0000-0000-0000F6010000}"/>
    <cellStyle name="40% - Accent4 2 2 2 2 3" xfId="783" xr:uid="{00000000-0005-0000-0000-0000F7010000}"/>
    <cellStyle name="40% - Accent4 2 2 2 3" xfId="260" xr:uid="{00000000-0005-0000-0000-0000F8010000}"/>
    <cellStyle name="40% - Accent4 2 2 2 3 2" xfId="552" xr:uid="{00000000-0005-0000-0000-0000F9010000}"/>
    <cellStyle name="40% - Accent4 2 2 2 3 3" xfId="784" xr:uid="{00000000-0005-0000-0000-0000FA010000}"/>
    <cellStyle name="40% - Accent4 2 2 2 4" xfId="550" xr:uid="{00000000-0005-0000-0000-0000FB010000}"/>
    <cellStyle name="40% - Accent4 2 2 2 5" xfId="782" xr:uid="{00000000-0005-0000-0000-0000FC010000}"/>
    <cellStyle name="40% - Accent4 2 2 3" xfId="261" xr:uid="{00000000-0005-0000-0000-0000FD010000}"/>
    <cellStyle name="40% - Accent4 2 2 3 2" xfId="553" xr:uid="{00000000-0005-0000-0000-0000FE010000}"/>
    <cellStyle name="40% - Accent4 2 2 3 3" xfId="785" xr:uid="{00000000-0005-0000-0000-0000FF010000}"/>
    <cellStyle name="40% - Accent4 2 2 4" xfId="262" xr:uid="{00000000-0005-0000-0000-000000020000}"/>
    <cellStyle name="40% - Accent4 2 2 4 2" xfId="554" xr:uid="{00000000-0005-0000-0000-000001020000}"/>
    <cellStyle name="40% - Accent4 2 2 4 3" xfId="786" xr:uid="{00000000-0005-0000-0000-000002020000}"/>
    <cellStyle name="40% - Accent4 2 2 5" xfId="1033" xr:uid="{00000000-0005-0000-0000-000003020000}"/>
    <cellStyle name="40% - Accent4 2 2 6" xfId="1684" xr:uid="{3853935E-4C74-4900-BE08-A015C770734A}"/>
    <cellStyle name="40% - Accent4 2 3" xfId="263" xr:uid="{00000000-0005-0000-0000-000004020000}"/>
    <cellStyle name="40% - Accent4 2 3 2" xfId="264" xr:uid="{00000000-0005-0000-0000-000005020000}"/>
    <cellStyle name="40% - Accent4 2 3 2 2" xfId="556" xr:uid="{00000000-0005-0000-0000-000006020000}"/>
    <cellStyle name="40% - Accent4 2 3 2 3" xfId="788" xr:uid="{00000000-0005-0000-0000-000007020000}"/>
    <cellStyle name="40% - Accent4 2 3 3" xfId="265" xr:uid="{00000000-0005-0000-0000-000008020000}"/>
    <cellStyle name="40% - Accent4 2 3 3 2" xfId="557" xr:uid="{00000000-0005-0000-0000-000009020000}"/>
    <cellStyle name="40% - Accent4 2 3 3 3" xfId="789" xr:uid="{00000000-0005-0000-0000-00000A020000}"/>
    <cellStyle name="40% - Accent4 2 3 4" xfId="555" xr:uid="{00000000-0005-0000-0000-00000B020000}"/>
    <cellStyle name="40% - Accent4 2 3 5" xfId="787" xr:uid="{00000000-0005-0000-0000-00000C020000}"/>
    <cellStyle name="40% - Accent4 2 4" xfId="266" xr:uid="{00000000-0005-0000-0000-00000D020000}"/>
    <cellStyle name="40% - Accent4 2 4 2" xfId="267" xr:uid="{00000000-0005-0000-0000-00000E020000}"/>
    <cellStyle name="40% - Accent4 2 4 2 2" xfId="559" xr:uid="{00000000-0005-0000-0000-00000F020000}"/>
    <cellStyle name="40% - Accent4 2 4 2 3" xfId="791" xr:uid="{00000000-0005-0000-0000-000010020000}"/>
    <cellStyle name="40% - Accent4 2 4 3" xfId="268" xr:uid="{00000000-0005-0000-0000-000011020000}"/>
    <cellStyle name="40% - Accent4 2 4 3 2" xfId="560" xr:uid="{00000000-0005-0000-0000-000012020000}"/>
    <cellStyle name="40% - Accent4 2 4 3 3" xfId="792" xr:uid="{00000000-0005-0000-0000-000013020000}"/>
    <cellStyle name="40% - Accent4 2 4 4" xfId="558" xr:uid="{00000000-0005-0000-0000-000014020000}"/>
    <cellStyle name="40% - Accent4 2 4 5" xfId="790" xr:uid="{00000000-0005-0000-0000-000015020000}"/>
    <cellStyle name="40% - Accent4 2 5" xfId="269" xr:uid="{00000000-0005-0000-0000-000016020000}"/>
    <cellStyle name="40% - Accent4 2 5 2" xfId="561" xr:uid="{00000000-0005-0000-0000-000017020000}"/>
    <cellStyle name="40% - Accent4 2 5 3" xfId="793" xr:uid="{00000000-0005-0000-0000-000018020000}"/>
    <cellStyle name="40% - Accent4 2 6" xfId="270" xr:uid="{00000000-0005-0000-0000-000019020000}"/>
    <cellStyle name="40% - Accent4 2 6 2" xfId="562" xr:uid="{00000000-0005-0000-0000-00001A020000}"/>
    <cellStyle name="40% - Accent4 2 6 3" xfId="794" xr:uid="{00000000-0005-0000-0000-00001B020000}"/>
    <cellStyle name="40% - Accent4 2 7" xfId="1034" xr:uid="{00000000-0005-0000-0000-00001C020000}"/>
    <cellStyle name="40% - Accent4 2 8" xfId="1035" xr:uid="{00000000-0005-0000-0000-00001D020000}"/>
    <cellStyle name="40% - Accent4 2 9" xfId="1259" xr:uid="{00000000-0005-0000-0000-00001E020000}"/>
    <cellStyle name="40% - Accent4 20" xfId="1799" xr:uid="{CD7524DD-4FFE-46BB-A4AE-CF3542D13156}"/>
    <cellStyle name="40% - Accent4 3" xfId="389" xr:uid="{00000000-0005-0000-0000-00001F020000}"/>
    <cellStyle name="40% - Accent4 3 2" xfId="653" xr:uid="{00000000-0005-0000-0000-000020020000}"/>
    <cellStyle name="40% - Accent4 3 3" xfId="886" xr:uid="{00000000-0005-0000-0000-000021020000}"/>
    <cellStyle name="40% - Accent4 3 4" xfId="1524" xr:uid="{95A5A769-DA98-4B1F-BB0C-7B859BF7DAF0}"/>
    <cellStyle name="40% - Accent4 4" xfId="914" xr:uid="{00000000-0005-0000-0000-000022020000}"/>
    <cellStyle name="40% - Accent4 5" xfId="1272" xr:uid="{00000000-0005-0000-0000-000023020000}"/>
    <cellStyle name="40% - Accent4 6" xfId="1343" xr:uid="{00000000-0005-0000-0000-000024020000}"/>
    <cellStyle name="40% - Accent4 7" xfId="1356" xr:uid="{00000000-0005-0000-0000-000025020000}"/>
    <cellStyle name="40% - Accent4 8" xfId="1376" xr:uid="{ACE889B5-A168-4C7D-8505-8C32243C24CA}"/>
    <cellStyle name="40% - Accent4 9" xfId="1391" xr:uid="{BAB7694E-74AA-4073-B309-5B4EB9C190D5}"/>
    <cellStyle name="40% - Accent5" xfId="1246" builtinId="47" customBuiltin="1"/>
    <cellStyle name="40% - Accent5 10" xfId="1436" xr:uid="{40157120-AF25-4147-BAE5-E78A294EF3D5}"/>
    <cellStyle name="40% - Accent5 11" xfId="1468" xr:uid="{F16FF7F6-8C4F-4A1D-971C-CE138FE7B09D}"/>
    <cellStyle name="40% - Accent5 12" xfId="1498" xr:uid="{DF502C04-2DA2-4121-A4DD-A8F29C767023}"/>
    <cellStyle name="40% - Accent5 13" xfId="1546" xr:uid="{54740D04-F8ED-47B1-831C-844E2111B910}"/>
    <cellStyle name="40% - Accent5 14" xfId="1559" xr:uid="{AEB7FE65-6569-4B10-AF58-3725A2B7A2C3}"/>
    <cellStyle name="40% - Accent5 15" xfId="1574" xr:uid="{E31F3B9D-5F1B-4E08-AB6F-DE0DE1DE38F8}"/>
    <cellStyle name="40% - Accent5 16" xfId="1600" xr:uid="{2D06C1C4-C086-46F8-AAB9-92E3B83A2514}"/>
    <cellStyle name="40% - Accent5 17" xfId="1636" xr:uid="{3DFCFDAD-8C36-4C7C-906F-1261F1E44F9B}"/>
    <cellStyle name="40% - Accent5 18" xfId="1738" xr:uid="{D23BF5A0-5379-41C4-BAB3-BDE33AC9D300}"/>
    <cellStyle name="40% - Accent5 19" xfId="1768" xr:uid="{F7BC9C62-142C-40A2-9A08-02B52DAB8EFD}"/>
    <cellStyle name="40% - Accent5 2" xfId="27" xr:uid="{00000000-0005-0000-0000-000027020000}"/>
    <cellStyle name="40% - Accent5 2 10" xfId="1409" xr:uid="{2C6E53DF-3229-4BD0-B045-87B9E7B13759}"/>
    <cellStyle name="40% - Accent5 2 11" xfId="1451" xr:uid="{C8D04F1E-3B20-4861-8208-E4398182FED5}"/>
    <cellStyle name="40% - Accent5 2 12" xfId="1481" xr:uid="{E92AB737-7EF9-4E99-BC35-A4C504B9352E}"/>
    <cellStyle name="40% - Accent5 2 13" xfId="1513" xr:uid="{F28F8979-9341-40F8-B81D-190486E76600}"/>
    <cellStyle name="40% - Accent5 2 14" xfId="1587" xr:uid="{50352C5C-5E79-4C43-ACA1-70D890E49889}"/>
    <cellStyle name="40% - Accent5 2 15" xfId="1671" xr:uid="{5E4309F1-4F96-4353-BC1D-5FC286DEA69C}"/>
    <cellStyle name="40% - Accent5 2 16" xfId="1751" xr:uid="{B98FF893-0641-4753-899E-AE8778CD0C06}"/>
    <cellStyle name="40% - Accent5 2 17" xfId="1783" xr:uid="{F02B4F47-EDDC-48B8-8492-241FEBF12F15}"/>
    <cellStyle name="40% - Accent5 2 2" xfId="89" xr:uid="{00000000-0005-0000-0000-000028020000}"/>
    <cellStyle name="40% - Accent5 2 2 2" xfId="271" xr:uid="{00000000-0005-0000-0000-000029020000}"/>
    <cellStyle name="40% - Accent5 2 2 2 2" xfId="272" xr:uid="{00000000-0005-0000-0000-00002A020000}"/>
    <cellStyle name="40% - Accent5 2 2 2 2 2" xfId="564" xr:uid="{00000000-0005-0000-0000-00002B020000}"/>
    <cellStyle name="40% - Accent5 2 2 2 2 3" xfId="796" xr:uid="{00000000-0005-0000-0000-00002C020000}"/>
    <cellStyle name="40% - Accent5 2 2 2 3" xfId="273" xr:uid="{00000000-0005-0000-0000-00002D020000}"/>
    <cellStyle name="40% - Accent5 2 2 2 3 2" xfId="565" xr:uid="{00000000-0005-0000-0000-00002E020000}"/>
    <cellStyle name="40% - Accent5 2 2 2 3 3" xfId="797" xr:uid="{00000000-0005-0000-0000-00002F020000}"/>
    <cellStyle name="40% - Accent5 2 2 2 4" xfId="563" xr:uid="{00000000-0005-0000-0000-000030020000}"/>
    <cellStyle name="40% - Accent5 2 2 2 5" xfId="795" xr:uid="{00000000-0005-0000-0000-000031020000}"/>
    <cellStyle name="40% - Accent5 2 2 3" xfId="274" xr:uid="{00000000-0005-0000-0000-000032020000}"/>
    <cellStyle name="40% - Accent5 2 2 3 2" xfId="566" xr:uid="{00000000-0005-0000-0000-000033020000}"/>
    <cellStyle name="40% - Accent5 2 2 3 3" xfId="798" xr:uid="{00000000-0005-0000-0000-000034020000}"/>
    <cellStyle name="40% - Accent5 2 2 4" xfId="275" xr:uid="{00000000-0005-0000-0000-000035020000}"/>
    <cellStyle name="40% - Accent5 2 2 4 2" xfId="567" xr:uid="{00000000-0005-0000-0000-000036020000}"/>
    <cellStyle name="40% - Accent5 2 2 4 3" xfId="799" xr:uid="{00000000-0005-0000-0000-000037020000}"/>
    <cellStyle name="40% - Accent5 2 2 5" xfId="1036" xr:uid="{00000000-0005-0000-0000-000038020000}"/>
    <cellStyle name="40% - Accent5 2 2 6" xfId="1685" xr:uid="{5ACB5354-9D63-4871-8532-FF9EB5D7B39D}"/>
    <cellStyle name="40% - Accent5 2 3" xfId="276" xr:uid="{00000000-0005-0000-0000-000039020000}"/>
    <cellStyle name="40% - Accent5 2 3 2" xfId="277" xr:uid="{00000000-0005-0000-0000-00003A020000}"/>
    <cellStyle name="40% - Accent5 2 3 2 2" xfId="569" xr:uid="{00000000-0005-0000-0000-00003B020000}"/>
    <cellStyle name="40% - Accent5 2 3 2 3" xfId="801" xr:uid="{00000000-0005-0000-0000-00003C020000}"/>
    <cellStyle name="40% - Accent5 2 3 3" xfId="278" xr:uid="{00000000-0005-0000-0000-00003D020000}"/>
    <cellStyle name="40% - Accent5 2 3 3 2" xfId="570" xr:uid="{00000000-0005-0000-0000-00003E020000}"/>
    <cellStyle name="40% - Accent5 2 3 3 3" xfId="802" xr:uid="{00000000-0005-0000-0000-00003F020000}"/>
    <cellStyle name="40% - Accent5 2 3 4" xfId="568" xr:uid="{00000000-0005-0000-0000-000040020000}"/>
    <cellStyle name="40% - Accent5 2 3 5" xfId="800" xr:uid="{00000000-0005-0000-0000-000041020000}"/>
    <cellStyle name="40% - Accent5 2 4" xfId="279" xr:uid="{00000000-0005-0000-0000-000042020000}"/>
    <cellStyle name="40% - Accent5 2 4 2" xfId="280" xr:uid="{00000000-0005-0000-0000-000043020000}"/>
    <cellStyle name="40% - Accent5 2 4 2 2" xfId="572" xr:uid="{00000000-0005-0000-0000-000044020000}"/>
    <cellStyle name="40% - Accent5 2 4 2 3" xfId="804" xr:uid="{00000000-0005-0000-0000-000045020000}"/>
    <cellStyle name="40% - Accent5 2 4 3" xfId="281" xr:uid="{00000000-0005-0000-0000-000046020000}"/>
    <cellStyle name="40% - Accent5 2 4 3 2" xfId="573" xr:uid="{00000000-0005-0000-0000-000047020000}"/>
    <cellStyle name="40% - Accent5 2 4 3 3" xfId="805" xr:uid="{00000000-0005-0000-0000-000048020000}"/>
    <cellStyle name="40% - Accent5 2 4 4" xfId="571" xr:uid="{00000000-0005-0000-0000-000049020000}"/>
    <cellStyle name="40% - Accent5 2 4 5" xfId="803" xr:uid="{00000000-0005-0000-0000-00004A020000}"/>
    <cellStyle name="40% - Accent5 2 5" xfId="282" xr:uid="{00000000-0005-0000-0000-00004B020000}"/>
    <cellStyle name="40% - Accent5 2 5 2" xfId="574" xr:uid="{00000000-0005-0000-0000-00004C020000}"/>
    <cellStyle name="40% - Accent5 2 5 3" xfId="806" xr:uid="{00000000-0005-0000-0000-00004D020000}"/>
    <cellStyle name="40% - Accent5 2 6" xfId="283" xr:uid="{00000000-0005-0000-0000-00004E020000}"/>
    <cellStyle name="40% - Accent5 2 6 2" xfId="575" xr:uid="{00000000-0005-0000-0000-00004F020000}"/>
    <cellStyle name="40% - Accent5 2 6 3" xfId="807" xr:uid="{00000000-0005-0000-0000-000050020000}"/>
    <cellStyle name="40% - Accent5 2 7" xfId="1037" xr:uid="{00000000-0005-0000-0000-000051020000}"/>
    <cellStyle name="40% - Accent5 2 8" xfId="1038" xr:uid="{00000000-0005-0000-0000-000052020000}"/>
    <cellStyle name="40% - Accent5 2 9" xfId="1261" xr:uid="{00000000-0005-0000-0000-000053020000}"/>
    <cellStyle name="40% - Accent5 20" xfId="1802" xr:uid="{A10E8C48-C52F-4C26-BBDD-C0E98DDB8BD7}"/>
    <cellStyle name="40% - Accent5 3" xfId="390" xr:uid="{00000000-0005-0000-0000-000054020000}"/>
    <cellStyle name="40% - Accent5 3 2" xfId="654" xr:uid="{00000000-0005-0000-0000-000055020000}"/>
    <cellStyle name="40% - Accent5 3 3" xfId="887" xr:uid="{00000000-0005-0000-0000-000056020000}"/>
    <cellStyle name="40% - Accent5 3 4" xfId="1526" xr:uid="{13349C05-F655-4FF3-A3AE-20B254D3CD45}"/>
    <cellStyle name="40% - Accent5 4" xfId="915" xr:uid="{00000000-0005-0000-0000-000057020000}"/>
    <cellStyle name="40% - Accent5 5" xfId="1274" xr:uid="{00000000-0005-0000-0000-000058020000}"/>
    <cellStyle name="40% - Accent5 6" xfId="1345" xr:uid="{00000000-0005-0000-0000-000059020000}"/>
    <cellStyle name="40% - Accent5 7" xfId="1358" xr:uid="{00000000-0005-0000-0000-00005A020000}"/>
    <cellStyle name="40% - Accent5 8" xfId="1378" xr:uid="{51BF1F34-8AE7-4AD7-8CEC-9938C251F298}"/>
    <cellStyle name="40% - Accent5 9" xfId="1395" xr:uid="{89145B89-337A-4659-A899-DEDAC7E23FB7}"/>
    <cellStyle name="40% - Accent6" xfId="1249" builtinId="51" customBuiltin="1"/>
    <cellStyle name="40% - Accent6 10" xfId="1439" xr:uid="{0F176E57-A02B-4E14-A8BE-CB43464488BA}"/>
    <cellStyle name="40% - Accent6 11" xfId="1470" xr:uid="{60016D11-7AAB-4C05-96E7-E89CA16DCD04}"/>
    <cellStyle name="40% - Accent6 12" xfId="1501" xr:uid="{8FC33650-F049-4ECE-875B-77BBA4FD9F40}"/>
    <cellStyle name="40% - Accent6 13" xfId="1548" xr:uid="{98738769-47E8-4F2F-88E5-ADF3AA2FB411}"/>
    <cellStyle name="40% - Accent6 14" xfId="1561" xr:uid="{EE4E66C9-799C-4EC8-99F4-D5BC76084515}"/>
    <cellStyle name="40% - Accent6 15" xfId="1576" xr:uid="{C54642DB-A571-44B2-B5F8-CAE4C33B31AC}"/>
    <cellStyle name="40% - Accent6 16" xfId="1602" xr:uid="{55437689-AB54-4ABA-814A-F0098601CE80}"/>
    <cellStyle name="40% - Accent6 17" xfId="1638" xr:uid="{B4ADAAD7-5D4F-42CB-9D8C-98FB127D9483}"/>
    <cellStyle name="40% - Accent6 18" xfId="1740" xr:uid="{C751E15E-A1FA-4961-B3D4-CFC9AD962CE4}"/>
    <cellStyle name="40% - Accent6 19" xfId="1771" xr:uid="{600FA3AD-894B-454E-9923-10F26D83D40A}"/>
    <cellStyle name="40% - Accent6 2" xfId="28" xr:uid="{00000000-0005-0000-0000-00005C020000}"/>
    <cellStyle name="40% - Accent6 2 10" xfId="1411" xr:uid="{8C0691B9-4351-4D40-9039-25284740C5F4}"/>
    <cellStyle name="40% - Accent6 2 11" xfId="1453" xr:uid="{5F313219-3CB4-4712-859B-BE5FD4485997}"/>
    <cellStyle name="40% - Accent6 2 12" xfId="1483" xr:uid="{C091D5BB-4FA6-4B21-865B-5B6CFC3DF7E7}"/>
    <cellStyle name="40% - Accent6 2 13" xfId="1515" xr:uid="{6F269C4C-06E4-4015-B53D-1BE3009B5AB1}"/>
    <cellStyle name="40% - Accent6 2 14" xfId="1589" xr:uid="{6F65BCCA-4CCC-4795-8FD6-7A513ABBF524}"/>
    <cellStyle name="40% - Accent6 2 15" xfId="1673" xr:uid="{71B4F8D5-A74B-4BF5-A477-55BA0230266D}"/>
    <cellStyle name="40% - Accent6 2 16" xfId="1753" xr:uid="{22CA1EED-C8E8-4DC7-8BAA-4DE21944F553}"/>
    <cellStyle name="40% - Accent6 2 17" xfId="1785" xr:uid="{A0AFEF84-8D18-48ED-8F8E-D9F14FC19029}"/>
    <cellStyle name="40% - Accent6 2 2" xfId="90" xr:uid="{00000000-0005-0000-0000-00005D020000}"/>
    <cellStyle name="40% - Accent6 2 2 2" xfId="284" xr:uid="{00000000-0005-0000-0000-00005E020000}"/>
    <cellStyle name="40% - Accent6 2 2 2 2" xfId="285" xr:uid="{00000000-0005-0000-0000-00005F020000}"/>
    <cellStyle name="40% - Accent6 2 2 2 2 2" xfId="577" xr:uid="{00000000-0005-0000-0000-000060020000}"/>
    <cellStyle name="40% - Accent6 2 2 2 2 3" xfId="809" xr:uid="{00000000-0005-0000-0000-000061020000}"/>
    <cellStyle name="40% - Accent6 2 2 2 3" xfId="286" xr:uid="{00000000-0005-0000-0000-000062020000}"/>
    <cellStyle name="40% - Accent6 2 2 2 3 2" xfId="578" xr:uid="{00000000-0005-0000-0000-000063020000}"/>
    <cellStyle name="40% - Accent6 2 2 2 3 3" xfId="810" xr:uid="{00000000-0005-0000-0000-000064020000}"/>
    <cellStyle name="40% - Accent6 2 2 2 4" xfId="576" xr:uid="{00000000-0005-0000-0000-000065020000}"/>
    <cellStyle name="40% - Accent6 2 2 2 5" xfId="808" xr:uid="{00000000-0005-0000-0000-000066020000}"/>
    <cellStyle name="40% - Accent6 2 2 3" xfId="287" xr:uid="{00000000-0005-0000-0000-000067020000}"/>
    <cellStyle name="40% - Accent6 2 2 3 2" xfId="579" xr:uid="{00000000-0005-0000-0000-000068020000}"/>
    <cellStyle name="40% - Accent6 2 2 3 3" xfId="811" xr:uid="{00000000-0005-0000-0000-000069020000}"/>
    <cellStyle name="40% - Accent6 2 2 4" xfId="288" xr:uid="{00000000-0005-0000-0000-00006A020000}"/>
    <cellStyle name="40% - Accent6 2 2 4 2" xfId="580" xr:uid="{00000000-0005-0000-0000-00006B020000}"/>
    <cellStyle name="40% - Accent6 2 2 4 3" xfId="812" xr:uid="{00000000-0005-0000-0000-00006C020000}"/>
    <cellStyle name="40% - Accent6 2 2 5" xfId="1039" xr:uid="{00000000-0005-0000-0000-00006D020000}"/>
    <cellStyle name="40% - Accent6 2 2 6" xfId="1686" xr:uid="{C676283D-E41C-403A-A5C5-AD6F021165FD}"/>
    <cellStyle name="40% - Accent6 2 3" xfId="289" xr:uid="{00000000-0005-0000-0000-00006E020000}"/>
    <cellStyle name="40% - Accent6 2 3 2" xfId="290" xr:uid="{00000000-0005-0000-0000-00006F020000}"/>
    <cellStyle name="40% - Accent6 2 3 2 2" xfId="582" xr:uid="{00000000-0005-0000-0000-000070020000}"/>
    <cellStyle name="40% - Accent6 2 3 2 3" xfId="814" xr:uid="{00000000-0005-0000-0000-000071020000}"/>
    <cellStyle name="40% - Accent6 2 3 3" xfId="291" xr:uid="{00000000-0005-0000-0000-000072020000}"/>
    <cellStyle name="40% - Accent6 2 3 3 2" xfId="583" xr:uid="{00000000-0005-0000-0000-000073020000}"/>
    <cellStyle name="40% - Accent6 2 3 3 3" xfId="815" xr:uid="{00000000-0005-0000-0000-000074020000}"/>
    <cellStyle name="40% - Accent6 2 3 4" xfId="581" xr:uid="{00000000-0005-0000-0000-000075020000}"/>
    <cellStyle name="40% - Accent6 2 3 5" xfId="813" xr:uid="{00000000-0005-0000-0000-000076020000}"/>
    <cellStyle name="40% - Accent6 2 4" xfId="292" xr:uid="{00000000-0005-0000-0000-000077020000}"/>
    <cellStyle name="40% - Accent6 2 4 2" xfId="293" xr:uid="{00000000-0005-0000-0000-000078020000}"/>
    <cellStyle name="40% - Accent6 2 4 2 2" xfId="585" xr:uid="{00000000-0005-0000-0000-000079020000}"/>
    <cellStyle name="40% - Accent6 2 4 2 3" xfId="817" xr:uid="{00000000-0005-0000-0000-00007A020000}"/>
    <cellStyle name="40% - Accent6 2 4 3" xfId="294" xr:uid="{00000000-0005-0000-0000-00007B020000}"/>
    <cellStyle name="40% - Accent6 2 4 3 2" xfId="586" xr:uid="{00000000-0005-0000-0000-00007C020000}"/>
    <cellStyle name="40% - Accent6 2 4 3 3" xfId="818" xr:uid="{00000000-0005-0000-0000-00007D020000}"/>
    <cellStyle name="40% - Accent6 2 4 4" xfId="584" xr:uid="{00000000-0005-0000-0000-00007E020000}"/>
    <cellStyle name="40% - Accent6 2 4 5" xfId="816" xr:uid="{00000000-0005-0000-0000-00007F020000}"/>
    <cellStyle name="40% - Accent6 2 5" xfId="295" xr:uid="{00000000-0005-0000-0000-000080020000}"/>
    <cellStyle name="40% - Accent6 2 5 2" xfId="587" xr:uid="{00000000-0005-0000-0000-000081020000}"/>
    <cellStyle name="40% - Accent6 2 5 3" xfId="819" xr:uid="{00000000-0005-0000-0000-000082020000}"/>
    <cellStyle name="40% - Accent6 2 6" xfId="296" xr:uid="{00000000-0005-0000-0000-000083020000}"/>
    <cellStyle name="40% - Accent6 2 6 2" xfId="588" xr:uid="{00000000-0005-0000-0000-000084020000}"/>
    <cellStyle name="40% - Accent6 2 6 3" xfId="820" xr:uid="{00000000-0005-0000-0000-000085020000}"/>
    <cellStyle name="40% - Accent6 2 7" xfId="1040" xr:uid="{00000000-0005-0000-0000-000086020000}"/>
    <cellStyle name="40% - Accent6 2 8" xfId="1041" xr:uid="{00000000-0005-0000-0000-000087020000}"/>
    <cellStyle name="40% - Accent6 2 9" xfId="1263" xr:uid="{00000000-0005-0000-0000-000088020000}"/>
    <cellStyle name="40% - Accent6 20" xfId="1805" xr:uid="{BC7BEF55-9522-4ADB-B730-80CE96830C09}"/>
    <cellStyle name="40% - Accent6 3" xfId="391" xr:uid="{00000000-0005-0000-0000-000089020000}"/>
    <cellStyle name="40% - Accent6 3 2" xfId="655" xr:uid="{00000000-0005-0000-0000-00008A020000}"/>
    <cellStyle name="40% - Accent6 3 3" xfId="888" xr:uid="{00000000-0005-0000-0000-00008B020000}"/>
    <cellStyle name="40% - Accent6 3 4" xfId="1528" xr:uid="{47706E7A-35D8-41BA-9219-D8A64BF7C756}"/>
    <cellStyle name="40% - Accent6 4" xfId="916" xr:uid="{00000000-0005-0000-0000-00008C020000}"/>
    <cellStyle name="40% - Accent6 5" xfId="1276" xr:uid="{00000000-0005-0000-0000-00008D020000}"/>
    <cellStyle name="40% - Accent6 6" xfId="1347" xr:uid="{00000000-0005-0000-0000-00008E020000}"/>
    <cellStyle name="40% - Accent6 7" xfId="1360" xr:uid="{00000000-0005-0000-0000-00008F020000}"/>
    <cellStyle name="40% - Accent6 8" xfId="1380" xr:uid="{ACDFEA19-48E8-4FB8-B5EC-A14ED537BE1D}"/>
    <cellStyle name="40% - Accent6 9" xfId="1398" xr:uid="{982F1011-B8D1-4919-86CD-4D9C6DCD6871}"/>
    <cellStyle name="40% - Акцент1 2" xfId="917" xr:uid="{00000000-0005-0000-0000-000090020000}"/>
    <cellStyle name="40% — акцент1 2" xfId="918" xr:uid="{00000000-0005-0000-0000-000091020000}"/>
    <cellStyle name="40% - Акцент1 3" xfId="1042" xr:uid="{00000000-0005-0000-0000-000092020000}"/>
    <cellStyle name="40% - Акцент2 2" xfId="919" xr:uid="{00000000-0005-0000-0000-000093020000}"/>
    <cellStyle name="40% — акцент2 2" xfId="920" xr:uid="{00000000-0005-0000-0000-000094020000}"/>
    <cellStyle name="40% - Акцент2 3" xfId="1043" xr:uid="{00000000-0005-0000-0000-000095020000}"/>
    <cellStyle name="40% - Акцент3 2" xfId="921" xr:uid="{00000000-0005-0000-0000-000096020000}"/>
    <cellStyle name="40% — акцент3 2" xfId="922" xr:uid="{00000000-0005-0000-0000-000097020000}"/>
    <cellStyle name="40% - Акцент3 3" xfId="1044" xr:uid="{00000000-0005-0000-0000-000098020000}"/>
    <cellStyle name="40% - Акцент4 2" xfId="923" xr:uid="{00000000-0005-0000-0000-000099020000}"/>
    <cellStyle name="40% — акцент4 2" xfId="924" xr:uid="{00000000-0005-0000-0000-00009A020000}"/>
    <cellStyle name="40% - Акцент4 3" xfId="1045" xr:uid="{00000000-0005-0000-0000-00009B020000}"/>
    <cellStyle name="40% - Акцент5 2" xfId="925" xr:uid="{00000000-0005-0000-0000-00009C020000}"/>
    <cellStyle name="40% — акцент5 2" xfId="926" xr:uid="{00000000-0005-0000-0000-00009D020000}"/>
    <cellStyle name="40% - Акцент5 3" xfId="1046" xr:uid="{00000000-0005-0000-0000-00009E020000}"/>
    <cellStyle name="40% - Акцент6 2" xfId="927" xr:uid="{00000000-0005-0000-0000-00009F020000}"/>
    <cellStyle name="40% — акцент6 2" xfId="928" xr:uid="{00000000-0005-0000-0000-0000A0020000}"/>
    <cellStyle name="40% - Акцент6 3" xfId="1047" xr:uid="{00000000-0005-0000-0000-0000A1020000}"/>
    <cellStyle name="60% - Accent1" xfId="1329" builtinId="32" customBuiltin="1"/>
    <cellStyle name="60% - Accent1 2" xfId="29" xr:uid="{00000000-0005-0000-0000-0000A3020000}"/>
    <cellStyle name="60% - Accent1 2 2" xfId="91" xr:uid="{00000000-0005-0000-0000-0000A4020000}"/>
    <cellStyle name="60% - Accent1 2 2 2" xfId="1048" xr:uid="{00000000-0005-0000-0000-0000A5020000}"/>
    <cellStyle name="60% - Accent1 2 2 3" xfId="1687" xr:uid="{ADD0E68A-40B9-478C-8AFD-5C0FB0517AE5}"/>
    <cellStyle name="60% - Accent1 2 3" xfId="1049" xr:uid="{00000000-0005-0000-0000-0000A6020000}"/>
    <cellStyle name="60% - Accent1 2 4" xfId="1416" xr:uid="{176CB9BC-73F6-4E4B-9128-493843358C37}"/>
    <cellStyle name="60% - Accent1 3" xfId="392" xr:uid="{00000000-0005-0000-0000-0000A7020000}"/>
    <cellStyle name="60% - Accent1 3 2" xfId="1654" xr:uid="{66D15522-1190-42BB-B333-74891E3FE1C4}"/>
    <cellStyle name="60% - Accent1 4" xfId="1414" xr:uid="{52EC774A-08ED-4196-ABC5-E59D2B2AC422}"/>
    <cellStyle name="60% - Accent1 5" xfId="1425" xr:uid="{BEA80D3C-43A2-4FA3-B665-464A8043416F}"/>
    <cellStyle name="60% - Accent1 6" xfId="1487" xr:uid="{29598AC6-812F-4651-9A25-FF2D39AF20DF}"/>
    <cellStyle name="60% - Accent1 7" xfId="1757" xr:uid="{01A32F2D-ED88-4C03-9B22-858CF246761E}"/>
    <cellStyle name="60% - Accent1 8" xfId="1791" xr:uid="{3CD067D6-0B0E-4493-8AA9-18723466068A}"/>
    <cellStyle name="60% - Accent2" xfId="1330" builtinId="36" customBuiltin="1"/>
    <cellStyle name="60% - Accent2 2" xfId="30" xr:uid="{00000000-0005-0000-0000-0000A9020000}"/>
    <cellStyle name="60% - Accent2 2 2" xfId="92" xr:uid="{00000000-0005-0000-0000-0000AA020000}"/>
    <cellStyle name="60% - Accent2 2 2 2" xfId="1050" xr:uid="{00000000-0005-0000-0000-0000AB020000}"/>
    <cellStyle name="60% - Accent2 2 2 3" xfId="1688" xr:uid="{5321AC72-4717-4F44-A75F-A82669849516}"/>
    <cellStyle name="60% - Accent2 2 3" xfId="1051" xr:uid="{00000000-0005-0000-0000-0000AC020000}"/>
    <cellStyle name="60% - Accent2 2 4" xfId="1417" xr:uid="{1A370840-5CC5-4864-BB27-7315B7CCA3BE}"/>
    <cellStyle name="60% - Accent2 3" xfId="393" xr:uid="{00000000-0005-0000-0000-0000AD020000}"/>
    <cellStyle name="60% - Accent2 3 2" xfId="1655" xr:uid="{4FB0453A-9174-4C36-9BBA-30DD3FF71C9B}"/>
    <cellStyle name="60% - Accent2 4" xfId="1389" xr:uid="{77417B7A-63CB-417B-9D59-D368EA34972E}"/>
    <cellStyle name="60% - Accent2 5" xfId="1428" xr:uid="{53F1A3A3-3A6D-4D58-98A8-00F375DE5DCF}"/>
    <cellStyle name="60% - Accent2 6" xfId="1490" xr:uid="{FD54AB27-41CB-449E-B8C5-A68FEC684CB3}"/>
    <cellStyle name="60% - Accent2 7" xfId="1760" xr:uid="{D5F3D73C-E756-491B-92F7-7F5604D81684}"/>
    <cellStyle name="60% - Accent2 8" xfId="1794" xr:uid="{CBE82148-3089-46AF-966E-74E178B4E6DF}"/>
    <cellStyle name="60% - Accent3" xfId="1331" builtinId="40" customBuiltin="1"/>
    <cellStyle name="60% - Accent3 2" xfId="31" xr:uid="{00000000-0005-0000-0000-0000AF020000}"/>
    <cellStyle name="60% - Accent3 2 2" xfId="93" xr:uid="{00000000-0005-0000-0000-0000B0020000}"/>
    <cellStyle name="60% - Accent3 2 2 2" xfId="1052" xr:uid="{00000000-0005-0000-0000-0000B1020000}"/>
    <cellStyle name="60% - Accent3 2 2 3" xfId="1689" xr:uid="{634C36B5-5260-4542-ADB5-CE5AECD4EB41}"/>
    <cellStyle name="60% - Accent3 2 3" xfId="1053" xr:uid="{00000000-0005-0000-0000-0000B2020000}"/>
    <cellStyle name="60% - Accent3 2 4" xfId="1418" xr:uid="{A738A850-8485-4E0C-998C-481EF054B1C7}"/>
    <cellStyle name="60% - Accent3 3" xfId="394" xr:uid="{00000000-0005-0000-0000-0000B3020000}"/>
    <cellStyle name="60% - Accent3 3 2" xfId="1656" xr:uid="{1D4A39A8-5EB6-4EAD-A664-8312A98B281A}"/>
    <cellStyle name="60% - Accent3 4" xfId="1393" xr:uid="{5ABDE3BC-F2E3-49D8-9F0C-80EB8998EA6B}"/>
    <cellStyle name="60% - Accent3 5" xfId="1431" xr:uid="{DDEF5934-F2B0-40C9-9611-21AE4483309D}"/>
    <cellStyle name="60% - Accent3 6" xfId="1493" xr:uid="{F6875EA4-F40D-413A-B53A-2E6D6F30C2C3}"/>
    <cellStyle name="60% - Accent3 7" xfId="1763" xr:uid="{6A6678F4-E299-4D51-90CB-2B86A73172BC}"/>
    <cellStyle name="60% - Accent3 8" xfId="1797" xr:uid="{2FD3341F-C623-4643-93E9-4F6B0AEC28B5}"/>
    <cellStyle name="60% - Accent4" xfId="1332" builtinId="44" customBuiltin="1"/>
    <cellStyle name="60% - Accent4 2" xfId="32" xr:uid="{00000000-0005-0000-0000-0000B5020000}"/>
    <cellStyle name="60% - Accent4 2 2" xfId="94" xr:uid="{00000000-0005-0000-0000-0000B6020000}"/>
    <cellStyle name="60% - Accent4 2 2 2" xfId="1054" xr:uid="{00000000-0005-0000-0000-0000B7020000}"/>
    <cellStyle name="60% - Accent4 2 2 3" xfId="1690" xr:uid="{9CD64DAC-2F2D-4D3E-9817-E24C61A9ECDE}"/>
    <cellStyle name="60% - Accent4 2 3" xfId="1055" xr:uid="{00000000-0005-0000-0000-0000B8020000}"/>
    <cellStyle name="60% - Accent4 2 4" xfId="1419" xr:uid="{82417B47-8F0D-4907-AD98-3C22764FB53E}"/>
    <cellStyle name="60% - Accent4 3" xfId="395" xr:uid="{00000000-0005-0000-0000-0000B9020000}"/>
    <cellStyle name="60% - Accent4 3 2" xfId="1657" xr:uid="{5289BD32-14B5-43F2-9FD5-AD17BAEFE0E7}"/>
    <cellStyle name="60% - Accent4 4" xfId="1413" xr:uid="{BDC286A6-1C35-4062-B044-AEAC34C6A8FB}"/>
    <cellStyle name="60% - Accent4 5" xfId="1434" xr:uid="{FDAE150D-62CF-499F-A121-FC400C8C8735}"/>
    <cellStyle name="60% - Accent4 6" xfId="1496" xr:uid="{AEB2A3E4-AA25-4119-91AD-98FDD3619811}"/>
    <cellStyle name="60% - Accent4 7" xfId="1766" xr:uid="{0EA0FE17-5AE5-4F36-A2A2-4260DEDC793F}"/>
    <cellStyle name="60% - Accent4 8" xfId="1800" xr:uid="{1D399967-0C73-4DFF-89DF-3805521D6EF8}"/>
    <cellStyle name="60% - Accent5" xfId="1333" builtinId="48" customBuiltin="1"/>
    <cellStyle name="60% - Accent5 2" xfId="33" xr:uid="{00000000-0005-0000-0000-0000BB020000}"/>
    <cellStyle name="60% - Accent5 2 2" xfId="95" xr:uid="{00000000-0005-0000-0000-0000BC020000}"/>
    <cellStyle name="60% - Accent5 2 2 2" xfId="1056" xr:uid="{00000000-0005-0000-0000-0000BD020000}"/>
    <cellStyle name="60% - Accent5 2 2 3" xfId="1691" xr:uid="{89ABF041-A129-4960-A012-8D186C1EDB17}"/>
    <cellStyle name="60% - Accent5 2 3" xfId="1057" xr:uid="{00000000-0005-0000-0000-0000BE020000}"/>
    <cellStyle name="60% - Accent5 2 4" xfId="1420" xr:uid="{0A14E043-10D8-491A-9339-B22AA552C20F}"/>
    <cellStyle name="60% - Accent5 3" xfId="396" xr:uid="{00000000-0005-0000-0000-0000BF020000}"/>
    <cellStyle name="60% - Accent5 3 2" xfId="1658" xr:uid="{3BC885EB-5535-4EB7-831D-AE98CF32B254}"/>
    <cellStyle name="60% - Accent5 4" xfId="1392" xr:uid="{74F387CD-1730-49AB-8124-9784A6C64ECC}"/>
    <cellStyle name="60% - Accent5 5" xfId="1437" xr:uid="{E8552D43-720B-4D53-8DFF-406B29112242}"/>
    <cellStyle name="60% - Accent5 6" xfId="1499" xr:uid="{FA26FE07-C0A4-46B4-A14C-FE619388B594}"/>
    <cellStyle name="60% - Accent5 7" xfId="1769" xr:uid="{2A51B458-C90E-442D-9B62-B83BD1EB226F}"/>
    <cellStyle name="60% - Accent5 8" xfId="1803" xr:uid="{7483D040-3641-4ECE-94A8-D1A37A12B9D1}"/>
    <cellStyle name="60% - Accent6" xfId="1334" builtinId="52" customBuiltin="1"/>
    <cellStyle name="60% - Accent6 2" xfId="34" xr:uid="{00000000-0005-0000-0000-0000C1020000}"/>
    <cellStyle name="60% - Accent6 2 2" xfId="96" xr:uid="{00000000-0005-0000-0000-0000C2020000}"/>
    <cellStyle name="60% - Accent6 2 2 2" xfId="1058" xr:uid="{00000000-0005-0000-0000-0000C3020000}"/>
    <cellStyle name="60% - Accent6 2 2 3" xfId="1692" xr:uid="{BD53B060-474A-45C2-BDEE-A4B9092E5DBE}"/>
    <cellStyle name="60% - Accent6 2 3" xfId="1059" xr:uid="{00000000-0005-0000-0000-0000C4020000}"/>
    <cellStyle name="60% - Accent6 2 4" xfId="1421" xr:uid="{78950BB2-24B5-4C3B-A9A2-67E5F0307F80}"/>
    <cellStyle name="60% - Accent6 3" xfId="397" xr:uid="{00000000-0005-0000-0000-0000C5020000}"/>
    <cellStyle name="60% - Accent6 3 2" xfId="1659" xr:uid="{7E6BAB26-DE41-4989-AA1F-0D5C5D99F61D}"/>
    <cellStyle name="60% - Accent6 4" xfId="1396" xr:uid="{0E6609FF-B57E-4526-B484-E7D3657BFEEF}"/>
    <cellStyle name="60% - Accent6 5" xfId="1440" xr:uid="{A5D10C4F-94E7-48D6-9A57-8876609B9789}"/>
    <cellStyle name="60% - Accent6 6" xfId="1502" xr:uid="{038F52DD-1CCC-4414-B2F8-E86AB8461DB0}"/>
    <cellStyle name="60% - Accent6 7" xfId="1772" xr:uid="{3B38F234-660E-45D2-A18B-C04A54051539}"/>
    <cellStyle name="60% - Accent6 8" xfId="1806" xr:uid="{B3E442C9-F7C4-4F95-90F3-C1D7A1772261}"/>
    <cellStyle name="60% - Акцент1 2" xfId="929" xr:uid="{00000000-0005-0000-0000-0000C6020000}"/>
    <cellStyle name="60% — акцент1 2" xfId="930" xr:uid="{00000000-0005-0000-0000-0000C7020000}"/>
    <cellStyle name="60% - Акцент2 2" xfId="931" xr:uid="{00000000-0005-0000-0000-0000C8020000}"/>
    <cellStyle name="60% — акцент2 2" xfId="932" xr:uid="{00000000-0005-0000-0000-0000C9020000}"/>
    <cellStyle name="60% - Акцент3 2" xfId="933" xr:uid="{00000000-0005-0000-0000-0000CA020000}"/>
    <cellStyle name="60% — акцент3 2" xfId="934" xr:uid="{00000000-0005-0000-0000-0000CB020000}"/>
    <cellStyle name="60% - Акцент4 2" xfId="935" xr:uid="{00000000-0005-0000-0000-0000CC020000}"/>
    <cellStyle name="60% — акцент4 2" xfId="936" xr:uid="{00000000-0005-0000-0000-0000CD020000}"/>
    <cellStyle name="60% - Акцент5 2" xfId="937" xr:uid="{00000000-0005-0000-0000-0000CE020000}"/>
    <cellStyle name="60% — акцент5 2" xfId="938" xr:uid="{00000000-0005-0000-0000-0000CF020000}"/>
    <cellStyle name="60% - Акцент6 2" xfId="939" xr:uid="{00000000-0005-0000-0000-0000D0020000}"/>
    <cellStyle name="60% — акцент6 2" xfId="940" xr:uid="{00000000-0005-0000-0000-0000D1020000}"/>
    <cellStyle name="Accent1" xfId="1232" builtinId="29" customBuiltin="1"/>
    <cellStyle name="Accent1 2" xfId="35" xr:uid="{00000000-0005-0000-0000-0000D3020000}"/>
    <cellStyle name="Accent1 2 2" xfId="97" xr:uid="{00000000-0005-0000-0000-0000D4020000}"/>
    <cellStyle name="Accent1 2 2 2" xfId="1060" xr:uid="{00000000-0005-0000-0000-0000D5020000}"/>
    <cellStyle name="Accent1 2 3" xfId="1061" xr:uid="{00000000-0005-0000-0000-0000D6020000}"/>
    <cellStyle name="Accent1 2 4" xfId="1693" xr:uid="{D9AA449B-EBE3-4013-BE64-A928C6A37DF4}"/>
    <cellStyle name="Accent1 3" xfId="398" xr:uid="{00000000-0005-0000-0000-0000D7020000}"/>
    <cellStyle name="Accent2" xfId="1235" builtinId="33" customBuiltin="1"/>
    <cellStyle name="Accent2 2" xfId="36" xr:uid="{00000000-0005-0000-0000-0000D9020000}"/>
    <cellStyle name="Accent2 2 2" xfId="98" xr:uid="{00000000-0005-0000-0000-0000DA020000}"/>
    <cellStyle name="Accent2 2 2 2" xfId="1062" xr:uid="{00000000-0005-0000-0000-0000DB020000}"/>
    <cellStyle name="Accent2 2 3" xfId="1063" xr:uid="{00000000-0005-0000-0000-0000DC020000}"/>
    <cellStyle name="Accent2 2 4" xfId="1694" xr:uid="{E315E0EA-9067-40F2-BFE6-69BD9388635C}"/>
    <cellStyle name="Accent2 3" xfId="399" xr:uid="{00000000-0005-0000-0000-0000DD020000}"/>
    <cellStyle name="Accent3" xfId="1238" builtinId="37" customBuiltin="1"/>
    <cellStyle name="Accent3 2" xfId="37" xr:uid="{00000000-0005-0000-0000-0000DF020000}"/>
    <cellStyle name="Accent3 2 2" xfId="99" xr:uid="{00000000-0005-0000-0000-0000E0020000}"/>
    <cellStyle name="Accent3 2 2 2" xfId="1064" xr:uid="{00000000-0005-0000-0000-0000E1020000}"/>
    <cellStyle name="Accent3 2 3" xfId="1065" xr:uid="{00000000-0005-0000-0000-0000E2020000}"/>
    <cellStyle name="Accent3 2 4" xfId="1695" xr:uid="{5B98FBA3-00C5-4E51-891B-7BA6B274F2DA}"/>
    <cellStyle name="Accent3 3" xfId="400" xr:uid="{00000000-0005-0000-0000-0000E3020000}"/>
    <cellStyle name="Accent4" xfId="1241" builtinId="41" customBuiltin="1"/>
    <cellStyle name="Accent4 2" xfId="38" xr:uid="{00000000-0005-0000-0000-0000E5020000}"/>
    <cellStyle name="Accent4 2 2" xfId="100" xr:uid="{00000000-0005-0000-0000-0000E6020000}"/>
    <cellStyle name="Accent4 2 2 2" xfId="1066" xr:uid="{00000000-0005-0000-0000-0000E7020000}"/>
    <cellStyle name="Accent4 2 3" xfId="1067" xr:uid="{00000000-0005-0000-0000-0000E8020000}"/>
    <cellStyle name="Accent4 2 4" xfId="1696" xr:uid="{B6530B64-F8BC-4CEE-920F-47C264885913}"/>
    <cellStyle name="Accent4 3" xfId="401" xr:uid="{00000000-0005-0000-0000-0000E9020000}"/>
    <cellStyle name="Accent5" xfId="1244" builtinId="45" customBuiltin="1"/>
    <cellStyle name="Accent5 2" xfId="39" xr:uid="{00000000-0005-0000-0000-0000EB020000}"/>
    <cellStyle name="Accent5 2 2" xfId="101" xr:uid="{00000000-0005-0000-0000-0000EC020000}"/>
    <cellStyle name="Accent5 2 2 2" xfId="1068" xr:uid="{00000000-0005-0000-0000-0000ED020000}"/>
    <cellStyle name="Accent5 2 3" xfId="1069" xr:uid="{00000000-0005-0000-0000-0000EE020000}"/>
    <cellStyle name="Accent5 2 4" xfId="1697" xr:uid="{73309861-EC24-4D74-AA76-5196FDD44064}"/>
    <cellStyle name="Accent5 3" xfId="402" xr:uid="{00000000-0005-0000-0000-0000EF020000}"/>
    <cellStyle name="Accent6" xfId="1247" builtinId="49" customBuiltin="1"/>
    <cellStyle name="Accent6 2" xfId="40" xr:uid="{00000000-0005-0000-0000-0000F1020000}"/>
    <cellStyle name="Accent6 2 2" xfId="102" xr:uid="{00000000-0005-0000-0000-0000F2020000}"/>
    <cellStyle name="Accent6 2 2 2" xfId="1070" xr:uid="{00000000-0005-0000-0000-0000F3020000}"/>
    <cellStyle name="Accent6 2 3" xfId="1071" xr:uid="{00000000-0005-0000-0000-0000F4020000}"/>
    <cellStyle name="Accent6 2 4" xfId="1698" xr:uid="{2E6FC8E6-366A-4C45-8F73-E39599105FC4}"/>
    <cellStyle name="Accent6 3" xfId="403" xr:uid="{00000000-0005-0000-0000-0000F5020000}"/>
    <cellStyle name="Bad" xfId="1223" builtinId="27" customBuiltin="1"/>
    <cellStyle name="Bad 2" xfId="41" xr:uid="{00000000-0005-0000-0000-0000F7020000}"/>
    <cellStyle name="Bad 2 2" xfId="103" xr:uid="{00000000-0005-0000-0000-0000F8020000}"/>
    <cellStyle name="Bad 2 2 2" xfId="1072" xr:uid="{00000000-0005-0000-0000-0000F9020000}"/>
    <cellStyle name="Bad 2 3" xfId="1073" xr:uid="{00000000-0005-0000-0000-0000FA020000}"/>
    <cellStyle name="Bad 2 4" xfId="1699" xr:uid="{EC62EB22-B27B-43B3-9241-41F20ED5C05D}"/>
    <cellStyle name="Bad 3" xfId="404" xr:uid="{00000000-0005-0000-0000-0000FB020000}"/>
    <cellStyle name="Calculation" xfId="1226" builtinId="22" customBuiltin="1"/>
    <cellStyle name="Calculation 2" xfId="42" xr:uid="{00000000-0005-0000-0000-0000FD020000}"/>
    <cellStyle name="Calculation 2 2" xfId="104" xr:uid="{00000000-0005-0000-0000-0000FE020000}"/>
    <cellStyle name="Calculation 2 2 2" xfId="425" xr:uid="{00000000-0005-0000-0000-0000FF020000}"/>
    <cellStyle name="Calculation 2 2 2 2" xfId="1074" xr:uid="{00000000-0005-0000-0000-000000030000}"/>
    <cellStyle name="Calculation 2 2 2 3" xfId="1075" xr:uid="{00000000-0005-0000-0000-000001030000}"/>
    <cellStyle name="Calculation 2 2 2 4" xfId="1076" xr:uid="{00000000-0005-0000-0000-000002030000}"/>
    <cellStyle name="Calculation 2 2 3" xfId="821" xr:uid="{00000000-0005-0000-0000-000003030000}"/>
    <cellStyle name="Calculation 2 2 4" xfId="1077" xr:uid="{00000000-0005-0000-0000-000004030000}"/>
    <cellStyle name="Calculation 2 2 5" xfId="1078" xr:uid="{00000000-0005-0000-0000-000005030000}"/>
    <cellStyle name="Calculation 2 3" xfId="1079" xr:uid="{00000000-0005-0000-0000-000006030000}"/>
    <cellStyle name="Calculation 2 4" xfId="1279" xr:uid="{00000000-0005-0000-0000-000007030000}"/>
    <cellStyle name="Calculation 2 5" xfId="1700" xr:uid="{1D43BDA2-B073-40F1-A3E4-BBC5923FD3DE}"/>
    <cellStyle name="Calculation 3" xfId="405" xr:uid="{00000000-0005-0000-0000-000008030000}"/>
    <cellStyle name="Check Cell" xfId="1228" builtinId="23" customBuiltin="1"/>
    <cellStyle name="Check Cell 2" xfId="43" xr:uid="{00000000-0005-0000-0000-00000A030000}"/>
    <cellStyle name="Check Cell 2 2" xfId="105" xr:uid="{00000000-0005-0000-0000-00000B030000}"/>
    <cellStyle name="Check Cell 2 2 2" xfId="1080" xr:uid="{00000000-0005-0000-0000-00000C030000}"/>
    <cellStyle name="Check Cell 2 3" xfId="1081" xr:uid="{00000000-0005-0000-0000-00000D030000}"/>
    <cellStyle name="Check Cell 2 4" xfId="1701" xr:uid="{E46EAEB2-CF4E-40FC-8032-0DD9E6533C45}"/>
    <cellStyle name="Check Cell 3" xfId="406" xr:uid="{00000000-0005-0000-0000-00000E030000}"/>
    <cellStyle name="Comma" xfId="1364" builtinId="3"/>
    <cellStyle name="Comma 10" xfId="420" xr:uid="{00000000-0005-0000-0000-000010030000}"/>
    <cellStyle name="Comma 11" xfId="1412" xr:uid="{EE349912-6350-404B-83C7-921EA5FF51C6}"/>
    <cellStyle name="Comma 12" xfId="1366" xr:uid="{ED35160D-8B46-4449-9402-4F998674B32A}"/>
    <cellStyle name="Comma 13" xfId="1619" xr:uid="{8248BD04-08BF-4C3D-8189-78C54554F2A2}"/>
    <cellStyle name="Comma 13 2" xfId="1293" xr:uid="{00000000-0005-0000-0000-000011030000}"/>
    <cellStyle name="Comma 15" xfId="1082" xr:uid="{00000000-0005-0000-0000-000012030000}"/>
    <cellStyle name="Comma 19" xfId="1305" xr:uid="{00000000-0005-0000-0000-000013030000}"/>
    <cellStyle name="Comma 2" xfId="9" xr:uid="{00000000-0005-0000-0000-000014030000}"/>
    <cellStyle name="Comma 2 2" xfId="71" xr:uid="{00000000-0005-0000-0000-000015030000}"/>
    <cellStyle name="Comma 2 2 2" xfId="106" xr:uid="{00000000-0005-0000-0000-000016030000}"/>
    <cellStyle name="Comma 2 2 2 2" xfId="297" xr:uid="{00000000-0005-0000-0000-000017030000}"/>
    <cellStyle name="Comma 2 2 2 3" xfId="995" xr:uid="{00000000-0005-0000-0000-000018030000}"/>
    <cellStyle name="Comma 2 2 2 4" xfId="1643" xr:uid="{E3F47EBA-545E-46F4-BEFA-62E6300075DB}"/>
    <cellStyle name="Comma 2 2 3" xfId="1083" xr:uid="{00000000-0005-0000-0000-000019030000}"/>
    <cellStyle name="Comma 2 3" xfId="74" xr:uid="{00000000-0005-0000-0000-00001A030000}"/>
    <cellStyle name="Comma 2 3 2" xfId="298" xr:uid="{00000000-0005-0000-0000-00001B030000}"/>
    <cellStyle name="Comma 2 3 2 2" xfId="1626" xr:uid="{E7138340-779A-4CD7-AE32-6A9A4A8E47EE}"/>
    <cellStyle name="Comma 2 3 3" xfId="1607" xr:uid="{3C3A46B9-F1BF-496B-9BE9-41EF582A6AB8}"/>
    <cellStyle name="Comma 2 4" xfId="67" xr:uid="{00000000-0005-0000-0000-00001C030000}"/>
    <cellStyle name="Comma 2 4 2" xfId="1703" xr:uid="{6E0784B6-9E06-449D-A62D-0384EBF0EDA3}"/>
    <cellStyle name="Comma 2 5" xfId="16" xr:uid="{00000000-0005-0000-0000-00001D030000}"/>
    <cellStyle name="Comma 2 6" xfId="1455" xr:uid="{242C5752-9F11-42D9-BD17-A3BA9D90DBA8}"/>
    <cellStyle name="Comma 3" xfId="11" xr:uid="{00000000-0005-0000-0000-00001E030000}"/>
    <cellStyle name="Comma 3 2" xfId="107" xr:uid="{00000000-0005-0000-0000-00001F030000}"/>
    <cellStyle name="Comma 3 2 2" xfId="299" xr:uid="{00000000-0005-0000-0000-000020030000}"/>
    <cellStyle name="Comma 3 2 2 2" xfId="300" xr:uid="{00000000-0005-0000-0000-000021030000}"/>
    <cellStyle name="Comma 3 2 2 2 2" xfId="1084" xr:uid="{00000000-0005-0000-0000-000022030000}"/>
    <cellStyle name="Comma 3 2 2 2 2 2" xfId="1326" xr:uid="{00000000-0005-0000-0000-000023030000}"/>
    <cellStyle name="Comma 3 2 2 2 3" xfId="1302" xr:uid="{00000000-0005-0000-0000-000024030000}"/>
    <cellStyle name="Comma 3 2 2 3" xfId="1085" xr:uid="{00000000-0005-0000-0000-000025030000}"/>
    <cellStyle name="Comma 3 2 2 3 2" xfId="1316" xr:uid="{00000000-0005-0000-0000-000026030000}"/>
    <cellStyle name="Comma 3 2 2 4" xfId="1290" xr:uid="{00000000-0005-0000-0000-000027030000}"/>
    <cellStyle name="Comma 3 2 3" xfId="426" xr:uid="{00000000-0005-0000-0000-000028030000}"/>
    <cellStyle name="Comma 3 2 3 2" xfId="1320" xr:uid="{00000000-0005-0000-0000-000029030000}"/>
    <cellStyle name="Comma 3 2 3 3" xfId="1296" xr:uid="{00000000-0005-0000-0000-00002A030000}"/>
    <cellStyle name="Comma 3 2 4" xfId="662" xr:uid="{00000000-0005-0000-0000-00002B030000}"/>
    <cellStyle name="Comma 3 2 4 2" xfId="1310" xr:uid="{00000000-0005-0000-0000-00002C030000}"/>
    <cellStyle name="Comma 3 2 5" xfId="1086" xr:uid="{00000000-0005-0000-0000-00002D030000}"/>
    <cellStyle name="Comma 3 2 6" xfId="1280" xr:uid="{00000000-0005-0000-0000-00002E030000}"/>
    <cellStyle name="Comma 3 3" xfId="70" xr:uid="{00000000-0005-0000-0000-00002F030000}"/>
    <cellStyle name="Comma 3 3 2" xfId="1704" xr:uid="{806789D6-2EED-4FBE-B0A4-F32B22A80DA0}"/>
    <cellStyle name="Comma 3 4" xfId="1087" xr:uid="{00000000-0005-0000-0000-000030030000}"/>
    <cellStyle name="Comma 4" xfId="73" xr:uid="{00000000-0005-0000-0000-000031030000}"/>
    <cellStyle name="Comma 4 2" xfId="301" xr:uid="{00000000-0005-0000-0000-000032030000}"/>
    <cellStyle name="Comma 4 2 2" xfId="302" xr:uid="{00000000-0005-0000-0000-000033030000}"/>
    <cellStyle name="Comma 4 2 3" xfId="1622" xr:uid="{2085B36A-89F6-442D-80A3-135BD49CF4F3}"/>
    <cellStyle name="Comma 4 3" xfId="303" xr:uid="{00000000-0005-0000-0000-000034030000}"/>
    <cellStyle name="Comma 4 3 2" xfId="304" xr:uid="{00000000-0005-0000-0000-000035030000}"/>
    <cellStyle name="Comma 4 4" xfId="1088" xr:uid="{00000000-0005-0000-0000-000036030000}"/>
    <cellStyle name="Comma 4 5" xfId="1089" xr:uid="{00000000-0005-0000-0000-000037030000}"/>
    <cellStyle name="Comma 5" xfId="65" xr:uid="{00000000-0005-0000-0000-000038030000}"/>
    <cellStyle name="Comma 5 2" xfId="305" xr:uid="{00000000-0005-0000-0000-000039030000}"/>
    <cellStyle name="Comma 5 2 2" xfId="306" xr:uid="{00000000-0005-0000-0000-00003A030000}"/>
    <cellStyle name="Comma 5 2 2 2" xfId="1319" xr:uid="{00000000-0005-0000-0000-00003B030000}"/>
    <cellStyle name="Comma 5 2 3" xfId="1090" xr:uid="{00000000-0005-0000-0000-00003C030000}"/>
    <cellStyle name="Comma 5 2 4" xfId="1295" xr:uid="{00000000-0005-0000-0000-00003D030000}"/>
    <cellStyle name="Comma 5 3" xfId="424" xr:uid="{00000000-0005-0000-0000-00003E030000}"/>
    <cellStyle name="Comma 5 3 2" xfId="1091" xr:uid="{00000000-0005-0000-0000-00003F030000}"/>
    <cellStyle name="Comma 5 3 3" xfId="1309" xr:uid="{00000000-0005-0000-0000-000040030000}"/>
    <cellStyle name="Comma 5 4" xfId="659" xr:uid="{00000000-0005-0000-0000-000041030000}"/>
    <cellStyle name="Comma 5 5" xfId="1278" xr:uid="{00000000-0005-0000-0000-000042030000}"/>
    <cellStyle name="Comma 5 6" xfId="1617" xr:uid="{A15B1044-7118-4BED-8CAD-AE85E3184FD6}"/>
    <cellStyle name="Comma 6" xfId="14" xr:uid="{00000000-0005-0000-0000-000043030000}"/>
    <cellStyle name="Comma 6 10" xfId="657" xr:uid="{00000000-0005-0000-0000-000044030000}"/>
    <cellStyle name="Comma 6 11" xfId="1289" xr:uid="{00000000-0005-0000-0000-000045030000}"/>
    <cellStyle name="Comma 6 12" xfId="1625" xr:uid="{B4DA7722-720E-4BE9-9C93-32CA7F513C13}"/>
    <cellStyle name="Comma 6 2" xfId="307" xr:uid="{00000000-0005-0000-0000-000046030000}"/>
    <cellStyle name="Comma 6 2 2" xfId="1092" xr:uid="{00000000-0005-0000-0000-000047030000}"/>
    <cellStyle name="Comma 6 2 2 2" xfId="1325" xr:uid="{00000000-0005-0000-0000-000048030000}"/>
    <cellStyle name="Comma 6 2 3" xfId="1301" xr:uid="{00000000-0005-0000-0000-000049030000}"/>
    <cellStyle name="Comma 6 2 4" xfId="1642" xr:uid="{FC76315D-98B5-493D-AF89-C34423F0636A}"/>
    <cellStyle name="Comma 6 3" xfId="308" xr:uid="{00000000-0005-0000-0000-00004A030000}"/>
    <cellStyle name="Comma 6 3 2" xfId="309" xr:uid="{00000000-0005-0000-0000-00004B030000}"/>
    <cellStyle name="Comma 6 3 2 2" xfId="310" xr:uid="{00000000-0005-0000-0000-00004C030000}"/>
    <cellStyle name="Comma 6 3 2 2 2" xfId="591" xr:uid="{00000000-0005-0000-0000-00004D030000}"/>
    <cellStyle name="Comma 6 3 2 2 3" xfId="824" xr:uid="{00000000-0005-0000-0000-00004E030000}"/>
    <cellStyle name="Comma 6 3 2 3" xfId="311" xr:uid="{00000000-0005-0000-0000-00004F030000}"/>
    <cellStyle name="Comma 6 3 2 3 2" xfId="592" xr:uid="{00000000-0005-0000-0000-000050030000}"/>
    <cellStyle name="Comma 6 3 2 3 3" xfId="825" xr:uid="{00000000-0005-0000-0000-000051030000}"/>
    <cellStyle name="Comma 6 3 2 4" xfId="590" xr:uid="{00000000-0005-0000-0000-000052030000}"/>
    <cellStyle name="Comma 6 3 2 5" xfId="823" xr:uid="{00000000-0005-0000-0000-000053030000}"/>
    <cellStyle name="Comma 6 3 3" xfId="312" xr:uid="{00000000-0005-0000-0000-000054030000}"/>
    <cellStyle name="Comma 6 3 3 2" xfId="593" xr:uid="{00000000-0005-0000-0000-000055030000}"/>
    <cellStyle name="Comma 6 3 3 3" xfId="826" xr:uid="{00000000-0005-0000-0000-000056030000}"/>
    <cellStyle name="Comma 6 3 4" xfId="313" xr:uid="{00000000-0005-0000-0000-000057030000}"/>
    <cellStyle name="Comma 6 3 4 2" xfId="594" xr:uid="{00000000-0005-0000-0000-000058030000}"/>
    <cellStyle name="Comma 6 3 4 3" xfId="827" xr:uid="{00000000-0005-0000-0000-000059030000}"/>
    <cellStyle name="Comma 6 3 5" xfId="589" xr:uid="{00000000-0005-0000-0000-00005A030000}"/>
    <cellStyle name="Comma 6 3 6" xfId="822" xr:uid="{00000000-0005-0000-0000-00005B030000}"/>
    <cellStyle name="Comma 6 3 7" xfId="1315" xr:uid="{00000000-0005-0000-0000-00005C030000}"/>
    <cellStyle name="Comma 6 4" xfId="314" xr:uid="{00000000-0005-0000-0000-00005D030000}"/>
    <cellStyle name="Comma 6 4 2" xfId="315" xr:uid="{00000000-0005-0000-0000-00005E030000}"/>
    <cellStyle name="Comma 6 4 2 2" xfId="316" xr:uid="{00000000-0005-0000-0000-00005F030000}"/>
    <cellStyle name="Comma 6 4 2 2 2" xfId="597" xr:uid="{00000000-0005-0000-0000-000060030000}"/>
    <cellStyle name="Comma 6 4 2 2 3" xfId="830" xr:uid="{00000000-0005-0000-0000-000061030000}"/>
    <cellStyle name="Comma 6 4 2 3" xfId="317" xr:uid="{00000000-0005-0000-0000-000062030000}"/>
    <cellStyle name="Comma 6 4 2 3 2" xfId="598" xr:uid="{00000000-0005-0000-0000-000063030000}"/>
    <cellStyle name="Comma 6 4 2 3 3" xfId="831" xr:uid="{00000000-0005-0000-0000-000064030000}"/>
    <cellStyle name="Comma 6 4 2 4" xfId="596" xr:uid="{00000000-0005-0000-0000-000065030000}"/>
    <cellStyle name="Comma 6 4 2 5" xfId="829" xr:uid="{00000000-0005-0000-0000-000066030000}"/>
    <cellStyle name="Comma 6 4 3" xfId="318" xr:uid="{00000000-0005-0000-0000-000067030000}"/>
    <cellStyle name="Comma 6 4 3 2" xfId="599" xr:uid="{00000000-0005-0000-0000-000068030000}"/>
    <cellStyle name="Comma 6 4 3 3" xfId="832" xr:uid="{00000000-0005-0000-0000-000069030000}"/>
    <cellStyle name="Comma 6 4 4" xfId="319" xr:uid="{00000000-0005-0000-0000-00006A030000}"/>
    <cellStyle name="Comma 6 4 4 2" xfId="600" xr:uid="{00000000-0005-0000-0000-00006B030000}"/>
    <cellStyle name="Comma 6 4 4 3" xfId="833" xr:uid="{00000000-0005-0000-0000-00006C030000}"/>
    <cellStyle name="Comma 6 4 5" xfId="595" xr:uid="{00000000-0005-0000-0000-00006D030000}"/>
    <cellStyle name="Comma 6 4 6" xfId="828" xr:uid="{00000000-0005-0000-0000-00006E030000}"/>
    <cellStyle name="Comma 6 5" xfId="320" xr:uid="{00000000-0005-0000-0000-00006F030000}"/>
    <cellStyle name="Comma 6 5 2" xfId="321" xr:uid="{00000000-0005-0000-0000-000070030000}"/>
    <cellStyle name="Comma 6 5 2 2" xfId="602" xr:uid="{00000000-0005-0000-0000-000071030000}"/>
    <cellStyle name="Comma 6 5 2 3" xfId="835" xr:uid="{00000000-0005-0000-0000-000072030000}"/>
    <cellStyle name="Comma 6 5 3" xfId="322" xr:uid="{00000000-0005-0000-0000-000073030000}"/>
    <cellStyle name="Comma 6 5 3 2" xfId="603" xr:uid="{00000000-0005-0000-0000-000074030000}"/>
    <cellStyle name="Comma 6 5 3 3" xfId="836" xr:uid="{00000000-0005-0000-0000-000075030000}"/>
    <cellStyle name="Comma 6 5 4" xfId="601" xr:uid="{00000000-0005-0000-0000-000076030000}"/>
    <cellStyle name="Comma 6 5 5" xfId="834" xr:uid="{00000000-0005-0000-0000-000077030000}"/>
    <cellStyle name="Comma 6 6" xfId="323" xr:uid="{00000000-0005-0000-0000-000078030000}"/>
    <cellStyle name="Comma 6 6 2" xfId="324" xr:uid="{00000000-0005-0000-0000-000079030000}"/>
    <cellStyle name="Comma 6 6 2 2" xfId="605" xr:uid="{00000000-0005-0000-0000-00007A030000}"/>
    <cellStyle name="Comma 6 6 2 3" xfId="838" xr:uid="{00000000-0005-0000-0000-00007B030000}"/>
    <cellStyle name="Comma 6 6 3" xfId="325" xr:uid="{00000000-0005-0000-0000-00007C030000}"/>
    <cellStyle name="Comma 6 6 3 2" xfId="606" xr:uid="{00000000-0005-0000-0000-00007D030000}"/>
    <cellStyle name="Comma 6 6 3 3" xfId="839" xr:uid="{00000000-0005-0000-0000-00007E030000}"/>
    <cellStyle name="Comma 6 6 4" xfId="604" xr:uid="{00000000-0005-0000-0000-00007F030000}"/>
    <cellStyle name="Comma 6 6 5" xfId="837" xr:uid="{00000000-0005-0000-0000-000080030000}"/>
    <cellStyle name="Comma 6 7" xfId="326" xr:uid="{00000000-0005-0000-0000-000081030000}"/>
    <cellStyle name="Comma 6 7 2" xfId="607" xr:uid="{00000000-0005-0000-0000-000082030000}"/>
    <cellStyle name="Comma 6 7 3" xfId="840" xr:uid="{00000000-0005-0000-0000-000083030000}"/>
    <cellStyle name="Comma 6 8" xfId="327" xr:uid="{00000000-0005-0000-0000-000084030000}"/>
    <cellStyle name="Comma 6 8 2" xfId="608" xr:uid="{00000000-0005-0000-0000-000085030000}"/>
    <cellStyle name="Comma 6 8 3" xfId="841" xr:uid="{00000000-0005-0000-0000-000086030000}"/>
    <cellStyle name="Comma 6 9" xfId="422" xr:uid="{00000000-0005-0000-0000-000087030000}"/>
    <cellStyle name="Comma 7" xfId="328" xr:uid="{00000000-0005-0000-0000-000088030000}"/>
    <cellStyle name="Comma 7 2" xfId="1093" xr:uid="{00000000-0005-0000-0000-000089030000}"/>
    <cellStyle name="Comma 7 2 2" xfId="1094" xr:uid="{00000000-0005-0000-0000-00008A030000}"/>
    <cellStyle name="Comma 7 3" xfId="1095" xr:uid="{00000000-0005-0000-0000-00008B030000}"/>
    <cellStyle name="Comma 7 4" xfId="1647" xr:uid="{3149DD8A-2CB2-4121-BBB8-AF7856EA02AC}"/>
    <cellStyle name="Comma 8" xfId="329" xr:uid="{00000000-0005-0000-0000-00008C030000}"/>
    <cellStyle name="Comma 8 2" xfId="330" xr:uid="{00000000-0005-0000-0000-00008D030000}"/>
    <cellStyle name="Comma 8 3" xfId="1096" xr:uid="{00000000-0005-0000-0000-00008E030000}"/>
    <cellStyle name="Comma 8 4" xfId="1702" xr:uid="{C74A6AF0-BD91-4A71-832B-5EDADB08030C}"/>
    <cellStyle name="Comma 9" xfId="331" xr:uid="{00000000-0005-0000-0000-00008F030000}"/>
    <cellStyle name="Comma 9 2" xfId="332" xr:uid="{00000000-0005-0000-0000-000090030000}"/>
    <cellStyle name="Comma 9 3" xfId="1097" xr:uid="{00000000-0005-0000-0000-000091030000}"/>
    <cellStyle name="Comma 9 4" xfId="1649" xr:uid="{11064499-E6E0-4695-BDBA-605105F62722}"/>
    <cellStyle name="Explanatory Text" xfId="1230" builtinId="53" customBuiltin="1"/>
    <cellStyle name="Explanatory Text 2" xfId="44" xr:uid="{00000000-0005-0000-0000-000093030000}"/>
    <cellStyle name="Explanatory Text 2 2" xfId="108" xr:uid="{00000000-0005-0000-0000-000094030000}"/>
    <cellStyle name="Explanatory Text 2 2 2" xfId="1098" xr:uid="{00000000-0005-0000-0000-000095030000}"/>
    <cellStyle name="Explanatory Text 2 3" xfId="1099" xr:uid="{00000000-0005-0000-0000-000096030000}"/>
    <cellStyle name="Explanatory Text 2 4" xfId="1705" xr:uid="{03B931B4-0CBF-4712-BA07-D6FD32503FFE}"/>
    <cellStyle name="Explanatory Text 3" xfId="407" xr:uid="{00000000-0005-0000-0000-000097030000}"/>
    <cellStyle name="Good" xfId="1222" builtinId="26" customBuiltin="1"/>
    <cellStyle name="Good 2" xfId="45" xr:uid="{00000000-0005-0000-0000-000099030000}"/>
    <cellStyle name="Good 2 2" xfId="109" xr:uid="{00000000-0005-0000-0000-00009A030000}"/>
    <cellStyle name="Good 2 2 2" xfId="1100" xr:uid="{00000000-0005-0000-0000-00009B030000}"/>
    <cellStyle name="Good 2 3" xfId="1101" xr:uid="{00000000-0005-0000-0000-00009C030000}"/>
    <cellStyle name="Good 2 4" xfId="1706" xr:uid="{33DB48D8-FAFC-4730-98DD-FA3827648F2B}"/>
    <cellStyle name="Good 3" xfId="408" xr:uid="{00000000-0005-0000-0000-00009D030000}"/>
    <cellStyle name="Heading 1" xfId="1218" builtinId="16" customBuiltin="1"/>
    <cellStyle name="Heading 1 2" xfId="46" xr:uid="{00000000-0005-0000-0000-00009F030000}"/>
    <cellStyle name="Heading 1 2 2" xfId="110" xr:uid="{00000000-0005-0000-0000-0000A0030000}"/>
    <cellStyle name="Heading 1 2 2 2" xfId="1102" xr:uid="{00000000-0005-0000-0000-0000A1030000}"/>
    <cellStyle name="Heading 1 2 3" xfId="1103" xr:uid="{00000000-0005-0000-0000-0000A2030000}"/>
    <cellStyle name="Heading 1 2 4" xfId="1707" xr:uid="{F576F7C3-EF24-40C1-895F-0B0D6B8AC358}"/>
    <cellStyle name="Heading 1 3" xfId="409" xr:uid="{00000000-0005-0000-0000-0000A3030000}"/>
    <cellStyle name="Heading 2" xfId="1219" builtinId="17" customBuiltin="1"/>
    <cellStyle name="Heading 2 2" xfId="47" xr:uid="{00000000-0005-0000-0000-0000A5030000}"/>
    <cellStyle name="Heading 2 2 2" xfId="111" xr:uid="{00000000-0005-0000-0000-0000A6030000}"/>
    <cellStyle name="Heading 2 2 2 2" xfId="1104" xr:uid="{00000000-0005-0000-0000-0000A7030000}"/>
    <cellStyle name="Heading 2 2 3" xfId="1105" xr:uid="{00000000-0005-0000-0000-0000A8030000}"/>
    <cellStyle name="Heading 2 2 4" xfId="1708" xr:uid="{5853E8B0-AF66-45BB-8ED9-0F4B9BD7F962}"/>
    <cellStyle name="Heading 2 3" xfId="410" xr:uid="{00000000-0005-0000-0000-0000A9030000}"/>
    <cellStyle name="Heading 3" xfId="1220" builtinId="18" customBuiltin="1"/>
    <cellStyle name="Heading 3 2" xfId="48" xr:uid="{00000000-0005-0000-0000-0000AB030000}"/>
    <cellStyle name="Heading 3 2 2" xfId="112" xr:uid="{00000000-0005-0000-0000-0000AC030000}"/>
    <cellStyle name="Heading 3 2 2 2" xfId="1106" xr:uid="{00000000-0005-0000-0000-0000AD030000}"/>
    <cellStyle name="Heading 3 2 3" xfId="1107" xr:uid="{00000000-0005-0000-0000-0000AE030000}"/>
    <cellStyle name="Heading 3 2 4" xfId="1709" xr:uid="{053B202C-814E-4142-983E-14D5A47E9892}"/>
    <cellStyle name="Heading 3 3" xfId="411" xr:uid="{00000000-0005-0000-0000-0000AF030000}"/>
    <cellStyle name="Heading 4" xfId="1221" builtinId="19" customBuiltin="1"/>
    <cellStyle name="Heading 4 2" xfId="49" xr:uid="{00000000-0005-0000-0000-0000B1030000}"/>
    <cellStyle name="Heading 4 2 2" xfId="113" xr:uid="{00000000-0005-0000-0000-0000B2030000}"/>
    <cellStyle name="Heading 4 2 2 2" xfId="1108" xr:uid="{00000000-0005-0000-0000-0000B3030000}"/>
    <cellStyle name="Heading 4 2 3" xfId="1109" xr:uid="{00000000-0005-0000-0000-0000B4030000}"/>
    <cellStyle name="Heading 4 2 4" xfId="1710" xr:uid="{AE30C050-1E71-4A40-B6CF-01A6DB0E9E93}"/>
    <cellStyle name="Heading 4 3" xfId="412" xr:uid="{00000000-0005-0000-0000-0000B5030000}"/>
    <cellStyle name="Input" xfId="1224" builtinId="20" customBuiltin="1"/>
    <cellStyle name="Input 2" xfId="50" xr:uid="{00000000-0005-0000-0000-0000B7030000}"/>
    <cellStyle name="Input 2 2" xfId="114" xr:uid="{00000000-0005-0000-0000-0000B8030000}"/>
    <cellStyle name="Input 2 2 2" xfId="427" xr:uid="{00000000-0005-0000-0000-0000B9030000}"/>
    <cellStyle name="Input 2 2 2 2" xfId="1110" xr:uid="{00000000-0005-0000-0000-0000BA030000}"/>
    <cellStyle name="Input 2 2 2 3" xfId="1111" xr:uid="{00000000-0005-0000-0000-0000BB030000}"/>
    <cellStyle name="Input 2 2 2 4" xfId="1112" xr:uid="{00000000-0005-0000-0000-0000BC030000}"/>
    <cellStyle name="Input 2 2 3" xfId="660" xr:uid="{00000000-0005-0000-0000-0000BD030000}"/>
    <cellStyle name="Input 2 2 4" xfId="1113" xr:uid="{00000000-0005-0000-0000-0000BE030000}"/>
    <cellStyle name="Input 2 2 5" xfId="1114" xr:uid="{00000000-0005-0000-0000-0000BF030000}"/>
    <cellStyle name="Input 2 3" xfId="1115" xr:uid="{00000000-0005-0000-0000-0000C0030000}"/>
    <cellStyle name="Input 2 4" xfId="1281" xr:uid="{00000000-0005-0000-0000-0000C1030000}"/>
    <cellStyle name="Input 2 5" xfId="1711" xr:uid="{F137FACE-DFDE-40B1-9AF2-D8395668F64A}"/>
    <cellStyle name="Input 3" xfId="413" xr:uid="{00000000-0005-0000-0000-0000C2030000}"/>
    <cellStyle name="KPMG Heading 1" xfId="1116" xr:uid="{00000000-0005-0000-0000-0000C3030000}"/>
    <cellStyle name="KPMG Heading 2" xfId="1117" xr:uid="{00000000-0005-0000-0000-0000C4030000}"/>
    <cellStyle name="KPMG Heading 3" xfId="1118" xr:uid="{00000000-0005-0000-0000-0000C5030000}"/>
    <cellStyle name="KPMG Heading 4" xfId="1119" xr:uid="{00000000-0005-0000-0000-0000C6030000}"/>
    <cellStyle name="KPMG Normal" xfId="1120" xr:uid="{00000000-0005-0000-0000-0000C7030000}"/>
    <cellStyle name="KPMG Normal Text" xfId="1121" xr:uid="{00000000-0005-0000-0000-0000C8030000}"/>
    <cellStyle name="KPMG Normal_123" xfId="1122" xr:uid="{00000000-0005-0000-0000-0000C9030000}"/>
    <cellStyle name="Linked Cell" xfId="1227" builtinId="24" customBuiltin="1"/>
    <cellStyle name="Linked Cell 2" xfId="51" xr:uid="{00000000-0005-0000-0000-0000CB030000}"/>
    <cellStyle name="Linked Cell 2 2" xfId="115" xr:uid="{00000000-0005-0000-0000-0000CC030000}"/>
    <cellStyle name="Linked Cell 2 2 2" xfId="1123" xr:uid="{00000000-0005-0000-0000-0000CD030000}"/>
    <cellStyle name="Linked Cell 2 3" xfId="1124" xr:uid="{00000000-0005-0000-0000-0000CE030000}"/>
    <cellStyle name="Linked Cell 2 4" xfId="1712" xr:uid="{0FF801F8-5E07-4907-BE7E-EB0925F8ED5D}"/>
    <cellStyle name="Linked Cell 3" xfId="414" xr:uid="{00000000-0005-0000-0000-0000CF030000}"/>
    <cellStyle name="Neutral" xfId="1328" builtinId="28" customBuiltin="1"/>
    <cellStyle name="Neutral 2" xfId="52" xr:uid="{00000000-0005-0000-0000-0000D1030000}"/>
    <cellStyle name="Neutral 2 2" xfId="77" xr:uid="{00000000-0005-0000-0000-0000D2030000}"/>
    <cellStyle name="Neutral 2 2 2" xfId="1125" xr:uid="{00000000-0005-0000-0000-0000D3030000}"/>
    <cellStyle name="Neutral 2 2 3" xfId="1660" xr:uid="{3DD86F72-4E9D-4C4B-939C-4E3FEA287A41}"/>
    <cellStyle name="Neutral 2 3" xfId="333" xr:uid="{00000000-0005-0000-0000-0000D4030000}"/>
    <cellStyle name="Neutral 2 3 2" xfId="1713" xr:uid="{F334386C-9E74-4D02-BA30-286961FE4AD3}"/>
    <cellStyle name="Neutral 2 4" xfId="1126" xr:uid="{00000000-0005-0000-0000-0000D5030000}"/>
    <cellStyle name="Neutral 2 5" xfId="1127" xr:uid="{00000000-0005-0000-0000-0000D6030000}"/>
    <cellStyle name="Neutral 2 6" xfId="1415" xr:uid="{06799F3C-DBB9-4DDD-924C-B916C8F4DF54}"/>
    <cellStyle name="Neutral 3" xfId="116" xr:uid="{00000000-0005-0000-0000-0000D7030000}"/>
    <cellStyle name="Neutral 3 2" xfId="1128" xr:uid="{00000000-0005-0000-0000-0000D8030000}"/>
    <cellStyle name="Neutral 3 3" xfId="1652" xr:uid="{4788936C-E94B-4613-BCC7-D424D48C6390}"/>
    <cellStyle name="Neutral 4" xfId="334" xr:uid="{00000000-0005-0000-0000-0000D9030000}"/>
    <cellStyle name="Neutral 4 2" xfId="415" xr:uid="{00000000-0005-0000-0000-0000DA030000}"/>
    <cellStyle name="Neutral 5" xfId="996" xr:uid="{00000000-0005-0000-0000-0000DB030000}"/>
    <cellStyle name="Neutral 6" xfId="1384" xr:uid="{C9A33414-831B-4D60-8CBE-3AEB94BE4B1F}"/>
    <cellStyle name="Normal" xfId="0" builtinId="0"/>
    <cellStyle name="Normal 10" xfId="4" xr:uid="{00000000-0005-0000-0000-0000DD030000}"/>
    <cellStyle name="Normal 10 10" xfId="1531" xr:uid="{1D607276-CCAE-403A-92D1-A66281296C58}"/>
    <cellStyle name="Normal 10 2" xfId="335" xr:uid="{00000000-0005-0000-0000-0000DE030000}"/>
    <cellStyle name="Normal 10 2 2" xfId="336" xr:uid="{00000000-0005-0000-0000-0000DF030000}"/>
    <cellStyle name="Normal 10 2 2 2" xfId="337" xr:uid="{00000000-0005-0000-0000-0000E0030000}"/>
    <cellStyle name="Normal 10 2 2 2 2" xfId="611" xr:uid="{00000000-0005-0000-0000-0000E1030000}"/>
    <cellStyle name="Normal 10 2 2 2 3" xfId="844" xr:uid="{00000000-0005-0000-0000-0000E2030000}"/>
    <cellStyle name="Normal 10 2 2 3" xfId="338" xr:uid="{00000000-0005-0000-0000-0000E3030000}"/>
    <cellStyle name="Normal 10 2 2 3 2" xfId="612" xr:uid="{00000000-0005-0000-0000-0000E4030000}"/>
    <cellStyle name="Normal 10 2 2 3 3" xfId="845" xr:uid="{00000000-0005-0000-0000-0000E5030000}"/>
    <cellStyle name="Normal 10 2 2 4" xfId="610" xr:uid="{00000000-0005-0000-0000-0000E6030000}"/>
    <cellStyle name="Normal 10 2 2 5" xfId="843" xr:uid="{00000000-0005-0000-0000-0000E7030000}"/>
    <cellStyle name="Normal 10 2 2 6" xfId="1323" xr:uid="{00000000-0005-0000-0000-0000E8030000}"/>
    <cellStyle name="Normal 10 2 3" xfId="339" xr:uid="{00000000-0005-0000-0000-0000E9030000}"/>
    <cellStyle name="Normal 10 2 3 2" xfId="613" xr:uid="{00000000-0005-0000-0000-0000EA030000}"/>
    <cellStyle name="Normal 10 2 3 3" xfId="846" xr:uid="{00000000-0005-0000-0000-0000EB030000}"/>
    <cellStyle name="Normal 10 2 4" xfId="340" xr:uid="{00000000-0005-0000-0000-0000EC030000}"/>
    <cellStyle name="Normal 10 2 4 2" xfId="614" xr:uid="{00000000-0005-0000-0000-0000ED030000}"/>
    <cellStyle name="Normal 10 2 4 3" xfId="847" xr:uid="{00000000-0005-0000-0000-0000EE030000}"/>
    <cellStyle name="Normal 10 2 5" xfId="609" xr:uid="{00000000-0005-0000-0000-0000EF030000}"/>
    <cellStyle name="Normal 10 2 6" xfId="842" xr:uid="{00000000-0005-0000-0000-0000F0030000}"/>
    <cellStyle name="Normal 10 2 7" xfId="1299" xr:uid="{00000000-0005-0000-0000-0000F1030000}"/>
    <cellStyle name="Normal 10 3" xfId="341" xr:uid="{00000000-0005-0000-0000-0000F2030000}"/>
    <cellStyle name="Normal 10 3 2" xfId="342" xr:uid="{00000000-0005-0000-0000-0000F3030000}"/>
    <cellStyle name="Normal 10 3 2 2" xfId="616" xr:uid="{00000000-0005-0000-0000-0000F4030000}"/>
    <cellStyle name="Normal 10 3 2 3" xfId="849" xr:uid="{00000000-0005-0000-0000-0000F5030000}"/>
    <cellStyle name="Normal 10 3 3" xfId="343" xr:uid="{00000000-0005-0000-0000-0000F6030000}"/>
    <cellStyle name="Normal 10 3 3 2" xfId="617" xr:uid="{00000000-0005-0000-0000-0000F7030000}"/>
    <cellStyle name="Normal 10 3 3 3" xfId="850" xr:uid="{00000000-0005-0000-0000-0000F8030000}"/>
    <cellStyle name="Normal 10 3 4" xfId="615" xr:uid="{00000000-0005-0000-0000-0000F9030000}"/>
    <cellStyle name="Normal 10 3 5" xfId="848" xr:uid="{00000000-0005-0000-0000-0000FA030000}"/>
    <cellStyle name="Normal 10 3 6" xfId="1304" xr:uid="{00000000-0005-0000-0000-0000FB030000}"/>
    <cellStyle name="Normal 10 4" xfId="344" xr:uid="{00000000-0005-0000-0000-0000FC030000}"/>
    <cellStyle name="Normal 10 4 2" xfId="345" xr:uid="{00000000-0005-0000-0000-0000FD030000}"/>
    <cellStyle name="Normal 10 4 2 2" xfId="619" xr:uid="{00000000-0005-0000-0000-0000FE030000}"/>
    <cellStyle name="Normal 10 4 2 3" xfId="852" xr:uid="{00000000-0005-0000-0000-0000FF030000}"/>
    <cellStyle name="Normal 10 4 3" xfId="346" xr:uid="{00000000-0005-0000-0000-000000040000}"/>
    <cellStyle name="Normal 10 4 3 2" xfId="620" xr:uid="{00000000-0005-0000-0000-000001040000}"/>
    <cellStyle name="Normal 10 4 3 3" xfId="853" xr:uid="{00000000-0005-0000-0000-000002040000}"/>
    <cellStyle name="Normal 10 4 4" xfId="618" xr:uid="{00000000-0005-0000-0000-000003040000}"/>
    <cellStyle name="Normal 10 4 5" xfId="851" xr:uid="{00000000-0005-0000-0000-000004040000}"/>
    <cellStyle name="Normal 10 4 6" xfId="1313" xr:uid="{00000000-0005-0000-0000-000005040000}"/>
    <cellStyle name="Normal 10 5" xfId="347" xr:uid="{00000000-0005-0000-0000-000006040000}"/>
    <cellStyle name="Normal 10 5 2" xfId="621" xr:uid="{00000000-0005-0000-0000-000007040000}"/>
    <cellStyle name="Normal 10 5 3" xfId="854" xr:uid="{00000000-0005-0000-0000-000008040000}"/>
    <cellStyle name="Normal 10 6" xfId="348" xr:uid="{00000000-0005-0000-0000-000009040000}"/>
    <cellStyle name="Normal 10 6 2" xfId="622" xr:uid="{00000000-0005-0000-0000-00000A040000}"/>
    <cellStyle name="Normal 10 6 3" xfId="855" xr:uid="{00000000-0005-0000-0000-00000B040000}"/>
    <cellStyle name="Normal 10 7" xfId="1129" xr:uid="{00000000-0005-0000-0000-00000C040000}"/>
    <cellStyle name="Normal 10 8" xfId="1287" xr:uid="{00000000-0005-0000-0000-00000D040000}"/>
    <cellStyle name="Normal 10 9" xfId="1616" xr:uid="{3A6F1589-ABCC-4A68-99B6-4C63F222A434}"/>
    <cellStyle name="Normal 11" xfId="349" xr:uid="{00000000-0005-0000-0000-00000E040000}"/>
    <cellStyle name="Normal 11 2" xfId="350" xr:uid="{00000000-0005-0000-0000-00000F040000}"/>
    <cellStyle name="Normal 11 2 2" xfId="1130" xr:uid="{00000000-0005-0000-0000-000010040000}"/>
    <cellStyle name="Normal 11 2 2 2" xfId="1324" xr:uid="{00000000-0005-0000-0000-000011040000}"/>
    <cellStyle name="Normal 11 2 3" xfId="1300" xr:uid="{00000000-0005-0000-0000-000012040000}"/>
    <cellStyle name="Normal 11 2 4" xfId="1621" xr:uid="{76767DB9-5D69-45D6-A51A-A12334E53BA0}"/>
    <cellStyle name="Normal 11 3" xfId="941" xr:uid="{00000000-0005-0000-0000-000013040000}"/>
    <cellStyle name="Normal 11 3 2" xfId="1307" xr:uid="{00000000-0005-0000-0000-000014040000}"/>
    <cellStyle name="Normal 11 4" xfId="1131" xr:uid="{00000000-0005-0000-0000-000015040000}"/>
    <cellStyle name="Normal 11 4 2" xfId="1314" xr:uid="{00000000-0005-0000-0000-000016040000}"/>
    <cellStyle name="Normal 11 5" xfId="1288" xr:uid="{00000000-0005-0000-0000-000017040000}"/>
    <cellStyle name="Normal 11 6" xfId="1620" xr:uid="{FBDE0602-7359-4610-B158-B0687C018B39}"/>
    <cellStyle name="Normal 12" xfId="351" xr:uid="{00000000-0005-0000-0000-000018040000}"/>
    <cellStyle name="Normal 12 2" xfId="352" xr:uid="{00000000-0005-0000-0000-000019040000}"/>
    <cellStyle name="Normal 12 2 2" xfId="1535" xr:uid="{150890C9-6E89-4F0E-AFE7-FBE950C58471}"/>
    <cellStyle name="Normal 12 3" xfId="891" xr:uid="{00000000-0005-0000-0000-00001A040000}"/>
    <cellStyle name="Normal 12 4" xfId="1292" xr:uid="{00000000-0005-0000-0000-00001B040000}"/>
    <cellStyle name="Normal 12 5" xfId="1624" xr:uid="{F0989DA9-5C21-41EF-9C5D-7E3EBC28500E}"/>
    <cellStyle name="Normal 13" xfId="1132" xr:uid="{00000000-0005-0000-0000-00001C040000}"/>
    <cellStyle name="Normal 13 2" xfId="1306" xr:uid="{00000000-0005-0000-0000-00001D040000}"/>
    <cellStyle name="Normal 13 3" xfId="1639" xr:uid="{3C4598A8-2FC3-4D7B-933F-4DE90B580840}"/>
    <cellStyle name="Normal 14" xfId="1133" xr:uid="{00000000-0005-0000-0000-00001E040000}"/>
    <cellStyle name="Normal 14 2" xfId="1134" xr:uid="{00000000-0005-0000-0000-00001F040000}"/>
    <cellStyle name="Normal 15" xfId="1135" xr:uid="{00000000-0005-0000-0000-000020040000}"/>
    <cellStyle name="Normal 16" xfId="1136" xr:uid="{00000000-0005-0000-0000-000021040000}"/>
    <cellStyle name="Normal 17" xfId="1603" xr:uid="{AFAE9C5E-2539-4E0D-9BD4-FE439D902339}"/>
    <cellStyle name="Normal 18" xfId="1456" xr:uid="{40BE7FB1-CD5A-4532-98B8-4CD7807FA199}"/>
    <cellStyle name="Normal 2" xfId="1" xr:uid="{00000000-0005-0000-0000-000022040000}"/>
    <cellStyle name="Normal 2 2" xfId="53" xr:uid="{00000000-0005-0000-0000-000023040000}"/>
    <cellStyle name="Normal 2 2 2" xfId="134" xr:uid="{00000000-0005-0000-0000-000024040000}"/>
    <cellStyle name="Normal 2 2 2 2" xfId="1137" xr:uid="{00000000-0005-0000-0000-000025040000}"/>
    <cellStyle name="Normal 2 2 2 3" xfId="1715" xr:uid="{61D1F3BB-B76C-4EEF-9742-E3A227EC62B1}"/>
    <cellStyle name="Normal 2 2 3" xfId="117" xr:uid="{00000000-0005-0000-0000-000026040000}"/>
    <cellStyle name="Normal 2 2 4" xfId="1138" xr:uid="{00000000-0005-0000-0000-000027040000}"/>
    <cellStyle name="Normal 2 2 5" xfId="1454" xr:uid="{2C7F7313-CCDF-4FB6-A755-623563A6553C}"/>
    <cellStyle name="Normal 2 2 6" xfId="1608" xr:uid="{5D5B5717-DC6C-41B6-9D55-6D4227D7F8B2}"/>
    <cellStyle name="Normal 2 3" xfId="118" xr:uid="{00000000-0005-0000-0000-000028040000}"/>
    <cellStyle name="Normal 2 3 2" xfId="1139" xr:uid="{00000000-0005-0000-0000-000029040000}"/>
    <cellStyle name="Normal 2 3 3" xfId="1714" xr:uid="{34BC0D17-8C3E-499C-839B-24145F3641EC}"/>
    <cellStyle name="Normal 2 3 5" xfId="1532" xr:uid="{D32695DC-FC91-49E6-8FC4-24FDA77448FF}"/>
    <cellStyle name="Normal 2 4" xfId="66" xr:uid="{00000000-0005-0000-0000-00002A040000}"/>
    <cellStyle name="Normal 2 4 2" xfId="1640" xr:uid="{CF0F613C-E989-42F9-9B04-6095C509EE92}"/>
    <cellStyle name="Normal 2 5" xfId="15" xr:uid="{00000000-0005-0000-0000-00002B040000}"/>
    <cellStyle name="Normal 2 6" xfId="1140" xr:uid="{00000000-0005-0000-0000-00002C040000}"/>
    <cellStyle name="Normal 2 6 2" xfId="1361" xr:uid="{00000000-0005-0000-0000-00002D040000}"/>
    <cellStyle name="Normal 2_3.Havelvacner_N1_12 23.01.2018" xfId="353" xr:uid="{00000000-0005-0000-0000-00002E040000}"/>
    <cellStyle name="Normal 22" xfId="1648" xr:uid="{6B7271D8-5658-489C-B9C2-F516781DD690}"/>
    <cellStyle name="Normal 28" xfId="1529" xr:uid="{EC6112BD-5866-45E5-9B5B-A304650B2A1B}"/>
    <cellStyle name="Normal 3" xfId="3" xr:uid="{00000000-0005-0000-0000-00002F040000}"/>
    <cellStyle name="Normal 3 2" xfId="54" xr:uid="{00000000-0005-0000-0000-000030040000}"/>
    <cellStyle name="Normal 3 2 2" xfId="119" xr:uid="{00000000-0005-0000-0000-000031040000}"/>
    <cellStyle name="Normal 3 2 2 2" xfId="1141" xr:uid="{00000000-0005-0000-0000-000032040000}"/>
    <cellStyle name="Normal 3 2 3" xfId="75" xr:uid="{00000000-0005-0000-0000-000033040000}"/>
    <cellStyle name="Normal 3 2 4" xfId="1716" xr:uid="{267258A4-5C46-41C5-BE5F-3FFCF2FE7367}"/>
    <cellStyle name="Normal 3 3" xfId="69" xr:uid="{00000000-0005-0000-0000-000034040000}"/>
    <cellStyle name="Normal 3 4" xfId="1142" xr:uid="{00000000-0005-0000-0000-000035040000}"/>
    <cellStyle name="Normal 3_HavelvacN2axjusakN3" xfId="78" xr:uid="{00000000-0005-0000-0000-000036040000}"/>
    <cellStyle name="Normal 30" xfId="1457" xr:uid="{B9741EC7-E0AD-4159-B938-A54E757D6019}"/>
    <cellStyle name="Normal 4" xfId="5" xr:uid="{00000000-0005-0000-0000-000037040000}"/>
    <cellStyle name="Normal 4 2" xfId="76" xr:uid="{00000000-0005-0000-0000-000038040000}"/>
    <cellStyle name="Normal 4 2 2" xfId="354" xr:uid="{00000000-0005-0000-0000-000039040000}"/>
    <cellStyle name="Normal 4 2 3" xfId="1143" xr:uid="{00000000-0005-0000-0000-00003A040000}"/>
    <cellStyle name="Normal 4 2 4" xfId="1144" xr:uid="{00000000-0005-0000-0000-00003B040000}"/>
    <cellStyle name="Normal 4 2 5" xfId="1717" xr:uid="{B5A8226D-8EAB-4EAA-A275-D2E1AE2D9D35}"/>
    <cellStyle name="Normal 4 3" xfId="72" xr:uid="{00000000-0005-0000-0000-00003C040000}"/>
    <cellStyle name="Normal 4 3 2" xfId="1145" xr:uid="{00000000-0005-0000-0000-00003D040000}"/>
    <cellStyle name="Normal 4 3 3" xfId="1644" xr:uid="{C27FB58B-EF7B-46EA-9D95-19734A9ECEB9}"/>
    <cellStyle name="Normal 4 4" xfId="1146" xr:uid="{00000000-0005-0000-0000-00003E040000}"/>
    <cellStyle name="Normal 4 7 4" xfId="1533" xr:uid="{FB5CDE87-9662-4F6C-90BB-0D1A1057815B}"/>
    <cellStyle name="Normal 5" xfId="8" xr:uid="{00000000-0005-0000-0000-00003F040000}"/>
    <cellStyle name="Normal 5 10" xfId="998" xr:uid="{00000000-0005-0000-0000-000040040000}"/>
    <cellStyle name="Normal 5 11" xfId="1604" xr:uid="{98895633-A384-4847-A7E4-306B3F100287}"/>
    <cellStyle name="Normal 5 2" xfId="55" xr:uid="{00000000-0005-0000-0000-000041040000}"/>
    <cellStyle name="Normal 5 2 2" xfId="120" xr:uid="{00000000-0005-0000-0000-000042040000}"/>
    <cellStyle name="Normal 5 2 2 2" xfId="428" xr:uid="{00000000-0005-0000-0000-000043040000}"/>
    <cellStyle name="Normal 5 2 2 2 2" xfId="1327" xr:uid="{00000000-0005-0000-0000-000044040000}"/>
    <cellStyle name="Normal 5 2 2 2 3" xfId="1303" xr:uid="{00000000-0005-0000-0000-000045040000}"/>
    <cellStyle name="Normal 5 2 2 3" xfId="663" xr:uid="{00000000-0005-0000-0000-000046040000}"/>
    <cellStyle name="Normal 5 2 2 3 2" xfId="1317" xr:uid="{00000000-0005-0000-0000-000047040000}"/>
    <cellStyle name="Normal 5 2 2 4" xfId="1291" xr:uid="{00000000-0005-0000-0000-000048040000}"/>
    <cellStyle name="Normal 5 2 2 5" xfId="1718" xr:uid="{0FE516C7-59CB-4140-9F8D-2813083C7F26}"/>
    <cellStyle name="Normal 5 2 3" xfId="942" xr:uid="{00000000-0005-0000-0000-000049040000}"/>
    <cellStyle name="Normal 5 2 3 2" xfId="1321" xr:uid="{00000000-0005-0000-0000-00004A040000}"/>
    <cellStyle name="Normal 5 2 3 3" xfId="1297" xr:uid="{00000000-0005-0000-0000-00004B040000}"/>
    <cellStyle name="Normal 5 2 4" xfId="943" xr:uid="{00000000-0005-0000-0000-00004C040000}"/>
    <cellStyle name="Normal 5 2 4 2" xfId="1311" xr:uid="{00000000-0005-0000-0000-00004D040000}"/>
    <cellStyle name="Normal 5 2 5" xfId="1147" xr:uid="{00000000-0005-0000-0000-00004E040000}"/>
    <cellStyle name="Normal 5 2 6" xfId="1282" xr:uid="{00000000-0005-0000-0000-00004F040000}"/>
    <cellStyle name="Normal 5 2 7" xfId="1609" xr:uid="{A6DB5E81-574A-412D-921E-3F50F16AC838}"/>
    <cellStyle name="Normal 5 3" xfId="355" xr:uid="{00000000-0005-0000-0000-000050040000}"/>
    <cellStyle name="Normal 5 3 2" xfId="356" xr:uid="{00000000-0005-0000-0000-000051040000}"/>
    <cellStyle name="Normal 5 3 2 2" xfId="357" xr:uid="{00000000-0005-0000-0000-000052040000}"/>
    <cellStyle name="Normal 5 3 2 2 2" xfId="625" xr:uid="{00000000-0005-0000-0000-000053040000}"/>
    <cellStyle name="Normal 5 3 2 2 3" xfId="858" xr:uid="{00000000-0005-0000-0000-000054040000}"/>
    <cellStyle name="Normal 5 3 2 3" xfId="358" xr:uid="{00000000-0005-0000-0000-000055040000}"/>
    <cellStyle name="Normal 5 3 2 3 2" xfId="626" xr:uid="{00000000-0005-0000-0000-000056040000}"/>
    <cellStyle name="Normal 5 3 2 3 3" xfId="859" xr:uid="{00000000-0005-0000-0000-000057040000}"/>
    <cellStyle name="Normal 5 3 2 4" xfId="624" xr:uid="{00000000-0005-0000-0000-000058040000}"/>
    <cellStyle name="Normal 5 3 2 5" xfId="857" xr:uid="{00000000-0005-0000-0000-000059040000}"/>
    <cellStyle name="Normal 5 3 3" xfId="359" xr:uid="{00000000-0005-0000-0000-00005A040000}"/>
    <cellStyle name="Normal 5 3 3 2" xfId="627" xr:uid="{00000000-0005-0000-0000-00005B040000}"/>
    <cellStyle name="Normal 5 3 3 3" xfId="860" xr:uid="{00000000-0005-0000-0000-00005C040000}"/>
    <cellStyle name="Normal 5 3 4" xfId="360" xr:uid="{00000000-0005-0000-0000-00005D040000}"/>
    <cellStyle name="Normal 5 3 4 2" xfId="628" xr:uid="{00000000-0005-0000-0000-00005E040000}"/>
    <cellStyle name="Normal 5 3 4 3" xfId="861" xr:uid="{00000000-0005-0000-0000-00005F040000}"/>
    <cellStyle name="Normal 5 3 5" xfId="623" xr:uid="{00000000-0005-0000-0000-000060040000}"/>
    <cellStyle name="Normal 5 3 6" xfId="856" xr:uid="{00000000-0005-0000-0000-000061040000}"/>
    <cellStyle name="Normal 5 3 7" xfId="1563" xr:uid="{5B8EF901-9754-434D-BD38-A96A03F59CBD}"/>
    <cellStyle name="Normal 5 4" xfId="361" xr:uid="{00000000-0005-0000-0000-000062040000}"/>
    <cellStyle name="Normal 5 4 2" xfId="362" xr:uid="{00000000-0005-0000-0000-000063040000}"/>
    <cellStyle name="Normal 5 4 2 2" xfId="363" xr:uid="{00000000-0005-0000-0000-000064040000}"/>
    <cellStyle name="Normal 5 4 2 2 2" xfId="631" xr:uid="{00000000-0005-0000-0000-000065040000}"/>
    <cellStyle name="Normal 5 4 2 2 3" xfId="864" xr:uid="{00000000-0005-0000-0000-000066040000}"/>
    <cellStyle name="Normal 5 4 2 3" xfId="364" xr:uid="{00000000-0005-0000-0000-000067040000}"/>
    <cellStyle name="Normal 5 4 2 3 2" xfId="632" xr:uid="{00000000-0005-0000-0000-000068040000}"/>
    <cellStyle name="Normal 5 4 2 3 3" xfId="865" xr:uid="{00000000-0005-0000-0000-000069040000}"/>
    <cellStyle name="Normal 5 4 2 4" xfId="630" xr:uid="{00000000-0005-0000-0000-00006A040000}"/>
    <cellStyle name="Normal 5 4 2 5" xfId="863" xr:uid="{00000000-0005-0000-0000-00006B040000}"/>
    <cellStyle name="Normal 5 4 3" xfId="365" xr:uid="{00000000-0005-0000-0000-00006C040000}"/>
    <cellStyle name="Normal 5 4 3 2" xfId="633" xr:uid="{00000000-0005-0000-0000-00006D040000}"/>
    <cellStyle name="Normal 5 4 3 3" xfId="866" xr:uid="{00000000-0005-0000-0000-00006E040000}"/>
    <cellStyle name="Normal 5 4 4" xfId="366" xr:uid="{00000000-0005-0000-0000-00006F040000}"/>
    <cellStyle name="Normal 5 4 4 2" xfId="634" xr:uid="{00000000-0005-0000-0000-000070040000}"/>
    <cellStyle name="Normal 5 4 4 3" xfId="867" xr:uid="{00000000-0005-0000-0000-000071040000}"/>
    <cellStyle name="Normal 5 4 5" xfId="629" xr:uid="{00000000-0005-0000-0000-000072040000}"/>
    <cellStyle name="Normal 5 4 6" xfId="862" xr:uid="{00000000-0005-0000-0000-000073040000}"/>
    <cellStyle name="Normal 5 5" xfId="367" xr:uid="{00000000-0005-0000-0000-000074040000}"/>
    <cellStyle name="Normal 5 5 2" xfId="368" xr:uid="{00000000-0005-0000-0000-000075040000}"/>
    <cellStyle name="Normal 5 5 2 2" xfId="636" xr:uid="{00000000-0005-0000-0000-000076040000}"/>
    <cellStyle name="Normal 5 5 2 3" xfId="869" xr:uid="{00000000-0005-0000-0000-000077040000}"/>
    <cellStyle name="Normal 5 5 3" xfId="369" xr:uid="{00000000-0005-0000-0000-000078040000}"/>
    <cellStyle name="Normal 5 5 3 2" xfId="637" xr:uid="{00000000-0005-0000-0000-000079040000}"/>
    <cellStyle name="Normal 5 5 3 3" xfId="870" xr:uid="{00000000-0005-0000-0000-00007A040000}"/>
    <cellStyle name="Normal 5 5 4" xfId="635" xr:uid="{00000000-0005-0000-0000-00007B040000}"/>
    <cellStyle name="Normal 5 5 5" xfId="868" xr:uid="{00000000-0005-0000-0000-00007C040000}"/>
    <cellStyle name="Normal 5 6" xfId="370" xr:uid="{00000000-0005-0000-0000-00007D040000}"/>
    <cellStyle name="Normal 5 6 2" xfId="371" xr:uid="{00000000-0005-0000-0000-00007E040000}"/>
    <cellStyle name="Normal 5 6 2 2" xfId="639" xr:uid="{00000000-0005-0000-0000-00007F040000}"/>
    <cellStyle name="Normal 5 6 2 3" xfId="872" xr:uid="{00000000-0005-0000-0000-000080040000}"/>
    <cellStyle name="Normal 5 6 3" xfId="372" xr:uid="{00000000-0005-0000-0000-000081040000}"/>
    <cellStyle name="Normal 5 6 3 2" xfId="640" xr:uid="{00000000-0005-0000-0000-000082040000}"/>
    <cellStyle name="Normal 5 6 3 3" xfId="873" xr:uid="{00000000-0005-0000-0000-000083040000}"/>
    <cellStyle name="Normal 5 6 4" xfId="638" xr:uid="{00000000-0005-0000-0000-000084040000}"/>
    <cellStyle name="Normal 5 6 5" xfId="871" xr:uid="{00000000-0005-0000-0000-000085040000}"/>
    <cellStyle name="Normal 5 7" xfId="373" xr:uid="{00000000-0005-0000-0000-000086040000}"/>
    <cellStyle name="Normal 5 7 2" xfId="641" xr:uid="{00000000-0005-0000-0000-000087040000}"/>
    <cellStyle name="Normal 5 7 3" xfId="874" xr:uid="{00000000-0005-0000-0000-000088040000}"/>
    <cellStyle name="Normal 5 8" xfId="374" xr:uid="{00000000-0005-0000-0000-000089040000}"/>
    <cellStyle name="Normal 5 8 2" xfId="642" xr:uid="{00000000-0005-0000-0000-00008A040000}"/>
    <cellStyle name="Normal 5 8 3" xfId="875" xr:uid="{00000000-0005-0000-0000-00008B040000}"/>
    <cellStyle name="Normal 5 9" xfId="375" xr:uid="{00000000-0005-0000-0000-00008C040000}"/>
    <cellStyle name="Normal 5 9 2" xfId="643" xr:uid="{00000000-0005-0000-0000-00008D040000}"/>
    <cellStyle name="Normal 5 9 3" xfId="876" xr:uid="{00000000-0005-0000-0000-00008E040000}"/>
    <cellStyle name="Normal 6" xfId="121" xr:uid="{00000000-0005-0000-0000-00008F040000}"/>
    <cellStyle name="Normal 6 2" xfId="944" xr:uid="{00000000-0005-0000-0000-000090040000}"/>
    <cellStyle name="Normal 6 2 2" xfId="1148" xr:uid="{00000000-0005-0000-0000-000091040000}"/>
    <cellStyle name="Normal 6 2 3" xfId="1641" xr:uid="{32ED7B74-B242-4A9C-A0DF-15D1BC7BF513}"/>
    <cellStyle name="Normal 6 3" xfId="1149" xr:uid="{00000000-0005-0000-0000-000092040000}"/>
    <cellStyle name="Normal 6 4" xfId="1605" xr:uid="{24B1B60E-9DF6-4EEB-A42A-7A86C02E7914}"/>
    <cellStyle name="Normal 7" xfId="122" xr:uid="{00000000-0005-0000-0000-000093040000}"/>
    <cellStyle name="Normal 7 2" xfId="999" xr:uid="{00000000-0005-0000-0000-000094040000}"/>
    <cellStyle name="Normal 7 3" xfId="1150" xr:uid="{00000000-0005-0000-0000-000095040000}"/>
    <cellStyle name="Normal 7 3 2" xfId="1646" xr:uid="{316D86CF-76FE-42BC-BB27-8F6FCD194C6C}"/>
    <cellStyle name="Normal 7 4" xfId="1606" xr:uid="{2566BC99-0B91-4CC1-A517-F32CA0810BAF}"/>
    <cellStyle name="Normal 8" xfId="7" xr:uid="{00000000-0005-0000-0000-000096040000}"/>
    <cellStyle name="Normal 8 2" xfId="133" xr:uid="{00000000-0005-0000-0000-000097040000}"/>
    <cellStyle name="Normal 8 2 2" xfId="1151" xr:uid="{00000000-0005-0000-0000-000098040000}"/>
    <cellStyle name="Normal 8 2 2 2" xfId="1318" xr:uid="{00000000-0005-0000-0000-000099040000}"/>
    <cellStyle name="Normal 8 2 3" xfId="1294" xr:uid="{00000000-0005-0000-0000-00009A040000}"/>
    <cellStyle name="Normal 8 2 4" xfId="1618" xr:uid="{F75A3E35-B005-4ADE-BB65-FAB91F96D883}"/>
    <cellStyle name="Normal 8 3" xfId="945" xr:uid="{00000000-0005-0000-0000-00009B040000}"/>
    <cellStyle name="Normal 8 3 2" xfId="1308" xr:uid="{00000000-0005-0000-0000-00009C040000}"/>
    <cellStyle name="Normal 8 3 3" xfId="1651" xr:uid="{30DE2467-208B-4C38-8172-E0B3A0303938}"/>
    <cellStyle name="Normal 8 4" xfId="946" xr:uid="{00000000-0005-0000-0000-00009D040000}"/>
    <cellStyle name="Normal 8 5" xfId="1277" xr:uid="{00000000-0005-0000-0000-00009E040000}"/>
    <cellStyle name="Normal 8 6" xfId="1610" xr:uid="{0B5DB43A-14EC-4603-9FEC-22DF20927B91}"/>
    <cellStyle name="Normal 88" xfId="1613" xr:uid="{10F73388-4389-4522-8B00-EB32A862DCE2}"/>
    <cellStyle name="Normal 89" xfId="1615" xr:uid="{ADF18733-8D2C-424F-A609-B489E5BFB623}"/>
    <cellStyle name="Normal 9" xfId="12" xr:uid="{00000000-0005-0000-0000-00009F040000}"/>
    <cellStyle name="Normal 9 2" xfId="421" xr:uid="{00000000-0005-0000-0000-0000A0040000}"/>
    <cellStyle name="Normal 9 2 2" xfId="1322" xr:uid="{00000000-0005-0000-0000-0000A1040000}"/>
    <cellStyle name="Normal 9 2 3" xfId="1298" xr:uid="{00000000-0005-0000-0000-0000A2040000}"/>
    <cellStyle name="Normal 9 2 4" xfId="1674" xr:uid="{95AD8CFE-5616-4D0C-8FFA-ED88182F82B5}"/>
    <cellStyle name="Normal 9 3" xfId="656" xr:uid="{00000000-0005-0000-0000-0000A3040000}"/>
    <cellStyle name="Normal 9 3 2" xfId="1312" xr:uid="{00000000-0005-0000-0000-0000A4040000}"/>
    <cellStyle name="Normal 9 4" xfId="1152" xr:uid="{00000000-0005-0000-0000-0000A5040000}"/>
    <cellStyle name="Normal 9 5" xfId="1286" xr:uid="{00000000-0005-0000-0000-0000A6040000}"/>
    <cellStyle name="Normal 9 6" xfId="1612" xr:uid="{A9F13EE8-225B-483B-A19B-4C0489C164CB}"/>
    <cellStyle name="Normal 90" xfId="1614" xr:uid="{B8DF28C9-D37D-4934-80E7-39E3AC1E319A}"/>
    <cellStyle name="Normal_General" xfId="1786" xr:uid="{D6A03429-2C6A-46AD-8085-FF4F1740F9D3}"/>
    <cellStyle name="Normal_General 17.02.04" xfId="1787" xr:uid="{63B345A6-0251-4624-A7B1-2525350C3E1F}"/>
    <cellStyle name="Normal_tax" xfId="1363" xr:uid="{00000000-0005-0000-0000-0000A8040000}"/>
    <cellStyle name="Normal_Total quartal 06.12.08" xfId="1362" xr:uid="{00000000-0005-0000-0000-0000A9040000}"/>
    <cellStyle name="Normal_Varabashxum-ynderk" xfId="1367" xr:uid="{6B0A4337-218A-4C6D-92B3-9214E95C328C}"/>
    <cellStyle name="Note 10" xfId="1381" xr:uid="{9AA7E4B7-9D94-41D7-9F4C-3664B7F7929B}"/>
    <cellStyle name="Note 11" xfId="1422" xr:uid="{360008F1-B2B2-49DF-A1A3-BE1F94689191}"/>
    <cellStyle name="Note 12" xfId="1458" xr:uid="{BAD4AF2F-37BF-490E-A2FF-018AC1A5AAB7}"/>
    <cellStyle name="Note 13" xfId="1484" xr:uid="{8B16ABC8-2A3D-435C-A72F-B87D4403E3D3}"/>
    <cellStyle name="Note 14" xfId="1536" xr:uid="{AEE6A09F-AB4E-4628-9482-770B54B50233}"/>
    <cellStyle name="Note 15" xfId="1549" xr:uid="{D938DD4F-03F0-45F2-840D-205494E1DF83}"/>
    <cellStyle name="Note 16" xfId="1564" xr:uid="{FD997B41-EC25-4F4F-81E9-A18C737AD2EC}"/>
    <cellStyle name="Note 17" xfId="1590" xr:uid="{86698189-2A87-4581-BE39-0D3831391EF7}"/>
    <cellStyle name="Note 18" xfId="1728" xr:uid="{3215391E-6DFD-418C-98B1-A9C7CC784C56}"/>
    <cellStyle name="Note 19" xfId="1754" xr:uid="{98D23A97-46AF-4134-BF92-A11A66240D34}"/>
    <cellStyle name="Note 2" xfId="56" xr:uid="{00000000-0005-0000-0000-0000AA040000}"/>
    <cellStyle name="Note 2 10" xfId="1577" xr:uid="{9EEA40DD-92F5-4BF7-9F61-43641C529D0E}"/>
    <cellStyle name="Note 2 11" xfId="1661" xr:uid="{6F598ADD-FD01-4BFB-A831-C14E8899BF4F}"/>
    <cellStyle name="Note 2 12" xfId="1741" xr:uid="{438313A3-0E46-4B42-B206-DC6144883210}"/>
    <cellStyle name="Note 2 13" xfId="1773" xr:uid="{1FBEBE07-B552-43BE-9FD2-3D5B9875E1F9}"/>
    <cellStyle name="Note 2 2" xfId="123" xr:uid="{00000000-0005-0000-0000-0000AB040000}"/>
    <cellStyle name="Note 2 2 2" xfId="429" xr:uid="{00000000-0005-0000-0000-0000AC040000}"/>
    <cellStyle name="Note 2 2 2 2" xfId="1153" xr:uid="{00000000-0005-0000-0000-0000AD040000}"/>
    <cellStyle name="Note 2 2 2 3" xfId="1154" xr:uid="{00000000-0005-0000-0000-0000AE040000}"/>
    <cellStyle name="Note 2 2 2 4" xfId="1155" xr:uid="{00000000-0005-0000-0000-0000AF040000}"/>
    <cellStyle name="Note 2 2 3" xfId="890" xr:uid="{00000000-0005-0000-0000-0000B0040000}"/>
    <cellStyle name="Note 2 2 4" xfId="1156" xr:uid="{00000000-0005-0000-0000-0000B1040000}"/>
    <cellStyle name="Note 2 2 5" xfId="1157" xr:uid="{00000000-0005-0000-0000-0000B2040000}"/>
    <cellStyle name="Note 2 2 6" xfId="1719" xr:uid="{B051703D-E4A3-4CB7-B1B6-7D8C1B217A62}"/>
    <cellStyle name="Note 2 3" xfId="997" xr:uid="{00000000-0005-0000-0000-0000B3040000}"/>
    <cellStyle name="Note 2 4" xfId="1251" xr:uid="{00000000-0005-0000-0000-0000B4040000}"/>
    <cellStyle name="Note 2 5" xfId="1283" xr:uid="{00000000-0005-0000-0000-0000B5040000}"/>
    <cellStyle name="Note 2 6" xfId="1399" xr:uid="{CA15C4E3-CE2C-4774-A8D3-292F4AC71016}"/>
    <cellStyle name="Note 2 7" xfId="1441" xr:uid="{C1FA776A-28E0-447D-AAB2-6AD80704D468}"/>
    <cellStyle name="Note 2 8" xfId="1471" xr:uid="{18CB4CBD-EE62-45C2-A747-5C5D62E37E42}"/>
    <cellStyle name="Note 2 9" xfId="1503" xr:uid="{A0500E73-534C-4841-A39F-8D5F12BAD0F1}"/>
    <cellStyle name="Note 20" xfId="1788" xr:uid="{41C99E0B-935B-462C-AF81-D71B7BFFAB49}"/>
    <cellStyle name="Note 3" xfId="57" xr:uid="{00000000-0005-0000-0000-0000B6040000}"/>
    <cellStyle name="Note 3 2" xfId="423" xr:uid="{00000000-0005-0000-0000-0000B7040000}"/>
    <cellStyle name="Note 3 3" xfId="658" xr:uid="{00000000-0005-0000-0000-0000B8040000}"/>
    <cellStyle name="Note 3 4" xfId="1516" xr:uid="{406D0386-5E2E-40F4-B948-1C1B9C58CADE}"/>
    <cellStyle name="Note 3 5" xfId="1653" xr:uid="{B49BAFBA-7A4C-489A-9A1E-A1CB67451E62}"/>
    <cellStyle name="Note 4" xfId="947" xr:uid="{00000000-0005-0000-0000-0000B9040000}"/>
    <cellStyle name="Note 5" xfId="1250" xr:uid="{00000000-0005-0000-0000-0000BA040000}"/>
    <cellStyle name="Note 6" xfId="1264" xr:uid="{00000000-0005-0000-0000-0000BB040000}"/>
    <cellStyle name="Note 7" xfId="1335" xr:uid="{00000000-0005-0000-0000-0000BC040000}"/>
    <cellStyle name="Note 8" xfId="1348" xr:uid="{00000000-0005-0000-0000-0000BD040000}"/>
    <cellStyle name="Note 9" xfId="1368" xr:uid="{06DE292E-2D45-4704-8022-7F041CE09EEB}"/>
    <cellStyle name="Output" xfId="1225" builtinId="21" customBuiltin="1"/>
    <cellStyle name="Output 2" xfId="58" xr:uid="{00000000-0005-0000-0000-0000BF040000}"/>
    <cellStyle name="Output 2 2" xfId="124" xr:uid="{00000000-0005-0000-0000-0000C0040000}"/>
    <cellStyle name="Output 2 2 2" xfId="430" xr:uid="{00000000-0005-0000-0000-0000C1040000}"/>
    <cellStyle name="Output 2 2 2 2" xfId="1158" xr:uid="{00000000-0005-0000-0000-0000C2040000}"/>
    <cellStyle name="Output 2 2 2 3" xfId="1159" xr:uid="{00000000-0005-0000-0000-0000C3040000}"/>
    <cellStyle name="Output 2 2 2 4" xfId="1160" xr:uid="{00000000-0005-0000-0000-0000C4040000}"/>
    <cellStyle name="Output 2 2 3" xfId="661" xr:uid="{00000000-0005-0000-0000-0000C5040000}"/>
    <cellStyle name="Output 2 2 3 2" xfId="1161" xr:uid="{00000000-0005-0000-0000-0000C6040000}"/>
    <cellStyle name="Output 2 2 3 3" xfId="1162" xr:uid="{00000000-0005-0000-0000-0000C7040000}"/>
    <cellStyle name="Output 2 2 3 4" xfId="1163" xr:uid="{00000000-0005-0000-0000-0000C8040000}"/>
    <cellStyle name="Output 2 2 4" xfId="1164" xr:uid="{00000000-0005-0000-0000-0000C9040000}"/>
    <cellStyle name="Output 2 2 5" xfId="1165" xr:uid="{00000000-0005-0000-0000-0000CA040000}"/>
    <cellStyle name="Output 2 2 6" xfId="1166" xr:uid="{00000000-0005-0000-0000-0000CB040000}"/>
    <cellStyle name="Output 2 3" xfId="1167" xr:uid="{00000000-0005-0000-0000-0000CC040000}"/>
    <cellStyle name="Output 2 4" xfId="1284" xr:uid="{00000000-0005-0000-0000-0000CD040000}"/>
    <cellStyle name="Output 2 5" xfId="1720" xr:uid="{D0F6E496-B15E-473D-9724-75545C17EC77}"/>
    <cellStyle name="Output 3" xfId="416" xr:uid="{00000000-0005-0000-0000-0000CE040000}"/>
    <cellStyle name="Percent 2" xfId="2" xr:uid="{00000000-0005-0000-0000-0000CF040000}"/>
    <cellStyle name="Percent 2 2" xfId="68" xr:uid="{00000000-0005-0000-0000-0000D0040000}"/>
    <cellStyle name="Percent 2 2 2" xfId="376" xr:uid="{00000000-0005-0000-0000-0000D1040000}"/>
    <cellStyle name="Percent 2 2 3" xfId="1645" xr:uid="{BCAD1E39-28F7-4493-804B-562D9DD1555D}"/>
    <cellStyle name="Percent 2 3" xfId="59" xr:uid="{00000000-0005-0000-0000-0000D2040000}"/>
    <cellStyle name="Percent 2 3 2" xfId="1722" xr:uid="{8E2E2308-B711-4F76-87AF-E6E1F02F1144}"/>
    <cellStyle name="Percent 3" xfId="10" xr:uid="{00000000-0005-0000-0000-0000D3040000}"/>
    <cellStyle name="Percent 3 2" xfId="377" xr:uid="{00000000-0005-0000-0000-0000D4040000}"/>
    <cellStyle name="Percent 3 2 2" xfId="1721" xr:uid="{36763C0A-7D36-4B32-897D-606E8AB950DA}"/>
    <cellStyle name="Percent 4" xfId="1168" xr:uid="{00000000-0005-0000-0000-0000D5040000}"/>
    <cellStyle name="Percent 4 2" xfId="1169" xr:uid="{00000000-0005-0000-0000-0000D6040000}"/>
    <cellStyle name="Percent 4 2 2" xfId="1623" xr:uid="{DB5AD53F-6BF9-485D-BCB0-B34E4310BCFB}"/>
    <cellStyle name="Percent 4 3" xfId="1611" xr:uid="{E302886D-9EC0-452F-B7BD-926C1A3B33E2}"/>
    <cellStyle name="Percent 5" xfId="1170" xr:uid="{00000000-0005-0000-0000-0000D7040000}"/>
    <cellStyle name="Percent 5 2" xfId="1171" xr:uid="{00000000-0005-0000-0000-0000D8040000}"/>
    <cellStyle name="Percent 5 2 2" xfId="1172" xr:uid="{00000000-0005-0000-0000-0000D9040000}"/>
    <cellStyle name="Percent 5 3" xfId="1173" xr:uid="{00000000-0005-0000-0000-0000DA040000}"/>
    <cellStyle name="Percent 5 4" xfId="1650" xr:uid="{2351AD0A-B289-4E92-B095-69137E84A1E2}"/>
    <cellStyle name="RowLevel_1_N6+artabyuje" xfId="378" xr:uid="{00000000-0005-0000-0000-0000DB040000}"/>
    <cellStyle name="SN_241" xfId="6" xr:uid="{00000000-0005-0000-0000-0000DC040000}"/>
    <cellStyle name="SN_b" xfId="1365" xr:uid="{00000000-0005-0000-0000-0000DD040000}"/>
    <cellStyle name="Style 1" xfId="125" xr:uid="{00000000-0005-0000-0000-0000DF040000}"/>
    <cellStyle name="Style 1 2" xfId="126" xr:uid="{00000000-0005-0000-0000-0000E0040000}"/>
    <cellStyle name="Style 1 2 2" xfId="948" xr:uid="{00000000-0005-0000-0000-0000E1040000}"/>
    <cellStyle name="Style 1 2 3" xfId="1723" xr:uid="{48B411A7-96CF-469C-9C2C-4043C9A389B1}"/>
    <cellStyle name="Style 1_verchnakan_ax21-25_2018" xfId="127" xr:uid="{00000000-0005-0000-0000-0000E2040000}"/>
    <cellStyle name="Title" xfId="1217" builtinId="15" customBuiltin="1"/>
    <cellStyle name="Title 2" xfId="60" xr:uid="{00000000-0005-0000-0000-0000E4040000}"/>
    <cellStyle name="Title 2 2" xfId="128" xr:uid="{00000000-0005-0000-0000-0000E5040000}"/>
    <cellStyle name="Title 2 3" xfId="1174" xr:uid="{00000000-0005-0000-0000-0000E6040000}"/>
    <cellStyle name="Title 2 4" xfId="1724" xr:uid="{10BC8A50-3A41-49E3-B502-5C8C4A46A2E4}"/>
    <cellStyle name="Title 3" xfId="417" xr:uid="{00000000-0005-0000-0000-0000E7040000}"/>
    <cellStyle name="Total" xfId="1231" builtinId="25" customBuiltin="1"/>
    <cellStyle name="Total 2" xfId="61" xr:uid="{00000000-0005-0000-0000-0000E9040000}"/>
    <cellStyle name="Total 2 2" xfId="129" xr:uid="{00000000-0005-0000-0000-0000EA040000}"/>
    <cellStyle name="Total 2 2 2" xfId="431" xr:uid="{00000000-0005-0000-0000-0000EB040000}"/>
    <cellStyle name="Total 2 2 2 2" xfId="1175" xr:uid="{00000000-0005-0000-0000-0000EC040000}"/>
    <cellStyle name="Total 2 2 2 3" xfId="1176" xr:uid="{00000000-0005-0000-0000-0000ED040000}"/>
    <cellStyle name="Total 2 2 2 4" xfId="1177" xr:uid="{00000000-0005-0000-0000-0000EE040000}"/>
    <cellStyle name="Total 2 2 3" xfId="889" xr:uid="{00000000-0005-0000-0000-0000EF040000}"/>
    <cellStyle name="Total 2 2 3 2" xfId="1178" xr:uid="{00000000-0005-0000-0000-0000F0040000}"/>
    <cellStyle name="Total 2 2 3 3" xfId="1179" xr:uid="{00000000-0005-0000-0000-0000F1040000}"/>
    <cellStyle name="Total 2 2 3 4" xfId="1180" xr:uid="{00000000-0005-0000-0000-0000F2040000}"/>
    <cellStyle name="Total 2 2 4" xfId="1181" xr:uid="{00000000-0005-0000-0000-0000F3040000}"/>
    <cellStyle name="Total 2 2 5" xfId="1182" xr:uid="{00000000-0005-0000-0000-0000F4040000}"/>
    <cellStyle name="Total 2 2 6" xfId="1183" xr:uid="{00000000-0005-0000-0000-0000F5040000}"/>
    <cellStyle name="Total 2 3" xfId="1184" xr:uid="{00000000-0005-0000-0000-0000F6040000}"/>
    <cellStyle name="Total 2 4" xfId="1285" xr:uid="{00000000-0005-0000-0000-0000F7040000}"/>
    <cellStyle name="Total 2 5" xfId="1725" xr:uid="{772F770B-DD2C-4E62-AA6A-B10F3EAA28B2}"/>
    <cellStyle name="Total 3" xfId="418" xr:uid="{00000000-0005-0000-0000-0000F8040000}"/>
    <cellStyle name="Warning Text" xfId="1229" builtinId="11" customBuiltin="1"/>
    <cellStyle name="Warning Text 2" xfId="62" xr:uid="{00000000-0005-0000-0000-0000FA040000}"/>
    <cellStyle name="Warning Text 2 2" xfId="130" xr:uid="{00000000-0005-0000-0000-0000FB040000}"/>
    <cellStyle name="Warning Text 2 2 2" xfId="1185" xr:uid="{00000000-0005-0000-0000-0000FC040000}"/>
    <cellStyle name="Warning Text 2 3" xfId="1186" xr:uid="{00000000-0005-0000-0000-0000FD040000}"/>
    <cellStyle name="Warning Text 2 4" xfId="1726" xr:uid="{D5C864B6-D826-4A92-8F5F-822E34DDEDC2}"/>
    <cellStyle name="Warning Text 3" xfId="419" xr:uid="{00000000-0005-0000-0000-0000FE040000}"/>
    <cellStyle name="Акцент1 2" xfId="949" xr:uid="{00000000-0005-0000-0000-0000FF040000}"/>
    <cellStyle name="Акцент1 3" xfId="950" xr:uid="{00000000-0005-0000-0000-000000050000}"/>
    <cellStyle name="Акцент2 2" xfId="951" xr:uid="{00000000-0005-0000-0000-000001050000}"/>
    <cellStyle name="Акцент2 3" xfId="952" xr:uid="{00000000-0005-0000-0000-000002050000}"/>
    <cellStyle name="Акцент3 2" xfId="953" xr:uid="{00000000-0005-0000-0000-000003050000}"/>
    <cellStyle name="Акцент3 3" xfId="954" xr:uid="{00000000-0005-0000-0000-000004050000}"/>
    <cellStyle name="Акцент4 2" xfId="955" xr:uid="{00000000-0005-0000-0000-000005050000}"/>
    <cellStyle name="Акцент4 3" xfId="956" xr:uid="{00000000-0005-0000-0000-000006050000}"/>
    <cellStyle name="Акцент5 2" xfId="957" xr:uid="{00000000-0005-0000-0000-000007050000}"/>
    <cellStyle name="Акцент5 3" xfId="958" xr:uid="{00000000-0005-0000-0000-000008050000}"/>
    <cellStyle name="Акцент6 2" xfId="959" xr:uid="{00000000-0005-0000-0000-000009050000}"/>
    <cellStyle name="Акцент6 3" xfId="960" xr:uid="{00000000-0005-0000-0000-00000A050000}"/>
    <cellStyle name="Беззащитный" xfId="1187" xr:uid="{00000000-0005-0000-0000-00000B050000}"/>
    <cellStyle name="Ввод  2" xfId="961" xr:uid="{00000000-0005-0000-0000-00000C050000}"/>
    <cellStyle name="Ввод  3" xfId="962" xr:uid="{00000000-0005-0000-0000-00000D050000}"/>
    <cellStyle name="Вывод 2" xfId="963" xr:uid="{00000000-0005-0000-0000-00000E050000}"/>
    <cellStyle name="Вывод 3" xfId="964" xr:uid="{00000000-0005-0000-0000-00000F050000}"/>
    <cellStyle name="Вычисление 2" xfId="965" xr:uid="{00000000-0005-0000-0000-000010050000}"/>
    <cellStyle name="Вычисление 3" xfId="966" xr:uid="{00000000-0005-0000-0000-000011050000}"/>
    <cellStyle name="Заголовок 1 2" xfId="967" xr:uid="{00000000-0005-0000-0000-000012050000}"/>
    <cellStyle name="Заголовок 1 3" xfId="968" xr:uid="{00000000-0005-0000-0000-000013050000}"/>
    <cellStyle name="Заголовок 2 2" xfId="969" xr:uid="{00000000-0005-0000-0000-000014050000}"/>
    <cellStyle name="Заголовок 2 3" xfId="970" xr:uid="{00000000-0005-0000-0000-000015050000}"/>
    <cellStyle name="Заголовок 3 2" xfId="971" xr:uid="{00000000-0005-0000-0000-000016050000}"/>
    <cellStyle name="Заголовок 3 3" xfId="972" xr:uid="{00000000-0005-0000-0000-000017050000}"/>
    <cellStyle name="Заголовок 4 2" xfId="973" xr:uid="{00000000-0005-0000-0000-000018050000}"/>
    <cellStyle name="Заголовок 4 3" xfId="974" xr:uid="{00000000-0005-0000-0000-000019050000}"/>
    <cellStyle name="Защитный" xfId="1188" xr:uid="{00000000-0005-0000-0000-00001A050000}"/>
    <cellStyle name="Итог 2" xfId="975" xr:uid="{00000000-0005-0000-0000-00001B050000}"/>
    <cellStyle name="Итог 3" xfId="976" xr:uid="{00000000-0005-0000-0000-00001C050000}"/>
    <cellStyle name="Контрольная ячейка 2" xfId="977" xr:uid="{00000000-0005-0000-0000-00001D050000}"/>
    <cellStyle name="Контрольная ячейка 3" xfId="978" xr:uid="{00000000-0005-0000-0000-00001E050000}"/>
    <cellStyle name="Название 2" xfId="379" xr:uid="{00000000-0005-0000-0000-00001F050000}"/>
    <cellStyle name="Название 3" xfId="1189" xr:uid="{00000000-0005-0000-0000-000020050000}"/>
    <cellStyle name="Нейтральный 2" xfId="979" xr:uid="{00000000-0005-0000-0000-000021050000}"/>
    <cellStyle name="Нейтральный 3" xfId="980" xr:uid="{00000000-0005-0000-0000-000022050000}"/>
    <cellStyle name="Обычный 14" xfId="1530" xr:uid="{81AFE877-F198-4713-8712-4F2FEC10306C}"/>
    <cellStyle name="Обычный 2" xfId="13" xr:uid="{00000000-0005-0000-0000-000023050000}"/>
    <cellStyle name="Обычный 2 10" xfId="1190" xr:uid="{00000000-0005-0000-0000-000024050000}"/>
    <cellStyle name="Обычный 2 11" xfId="1191" xr:uid="{00000000-0005-0000-0000-000025050000}"/>
    <cellStyle name="Обычный 2 12" xfId="1192" xr:uid="{00000000-0005-0000-0000-000026050000}"/>
    <cellStyle name="Обычный 2 13" xfId="1193" xr:uid="{00000000-0005-0000-0000-000027050000}"/>
    <cellStyle name="Обычный 2 2" xfId="132" xr:uid="{00000000-0005-0000-0000-000028050000}"/>
    <cellStyle name="Обычный 2 2 2" xfId="1194" xr:uid="{00000000-0005-0000-0000-000029050000}"/>
    <cellStyle name="Обычный 2 2 4" xfId="1534" xr:uid="{8F6F6024-DDC3-4AF7-93D1-DDAD64FF4CB9}"/>
    <cellStyle name="Обычный 2 3" xfId="131" xr:uid="{00000000-0005-0000-0000-00002A050000}"/>
    <cellStyle name="Обычный 2 4" xfId="1195" xr:uid="{00000000-0005-0000-0000-00002B050000}"/>
    <cellStyle name="Обычный 2 4 2" xfId="1196" xr:uid="{00000000-0005-0000-0000-00002C050000}"/>
    <cellStyle name="Обычный 2 5" xfId="1197" xr:uid="{00000000-0005-0000-0000-00002D050000}"/>
    <cellStyle name="Обычный 2 5 2" xfId="1198" xr:uid="{00000000-0005-0000-0000-00002E050000}"/>
    <cellStyle name="Обычный 2 6" xfId="1199" xr:uid="{00000000-0005-0000-0000-00002F050000}"/>
    <cellStyle name="Обычный 2 6 2" xfId="1200" xr:uid="{00000000-0005-0000-0000-000030050000}"/>
    <cellStyle name="Обычный 2 7" xfId="1201" xr:uid="{00000000-0005-0000-0000-000031050000}"/>
    <cellStyle name="Обычный 2 7 2" xfId="1202" xr:uid="{00000000-0005-0000-0000-000032050000}"/>
    <cellStyle name="Обычный 2 8" xfId="1203" xr:uid="{00000000-0005-0000-0000-000033050000}"/>
    <cellStyle name="Обычный 2 8 2" xfId="1204" xr:uid="{00000000-0005-0000-0000-000034050000}"/>
    <cellStyle name="Обычный 2 9" xfId="1205" xr:uid="{00000000-0005-0000-0000-000035050000}"/>
    <cellStyle name="Обычный 2_900005052015" xfId="1206" xr:uid="{00000000-0005-0000-0000-000036050000}"/>
    <cellStyle name="Обычный 3" xfId="135" xr:uid="{00000000-0005-0000-0000-000037050000}"/>
    <cellStyle name="Обычный 3 2" xfId="432" xr:uid="{00000000-0005-0000-0000-000038050000}"/>
    <cellStyle name="Обычный 3 3" xfId="664" xr:uid="{00000000-0005-0000-0000-000039050000}"/>
    <cellStyle name="Обычный 3 4" xfId="1562" xr:uid="{642AF12D-8066-4BAE-BAA2-61F8D80AE2CE}"/>
    <cellStyle name="Обычный 4" xfId="136" xr:uid="{00000000-0005-0000-0000-00003A050000}"/>
    <cellStyle name="Обычный 5" xfId="137" xr:uid="{00000000-0005-0000-0000-00003B050000}"/>
    <cellStyle name="Обычный 6" xfId="138" xr:uid="{00000000-0005-0000-0000-00003C050000}"/>
    <cellStyle name="Обычный 7" xfId="981" xr:uid="{00000000-0005-0000-0000-00003D050000}"/>
    <cellStyle name="Обычный 7 2" xfId="1216" xr:uid="{00000000-0005-0000-0000-00003E050000}"/>
    <cellStyle name="Обычный 8" xfId="1207" xr:uid="{00000000-0005-0000-0000-00003F050000}"/>
    <cellStyle name="Обычный 9" xfId="1208" xr:uid="{00000000-0005-0000-0000-000040050000}"/>
    <cellStyle name="Обычный 9 2" xfId="1209" xr:uid="{00000000-0005-0000-0000-000041050000}"/>
    <cellStyle name="Обычный_PHEK-er artadrutyun lic." xfId="1727" xr:uid="{1D8E4C25-5CE7-46C3-8F44-E5206817CB27}"/>
    <cellStyle name="Плохой 2" xfId="982" xr:uid="{00000000-0005-0000-0000-000042050000}"/>
    <cellStyle name="Плохой 3" xfId="983" xr:uid="{00000000-0005-0000-0000-000043050000}"/>
    <cellStyle name="Пояснение 2" xfId="984" xr:uid="{00000000-0005-0000-0000-000044050000}"/>
    <cellStyle name="Пояснение 3" xfId="985" xr:uid="{00000000-0005-0000-0000-000045050000}"/>
    <cellStyle name="Примечание 2" xfId="986" xr:uid="{00000000-0005-0000-0000-000046050000}"/>
    <cellStyle name="Примечание 3" xfId="1210" xr:uid="{00000000-0005-0000-0000-000047050000}"/>
    <cellStyle name="Связанная ячейка 2" xfId="987" xr:uid="{00000000-0005-0000-0000-000048050000}"/>
    <cellStyle name="Связанная ячейка 3" xfId="988" xr:uid="{00000000-0005-0000-0000-000049050000}"/>
    <cellStyle name="Стиль 1" xfId="63" xr:uid="{00000000-0005-0000-0000-00004A050000}"/>
    <cellStyle name="Текст предупреждения 2" xfId="989" xr:uid="{00000000-0005-0000-0000-00004B050000}"/>
    <cellStyle name="Текст предупреждения 3" xfId="990" xr:uid="{00000000-0005-0000-0000-00004C050000}"/>
    <cellStyle name="Финансовый 2" xfId="64" xr:uid="{00000000-0005-0000-0000-00004D050000}"/>
    <cellStyle name="Финансовый 2 2" xfId="991" xr:uid="{00000000-0005-0000-0000-00004E050000}"/>
    <cellStyle name="Финансовый 2 3" xfId="1211" xr:uid="{00000000-0005-0000-0000-00004F050000}"/>
    <cellStyle name="Финансовый 3" xfId="892" xr:uid="{00000000-0005-0000-0000-000050050000}"/>
    <cellStyle name="Финансовый 3 2" xfId="1212" xr:uid="{00000000-0005-0000-0000-000051050000}"/>
    <cellStyle name="Финансовый 4" xfId="992" xr:uid="{00000000-0005-0000-0000-000052050000}"/>
    <cellStyle name="Финансовый 4 2" xfId="1213" xr:uid="{00000000-0005-0000-0000-000053050000}"/>
    <cellStyle name="Финансовый 5" xfId="1214" xr:uid="{00000000-0005-0000-0000-000054050000}"/>
    <cellStyle name="Финансовый 6" xfId="1215" xr:uid="{00000000-0005-0000-0000-000055050000}"/>
    <cellStyle name="Хороший 2" xfId="993" xr:uid="{00000000-0005-0000-0000-000056050000}"/>
    <cellStyle name="Хороший 3" xfId="994" xr:uid="{00000000-0005-0000-0000-000057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zoomScaleNormal="100" workbookViewId="0">
      <selection activeCell="D18" sqref="D18"/>
    </sheetView>
  </sheetViews>
  <sheetFormatPr defaultRowHeight="15"/>
  <cols>
    <col min="1" max="1" width="4.85546875" style="7" customWidth="1"/>
    <col min="2" max="2" width="53.85546875" style="7" customWidth="1"/>
    <col min="3" max="3" width="41" style="7" customWidth="1"/>
    <col min="4" max="4" width="11.5703125" style="7" bestFit="1" customWidth="1"/>
    <col min="5" max="5" width="9.140625" style="7"/>
    <col min="6" max="6" width="11.5703125" style="7" bestFit="1" customWidth="1"/>
    <col min="7" max="7" width="9.140625" style="7"/>
    <col min="8" max="8" width="11.5703125" style="7" bestFit="1" customWidth="1"/>
    <col min="9" max="16384" width="9.140625" style="7"/>
  </cols>
  <sheetData>
    <row r="1" spans="1:8" ht="17.25">
      <c r="B1" s="212" t="s">
        <v>31</v>
      </c>
      <c r="C1" s="212"/>
    </row>
    <row r="2" spans="1:8" ht="17.25">
      <c r="B2" s="212" t="s">
        <v>95</v>
      </c>
      <c r="C2" s="212"/>
    </row>
    <row r="3" spans="1:8" ht="17.25">
      <c r="B3" s="212" t="s">
        <v>0</v>
      </c>
      <c r="C3" s="212"/>
    </row>
    <row r="6" spans="1:8" ht="69" customHeight="1">
      <c r="B6" s="211" t="s">
        <v>97</v>
      </c>
      <c r="C6" s="211"/>
    </row>
    <row r="8" spans="1:8" ht="17.25">
      <c r="C8" s="8" t="s">
        <v>58</v>
      </c>
    </row>
    <row r="9" spans="1:8" ht="77.25" customHeight="1">
      <c r="B9" s="9"/>
      <c r="C9" s="10" t="s">
        <v>23</v>
      </c>
      <c r="F9" s="11"/>
    </row>
    <row r="10" spans="1:8" ht="17.25">
      <c r="B10" s="3" t="s">
        <v>37</v>
      </c>
      <c r="C10" s="203">
        <f>+'h2'!D12</f>
        <v>9575787.0999999996</v>
      </c>
    </row>
    <row r="11" spans="1:8" ht="17.25">
      <c r="B11" s="3" t="s">
        <v>38</v>
      </c>
      <c r="C11" s="13">
        <f>C10</f>
        <v>9575787.0999999996</v>
      </c>
      <c r="D11" s="12"/>
      <c r="F11" s="12"/>
      <c r="H11" s="11"/>
    </row>
    <row r="12" spans="1:8" ht="17.25">
      <c r="B12" s="3" t="s">
        <v>39</v>
      </c>
      <c r="C12" s="90">
        <f>C10-C11</f>
        <v>0</v>
      </c>
      <c r="D12" s="11"/>
    </row>
    <row r="15" spans="1:8" ht="14.25" customHeight="1"/>
    <row r="16" spans="1:8" ht="15" customHeight="1">
      <c r="A16" s="19"/>
      <c r="B16" s="210" t="s">
        <v>40</v>
      </c>
      <c r="C16" s="213" t="s">
        <v>9</v>
      </c>
      <c r="D16" s="199"/>
    </row>
    <row r="17" spans="1:4" ht="45.75" customHeight="1">
      <c r="A17" s="19"/>
      <c r="B17" s="210"/>
      <c r="C17" s="213"/>
      <c r="D17" s="199"/>
    </row>
  </sheetData>
  <mergeCells count="6">
    <mergeCell ref="B16:B17"/>
    <mergeCell ref="B6:C6"/>
    <mergeCell ref="B1:C1"/>
    <mergeCell ref="B2:C2"/>
    <mergeCell ref="B3:C3"/>
    <mergeCell ref="C16:C17"/>
  </mergeCells>
  <pageMargins left="0.2" right="0.2" top="0.75" bottom="0.75" header="0.3" footer="0.3"/>
  <pageSetup paperSize="9" scale="85" orientation="portrait" horizontalDpi="300" verticalDpi="300" r:id="rId1"/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E17"/>
  <sheetViews>
    <sheetView workbookViewId="0">
      <selection activeCell="G9" sqref="G9"/>
    </sheetView>
  </sheetViews>
  <sheetFormatPr defaultRowHeight="16.5"/>
  <cols>
    <col min="1" max="1" width="3.42578125" style="25" customWidth="1"/>
    <col min="2" max="2" width="52.7109375" style="25" customWidth="1"/>
    <col min="3" max="4" width="19.85546875" style="25" customWidth="1"/>
    <col min="5" max="16384" width="9.140625" style="25"/>
  </cols>
  <sheetData>
    <row r="1" spans="2:5" ht="17.25">
      <c r="B1" s="212" t="s">
        <v>36</v>
      </c>
      <c r="C1" s="212"/>
      <c r="D1" s="212"/>
    </row>
    <row r="2" spans="2:5" ht="17.25">
      <c r="B2" s="212" t="s">
        <v>95</v>
      </c>
      <c r="C2" s="212"/>
      <c r="D2" s="212"/>
    </row>
    <row r="3" spans="2:5" ht="17.25">
      <c r="B3" s="212" t="s">
        <v>0</v>
      </c>
      <c r="C3" s="212"/>
      <c r="D3" s="212"/>
    </row>
    <row r="4" spans="2:5" ht="17.25">
      <c r="D4" s="8"/>
    </row>
    <row r="5" spans="2:5" ht="69.75" customHeight="1">
      <c r="B5" s="211" t="s">
        <v>176</v>
      </c>
      <c r="C5" s="211"/>
      <c r="D5" s="211"/>
      <c r="E5" s="2"/>
    </row>
    <row r="6" spans="2:5" ht="17.25">
      <c r="D6" s="8"/>
    </row>
    <row r="7" spans="2:5" ht="17.25" customHeight="1">
      <c r="C7" s="215" t="s">
        <v>58</v>
      </c>
      <c r="D7" s="215"/>
    </row>
    <row r="8" spans="2:5" ht="48" customHeight="1">
      <c r="B8" s="214" t="s">
        <v>29</v>
      </c>
      <c r="C8" s="216" t="s">
        <v>23</v>
      </c>
      <c r="D8" s="217"/>
    </row>
    <row r="9" spans="2:5">
      <c r="B9" s="214"/>
      <c r="C9" s="84" t="s">
        <v>57</v>
      </c>
      <c r="D9" s="84" t="s">
        <v>5</v>
      </c>
    </row>
    <row r="10" spans="2:5" s="26" customFormat="1" ht="17.25">
      <c r="B10" s="24" t="s">
        <v>30</v>
      </c>
      <c r="C10" s="13">
        <f>C12</f>
        <v>6764932.9000000004</v>
      </c>
      <c r="D10" s="13">
        <f>D12</f>
        <v>9575787.0999999996</v>
      </c>
    </row>
    <row r="11" spans="2:5" ht="17.25">
      <c r="B11" s="4" t="s">
        <v>11</v>
      </c>
      <c r="C11" s="13"/>
      <c r="D11" s="13"/>
    </row>
    <row r="12" spans="2:5" ht="17.25">
      <c r="B12" s="6" t="s">
        <v>84</v>
      </c>
      <c r="C12" s="13">
        <f>+'h6'!G12</f>
        <v>6764932.9000000004</v>
      </c>
      <c r="D12" s="13">
        <f>+'h6'!J12</f>
        <v>9575787.0999999996</v>
      </c>
    </row>
    <row r="13" spans="2:5" ht="17.25">
      <c r="B13" s="5"/>
      <c r="C13" s="5"/>
      <c r="D13" s="14"/>
    </row>
    <row r="14" spans="2:5" ht="33.75" customHeight="1"/>
    <row r="15" spans="2:5">
      <c r="C15" s="193"/>
      <c r="D15" s="193"/>
    </row>
    <row r="16" spans="2:5" ht="17.25" customHeight="1">
      <c r="B16" s="210" t="s">
        <v>34</v>
      </c>
      <c r="C16" s="213" t="s">
        <v>9</v>
      </c>
      <c r="D16" s="213"/>
      <c r="E16" s="199"/>
    </row>
    <row r="17" spans="2:5" ht="29.25" customHeight="1">
      <c r="B17" s="210"/>
      <c r="C17" s="213"/>
      <c r="D17" s="213"/>
      <c r="E17" s="199"/>
    </row>
  </sheetData>
  <mergeCells count="9">
    <mergeCell ref="B16:B17"/>
    <mergeCell ref="B8:B9"/>
    <mergeCell ref="B1:D1"/>
    <mergeCell ref="B2:D2"/>
    <mergeCell ref="B3:D3"/>
    <mergeCell ref="B5:D5"/>
    <mergeCell ref="C7:D7"/>
    <mergeCell ref="C16:D17"/>
    <mergeCell ref="C8:D8"/>
  </mergeCells>
  <pageMargins left="0.2" right="0.23" top="0.41" bottom="0.43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E6C0-C1A8-417F-9026-F50BAB771E0A}">
  <dimension ref="B1:J17"/>
  <sheetViews>
    <sheetView workbookViewId="0">
      <selection activeCell="D11" sqref="D11"/>
    </sheetView>
  </sheetViews>
  <sheetFormatPr defaultRowHeight="17.25"/>
  <cols>
    <col min="1" max="1" width="3.85546875" style="30" customWidth="1"/>
    <col min="2" max="2" width="8.140625" style="30" customWidth="1"/>
    <col min="3" max="3" width="41" style="30" customWidth="1"/>
    <col min="4" max="4" width="35.7109375" style="30" customWidth="1"/>
    <col min="5" max="5" width="16.42578125" style="30" customWidth="1"/>
    <col min="6" max="6" width="17.42578125" style="30" customWidth="1"/>
    <col min="7" max="257" width="9.140625" style="30"/>
    <col min="258" max="258" width="51.85546875" style="30" customWidth="1"/>
    <col min="259" max="259" width="17.85546875" style="30" customWidth="1"/>
    <col min="260" max="260" width="19.42578125" style="30" customWidth="1"/>
    <col min="261" max="513" width="9.140625" style="30"/>
    <col min="514" max="514" width="51.85546875" style="30" customWidth="1"/>
    <col min="515" max="515" width="17.85546875" style="30" customWidth="1"/>
    <col min="516" max="516" width="19.42578125" style="30" customWidth="1"/>
    <col min="517" max="769" width="9.140625" style="30"/>
    <col min="770" max="770" width="51.85546875" style="30" customWidth="1"/>
    <col min="771" max="771" width="17.85546875" style="30" customWidth="1"/>
    <col min="772" max="772" width="19.42578125" style="30" customWidth="1"/>
    <col min="773" max="1025" width="9.140625" style="30"/>
    <col min="1026" max="1026" width="51.85546875" style="30" customWidth="1"/>
    <col min="1027" max="1027" width="17.85546875" style="30" customWidth="1"/>
    <col min="1028" max="1028" width="19.42578125" style="30" customWidth="1"/>
    <col min="1029" max="1281" width="9.140625" style="30"/>
    <col min="1282" max="1282" width="51.85546875" style="30" customWidth="1"/>
    <col min="1283" max="1283" width="17.85546875" style="30" customWidth="1"/>
    <col min="1284" max="1284" width="19.42578125" style="30" customWidth="1"/>
    <col min="1285" max="1537" width="9.140625" style="30"/>
    <col min="1538" max="1538" width="51.85546875" style="30" customWidth="1"/>
    <col min="1539" max="1539" width="17.85546875" style="30" customWidth="1"/>
    <col min="1540" max="1540" width="19.42578125" style="30" customWidth="1"/>
    <col min="1541" max="1793" width="9.140625" style="30"/>
    <col min="1794" max="1794" width="51.85546875" style="30" customWidth="1"/>
    <col min="1795" max="1795" width="17.85546875" style="30" customWidth="1"/>
    <col min="1796" max="1796" width="19.42578125" style="30" customWidth="1"/>
    <col min="1797" max="2049" width="9.140625" style="30"/>
    <col min="2050" max="2050" width="51.85546875" style="30" customWidth="1"/>
    <col min="2051" max="2051" width="17.85546875" style="30" customWidth="1"/>
    <col min="2052" max="2052" width="19.42578125" style="30" customWidth="1"/>
    <col min="2053" max="2305" width="9.140625" style="30"/>
    <col min="2306" max="2306" width="51.85546875" style="30" customWidth="1"/>
    <col min="2307" max="2307" width="17.85546875" style="30" customWidth="1"/>
    <col min="2308" max="2308" width="19.42578125" style="30" customWidth="1"/>
    <col min="2309" max="2561" width="9.140625" style="30"/>
    <col min="2562" max="2562" width="51.85546875" style="30" customWidth="1"/>
    <col min="2563" max="2563" width="17.85546875" style="30" customWidth="1"/>
    <col min="2564" max="2564" width="19.42578125" style="30" customWidth="1"/>
    <col min="2565" max="2817" width="9.140625" style="30"/>
    <col min="2818" max="2818" width="51.85546875" style="30" customWidth="1"/>
    <col min="2819" max="2819" width="17.85546875" style="30" customWidth="1"/>
    <col min="2820" max="2820" width="19.42578125" style="30" customWidth="1"/>
    <col min="2821" max="3073" width="9.140625" style="30"/>
    <col min="3074" max="3074" width="51.85546875" style="30" customWidth="1"/>
    <col min="3075" max="3075" width="17.85546875" style="30" customWidth="1"/>
    <col min="3076" max="3076" width="19.42578125" style="30" customWidth="1"/>
    <col min="3077" max="3329" width="9.140625" style="30"/>
    <col min="3330" max="3330" width="51.85546875" style="30" customWidth="1"/>
    <col min="3331" max="3331" width="17.85546875" style="30" customWidth="1"/>
    <col min="3332" max="3332" width="19.42578125" style="30" customWidth="1"/>
    <col min="3333" max="3585" width="9.140625" style="30"/>
    <col min="3586" max="3586" width="51.85546875" style="30" customWidth="1"/>
    <col min="3587" max="3587" width="17.85546875" style="30" customWidth="1"/>
    <col min="3588" max="3588" width="19.42578125" style="30" customWidth="1"/>
    <col min="3589" max="3841" width="9.140625" style="30"/>
    <col min="3842" max="3842" width="51.85546875" style="30" customWidth="1"/>
    <col min="3843" max="3843" width="17.85546875" style="30" customWidth="1"/>
    <col min="3844" max="3844" width="19.42578125" style="30" customWidth="1"/>
    <col min="3845" max="4097" width="9.140625" style="30"/>
    <col min="4098" max="4098" width="51.85546875" style="30" customWidth="1"/>
    <col min="4099" max="4099" width="17.85546875" style="30" customWidth="1"/>
    <col min="4100" max="4100" width="19.42578125" style="30" customWidth="1"/>
    <col min="4101" max="4353" width="9.140625" style="30"/>
    <col min="4354" max="4354" width="51.85546875" style="30" customWidth="1"/>
    <col min="4355" max="4355" width="17.85546875" style="30" customWidth="1"/>
    <col min="4356" max="4356" width="19.42578125" style="30" customWidth="1"/>
    <col min="4357" max="4609" width="9.140625" style="30"/>
    <col min="4610" max="4610" width="51.85546875" style="30" customWidth="1"/>
    <col min="4611" max="4611" width="17.85546875" style="30" customWidth="1"/>
    <col min="4612" max="4612" width="19.42578125" style="30" customWidth="1"/>
    <col min="4613" max="4865" width="9.140625" style="30"/>
    <col min="4866" max="4866" width="51.85546875" style="30" customWidth="1"/>
    <col min="4867" max="4867" width="17.85546875" style="30" customWidth="1"/>
    <col min="4868" max="4868" width="19.42578125" style="30" customWidth="1"/>
    <col min="4869" max="5121" width="9.140625" style="30"/>
    <col min="5122" max="5122" width="51.85546875" style="30" customWidth="1"/>
    <col min="5123" max="5123" width="17.85546875" style="30" customWidth="1"/>
    <col min="5124" max="5124" width="19.42578125" style="30" customWidth="1"/>
    <col min="5125" max="5377" width="9.140625" style="30"/>
    <col min="5378" max="5378" width="51.85546875" style="30" customWidth="1"/>
    <col min="5379" max="5379" width="17.85546875" style="30" customWidth="1"/>
    <col min="5380" max="5380" width="19.42578125" style="30" customWidth="1"/>
    <col min="5381" max="5633" width="9.140625" style="30"/>
    <col min="5634" max="5634" width="51.85546875" style="30" customWidth="1"/>
    <col min="5635" max="5635" width="17.85546875" style="30" customWidth="1"/>
    <col min="5636" max="5636" width="19.42578125" style="30" customWidth="1"/>
    <col min="5637" max="5889" width="9.140625" style="30"/>
    <col min="5890" max="5890" width="51.85546875" style="30" customWidth="1"/>
    <col min="5891" max="5891" width="17.85546875" style="30" customWidth="1"/>
    <col min="5892" max="5892" width="19.42578125" style="30" customWidth="1"/>
    <col min="5893" max="6145" width="9.140625" style="30"/>
    <col min="6146" max="6146" width="51.85546875" style="30" customWidth="1"/>
    <col min="6147" max="6147" width="17.85546875" style="30" customWidth="1"/>
    <col min="6148" max="6148" width="19.42578125" style="30" customWidth="1"/>
    <col min="6149" max="6401" width="9.140625" style="30"/>
    <col min="6402" max="6402" width="51.85546875" style="30" customWidth="1"/>
    <col min="6403" max="6403" width="17.85546875" style="30" customWidth="1"/>
    <col min="6404" max="6404" width="19.42578125" style="30" customWidth="1"/>
    <col min="6405" max="6657" width="9.140625" style="30"/>
    <col min="6658" max="6658" width="51.85546875" style="30" customWidth="1"/>
    <col min="6659" max="6659" width="17.85546875" style="30" customWidth="1"/>
    <col min="6660" max="6660" width="19.42578125" style="30" customWidth="1"/>
    <col min="6661" max="6913" width="9.140625" style="30"/>
    <col min="6914" max="6914" width="51.85546875" style="30" customWidth="1"/>
    <col min="6915" max="6915" width="17.85546875" style="30" customWidth="1"/>
    <col min="6916" max="6916" width="19.42578125" style="30" customWidth="1"/>
    <col min="6917" max="7169" width="9.140625" style="30"/>
    <col min="7170" max="7170" width="51.85546875" style="30" customWidth="1"/>
    <col min="7171" max="7171" width="17.85546875" style="30" customWidth="1"/>
    <col min="7172" max="7172" width="19.42578125" style="30" customWidth="1"/>
    <col min="7173" max="7425" width="9.140625" style="30"/>
    <col min="7426" max="7426" width="51.85546875" style="30" customWidth="1"/>
    <col min="7427" max="7427" width="17.85546875" style="30" customWidth="1"/>
    <col min="7428" max="7428" width="19.42578125" style="30" customWidth="1"/>
    <col min="7429" max="7681" width="9.140625" style="30"/>
    <col min="7682" max="7682" width="51.85546875" style="30" customWidth="1"/>
    <col min="7683" max="7683" width="17.85546875" style="30" customWidth="1"/>
    <col min="7684" max="7684" width="19.42578125" style="30" customWidth="1"/>
    <col min="7685" max="7937" width="9.140625" style="30"/>
    <col min="7938" max="7938" width="51.85546875" style="30" customWidth="1"/>
    <col min="7939" max="7939" width="17.85546875" style="30" customWidth="1"/>
    <col min="7940" max="7940" width="19.42578125" style="30" customWidth="1"/>
    <col min="7941" max="8193" width="9.140625" style="30"/>
    <col min="8194" max="8194" width="51.85546875" style="30" customWidth="1"/>
    <col min="8195" max="8195" width="17.85546875" style="30" customWidth="1"/>
    <col min="8196" max="8196" width="19.42578125" style="30" customWidth="1"/>
    <col min="8197" max="8449" width="9.140625" style="30"/>
    <col min="8450" max="8450" width="51.85546875" style="30" customWidth="1"/>
    <col min="8451" max="8451" width="17.85546875" style="30" customWidth="1"/>
    <col min="8452" max="8452" width="19.42578125" style="30" customWidth="1"/>
    <col min="8453" max="8705" width="9.140625" style="30"/>
    <col min="8706" max="8706" width="51.85546875" style="30" customWidth="1"/>
    <col min="8707" max="8707" width="17.85546875" style="30" customWidth="1"/>
    <col min="8708" max="8708" width="19.42578125" style="30" customWidth="1"/>
    <col min="8709" max="8961" width="9.140625" style="30"/>
    <col min="8962" max="8962" width="51.85546875" style="30" customWidth="1"/>
    <col min="8963" max="8963" width="17.85546875" style="30" customWidth="1"/>
    <col min="8964" max="8964" width="19.42578125" style="30" customWidth="1"/>
    <col min="8965" max="9217" width="9.140625" style="30"/>
    <col min="9218" max="9218" width="51.85546875" style="30" customWidth="1"/>
    <col min="9219" max="9219" width="17.85546875" style="30" customWidth="1"/>
    <col min="9220" max="9220" width="19.42578125" style="30" customWidth="1"/>
    <col min="9221" max="9473" width="9.140625" style="30"/>
    <col min="9474" max="9474" width="51.85546875" style="30" customWidth="1"/>
    <col min="9475" max="9475" width="17.85546875" style="30" customWidth="1"/>
    <col min="9476" max="9476" width="19.42578125" style="30" customWidth="1"/>
    <col min="9477" max="9729" width="9.140625" style="30"/>
    <col min="9730" max="9730" width="51.85546875" style="30" customWidth="1"/>
    <col min="9731" max="9731" width="17.85546875" style="30" customWidth="1"/>
    <col min="9732" max="9732" width="19.42578125" style="30" customWidth="1"/>
    <col min="9733" max="9985" width="9.140625" style="30"/>
    <col min="9986" max="9986" width="51.85546875" style="30" customWidth="1"/>
    <col min="9987" max="9987" width="17.85546875" style="30" customWidth="1"/>
    <col min="9988" max="9988" width="19.42578125" style="30" customWidth="1"/>
    <col min="9989" max="10241" width="9.140625" style="30"/>
    <col min="10242" max="10242" width="51.85546875" style="30" customWidth="1"/>
    <col min="10243" max="10243" width="17.85546875" style="30" customWidth="1"/>
    <col min="10244" max="10244" width="19.42578125" style="30" customWidth="1"/>
    <col min="10245" max="10497" width="9.140625" style="30"/>
    <col min="10498" max="10498" width="51.85546875" style="30" customWidth="1"/>
    <col min="10499" max="10499" width="17.85546875" style="30" customWidth="1"/>
    <col min="10500" max="10500" width="19.42578125" style="30" customWidth="1"/>
    <col min="10501" max="10753" width="9.140625" style="30"/>
    <col min="10754" max="10754" width="51.85546875" style="30" customWidth="1"/>
    <col min="10755" max="10755" width="17.85546875" style="30" customWidth="1"/>
    <col min="10756" max="10756" width="19.42578125" style="30" customWidth="1"/>
    <col min="10757" max="11009" width="9.140625" style="30"/>
    <col min="11010" max="11010" width="51.85546875" style="30" customWidth="1"/>
    <col min="11011" max="11011" width="17.85546875" style="30" customWidth="1"/>
    <col min="11012" max="11012" width="19.42578125" style="30" customWidth="1"/>
    <col min="11013" max="11265" width="9.140625" style="30"/>
    <col min="11266" max="11266" width="51.85546875" style="30" customWidth="1"/>
    <col min="11267" max="11267" width="17.85546875" style="30" customWidth="1"/>
    <col min="11268" max="11268" width="19.42578125" style="30" customWidth="1"/>
    <col min="11269" max="11521" width="9.140625" style="30"/>
    <col min="11522" max="11522" width="51.85546875" style="30" customWidth="1"/>
    <col min="11523" max="11523" width="17.85546875" style="30" customWidth="1"/>
    <col min="11524" max="11524" width="19.42578125" style="30" customWidth="1"/>
    <col min="11525" max="11777" width="9.140625" style="30"/>
    <col min="11778" max="11778" width="51.85546875" style="30" customWidth="1"/>
    <col min="11779" max="11779" width="17.85546875" style="30" customWidth="1"/>
    <col min="11780" max="11780" width="19.42578125" style="30" customWidth="1"/>
    <col min="11781" max="12033" width="9.140625" style="30"/>
    <col min="12034" max="12034" width="51.85546875" style="30" customWidth="1"/>
    <col min="12035" max="12035" width="17.85546875" style="30" customWidth="1"/>
    <col min="12036" max="12036" width="19.42578125" style="30" customWidth="1"/>
    <col min="12037" max="12289" width="9.140625" style="30"/>
    <col min="12290" max="12290" width="51.85546875" style="30" customWidth="1"/>
    <col min="12291" max="12291" width="17.85546875" style="30" customWidth="1"/>
    <col min="12292" max="12292" width="19.42578125" style="30" customWidth="1"/>
    <col min="12293" max="12545" width="9.140625" style="30"/>
    <col min="12546" max="12546" width="51.85546875" style="30" customWidth="1"/>
    <col min="12547" max="12547" width="17.85546875" style="30" customWidth="1"/>
    <col min="12548" max="12548" width="19.42578125" style="30" customWidth="1"/>
    <col min="12549" max="12801" width="9.140625" style="30"/>
    <col min="12802" max="12802" width="51.85546875" style="30" customWidth="1"/>
    <col min="12803" max="12803" width="17.85546875" style="30" customWidth="1"/>
    <col min="12804" max="12804" width="19.42578125" style="30" customWidth="1"/>
    <col min="12805" max="13057" width="9.140625" style="30"/>
    <col min="13058" max="13058" width="51.85546875" style="30" customWidth="1"/>
    <col min="13059" max="13059" width="17.85546875" style="30" customWidth="1"/>
    <col min="13060" max="13060" width="19.42578125" style="30" customWidth="1"/>
    <col min="13061" max="13313" width="9.140625" style="30"/>
    <col min="13314" max="13314" width="51.85546875" style="30" customWidth="1"/>
    <col min="13315" max="13315" width="17.85546875" style="30" customWidth="1"/>
    <col min="13316" max="13316" width="19.42578125" style="30" customWidth="1"/>
    <col min="13317" max="13569" width="9.140625" style="30"/>
    <col min="13570" max="13570" width="51.85546875" style="30" customWidth="1"/>
    <col min="13571" max="13571" width="17.85546875" style="30" customWidth="1"/>
    <col min="13572" max="13572" width="19.42578125" style="30" customWidth="1"/>
    <col min="13573" max="13825" width="9.140625" style="30"/>
    <col min="13826" max="13826" width="51.85546875" style="30" customWidth="1"/>
    <col min="13827" max="13827" width="17.85546875" style="30" customWidth="1"/>
    <col min="13828" max="13828" width="19.42578125" style="30" customWidth="1"/>
    <col min="13829" max="14081" width="9.140625" style="30"/>
    <col min="14082" max="14082" width="51.85546875" style="30" customWidth="1"/>
    <col min="14083" max="14083" width="17.85546875" style="30" customWidth="1"/>
    <col min="14084" max="14084" width="19.42578125" style="30" customWidth="1"/>
    <col min="14085" max="14337" width="9.140625" style="30"/>
    <col min="14338" max="14338" width="51.85546875" style="30" customWidth="1"/>
    <col min="14339" max="14339" width="17.85546875" style="30" customWidth="1"/>
    <col min="14340" max="14340" width="19.42578125" style="30" customWidth="1"/>
    <col min="14341" max="14593" width="9.140625" style="30"/>
    <col min="14594" max="14594" width="51.85546875" style="30" customWidth="1"/>
    <col min="14595" max="14595" width="17.85546875" style="30" customWidth="1"/>
    <col min="14596" max="14596" width="19.42578125" style="30" customWidth="1"/>
    <col min="14597" max="14849" width="9.140625" style="30"/>
    <col min="14850" max="14850" width="51.85546875" style="30" customWidth="1"/>
    <col min="14851" max="14851" width="17.85546875" style="30" customWidth="1"/>
    <col min="14852" max="14852" width="19.42578125" style="30" customWidth="1"/>
    <col min="14853" max="15105" width="9.140625" style="30"/>
    <col min="15106" max="15106" width="51.85546875" style="30" customWidth="1"/>
    <col min="15107" max="15107" width="17.85546875" style="30" customWidth="1"/>
    <col min="15108" max="15108" width="19.42578125" style="30" customWidth="1"/>
    <col min="15109" max="15361" width="9.140625" style="30"/>
    <col min="15362" max="15362" width="51.85546875" style="30" customWidth="1"/>
    <col min="15363" max="15363" width="17.85546875" style="30" customWidth="1"/>
    <col min="15364" max="15364" width="19.42578125" style="30" customWidth="1"/>
    <col min="15365" max="15617" width="9.140625" style="30"/>
    <col min="15618" max="15618" width="51.85546875" style="30" customWidth="1"/>
    <col min="15619" max="15619" width="17.85546875" style="30" customWidth="1"/>
    <col min="15620" max="15620" width="19.42578125" style="30" customWidth="1"/>
    <col min="15621" max="15873" width="9.140625" style="30"/>
    <col min="15874" max="15874" width="51.85546875" style="30" customWidth="1"/>
    <col min="15875" max="15875" width="17.85546875" style="30" customWidth="1"/>
    <col min="15876" max="15876" width="19.42578125" style="30" customWidth="1"/>
    <col min="15877" max="16129" width="9.140625" style="30"/>
    <col min="16130" max="16130" width="51.85546875" style="30" customWidth="1"/>
    <col min="16131" max="16131" width="17.85546875" style="30" customWidth="1"/>
    <col min="16132" max="16132" width="19.42578125" style="30" customWidth="1"/>
    <col min="16133" max="16384" width="9.140625" style="30"/>
  </cols>
  <sheetData>
    <row r="1" spans="2:10" s="1" customFormat="1" ht="17.25" customHeight="1">
      <c r="D1" s="32" t="s">
        <v>85</v>
      </c>
      <c r="E1" s="229" t="s">
        <v>86</v>
      </c>
      <c r="F1" s="229"/>
    </row>
    <row r="2" spans="2:10" s="1" customFormat="1">
      <c r="D2" s="221" t="s">
        <v>93</v>
      </c>
      <c r="E2" s="221"/>
      <c r="F2" s="221"/>
    </row>
    <row r="3" spans="2:10" s="1" customFormat="1">
      <c r="B3" s="23"/>
      <c r="C3" s="23"/>
      <c r="D3" s="222" t="s">
        <v>0</v>
      </c>
      <c r="E3" s="222"/>
      <c r="F3" s="222"/>
    </row>
    <row r="4" spans="2:10" s="1" customFormat="1"/>
    <row r="5" spans="2:10" s="1" customFormat="1" ht="47.25" customHeight="1">
      <c r="B5" s="223" t="s">
        <v>94</v>
      </c>
      <c r="C5" s="223"/>
      <c r="D5" s="223"/>
      <c r="E5" s="223"/>
      <c r="F5" s="223"/>
      <c r="I5" s="226"/>
      <c r="J5" s="226"/>
    </row>
    <row r="6" spans="2:10">
      <c r="C6" s="81"/>
      <c r="D6" s="81"/>
      <c r="E6" s="228" t="s">
        <v>58</v>
      </c>
      <c r="F6" s="228"/>
      <c r="G6" s="20"/>
    </row>
    <row r="7" spans="2:10" ht="72.75" customHeight="1">
      <c r="B7" s="36"/>
      <c r="C7" s="227" t="s">
        <v>87</v>
      </c>
      <c r="D7" s="227" t="s">
        <v>88</v>
      </c>
      <c r="E7" s="224" t="s">
        <v>23</v>
      </c>
      <c r="F7" s="225"/>
    </row>
    <row r="8" spans="2:10">
      <c r="B8" s="36"/>
      <c r="C8" s="227"/>
      <c r="D8" s="227"/>
      <c r="E8" s="84" t="s">
        <v>57</v>
      </c>
      <c r="F8" s="84" t="s">
        <v>5</v>
      </c>
    </row>
    <row r="9" spans="2:10" s="29" customFormat="1" ht="29.25" customHeight="1">
      <c r="B9" s="218" t="s">
        <v>89</v>
      </c>
      <c r="C9" s="218"/>
      <c r="D9" s="82"/>
      <c r="E9" s="86">
        <f t="shared" ref="E9:F9" si="0">E11</f>
        <v>6764932.9000000004</v>
      </c>
      <c r="F9" s="86">
        <f t="shared" si="0"/>
        <v>9575787.0999999996</v>
      </c>
    </row>
    <row r="10" spans="2:10">
      <c r="B10" s="35"/>
      <c r="C10" s="35" t="s">
        <v>49</v>
      </c>
      <c r="D10" s="36"/>
      <c r="E10" s="87"/>
      <c r="F10" s="85"/>
    </row>
    <row r="11" spans="2:10" s="29" customFormat="1" ht="72.75" customHeight="1">
      <c r="B11" s="88">
        <v>6</v>
      </c>
      <c r="C11" s="88" t="s">
        <v>90</v>
      </c>
      <c r="D11" s="82"/>
      <c r="E11" s="86">
        <f t="shared" ref="E11:F11" si="1">E12</f>
        <v>6764932.9000000004</v>
      </c>
      <c r="F11" s="86">
        <f t="shared" si="1"/>
        <v>9575787.0999999996</v>
      </c>
    </row>
    <row r="12" spans="2:10" ht="33" customHeight="1">
      <c r="B12" s="89">
        <v>6.7</v>
      </c>
      <c r="C12" s="89" t="s">
        <v>84</v>
      </c>
      <c r="D12" s="27" t="s">
        <v>91</v>
      </c>
      <c r="E12" s="85">
        <f>'h2'!C12</f>
        <v>6764932.9000000004</v>
      </c>
      <c r="F12" s="85">
        <f>'h2'!D12</f>
        <v>9575787.0999999996</v>
      </c>
    </row>
    <row r="13" spans="2:10">
      <c r="E13" s="195"/>
      <c r="F13" s="195"/>
    </row>
    <row r="14" spans="2:10">
      <c r="E14" s="195"/>
      <c r="F14" s="195"/>
    </row>
    <row r="15" spans="2:10" ht="75.75" customHeight="1">
      <c r="B15" s="219" t="s">
        <v>92</v>
      </c>
      <c r="C15" s="219"/>
      <c r="D15" s="220" t="s">
        <v>53</v>
      </c>
      <c r="E15" s="220"/>
      <c r="F15" s="220"/>
    </row>
    <row r="16" spans="2:10">
      <c r="E16" s="192"/>
      <c r="F16" s="192"/>
    </row>
    <row r="17" spans="5:6">
      <c r="E17" s="192"/>
      <c r="F17" s="192"/>
    </row>
  </sheetData>
  <mergeCells count="12">
    <mergeCell ref="I5:J5"/>
    <mergeCell ref="C7:C8"/>
    <mergeCell ref="D7:D8"/>
    <mergeCell ref="E6:F6"/>
    <mergeCell ref="E1:F1"/>
    <mergeCell ref="B9:C9"/>
    <mergeCell ref="B15:C15"/>
    <mergeCell ref="D15:F15"/>
    <mergeCell ref="D2:F2"/>
    <mergeCell ref="D3:F3"/>
    <mergeCell ref="B5:F5"/>
    <mergeCell ref="E7:F7"/>
  </mergeCells>
  <pageMargins left="0.3" right="0.28000000000000003" top="0.49" bottom="0.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7ABF-73D6-47DB-B610-46D5D7F8D270}">
  <dimension ref="A1:K26"/>
  <sheetViews>
    <sheetView topLeftCell="A4" zoomScaleNormal="100" workbookViewId="0">
      <selection activeCell="K15" sqref="K15"/>
    </sheetView>
  </sheetViews>
  <sheetFormatPr defaultRowHeight="17.25"/>
  <cols>
    <col min="1" max="1" width="7.28515625" style="16" customWidth="1"/>
    <col min="2" max="2" width="11.140625" style="16" customWidth="1"/>
    <col min="3" max="3" width="15.140625" style="16" customWidth="1"/>
    <col min="4" max="4" width="47.85546875" style="16" customWidth="1"/>
    <col min="5" max="5" width="46.28515625" style="16" customWidth="1"/>
    <col min="6" max="6" width="44.42578125" style="16" customWidth="1"/>
    <col min="7" max="8" width="21" style="16" customWidth="1"/>
    <col min="9" max="16384" width="9.140625" style="16"/>
  </cols>
  <sheetData>
    <row r="1" spans="1:11">
      <c r="H1" s="8" t="s">
        <v>148</v>
      </c>
    </row>
    <row r="2" spans="1:11">
      <c r="G2" s="170"/>
      <c r="H2" s="154" t="s">
        <v>93</v>
      </c>
      <c r="I2" s="154"/>
      <c r="J2" s="154"/>
      <c r="K2" s="154"/>
    </row>
    <row r="3" spans="1:11">
      <c r="G3" s="49"/>
      <c r="H3" s="8" t="s">
        <v>77</v>
      </c>
    </row>
    <row r="4" spans="1:11">
      <c r="G4" s="49"/>
      <c r="H4" s="197"/>
    </row>
    <row r="5" spans="1:11" ht="17.25" customHeight="1">
      <c r="A5" s="230" t="s">
        <v>78</v>
      </c>
      <c r="B5" s="230"/>
      <c r="C5" s="230"/>
      <c r="D5" s="230"/>
      <c r="E5" s="230"/>
      <c r="F5" s="230"/>
      <c r="G5" s="230"/>
      <c r="H5" s="230"/>
    </row>
    <row r="6" spans="1:11">
      <c r="A6" s="230"/>
      <c r="B6" s="230"/>
      <c r="C6" s="230"/>
      <c r="D6" s="230"/>
      <c r="E6" s="230"/>
      <c r="F6" s="230"/>
      <c r="G6" s="230"/>
      <c r="H6" s="230"/>
    </row>
    <row r="7" spans="1:11">
      <c r="A7" s="230"/>
      <c r="B7" s="230"/>
      <c r="C7" s="230"/>
      <c r="D7" s="230"/>
      <c r="E7" s="230"/>
      <c r="F7" s="230"/>
      <c r="G7" s="230"/>
      <c r="H7" s="230"/>
    </row>
    <row r="8" spans="1:11">
      <c r="G8" s="234"/>
      <c r="H8" s="234"/>
    </row>
    <row r="9" spans="1:11" ht="68.25" customHeight="1">
      <c r="A9" s="235" t="s">
        <v>79</v>
      </c>
      <c r="B9" s="235" t="s">
        <v>21</v>
      </c>
      <c r="C9" s="235"/>
      <c r="D9" s="235" t="s">
        <v>80</v>
      </c>
      <c r="E9" s="235" t="s">
        <v>81</v>
      </c>
      <c r="F9" s="235" t="s">
        <v>82</v>
      </c>
      <c r="G9" s="236" t="s">
        <v>66</v>
      </c>
      <c r="H9" s="237"/>
    </row>
    <row r="10" spans="1:11">
      <c r="A10" s="235"/>
      <c r="B10" s="42" t="s">
        <v>3</v>
      </c>
      <c r="C10" s="42" t="s">
        <v>4</v>
      </c>
      <c r="D10" s="235"/>
      <c r="E10" s="235"/>
      <c r="F10" s="235"/>
      <c r="G10" s="42" t="s">
        <v>60</v>
      </c>
      <c r="H10" s="42" t="s">
        <v>56</v>
      </c>
    </row>
    <row r="11" spans="1:11" s="21" customFormat="1">
      <c r="A11" s="231" t="s">
        <v>83</v>
      </c>
      <c r="B11" s="231"/>
      <c r="C11" s="231"/>
      <c r="D11" s="231"/>
      <c r="E11" s="231"/>
      <c r="F11" s="231"/>
      <c r="G11" s="50">
        <f t="shared" ref="G11:H11" si="0">G12</f>
        <v>6764932.9000000004</v>
      </c>
      <c r="H11" s="50">
        <f t="shared" si="0"/>
        <v>9575787.0999999996</v>
      </c>
      <c r="I11" s="202"/>
      <c r="J11" s="202"/>
      <c r="K11" s="202"/>
    </row>
    <row r="12" spans="1:11" s="21" customFormat="1">
      <c r="A12" s="232" t="s">
        <v>13</v>
      </c>
      <c r="B12" s="232"/>
      <c r="C12" s="232"/>
      <c r="D12" s="232"/>
      <c r="E12" s="232"/>
      <c r="F12" s="233"/>
      <c r="G12" s="50">
        <f t="shared" ref="G12:H12" si="1">G13</f>
        <v>6764932.9000000004</v>
      </c>
      <c r="H12" s="50">
        <f t="shared" si="1"/>
        <v>9575787.0999999996</v>
      </c>
    </row>
    <row r="13" spans="1:11" s="40" customFormat="1" ht="92.25" customHeight="1">
      <c r="A13" s="44"/>
      <c r="B13" s="76">
        <v>1049</v>
      </c>
      <c r="C13" s="80"/>
      <c r="D13" s="77" t="str">
        <f>+'h6'!D17</f>
        <v xml:space="preserve"> Ճանապարհային ցանցի բարելավում</v>
      </c>
      <c r="E13" s="77" t="s">
        <v>118</v>
      </c>
      <c r="F13" s="77" t="s">
        <v>119</v>
      </c>
      <c r="G13" s="78">
        <f>SUM(G14:G19)</f>
        <v>6764932.9000000004</v>
      </c>
      <c r="H13" s="78">
        <f>SUM(H14:H19)</f>
        <v>9575787.0999999996</v>
      </c>
    </row>
    <row r="14" spans="1:11" s="40" customFormat="1" ht="72" customHeight="1">
      <c r="A14" s="44"/>
      <c r="B14" s="140"/>
      <c r="C14" s="158" t="s">
        <v>122</v>
      </c>
      <c r="D14" s="159" t="s">
        <v>123</v>
      </c>
      <c r="E14" s="159" t="s">
        <v>120</v>
      </c>
      <c r="F14" s="159" t="s">
        <v>121</v>
      </c>
      <c r="G14" s="79">
        <f>+'h5'!H21</f>
        <v>10350</v>
      </c>
      <c r="H14" s="79">
        <f>+'h5'!I21</f>
        <v>14155</v>
      </c>
    </row>
    <row r="15" spans="1:11" s="40" customFormat="1" ht="88.5" customHeight="1">
      <c r="A15" s="44"/>
      <c r="B15" s="140"/>
      <c r="C15" s="158" t="s">
        <v>157</v>
      </c>
      <c r="D15" s="159" t="str">
        <f>+'h5'!G30</f>
        <v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v>
      </c>
      <c r="E15" s="178" t="s">
        <v>120</v>
      </c>
      <c r="F15" s="178" t="s">
        <v>121</v>
      </c>
      <c r="G15" s="79">
        <f>+'h5'!H30</f>
        <v>-84258</v>
      </c>
      <c r="H15" s="79">
        <f>+'h5'!I30</f>
        <v>-192256</v>
      </c>
    </row>
    <row r="16" spans="1:11" s="21" customFormat="1" ht="68.25" customHeight="1">
      <c r="A16" s="46"/>
      <c r="B16" s="42"/>
      <c r="C16" s="158" t="s">
        <v>126</v>
      </c>
      <c r="D16" s="159" t="s">
        <v>127</v>
      </c>
      <c r="E16" s="159" t="s">
        <v>128</v>
      </c>
      <c r="F16" s="159" t="s">
        <v>125</v>
      </c>
      <c r="G16" s="75">
        <f>+'h5'!H39</f>
        <v>6176932.9000000004</v>
      </c>
      <c r="H16" s="75">
        <f>+'h5'!I39</f>
        <v>8987787.0999999996</v>
      </c>
    </row>
    <row r="17" spans="1:8" ht="66">
      <c r="A17" s="47"/>
      <c r="B17" s="34"/>
      <c r="C17" s="158" t="s">
        <v>165</v>
      </c>
      <c r="D17" s="159" t="s">
        <v>166</v>
      </c>
      <c r="E17" s="159" t="s">
        <v>167</v>
      </c>
      <c r="F17" s="159" t="s">
        <v>125</v>
      </c>
      <c r="G17" s="75">
        <f>+'h5'!H50</f>
        <v>25050</v>
      </c>
      <c r="H17" s="75">
        <f>+'h5'!I50</f>
        <v>29050</v>
      </c>
    </row>
    <row r="18" spans="1:8" ht="49.5">
      <c r="A18" s="47"/>
      <c r="B18" s="34"/>
      <c r="C18" s="158" t="s">
        <v>129</v>
      </c>
      <c r="D18" s="159" t="s">
        <v>130</v>
      </c>
      <c r="E18" s="159" t="s">
        <v>131</v>
      </c>
      <c r="F18" s="159" t="s">
        <v>125</v>
      </c>
      <c r="G18" s="75">
        <f>+'h5'!H59</f>
        <v>-314242</v>
      </c>
      <c r="H18" s="75">
        <f>+'h5'!I59</f>
        <v>-214049</v>
      </c>
    </row>
    <row r="19" spans="1:8" ht="49.5">
      <c r="A19" s="47"/>
      <c r="B19" s="34"/>
      <c r="C19" s="158" t="s">
        <v>159</v>
      </c>
      <c r="D19" s="191" t="s">
        <v>160</v>
      </c>
      <c r="E19" s="191" t="s">
        <v>124</v>
      </c>
      <c r="F19" s="191" t="s">
        <v>125</v>
      </c>
      <c r="G19" s="75">
        <f>+'h5'!H71</f>
        <v>951100</v>
      </c>
      <c r="H19" s="75">
        <f>+'h5'!I71</f>
        <v>951100</v>
      </c>
    </row>
    <row r="20" spans="1:8">
      <c r="B20" s="52"/>
      <c r="C20" s="53"/>
      <c r="D20" s="54"/>
      <c r="E20" s="22"/>
      <c r="F20" s="53"/>
      <c r="G20" s="55"/>
      <c r="H20" s="55"/>
    </row>
    <row r="21" spans="1:8">
      <c r="B21" s="52"/>
      <c r="C21" s="53"/>
      <c r="D21" s="54"/>
      <c r="E21" s="22"/>
      <c r="F21" s="53"/>
      <c r="G21" s="55"/>
      <c r="H21" s="55"/>
    </row>
    <row r="22" spans="1:8">
      <c r="B22" s="52"/>
      <c r="C22" s="53"/>
      <c r="D22" s="54"/>
      <c r="E22" s="22"/>
      <c r="F22" s="53"/>
      <c r="G22" s="55"/>
      <c r="H22" s="55"/>
    </row>
    <row r="23" spans="1:8">
      <c r="A23" s="21"/>
      <c r="B23" s="48" t="s">
        <v>73</v>
      </c>
      <c r="C23" s="31"/>
      <c r="D23" s="39"/>
    </row>
    <row r="24" spans="1:8">
      <c r="A24" s="21"/>
      <c r="B24" s="48" t="s">
        <v>74</v>
      </c>
      <c r="C24" s="31"/>
      <c r="D24" s="39"/>
    </row>
    <row r="25" spans="1:8">
      <c r="A25" s="21"/>
      <c r="B25" s="15"/>
      <c r="C25" s="33" t="s">
        <v>75</v>
      </c>
      <c r="D25" s="39"/>
    </row>
    <row r="26" spans="1:8">
      <c r="D26" s="37"/>
    </row>
  </sheetData>
  <mergeCells count="10">
    <mergeCell ref="A5:H7"/>
    <mergeCell ref="A11:F11"/>
    <mergeCell ref="A12:F12"/>
    <mergeCell ref="G8:H8"/>
    <mergeCell ref="A9:A10"/>
    <mergeCell ref="B9:C9"/>
    <mergeCell ref="D9:D10"/>
    <mergeCell ref="E9:E10"/>
    <mergeCell ref="F9:F10"/>
    <mergeCell ref="G9:H9"/>
  </mergeCells>
  <pageMargins left="0.25" right="0.2" top="0.36" bottom="0.37" header="0.3" footer="0.24"/>
  <pageSetup paperSize="9" scale="66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I93"/>
  <sheetViews>
    <sheetView zoomScaleNormal="100" zoomScaleSheetLayoutView="100" workbookViewId="0">
      <selection activeCell="I11" sqref="I11"/>
    </sheetView>
  </sheetViews>
  <sheetFormatPr defaultRowHeight="18" customHeight="1"/>
  <cols>
    <col min="1" max="1" width="4.140625" style="68" customWidth="1"/>
    <col min="2" max="2" width="10" style="68" customWidth="1"/>
    <col min="3" max="3" width="9.5703125" style="68" customWidth="1"/>
    <col min="4" max="4" width="7.85546875" style="68" customWidth="1"/>
    <col min="5" max="5" width="12.42578125" style="94" customWidth="1"/>
    <col min="6" max="6" width="14.7109375" style="94" customWidth="1"/>
    <col min="7" max="7" width="70.5703125" style="68" customWidth="1"/>
    <col min="8" max="8" width="19.85546875" style="68" customWidth="1"/>
    <col min="9" max="9" width="19.85546875" style="98" customWidth="1"/>
    <col min="10" max="10" width="9.140625" style="68"/>
    <col min="11" max="11" width="20.28515625" style="68" customWidth="1"/>
    <col min="12" max="12" width="12.42578125" style="68" customWidth="1"/>
    <col min="13" max="13" width="16.140625" style="68" customWidth="1"/>
    <col min="14" max="16384" width="9.140625" style="68"/>
  </cols>
  <sheetData>
    <row r="1" spans="2:9" ht="18" customHeight="1">
      <c r="I1" s="95" t="s">
        <v>45</v>
      </c>
    </row>
    <row r="2" spans="2:9" ht="18" customHeight="1">
      <c r="B2" s="96" t="s">
        <v>10</v>
      </c>
      <c r="F2" s="238" t="s">
        <v>59</v>
      </c>
      <c r="G2" s="238"/>
      <c r="H2" s="238"/>
      <c r="I2" s="238"/>
    </row>
    <row r="3" spans="2:9" ht="18" customHeight="1">
      <c r="F3" s="238" t="s">
        <v>14</v>
      </c>
      <c r="G3" s="238"/>
      <c r="H3" s="238"/>
      <c r="I3" s="238"/>
    </row>
    <row r="4" spans="2:9" ht="18" customHeight="1">
      <c r="G4" s="97"/>
      <c r="H4" s="97"/>
    </row>
    <row r="5" spans="2:9" ht="45.75" customHeight="1">
      <c r="B5" s="239" t="s">
        <v>96</v>
      </c>
      <c r="C5" s="239"/>
      <c r="D5" s="239"/>
      <c r="E5" s="239"/>
      <c r="F5" s="239"/>
      <c r="G5" s="239"/>
      <c r="H5" s="239"/>
      <c r="I5" s="239"/>
    </row>
    <row r="6" spans="2:9" ht="18" customHeight="1">
      <c r="I6" s="92" t="s">
        <v>58</v>
      </c>
    </row>
    <row r="7" spans="2:9" ht="78.75" customHeight="1">
      <c r="B7" s="240" t="s">
        <v>15</v>
      </c>
      <c r="C7" s="240"/>
      <c r="D7" s="240"/>
      <c r="E7" s="240" t="s">
        <v>43</v>
      </c>
      <c r="F7" s="240"/>
      <c r="G7" s="241" t="s">
        <v>16</v>
      </c>
      <c r="H7" s="242" t="s">
        <v>44</v>
      </c>
      <c r="I7" s="243"/>
    </row>
    <row r="8" spans="2:9" ht="41.25" customHeight="1">
      <c r="B8" s="99" t="s">
        <v>17</v>
      </c>
      <c r="C8" s="99" t="s">
        <v>18</v>
      </c>
      <c r="D8" s="99" t="s">
        <v>19</v>
      </c>
      <c r="E8" s="100" t="s">
        <v>3</v>
      </c>
      <c r="F8" s="100" t="s">
        <v>4</v>
      </c>
      <c r="G8" s="241"/>
      <c r="H8" s="42" t="s">
        <v>60</v>
      </c>
      <c r="I8" s="42" t="s">
        <v>56</v>
      </c>
    </row>
    <row r="9" spans="2:9" ht="17.25">
      <c r="B9" s="101"/>
      <c r="C9" s="101"/>
      <c r="D9" s="101"/>
      <c r="E9" s="102"/>
      <c r="F9" s="103"/>
      <c r="G9" s="104" t="s">
        <v>24</v>
      </c>
      <c r="H9" s="105">
        <f t="shared" ref="H9:I9" si="0">H11</f>
        <v>6764932.9000000004</v>
      </c>
      <c r="I9" s="105">
        <f t="shared" si="0"/>
        <v>9575787.0999999996</v>
      </c>
    </row>
    <row r="10" spans="2:9" ht="17.25">
      <c r="B10" s="101"/>
      <c r="C10" s="101"/>
      <c r="D10" s="101"/>
      <c r="E10" s="102"/>
      <c r="F10" s="102"/>
      <c r="G10" s="106" t="s">
        <v>11</v>
      </c>
      <c r="H10" s="141"/>
      <c r="I10" s="142"/>
    </row>
    <row r="11" spans="2:9" ht="36.75" customHeight="1">
      <c r="B11" s="107"/>
      <c r="C11" s="107"/>
      <c r="D11" s="107"/>
      <c r="E11" s="93"/>
      <c r="F11" s="93"/>
      <c r="G11" s="108" t="s">
        <v>46</v>
      </c>
      <c r="H11" s="105">
        <f t="shared" ref="H11:I11" si="1">H13</f>
        <v>6764932.9000000004</v>
      </c>
      <c r="I11" s="105">
        <f t="shared" si="1"/>
        <v>9575787.0999999996</v>
      </c>
    </row>
    <row r="12" spans="2:9" ht="17.25">
      <c r="B12" s="57"/>
      <c r="C12" s="57"/>
      <c r="D12" s="57"/>
      <c r="E12" s="64"/>
      <c r="F12" s="64"/>
      <c r="G12" s="109" t="s">
        <v>1</v>
      </c>
      <c r="H12" s="110"/>
      <c r="I12" s="18"/>
    </row>
    <row r="13" spans="2:9" ht="17.25">
      <c r="B13" s="56" t="s">
        <v>41</v>
      </c>
      <c r="C13" s="57"/>
      <c r="D13" s="57"/>
      <c r="E13" s="64"/>
      <c r="F13" s="64"/>
      <c r="G13" s="56" t="s">
        <v>42</v>
      </c>
      <c r="H13" s="105">
        <f t="shared" ref="H13:I13" si="2">H15</f>
        <v>6764932.9000000004</v>
      </c>
      <c r="I13" s="105">
        <f t="shared" si="2"/>
        <v>9575787.0999999996</v>
      </c>
    </row>
    <row r="14" spans="2:9" ht="17.25">
      <c r="B14" s="57"/>
      <c r="C14" s="57"/>
      <c r="D14" s="57"/>
      <c r="E14" s="64"/>
      <c r="F14" s="64"/>
      <c r="G14" s="57" t="s">
        <v>1</v>
      </c>
      <c r="H14" s="105"/>
      <c r="I14" s="105"/>
    </row>
    <row r="15" spans="2:9" ht="17.25">
      <c r="B15" s="57"/>
      <c r="C15" s="56" t="s">
        <v>54</v>
      </c>
      <c r="D15" s="57"/>
      <c r="E15" s="64"/>
      <c r="F15" s="64"/>
      <c r="G15" s="56" t="s">
        <v>116</v>
      </c>
      <c r="H15" s="105">
        <f t="shared" ref="H15:I15" si="3">H17</f>
        <v>6764932.9000000004</v>
      </c>
      <c r="I15" s="105">
        <f t="shared" si="3"/>
        <v>9575787.0999999996</v>
      </c>
    </row>
    <row r="16" spans="2:9" ht="17.25">
      <c r="B16" s="57"/>
      <c r="C16" s="57"/>
      <c r="D16" s="57"/>
      <c r="E16" s="64"/>
      <c r="F16" s="64"/>
      <c r="G16" s="57" t="s">
        <v>1</v>
      </c>
      <c r="H16" s="105"/>
      <c r="I16" s="105"/>
    </row>
    <row r="17" spans="2:9" ht="17.25">
      <c r="B17" s="57"/>
      <c r="C17" s="57"/>
      <c r="D17" s="56" t="s">
        <v>20</v>
      </c>
      <c r="E17" s="64"/>
      <c r="F17" s="64"/>
      <c r="G17" s="56" t="s">
        <v>117</v>
      </c>
      <c r="H17" s="105">
        <f t="shared" ref="H17:I17" si="4">+H19</f>
        <v>6764932.9000000004</v>
      </c>
      <c r="I17" s="105">
        <f t="shared" si="4"/>
        <v>9575787.0999999996</v>
      </c>
    </row>
    <row r="18" spans="2:9" ht="17.25">
      <c r="B18" s="57"/>
      <c r="C18" s="57"/>
      <c r="D18" s="57"/>
      <c r="E18" s="64"/>
      <c r="F18" s="64"/>
      <c r="G18" s="57" t="s">
        <v>1</v>
      </c>
      <c r="H18" s="65"/>
      <c r="I18" s="72"/>
    </row>
    <row r="19" spans="2:9" s="69" customFormat="1" ht="17.25">
      <c r="B19" s="124"/>
      <c r="C19" s="124"/>
      <c r="D19" s="125"/>
      <c r="E19" s="63">
        <f>+'h6'!B17</f>
        <v>1049</v>
      </c>
      <c r="F19" s="63"/>
      <c r="G19" s="56" t="str">
        <f>+'h6'!D17</f>
        <v xml:space="preserve"> Ճանապարհային ցանցի բարելավում</v>
      </c>
      <c r="H19" s="73">
        <f t="shared" ref="H19:I19" si="5">+H21++H39+H59+H30+H71+H50</f>
        <v>6764932.9000000004</v>
      </c>
      <c r="I19" s="73">
        <f t="shared" si="5"/>
        <v>9575787.0999999996</v>
      </c>
    </row>
    <row r="20" spans="2:9" ht="17.25">
      <c r="B20" s="111"/>
      <c r="C20" s="111"/>
      <c r="D20" s="112"/>
      <c r="E20" s="64"/>
      <c r="F20" s="64"/>
      <c r="G20" s="57" t="s">
        <v>1</v>
      </c>
      <c r="H20" s="62"/>
      <c r="I20" s="74"/>
    </row>
    <row r="21" spans="2:9" ht="40.5" customHeight="1">
      <c r="B21" s="119"/>
      <c r="C21" s="148"/>
      <c r="D21" s="38"/>
      <c r="E21" s="34"/>
      <c r="F21" s="34">
        <f>+'h6'!C19</f>
        <v>11011</v>
      </c>
      <c r="G21" s="38" t="str">
        <f>+'h6'!D19</f>
        <v xml:space="preserve"> Ասիական զարգացման բանկի աջակցությամբ իրականացվող Հյուսիս-հարավ միջանցքի զարգացման ծրագրի համակարգում և կառավարում (Տրանշ 3)</v>
      </c>
      <c r="H21" s="66">
        <f>+'h6'!E19</f>
        <v>10350</v>
      </c>
      <c r="I21" s="66">
        <f>+'h6'!H19</f>
        <v>14155</v>
      </c>
    </row>
    <row r="22" spans="2:9" ht="17.25">
      <c r="B22" s="119"/>
      <c r="C22" s="38"/>
      <c r="D22" s="38"/>
      <c r="E22" s="34"/>
      <c r="F22" s="34"/>
      <c r="G22" s="38" t="str">
        <f>+'h6'!D20</f>
        <v xml:space="preserve"> այդ թվում` ըստ կատարողների</v>
      </c>
      <c r="H22" s="66"/>
      <c r="I22" s="66"/>
    </row>
    <row r="23" spans="2:9" ht="15.75" customHeight="1">
      <c r="B23" s="119"/>
      <c r="C23" s="38"/>
      <c r="D23" s="41"/>
      <c r="E23" s="34"/>
      <c r="F23" s="34"/>
      <c r="G23" s="38" t="str">
        <f>+'h6'!D21</f>
        <v xml:space="preserve"> ՀՀ տարածքային կառավարման և ենթակառուցվածքների նախարարություն</v>
      </c>
      <c r="H23" s="66">
        <f>+'h6'!E21</f>
        <v>10350</v>
      </c>
      <c r="I23" s="66">
        <f>+'h6'!H21</f>
        <v>14155</v>
      </c>
    </row>
    <row r="24" spans="2:9" ht="34.5">
      <c r="B24" s="119"/>
      <c r="C24" s="38"/>
      <c r="D24" s="38"/>
      <c r="E24" s="34"/>
      <c r="F24" s="34"/>
      <c r="G24" s="38" t="str">
        <f>+'h6'!D22</f>
        <v xml:space="preserve"> այդ թվում` բյուջետային ծախսերի տնտեսագիտական դասակարգման հոդվածներ</v>
      </c>
      <c r="H24" s="66"/>
      <c r="I24" s="66"/>
    </row>
    <row r="25" spans="2:9" ht="17.25">
      <c r="B25" s="119"/>
      <c r="C25" s="149"/>
      <c r="D25" s="147"/>
      <c r="E25" s="147"/>
      <c r="F25" s="34"/>
      <c r="G25" s="38" t="str">
        <f>+'h6'!D23</f>
        <v xml:space="preserve"> ԸՆԴԱՄԵՆԸ ԾԱԽՍԵՐ</v>
      </c>
      <c r="H25" s="66">
        <f>+'h6'!E23</f>
        <v>10350</v>
      </c>
      <c r="I25" s="66">
        <f>+'h6'!H23</f>
        <v>14155</v>
      </c>
    </row>
    <row r="26" spans="2:9" ht="17.25">
      <c r="B26" s="119"/>
      <c r="C26" s="149"/>
      <c r="D26" s="147"/>
      <c r="E26" s="147"/>
      <c r="F26" s="34"/>
      <c r="G26" s="38" t="str">
        <f>+'h6'!D24</f>
        <v xml:space="preserve"> ԸՆԹԱՑԻԿ ԾԱԽՍԵՐ</v>
      </c>
      <c r="H26" s="66">
        <f>+'h6'!E24</f>
        <v>10350</v>
      </c>
      <c r="I26" s="66">
        <f>+'h6'!H24</f>
        <v>14155</v>
      </c>
    </row>
    <row r="27" spans="2:9" ht="21" customHeight="1">
      <c r="B27" s="119"/>
      <c r="C27" s="150"/>
      <c r="D27" s="146"/>
      <c r="E27" s="151"/>
      <c r="F27" s="34"/>
      <c r="G27" s="38" t="str">
        <f>+'h6'!D25</f>
        <v xml:space="preserve"> ԱՇԽԱՏԱՆՔԻ ՎԱՐՁԱՏՐՈՒԹՅՈՒՆ</v>
      </c>
      <c r="H27" s="66">
        <f>+'h6'!E25</f>
        <v>10350</v>
      </c>
      <c r="I27" s="66">
        <f>+'h6'!H25</f>
        <v>14155</v>
      </c>
    </row>
    <row r="28" spans="2:9" ht="17.25">
      <c r="B28" s="119"/>
      <c r="C28" s="149"/>
      <c r="D28" s="147"/>
      <c r="E28" s="34"/>
      <c r="F28" s="34"/>
      <c r="G28" s="38" t="str">
        <f>+'h6'!D26</f>
        <v xml:space="preserve"> Դրամով վճարվող աշխատավարձեր և հավելավճարներ</v>
      </c>
      <c r="H28" s="66">
        <f>+'h6'!E26</f>
        <v>10350</v>
      </c>
      <c r="I28" s="66">
        <f>+'h6'!H26</f>
        <v>14155</v>
      </c>
    </row>
    <row r="29" spans="2:9" s="69" customFormat="1" ht="17.25">
      <c r="B29" s="121"/>
      <c r="C29" s="121"/>
      <c r="D29" s="121"/>
      <c r="E29" s="152"/>
      <c r="F29" s="34"/>
      <c r="G29" s="38" t="str">
        <f>+'h6'!D27</f>
        <v xml:space="preserve"> - Աշխատողների աշխատավարձեր և հավելավճարներ</v>
      </c>
      <c r="H29" s="66">
        <f>+'h6'!E27</f>
        <v>10350</v>
      </c>
      <c r="I29" s="66">
        <f>+'h6'!H27</f>
        <v>14155</v>
      </c>
    </row>
    <row r="30" spans="2:9" ht="75.75" customHeight="1">
      <c r="B30" s="119"/>
      <c r="C30" s="148"/>
      <c r="D30" s="38"/>
      <c r="E30" s="34"/>
      <c r="F30" s="34">
        <f>+'h6'!C28</f>
        <v>11016</v>
      </c>
      <c r="G30" s="38" t="str">
        <f>+'h6'!D28</f>
        <v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v>
      </c>
      <c r="H30" s="66">
        <f>+'h6'!E28</f>
        <v>-84258</v>
      </c>
      <c r="I30" s="66">
        <f>+'h6'!H28</f>
        <v>-192256</v>
      </c>
    </row>
    <row r="31" spans="2:9" ht="17.25">
      <c r="B31" s="119"/>
      <c r="C31" s="38"/>
      <c r="D31" s="38"/>
      <c r="E31" s="34"/>
      <c r="F31" s="34"/>
      <c r="G31" s="38" t="str">
        <f>+'h6'!D29</f>
        <v xml:space="preserve"> այդ թվում` ըստ կատարողների</v>
      </c>
      <c r="H31" s="66"/>
      <c r="I31" s="66"/>
    </row>
    <row r="32" spans="2:9" ht="15.75" customHeight="1">
      <c r="B32" s="119"/>
      <c r="C32" s="38"/>
      <c r="D32" s="172"/>
      <c r="E32" s="34"/>
      <c r="F32" s="34"/>
      <c r="G32" s="38" t="str">
        <f>+'h6'!D30</f>
        <v xml:space="preserve"> ՀՀ տարածքային կառավարման և ենթակառուցվածքների նախարարություն</v>
      </c>
      <c r="H32" s="66">
        <f>+'h6'!E30</f>
        <v>-84258</v>
      </c>
      <c r="I32" s="66">
        <f>+'h6'!H30</f>
        <v>-192256</v>
      </c>
    </row>
    <row r="33" spans="2:9" ht="34.5">
      <c r="B33" s="119"/>
      <c r="C33" s="38"/>
      <c r="D33" s="38"/>
      <c r="E33" s="34"/>
      <c r="F33" s="34"/>
      <c r="G33" s="38" t="str">
        <f>+'h6'!D31</f>
        <v xml:space="preserve"> այդ թվում` բյուջետային ծախսերի տնտեսագիտական դասակարգման հոդվածներ</v>
      </c>
      <c r="H33" s="66"/>
      <c r="I33" s="66"/>
    </row>
    <row r="34" spans="2:9" ht="17.25">
      <c r="B34" s="119"/>
      <c r="C34" s="149"/>
      <c r="D34" s="147"/>
      <c r="E34" s="147"/>
      <c r="F34" s="34"/>
      <c r="G34" s="38" t="str">
        <f>+'h6'!D32</f>
        <v xml:space="preserve"> ԸՆԴԱՄԵՆԸ ԾԱԽՍԵՐ</v>
      </c>
      <c r="H34" s="66">
        <f>+'h6'!E32</f>
        <v>-84258</v>
      </c>
      <c r="I34" s="66">
        <f>+'h6'!H32</f>
        <v>-192256</v>
      </c>
    </row>
    <row r="35" spans="2:9" ht="17.25">
      <c r="B35" s="119"/>
      <c r="C35" s="149"/>
      <c r="D35" s="147"/>
      <c r="E35" s="147"/>
      <c r="F35" s="34"/>
      <c r="G35" s="38" t="str">
        <f>+'h6'!D33</f>
        <v xml:space="preserve"> ԸՆԹԱՑԻԿ ԾԱԽՍԵՐ</v>
      </c>
      <c r="H35" s="66">
        <f>+'h6'!E33</f>
        <v>-84258</v>
      </c>
      <c r="I35" s="66">
        <f>+'h6'!H33</f>
        <v>-192256</v>
      </c>
    </row>
    <row r="36" spans="2:9" ht="21" customHeight="1">
      <c r="B36" s="119"/>
      <c r="C36" s="150"/>
      <c r="D36" s="146"/>
      <c r="E36" s="151"/>
      <c r="F36" s="34"/>
      <c r="G36" s="38" t="str">
        <f>+'h6'!D34</f>
        <v xml:space="preserve"> ԴՐԱՄԱՇՆՈՐՀՆԵՐ</v>
      </c>
      <c r="H36" s="66">
        <f>+'h6'!E34</f>
        <v>-84258</v>
      </c>
      <c r="I36" s="66">
        <f>+'h6'!H34</f>
        <v>-192256</v>
      </c>
    </row>
    <row r="37" spans="2:9" ht="34.5">
      <c r="B37" s="119"/>
      <c r="C37" s="149"/>
      <c r="D37" s="147"/>
      <c r="E37" s="34"/>
      <c r="F37" s="34"/>
      <c r="G37" s="38" t="str">
        <f>+'h6'!D35</f>
        <v xml:space="preserve"> Կապիտալ դրամաշնորհներ պետական հատվածի այլ մակարդակներին</v>
      </c>
      <c r="H37" s="66">
        <f>+'h6'!E35</f>
        <v>-84258</v>
      </c>
      <c r="I37" s="66">
        <f>+'h6'!H35</f>
        <v>-192256</v>
      </c>
    </row>
    <row r="38" spans="2:9" s="69" customFormat="1" ht="17.25">
      <c r="B38" s="121"/>
      <c r="C38" s="121"/>
      <c r="D38" s="121"/>
      <c r="E38" s="152"/>
      <c r="F38" s="34"/>
      <c r="G38" s="38" t="str">
        <f>+'h6'!D36</f>
        <v xml:space="preserve"> - Այլ կապիտալ դրամաշնորհներ</v>
      </c>
      <c r="H38" s="66">
        <f>+'h6'!E36</f>
        <v>-84258</v>
      </c>
      <c r="I38" s="66">
        <f>+'h6'!H36</f>
        <v>-192256</v>
      </c>
    </row>
    <row r="39" spans="2:9" ht="51.75">
      <c r="B39" s="59"/>
      <c r="C39" s="59"/>
      <c r="D39" s="59"/>
      <c r="E39" s="116"/>
      <c r="F39" s="34" t="str">
        <f>+'h6'!C37</f>
        <v xml:space="preserve"> 21006</v>
      </c>
      <c r="G39" s="38" t="str">
        <f>+'h6'!D37</f>
        <v xml:space="preserve"> Ասիական զարգացման բանկի աջակցությամբ իրականացվող Հյուսիս-հարավ միջանցքի զարգացման վարկային ծրագիր, Տրանշ 2</v>
      </c>
      <c r="H39" s="66">
        <f>+'h6'!E37</f>
        <v>6176932.9000000004</v>
      </c>
      <c r="I39" s="66">
        <f>+'h6'!H37</f>
        <v>8987787.0999999996</v>
      </c>
    </row>
    <row r="40" spans="2:9" s="69" customFormat="1" ht="17.25">
      <c r="B40" s="58"/>
      <c r="C40" s="58"/>
      <c r="D40" s="58"/>
      <c r="E40" s="115"/>
      <c r="F40" s="34"/>
      <c r="G40" s="38" t="str">
        <f>+'h6'!D38</f>
        <v xml:space="preserve"> այդ թվում` ըստ կատարողների</v>
      </c>
      <c r="H40" s="66"/>
      <c r="I40" s="66"/>
    </row>
    <row r="41" spans="2:9" ht="34.5">
      <c r="B41" s="59"/>
      <c r="C41" s="59"/>
      <c r="D41" s="59"/>
      <c r="E41" s="116"/>
      <c r="F41" s="34"/>
      <c r="G41" s="38" t="str">
        <f>+'h6'!D39</f>
        <v xml:space="preserve"> ՀՀ  տարածքային կառավարման և ենթակառուցվածքների նախարարություն</v>
      </c>
      <c r="H41" s="66">
        <f>+'h6'!E39</f>
        <v>6176932.9000000004</v>
      </c>
      <c r="I41" s="66">
        <f>+'h6'!H39</f>
        <v>8987787.0999999996</v>
      </c>
    </row>
    <row r="42" spans="2:9" s="69" customFormat="1" ht="34.5">
      <c r="B42" s="58"/>
      <c r="C42" s="58"/>
      <c r="D42" s="58"/>
      <c r="E42" s="115"/>
      <c r="F42" s="34"/>
      <c r="G42" s="38" t="str">
        <f>+'h6'!D40</f>
        <v xml:space="preserve"> այդ թվում` բյուջետային ծախսերի տնտեսագիտական դասակարգման հոդվածներ</v>
      </c>
      <c r="H42" s="66"/>
      <c r="I42" s="66"/>
    </row>
    <row r="43" spans="2:9" ht="17.25">
      <c r="B43" s="59"/>
      <c r="C43" s="59"/>
      <c r="D43" s="59"/>
      <c r="E43" s="116"/>
      <c r="F43" s="34"/>
      <c r="G43" s="38" t="str">
        <f>+'h6'!D41</f>
        <v xml:space="preserve"> ԸՆԴԱՄԵՆԸ ԾԱԽՍԵՐ</v>
      </c>
      <c r="H43" s="66">
        <f>+'h6'!E41</f>
        <v>6176932.9000000004</v>
      </c>
      <c r="I43" s="66">
        <f>+'h6'!H41</f>
        <v>8987787.0999999996</v>
      </c>
    </row>
    <row r="44" spans="2:9" ht="17.25">
      <c r="B44" s="38"/>
      <c r="C44" s="38"/>
      <c r="D44" s="38"/>
      <c r="E44" s="34"/>
      <c r="F44" s="34"/>
      <c r="G44" s="38" t="str">
        <f>+'h6'!D42</f>
        <v xml:space="preserve"> ՈՉ ՖԻՆԱՆՍԱԿԱՆ ԱԿՏԻՎՆԵՐԻ ԳԾՈՎ ԾԱԽՍԵՐ</v>
      </c>
      <c r="H44" s="66">
        <f>+'h6'!E42</f>
        <v>6176932.9000000004</v>
      </c>
      <c r="I44" s="66">
        <f>+'h6'!H42</f>
        <v>8987787.0999999996</v>
      </c>
    </row>
    <row r="45" spans="2:9" ht="17.25">
      <c r="B45" s="38"/>
      <c r="C45" s="38"/>
      <c r="D45" s="38"/>
      <c r="E45" s="34"/>
      <c r="F45" s="34"/>
      <c r="G45" s="38" t="str">
        <f>+'h6'!D43</f>
        <v xml:space="preserve"> ՀԻՄՆԱԿԱՆ ՄԻՋՈՑՆԵՐ</v>
      </c>
      <c r="H45" s="66">
        <f>+'h6'!E43</f>
        <v>6176932.9000000004</v>
      </c>
      <c r="I45" s="66">
        <f>+'h6'!H43</f>
        <v>8987787.0999999996</v>
      </c>
    </row>
    <row r="46" spans="2:9" s="69" customFormat="1" ht="17.25">
      <c r="B46" s="58"/>
      <c r="C46" s="58"/>
      <c r="D46" s="58"/>
      <c r="E46" s="117"/>
      <c r="F46" s="34"/>
      <c r="G46" s="38" t="str">
        <f>+'h6'!D44</f>
        <v xml:space="preserve"> ՇԵՆՔԵՐ ԵՎ ՇԻՆՈՒԹՅՈՒՆՆԵՐ</v>
      </c>
      <c r="H46" s="66">
        <f>+'h6'!E44</f>
        <v>6468529</v>
      </c>
      <c r="I46" s="66">
        <f>+'h6'!H44</f>
        <v>9178719</v>
      </c>
    </row>
    <row r="47" spans="2:9" ht="17.25">
      <c r="B47" s="59"/>
      <c r="C47" s="59"/>
      <c r="D47" s="59"/>
      <c r="E47" s="118"/>
      <c r="F47" s="34"/>
      <c r="G47" s="38" t="str">
        <f>+'h6'!D45</f>
        <v xml:space="preserve"> - Շենքերի և շինությունների շինարարություն</v>
      </c>
      <c r="H47" s="66">
        <f>+'h6'!E45</f>
        <v>6468529</v>
      </c>
      <c r="I47" s="66">
        <f>+'h6'!H45</f>
        <v>9178719</v>
      </c>
    </row>
    <row r="48" spans="2:9" ht="17.25">
      <c r="B48" s="59"/>
      <c r="C48" s="59"/>
      <c r="D48" s="59"/>
      <c r="E48" s="118"/>
      <c r="F48" s="34"/>
      <c r="G48" s="38" t="str">
        <f>+'h6'!D46</f>
        <v xml:space="preserve"> ԱՅԼ ՀԻՄՆԱԿԱՆ ՄԻՋՈՑՆԵՐ</v>
      </c>
      <c r="H48" s="66">
        <f>+'h6'!E46</f>
        <v>-291596.09999999998</v>
      </c>
      <c r="I48" s="66">
        <f>+'h6'!H46</f>
        <v>-190931.89999999997</v>
      </c>
    </row>
    <row r="49" spans="2:9" ht="17.25">
      <c r="B49" s="59"/>
      <c r="C49" s="59"/>
      <c r="D49" s="59"/>
      <c r="E49" s="118"/>
      <c r="F49" s="34"/>
      <c r="G49" s="38" t="str">
        <f>+'h6'!D47</f>
        <v xml:space="preserve"> - Նախագծահետազոտական ծախսեր</v>
      </c>
      <c r="H49" s="66">
        <f>+'h6'!E47</f>
        <v>-291596.09999999998</v>
      </c>
      <c r="I49" s="66">
        <f>+'h6'!H47</f>
        <v>-190931.89999999997</v>
      </c>
    </row>
    <row r="50" spans="2:9" ht="51.75">
      <c r="B50" s="59"/>
      <c r="C50" s="59"/>
      <c r="D50" s="59"/>
      <c r="E50" s="118"/>
      <c r="F50" s="34">
        <f>+'h6'!C48</f>
        <v>21009</v>
      </c>
      <c r="G50" s="38" t="str">
        <f>+'h6'!D48</f>
        <v xml:space="preserve"> Եվրոպական ներդրումային բանկի աջակցությամբ իրականացվող Հյուսիս-հարավ միջանցքի զարգացման վարկային ծրագիր, Տրանշ 3</v>
      </c>
      <c r="H50" s="66">
        <f>+'h6'!E48</f>
        <v>25050</v>
      </c>
      <c r="I50" s="66">
        <f>+'h6'!H48</f>
        <v>29050</v>
      </c>
    </row>
    <row r="51" spans="2:9" ht="17.25">
      <c r="B51" s="59"/>
      <c r="C51" s="59"/>
      <c r="D51" s="59"/>
      <c r="E51" s="118"/>
      <c r="F51" s="34"/>
      <c r="G51" s="38" t="str">
        <f>+'h6'!D49</f>
        <v xml:space="preserve"> այդ թվում` ըստ կատարողների</v>
      </c>
      <c r="H51" s="66"/>
      <c r="I51" s="66"/>
    </row>
    <row r="52" spans="2:9" ht="34.5">
      <c r="B52" s="59"/>
      <c r="C52" s="59"/>
      <c r="D52" s="59"/>
      <c r="E52" s="118"/>
      <c r="F52" s="34"/>
      <c r="G52" s="38" t="str">
        <f>+'h6'!D50</f>
        <v xml:space="preserve"> ՀՀ տարածքային կառավարման և ենթակառուցվածքների նախարարություն</v>
      </c>
      <c r="H52" s="66">
        <f>+'h6'!E50</f>
        <v>25050</v>
      </c>
      <c r="I52" s="66">
        <f>+'h6'!H50</f>
        <v>29050</v>
      </c>
    </row>
    <row r="53" spans="2:9" ht="34.5">
      <c r="B53" s="59"/>
      <c r="C53" s="59"/>
      <c r="D53" s="59"/>
      <c r="E53" s="118"/>
      <c r="F53" s="34"/>
      <c r="G53" s="38" t="str">
        <f>+'h6'!D51</f>
        <v xml:space="preserve"> այդ թվում` բյուջետային ծախսերի տնտեսագիտական դասակարգման հոդվածներ</v>
      </c>
      <c r="H53" s="66"/>
      <c r="I53" s="66"/>
    </row>
    <row r="54" spans="2:9" ht="17.25">
      <c r="B54" s="59"/>
      <c r="C54" s="59"/>
      <c r="D54" s="59"/>
      <c r="E54" s="118"/>
      <c r="F54" s="34"/>
      <c r="G54" s="38" t="str">
        <f>+'h6'!D52</f>
        <v xml:space="preserve"> ԸՆԴԱՄԵՆԸ ԾԱԽՍԵՐ</v>
      </c>
      <c r="H54" s="66">
        <f>+'h6'!E52</f>
        <v>25050</v>
      </c>
      <c r="I54" s="66">
        <f>+'h6'!H52</f>
        <v>29050</v>
      </c>
    </row>
    <row r="55" spans="2:9" ht="17.25">
      <c r="B55" s="59"/>
      <c r="C55" s="59"/>
      <c r="D55" s="59"/>
      <c r="E55" s="118"/>
      <c r="F55" s="34"/>
      <c r="G55" s="38" t="str">
        <f>+'h6'!D53</f>
        <v xml:space="preserve"> ՈՉ ՖԻՆԱՆՍԱԿԱՆ ԱԿՏԻՎՆԵՐԻ ԳԾՈՎ ԾԱԽՍԵՐ</v>
      </c>
      <c r="H55" s="66">
        <f>+'h6'!E53</f>
        <v>25050</v>
      </c>
      <c r="I55" s="66">
        <f>+'h6'!H53</f>
        <v>29050</v>
      </c>
    </row>
    <row r="56" spans="2:9" ht="17.25">
      <c r="B56" s="59"/>
      <c r="C56" s="59"/>
      <c r="D56" s="59"/>
      <c r="E56" s="118"/>
      <c r="F56" s="34"/>
      <c r="G56" s="38" t="str">
        <f>+'h6'!D54</f>
        <v xml:space="preserve"> ՀԻՄՆԱԿԱՆ ՄԻՋՈՑՆԵՐ</v>
      </c>
      <c r="H56" s="66">
        <f>+'h6'!E54</f>
        <v>25050</v>
      </c>
      <c r="I56" s="66">
        <f>+'h6'!H54</f>
        <v>29050</v>
      </c>
    </row>
    <row r="57" spans="2:9" s="69" customFormat="1" ht="17.25">
      <c r="B57" s="175"/>
      <c r="C57" s="175"/>
      <c r="D57" s="175"/>
      <c r="E57" s="175"/>
      <c r="F57" s="34"/>
      <c r="G57" s="38" t="str">
        <f>+'h6'!D55</f>
        <v xml:space="preserve"> ԱՅԼ ՀԻՄՆԱԿԱՆ ՄԻՋՈՑՆԵՐ</v>
      </c>
      <c r="H57" s="66">
        <f>+'h6'!E55</f>
        <v>25050</v>
      </c>
      <c r="I57" s="66">
        <f>+'h6'!H55</f>
        <v>29050</v>
      </c>
    </row>
    <row r="58" spans="2:9" ht="17.25">
      <c r="B58" s="113"/>
      <c r="C58" s="113"/>
      <c r="D58" s="113"/>
      <c r="E58" s="113"/>
      <c r="F58" s="34"/>
      <c r="G58" s="38" t="str">
        <f>+'h6'!D56</f>
        <v xml:space="preserve"> - Նախագծահետազոտական ծախսեր</v>
      </c>
      <c r="H58" s="66">
        <f>+'h6'!E56</f>
        <v>25050</v>
      </c>
      <c r="I58" s="66">
        <f>+'h6'!H56</f>
        <v>29050</v>
      </c>
    </row>
    <row r="59" spans="2:9" ht="51.75">
      <c r="B59" s="59"/>
      <c r="C59" s="59"/>
      <c r="D59" s="59"/>
      <c r="E59" s="118"/>
      <c r="F59" s="34" t="str">
        <f>+'h6'!C57</f>
        <v xml:space="preserve"> 21011</v>
      </c>
      <c r="G59" s="38" t="str">
        <f>+'h6'!D57</f>
        <v xml:space="preserve"> Ասիական զարգացման բանկի աջակցությամբ իրականացվող Հյուսիս-հարավ միջանցքի զարգացման վարկային ծրագիր, Տրանշ 3</v>
      </c>
      <c r="H59" s="66">
        <f>+'h6'!E57</f>
        <v>-314242</v>
      </c>
      <c r="I59" s="66">
        <f>+'h6'!H57</f>
        <v>-214049</v>
      </c>
    </row>
    <row r="60" spans="2:9" ht="17.25">
      <c r="B60" s="59"/>
      <c r="C60" s="59"/>
      <c r="D60" s="59"/>
      <c r="E60" s="118"/>
      <c r="F60" s="34"/>
      <c r="G60" s="38" t="str">
        <f>+'h6'!D58</f>
        <v xml:space="preserve"> այդ թվում` ըստ կատարողների</v>
      </c>
      <c r="H60" s="66"/>
      <c r="I60" s="66"/>
    </row>
    <row r="61" spans="2:9" ht="34.5">
      <c r="B61" s="59"/>
      <c r="C61" s="59"/>
      <c r="D61" s="59"/>
      <c r="E61" s="118"/>
      <c r="F61" s="34"/>
      <c r="G61" s="38" t="str">
        <f>+'h6'!D59</f>
        <v xml:space="preserve"> ՀՀ տարածքային կառավարման և ենթակառուցվածքների նախարարություն</v>
      </c>
      <c r="H61" s="66">
        <f>+'h6'!E59</f>
        <v>-314242</v>
      </c>
      <c r="I61" s="66">
        <f>+'h6'!H59</f>
        <v>-214049</v>
      </c>
    </row>
    <row r="62" spans="2:9" ht="34.5">
      <c r="B62" s="59"/>
      <c r="C62" s="59"/>
      <c r="D62" s="59"/>
      <c r="E62" s="118"/>
      <c r="F62" s="34"/>
      <c r="G62" s="38" t="str">
        <f>+'h6'!D60</f>
        <v xml:space="preserve"> այդ թվում` բյուջետային ծախսերի տնտեսագիտական դասակարգման հոդվածներ</v>
      </c>
      <c r="H62" s="66"/>
      <c r="I62" s="66"/>
    </row>
    <row r="63" spans="2:9" ht="17.25">
      <c r="B63" s="59"/>
      <c r="C63" s="59"/>
      <c r="D63" s="59"/>
      <c r="E63" s="118"/>
      <c r="F63" s="34"/>
      <c r="G63" s="38" t="str">
        <f>+'h6'!D61</f>
        <v xml:space="preserve"> ԸՆԴԱՄԵՆԸ ԾԱԽՍԵՐ</v>
      </c>
      <c r="H63" s="66">
        <f>+'h6'!E61</f>
        <v>-314242</v>
      </c>
      <c r="I63" s="66">
        <f>+'h6'!H61</f>
        <v>-214049</v>
      </c>
    </row>
    <row r="64" spans="2:9" ht="17.25">
      <c r="B64" s="59"/>
      <c r="C64" s="59"/>
      <c r="D64" s="59"/>
      <c r="E64" s="118"/>
      <c r="F64" s="34"/>
      <c r="G64" s="38" t="str">
        <f>+'h6'!D62</f>
        <v xml:space="preserve"> ՈՉ ՖԻՆԱՆՍԱԿԱՆ ԱԿՏԻՎՆԵՐԻ ԳԾՈՎ ԾԱԽՍԵՐ</v>
      </c>
      <c r="H64" s="66">
        <f>+'h6'!E62</f>
        <v>-314242</v>
      </c>
      <c r="I64" s="66">
        <f>+'h6'!H62</f>
        <v>-214049</v>
      </c>
    </row>
    <row r="65" spans="2:9" ht="17.25">
      <c r="B65" s="59"/>
      <c r="C65" s="59"/>
      <c r="D65" s="59"/>
      <c r="E65" s="118"/>
      <c r="F65" s="34"/>
      <c r="G65" s="38" t="str">
        <f>+'h6'!D63</f>
        <v xml:space="preserve"> ՀԻՄՆԱԿԱՆ ՄԻՋՈՑՆԵՐ</v>
      </c>
      <c r="H65" s="66">
        <f>+'h6'!E63</f>
        <v>-314242</v>
      </c>
      <c r="I65" s="66">
        <f>+'h6'!H63</f>
        <v>-214049</v>
      </c>
    </row>
    <row r="66" spans="2:9" ht="17.25">
      <c r="B66" s="119"/>
      <c r="C66" s="119"/>
      <c r="D66" s="119"/>
      <c r="E66" s="120"/>
      <c r="F66" s="34"/>
      <c r="G66" s="38" t="str">
        <f>+'h6'!D64</f>
        <v xml:space="preserve"> ՇԵՆՔԵՐ ԵՎ ՇԻՆՈՒԹՅՈՒՆՆԵՐ</v>
      </c>
      <c r="H66" s="66">
        <f>+'h6'!E64</f>
        <v>-303842</v>
      </c>
      <c r="I66" s="66">
        <f>+'h6'!H64</f>
        <v>-207549</v>
      </c>
    </row>
    <row r="67" spans="2:9" ht="17.25">
      <c r="B67" s="119"/>
      <c r="C67" s="119"/>
      <c r="D67" s="119"/>
      <c r="E67" s="120"/>
      <c r="F67" s="34"/>
      <c r="G67" s="38" t="str">
        <f>+'h6'!D65</f>
        <v xml:space="preserve"> - Շենքերի և շինությունների շինարարություն</v>
      </c>
      <c r="H67" s="66">
        <f>+'h6'!E65</f>
        <v>-368842</v>
      </c>
      <c r="I67" s="66">
        <f>+'h6'!H65</f>
        <v>-368842</v>
      </c>
    </row>
    <row r="68" spans="2:9" ht="17.25">
      <c r="B68" s="119"/>
      <c r="C68" s="119"/>
      <c r="D68" s="119"/>
      <c r="E68" s="120"/>
      <c r="F68" s="34"/>
      <c r="G68" s="38" t="str">
        <f>+'h6'!D66</f>
        <v xml:space="preserve"> - Շենքերի և շինությունների կապիտալ վերանորոգում</v>
      </c>
      <c r="H68" s="66">
        <f>+'h6'!E66</f>
        <v>65000</v>
      </c>
      <c r="I68" s="66">
        <f>+'h6'!H66</f>
        <v>161293</v>
      </c>
    </row>
    <row r="69" spans="2:9" s="69" customFormat="1" ht="17.25">
      <c r="B69" s="42"/>
      <c r="C69" s="42"/>
      <c r="D69" s="42"/>
      <c r="E69" s="42"/>
      <c r="F69" s="34"/>
      <c r="G69" s="38" t="str">
        <f>+'h6'!D67</f>
        <v xml:space="preserve"> ԱՅԼ ՀԻՄՆԱԿԱՆ ՄԻՋՈՑՆԵՐ</v>
      </c>
      <c r="H69" s="66">
        <f>+'h6'!E67</f>
        <v>-10400</v>
      </c>
      <c r="I69" s="66">
        <f>+'h6'!H67</f>
        <v>-6500</v>
      </c>
    </row>
    <row r="70" spans="2:9" ht="17.25">
      <c r="B70" s="113"/>
      <c r="C70" s="113"/>
      <c r="D70" s="113"/>
      <c r="E70" s="113"/>
      <c r="F70" s="34"/>
      <c r="G70" s="38" t="str">
        <f>+'h6'!D68</f>
        <v xml:space="preserve"> - Նախագծահետազոտական ծախսեր</v>
      </c>
      <c r="H70" s="66">
        <f>+'h6'!E68</f>
        <v>-10400</v>
      </c>
      <c r="I70" s="66">
        <f>+'h6'!H68</f>
        <v>-6500</v>
      </c>
    </row>
    <row r="71" spans="2:9" ht="51.75">
      <c r="B71" s="59"/>
      <c r="C71" s="59"/>
      <c r="D71" s="59"/>
      <c r="E71" s="118"/>
      <c r="F71" s="34" t="str">
        <f>+'h6'!C69</f>
        <v xml:space="preserve"> 21012</v>
      </c>
      <c r="G71" s="38" t="str">
        <f>+'h6'!D69</f>
        <v xml:space="preserve"> Եվրասիական զարգացման բանկի աջակցությամբ իրականացվող Հյուսիս-հարավ միջանցքի զարգացման ծրագիր</v>
      </c>
      <c r="H71" s="66">
        <f>+'h6'!E69</f>
        <v>951100</v>
      </c>
      <c r="I71" s="66">
        <f>+'h6'!H69</f>
        <v>951100</v>
      </c>
    </row>
    <row r="72" spans="2:9" ht="17.25">
      <c r="B72" s="59"/>
      <c r="C72" s="59"/>
      <c r="D72" s="59"/>
      <c r="E72" s="118"/>
      <c r="F72" s="34"/>
      <c r="G72" s="38" t="str">
        <f>+'h6'!D70</f>
        <v xml:space="preserve"> այդ թվում` ըստ կատարողների</v>
      </c>
      <c r="H72" s="66"/>
      <c r="I72" s="66"/>
    </row>
    <row r="73" spans="2:9" ht="34.5">
      <c r="B73" s="59"/>
      <c r="C73" s="59"/>
      <c r="D73" s="59"/>
      <c r="E73" s="118"/>
      <c r="F73" s="34"/>
      <c r="G73" s="38" t="str">
        <f>+'h6'!D71</f>
        <v xml:space="preserve"> ՀՀ տարածքային կառավարման և ենթակառուցվածքների նախարարություն</v>
      </c>
      <c r="H73" s="66">
        <f>+'h6'!E71</f>
        <v>951100</v>
      </c>
      <c r="I73" s="66">
        <f>+'h6'!H71</f>
        <v>951100</v>
      </c>
    </row>
    <row r="74" spans="2:9" ht="34.5">
      <c r="B74" s="59"/>
      <c r="C74" s="59"/>
      <c r="D74" s="59"/>
      <c r="E74" s="118"/>
      <c r="F74" s="34"/>
      <c r="G74" s="38" t="str">
        <f>+'h6'!D72</f>
        <v xml:space="preserve"> այդ թվում` բյուջետային ծախսերի տնտեսագիտական դասակարգման հոդվածներ</v>
      </c>
      <c r="H74" s="66"/>
      <c r="I74" s="66"/>
    </row>
    <row r="75" spans="2:9" ht="17.25">
      <c r="B75" s="59"/>
      <c r="C75" s="59"/>
      <c r="D75" s="59"/>
      <c r="E75" s="118"/>
      <c r="F75" s="34"/>
      <c r="G75" s="38" t="str">
        <f>+'h6'!D73</f>
        <v xml:space="preserve"> ԸՆԴԱՄԵՆԸ ԾԱԽՍԵՐ</v>
      </c>
      <c r="H75" s="66">
        <f>+'h6'!E73</f>
        <v>951100</v>
      </c>
      <c r="I75" s="66">
        <f>+'h6'!H73</f>
        <v>951100</v>
      </c>
    </row>
    <row r="76" spans="2:9" ht="17.25">
      <c r="B76" s="59"/>
      <c r="C76" s="59"/>
      <c r="D76" s="59"/>
      <c r="E76" s="118"/>
      <c r="F76" s="34"/>
      <c r="G76" s="38" t="str">
        <f>+'h6'!D74</f>
        <v xml:space="preserve"> ՈՉ ՖԻՆԱՆՍԱԿԱՆ ԱԿՏԻՎՆԵՐԻ ԳԾՈՎ ԾԱԽՍԵՐ</v>
      </c>
      <c r="H76" s="66">
        <f>+'h6'!E74</f>
        <v>951100</v>
      </c>
      <c r="I76" s="66">
        <f>+'h6'!H74</f>
        <v>951100</v>
      </c>
    </row>
    <row r="77" spans="2:9" ht="17.25">
      <c r="B77" s="59"/>
      <c r="C77" s="59"/>
      <c r="D77" s="59"/>
      <c r="E77" s="118"/>
      <c r="F77" s="34"/>
      <c r="G77" s="38" t="str">
        <f>+'h6'!D75</f>
        <v xml:space="preserve"> ՀԻՄՆԱԿԱՆ ՄԻՋՈՑՆԵՐ</v>
      </c>
      <c r="H77" s="66">
        <f>+'h6'!E75</f>
        <v>951100</v>
      </c>
      <c r="I77" s="66">
        <f>+'h6'!H75</f>
        <v>951100</v>
      </c>
    </row>
    <row r="78" spans="2:9" ht="17.25">
      <c r="B78" s="119"/>
      <c r="C78" s="119"/>
      <c r="D78" s="119"/>
      <c r="E78" s="120"/>
      <c r="F78" s="34"/>
      <c r="G78" s="38" t="str">
        <f>+'h6'!D76</f>
        <v xml:space="preserve"> ՇԵՆՔԵՐ ԵՎ ՇԻՆՈՒԹՅՈՒՆՆԵՐ</v>
      </c>
      <c r="H78" s="66">
        <f>+'h6'!E76</f>
        <v>951100</v>
      </c>
      <c r="I78" s="66">
        <f>+'h6'!H76</f>
        <v>951100</v>
      </c>
    </row>
    <row r="79" spans="2:9" ht="17.25">
      <c r="B79" s="119"/>
      <c r="C79" s="119"/>
      <c r="D79" s="119"/>
      <c r="E79" s="120"/>
      <c r="F79" s="34"/>
      <c r="G79" s="38" t="str">
        <f>+'h6'!D77</f>
        <v xml:space="preserve"> - Շենքերի և շինությունների շինարարություն</v>
      </c>
      <c r="H79" s="66">
        <f>+'h6'!E77</f>
        <v>951100</v>
      </c>
      <c r="I79" s="66">
        <f>+'h6'!H77</f>
        <v>951100</v>
      </c>
    </row>
    <row r="80" spans="2:9" ht="17.25">
      <c r="B80" s="122"/>
      <c r="C80" s="122"/>
      <c r="D80" s="122"/>
      <c r="E80" s="123"/>
      <c r="F80" s="123"/>
      <c r="G80" s="22"/>
      <c r="H80" s="83"/>
      <c r="I80" s="83"/>
    </row>
    <row r="81" spans="2:9" ht="17.25">
      <c r="B81" s="122"/>
      <c r="C81" s="122"/>
      <c r="D81" s="122"/>
      <c r="E81" s="123"/>
      <c r="F81" s="123"/>
      <c r="G81" s="22"/>
      <c r="H81" s="83"/>
      <c r="I81" s="83"/>
    </row>
    <row r="82" spans="2:9" ht="17.25">
      <c r="B82" s="122"/>
      <c r="C82" s="122"/>
      <c r="D82" s="122"/>
      <c r="E82" s="123"/>
      <c r="F82" s="123"/>
      <c r="G82" s="22"/>
      <c r="H82" s="83"/>
      <c r="I82" s="83"/>
    </row>
    <row r="83" spans="2:9" ht="17.25">
      <c r="B83" s="122"/>
      <c r="C83" s="122"/>
      <c r="D83" s="122"/>
      <c r="E83" s="123"/>
      <c r="F83" s="123"/>
      <c r="G83" s="22"/>
      <c r="H83" s="83"/>
      <c r="I83" s="83"/>
    </row>
    <row r="84" spans="2:9" ht="17.25">
      <c r="C84" s="69"/>
      <c r="D84" s="33" t="s">
        <v>7</v>
      </c>
      <c r="E84" s="28"/>
      <c r="F84" s="28"/>
      <c r="G84" s="15"/>
      <c r="H84" s="15"/>
      <c r="I84" s="70"/>
    </row>
    <row r="85" spans="2:9" ht="17.25">
      <c r="C85" s="69"/>
      <c r="D85" s="33" t="s">
        <v>8</v>
      </c>
      <c r="E85" s="28"/>
      <c r="F85" s="28"/>
      <c r="G85" s="15"/>
      <c r="H85" s="15"/>
      <c r="I85" s="70"/>
    </row>
    <row r="86" spans="2:9" ht="17.25">
      <c r="C86" s="69"/>
      <c r="D86" s="211" t="s">
        <v>35</v>
      </c>
      <c r="E86" s="211"/>
      <c r="F86" s="211"/>
      <c r="G86" s="91" t="s">
        <v>9</v>
      </c>
      <c r="H86" s="91"/>
      <c r="I86" s="70"/>
    </row>
    <row r="87" spans="2:9" ht="17.25">
      <c r="C87" s="69"/>
      <c r="D87" s="69"/>
      <c r="E87" s="71"/>
      <c r="F87" s="71"/>
      <c r="G87" s="69"/>
      <c r="H87" s="69"/>
      <c r="I87" s="70"/>
    </row>
    <row r="88" spans="2:9" ht="17.25">
      <c r="C88" s="69"/>
      <c r="D88" s="69"/>
      <c r="E88" s="71"/>
      <c r="F88" s="71"/>
      <c r="G88" s="69"/>
      <c r="H88" s="69"/>
      <c r="I88" s="70"/>
    </row>
    <row r="89" spans="2:9" ht="17.25"/>
    <row r="90" spans="2:9" ht="17.25"/>
    <row r="91" spans="2:9" ht="17.25"/>
    <row r="92" spans="2:9" ht="17.25"/>
    <row r="93" spans="2:9" ht="17.25"/>
  </sheetData>
  <mergeCells count="8">
    <mergeCell ref="D86:F86"/>
    <mergeCell ref="F2:I2"/>
    <mergeCell ref="F3:I3"/>
    <mergeCell ref="B5:I5"/>
    <mergeCell ref="B7:D7"/>
    <mergeCell ref="E7:F7"/>
    <mergeCell ref="G7:G8"/>
    <mergeCell ref="H7:I7"/>
  </mergeCells>
  <pageMargins left="0.45" right="0" top="0.25" bottom="0.25" header="0.3" footer="0.3"/>
  <pageSetup paperSize="9" scale="58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C00000"/>
    <pageSetUpPr fitToPage="1"/>
  </sheetPr>
  <dimension ref="B1:M86"/>
  <sheetViews>
    <sheetView tabSelected="1" topLeftCell="A34" zoomScaleNormal="100" zoomScaleSheetLayoutView="80" workbookViewId="0">
      <selection activeCell="D49" sqref="D49"/>
    </sheetView>
  </sheetViews>
  <sheetFormatPr defaultRowHeight="17.25"/>
  <cols>
    <col min="1" max="1" width="3.28515625" style="1" customWidth="1"/>
    <col min="2" max="2" width="10" style="134" customWidth="1"/>
    <col min="3" max="3" width="8.85546875" style="134" customWidth="1"/>
    <col min="4" max="4" width="75.85546875" style="1" customWidth="1"/>
    <col min="5" max="5" width="16.7109375" style="1" customWidth="1"/>
    <col min="6" max="6" width="22.140625" style="1" customWidth="1"/>
    <col min="7" max="7" width="16.5703125" style="1" customWidth="1"/>
    <col min="8" max="8" width="17.140625" style="1" customWidth="1"/>
    <col min="9" max="9" width="21.140625" style="1" customWidth="1"/>
    <col min="10" max="10" width="17.28515625" style="1" customWidth="1"/>
    <col min="11" max="11" width="18.28515625" style="1" customWidth="1"/>
    <col min="12" max="12" width="20.42578125" style="1" bestFit="1" customWidth="1"/>
    <col min="13" max="13" width="14" style="1" bestFit="1" customWidth="1"/>
    <col min="14" max="16384" width="9.140625" style="1"/>
  </cols>
  <sheetData>
    <row r="1" spans="2:11">
      <c r="B1" s="221" t="s">
        <v>149</v>
      </c>
      <c r="C1" s="221"/>
      <c r="D1" s="221"/>
      <c r="E1" s="221"/>
      <c r="F1" s="221"/>
      <c r="G1" s="221"/>
      <c r="H1" s="221"/>
      <c r="I1" s="221"/>
      <c r="J1" s="221"/>
    </row>
    <row r="2" spans="2:11">
      <c r="B2" s="221" t="s">
        <v>59</v>
      </c>
      <c r="C2" s="221"/>
      <c r="D2" s="221"/>
      <c r="E2" s="221"/>
      <c r="F2" s="221"/>
      <c r="G2" s="221"/>
      <c r="H2" s="221"/>
      <c r="I2" s="221"/>
      <c r="J2" s="221"/>
    </row>
    <row r="3" spans="2:11">
      <c r="B3" s="221" t="s">
        <v>14</v>
      </c>
      <c r="C3" s="221"/>
      <c r="D3" s="221"/>
      <c r="E3" s="221"/>
      <c r="F3" s="221"/>
      <c r="G3" s="221"/>
      <c r="H3" s="221"/>
      <c r="I3" s="221"/>
      <c r="J3" s="221"/>
    </row>
    <row r="5" spans="2:11" ht="70.5" customHeight="1">
      <c r="B5" s="223" t="s">
        <v>101</v>
      </c>
      <c r="C5" s="223"/>
      <c r="D5" s="223"/>
      <c r="E5" s="223"/>
      <c r="F5" s="223"/>
      <c r="G5" s="223"/>
      <c r="H5" s="223"/>
      <c r="I5" s="223"/>
      <c r="J5" s="143"/>
    </row>
    <row r="6" spans="2:11">
      <c r="B6" s="126"/>
      <c r="C6" s="126"/>
      <c r="D6" s="126"/>
      <c r="E6" s="126"/>
      <c r="F6" s="126"/>
      <c r="G6" s="126"/>
      <c r="H6" s="126"/>
      <c r="J6" s="126"/>
    </row>
    <row r="7" spans="2:11">
      <c r="B7" s="126"/>
      <c r="C7" s="126"/>
      <c r="D7" s="126"/>
      <c r="E7" s="126"/>
      <c r="F7" s="126"/>
      <c r="G7" s="126"/>
      <c r="H7" s="126"/>
      <c r="I7" s="246" t="s">
        <v>58</v>
      </c>
      <c r="J7" s="246"/>
    </row>
    <row r="8" spans="2:11" ht="40.5" customHeight="1">
      <c r="B8" s="244" t="s">
        <v>21</v>
      </c>
      <c r="C8" s="244"/>
      <c r="D8" s="244" t="s">
        <v>32</v>
      </c>
      <c r="E8" s="247" t="s">
        <v>47</v>
      </c>
      <c r="F8" s="248"/>
      <c r="G8" s="248"/>
      <c r="H8" s="248"/>
      <c r="I8" s="248"/>
      <c r="J8" s="249"/>
    </row>
    <row r="9" spans="2:11" ht="21" customHeight="1">
      <c r="B9" s="244"/>
      <c r="C9" s="244"/>
      <c r="D9" s="244"/>
      <c r="E9" s="245" t="s">
        <v>57</v>
      </c>
      <c r="F9" s="245"/>
      <c r="G9" s="245"/>
      <c r="H9" s="245" t="s">
        <v>5</v>
      </c>
      <c r="I9" s="245"/>
      <c r="J9" s="245"/>
    </row>
    <row r="10" spans="2:11" ht="20.25" customHeight="1">
      <c r="B10" s="252" t="s">
        <v>3</v>
      </c>
      <c r="C10" s="252" t="s">
        <v>22</v>
      </c>
      <c r="D10" s="244"/>
      <c r="E10" s="250" t="s">
        <v>51</v>
      </c>
      <c r="F10" s="250" t="s">
        <v>1</v>
      </c>
      <c r="G10" s="250"/>
      <c r="H10" s="250" t="s">
        <v>51</v>
      </c>
      <c r="I10" s="250" t="s">
        <v>1</v>
      </c>
      <c r="J10" s="250"/>
    </row>
    <row r="11" spans="2:11" ht="66.75" customHeight="1">
      <c r="B11" s="252"/>
      <c r="C11" s="252"/>
      <c r="D11" s="244"/>
      <c r="E11" s="250"/>
      <c r="F11" s="144" t="s">
        <v>100</v>
      </c>
      <c r="G11" s="144" t="s">
        <v>52</v>
      </c>
      <c r="H11" s="250"/>
      <c r="I11" s="144" t="s">
        <v>100</v>
      </c>
      <c r="J11" s="144" t="s">
        <v>52</v>
      </c>
    </row>
    <row r="12" spans="2:11">
      <c r="B12" s="127"/>
      <c r="C12" s="127"/>
      <c r="D12" s="56" t="s">
        <v>24</v>
      </c>
      <c r="E12" s="105">
        <f t="shared" ref="E12:H12" si="0">E14+E15</f>
        <v>6764932.9000000004</v>
      </c>
      <c r="F12" s="105">
        <f t="shared" si="0"/>
        <v>0</v>
      </c>
      <c r="G12" s="105">
        <f t="shared" si="0"/>
        <v>6764932.9000000004</v>
      </c>
      <c r="H12" s="105">
        <f t="shared" si="0"/>
        <v>9575787.0999999996</v>
      </c>
      <c r="I12" s="105">
        <f>I14+I15</f>
        <v>0</v>
      </c>
      <c r="J12" s="105">
        <f>J14+J15</f>
        <v>9575787.0999999996</v>
      </c>
      <c r="K12" s="194"/>
    </row>
    <row r="13" spans="2:11">
      <c r="B13" s="127"/>
      <c r="C13" s="127"/>
      <c r="D13" s="57" t="s">
        <v>1</v>
      </c>
      <c r="E13" s="65"/>
      <c r="F13" s="66"/>
      <c r="G13" s="66"/>
      <c r="H13" s="65"/>
      <c r="I13" s="66"/>
      <c r="J13" s="66"/>
      <c r="K13" s="194"/>
    </row>
    <row r="14" spans="2:11">
      <c r="B14" s="156"/>
      <c r="C14" s="156"/>
      <c r="D14" s="56" t="s">
        <v>102</v>
      </c>
      <c r="E14" s="105">
        <f>+F14+G14</f>
        <v>-73908</v>
      </c>
      <c r="F14" s="105">
        <f>+F19+F28</f>
        <v>0</v>
      </c>
      <c r="G14" s="105">
        <f>+G19+G28</f>
        <v>-73908</v>
      </c>
      <c r="H14" s="105">
        <f>+I14+J14</f>
        <v>-178101</v>
      </c>
      <c r="I14" s="105">
        <f>+I19+I28</f>
        <v>0</v>
      </c>
      <c r="J14" s="105">
        <f>+J19+J28</f>
        <v>-178101</v>
      </c>
      <c r="K14" s="194"/>
    </row>
    <row r="15" spans="2:11">
      <c r="B15" s="127"/>
      <c r="C15" s="127"/>
      <c r="D15" s="56" t="s">
        <v>25</v>
      </c>
      <c r="E15" s="105">
        <f>+F15+G15</f>
        <v>6838840.9000000004</v>
      </c>
      <c r="F15" s="105">
        <f>+F37+F57+F69+F48</f>
        <v>0</v>
      </c>
      <c r="G15" s="105">
        <f>+G37+G57+G69+G48</f>
        <v>6838840.9000000004</v>
      </c>
      <c r="H15" s="105">
        <f>+I15+J15</f>
        <v>9753888.0999999996</v>
      </c>
      <c r="I15" s="105">
        <f>+I37+I57+I69+I48</f>
        <v>0</v>
      </c>
      <c r="J15" s="105">
        <f>+J37+J57+J69+J48</f>
        <v>9753888.0999999996</v>
      </c>
      <c r="K15" s="194"/>
    </row>
    <row r="16" spans="2:11" ht="34.5" customHeight="1">
      <c r="B16" s="127"/>
      <c r="C16" s="127"/>
      <c r="D16" s="56" t="s">
        <v>13</v>
      </c>
      <c r="E16" s="105">
        <f>E17</f>
        <v>6764932.9000000004</v>
      </c>
      <c r="F16" s="105">
        <f t="shared" ref="F16:J16" si="1">F17</f>
        <v>0</v>
      </c>
      <c r="G16" s="105">
        <f t="shared" si="1"/>
        <v>6764932.9000000004</v>
      </c>
      <c r="H16" s="105">
        <f>H17</f>
        <v>9575787.0999999996</v>
      </c>
      <c r="I16" s="105">
        <f>I17</f>
        <v>0</v>
      </c>
      <c r="J16" s="105">
        <f t="shared" si="1"/>
        <v>9575787.0999999996</v>
      </c>
      <c r="K16" s="194"/>
    </row>
    <row r="17" spans="2:11" s="137" customFormat="1">
      <c r="B17" s="135">
        <v>1049</v>
      </c>
      <c r="C17" s="135"/>
      <c r="D17" s="135" t="s">
        <v>105</v>
      </c>
      <c r="E17" s="136">
        <f>+F17+G17</f>
        <v>6764932.9000000004</v>
      </c>
      <c r="F17" s="136">
        <f>+F19+F37+F57+F28+F69+F48</f>
        <v>0</v>
      </c>
      <c r="G17" s="136">
        <f>+G19+G37+G57+G28+G69+G48</f>
        <v>6764932.9000000004</v>
      </c>
      <c r="H17" s="136">
        <f>+I17+J17</f>
        <v>9575787.0999999996</v>
      </c>
      <c r="I17" s="136">
        <f>+I19+I37+I57+I28+I69+I48</f>
        <v>0</v>
      </c>
      <c r="J17" s="136">
        <f>+J19+J37+J57+J28+J69+J48</f>
        <v>9575787.0999999996</v>
      </c>
    </row>
    <row r="18" spans="2:11" s="23" customFormat="1">
      <c r="B18" s="138"/>
      <c r="C18" s="138"/>
      <c r="D18" s="138" t="s">
        <v>1</v>
      </c>
      <c r="E18" s="132"/>
      <c r="F18" s="132"/>
      <c r="G18" s="132"/>
      <c r="H18" s="17"/>
      <c r="I18" s="17"/>
      <c r="J18" s="17"/>
      <c r="K18" s="201"/>
    </row>
    <row r="19" spans="2:11" s="23" customFormat="1" ht="64.5" customHeight="1">
      <c r="B19" s="138"/>
      <c r="C19" s="132">
        <v>11011</v>
      </c>
      <c r="D19" s="132" t="s">
        <v>103</v>
      </c>
      <c r="E19" s="139">
        <f t="shared" ref="E19" si="2">F19+G19</f>
        <v>10350</v>
      </c>
      <c r="F19" s="139">
        <f>F21</f>
        <v>0</v>
      </c>
      <c r="G19" s="139">
        <f>G21</f>
        <v>10350</v>
      </c>
      <c r="H19" s="171">
        <f t="shared" ref="H19" si="3">I19+J19</f>
        <v>14155</v>
      </c>
      <c r="I19" s="171">
        <f>I21</f>
        <v>0</v>
      </c>
      <c r="J19" s="171">
        <f>J21</f>
        <v>14155</v>
      </c>
    </row>
    <row r="20" spans="2:11">
      <c r="B20" s="59"/>
      <c r="C20" s="38"/>
      <c r="D20" s="38" t="s">
        <v>12</v>
      </c>
      <c r="E20" s="61"/>
      <c r="F20" s="61"/>
      <c r="G20" s="61"/>
      <c r="H20" s="171"/>
      <c r="I20" s="171"/>
      <c r="J20" s="171"/>
    </row>
    <row r="21" spans="2:11" s="23" customFormat="1" ht="34.5">
      <c r="B21" s="138"/>
      <c r="C21" s="132"/>
      <c r="D21" s="145" t="s">
        <v>13</v>
      </c>
      <c r="E21" s="139">
        <f t="shared" ref="E21" si="4">F21+G21</f>
        <v>10350</v>
      </c>
      <c r="F21" s="139">
        <f>F23</f>
        <v>0</v>
      </c>
      <c r="G21" s="139">
        <f>G23</f>
        <v>10350</v>
      </c>
      <c r="H21" s="171">
        <f t="shared" ref="H21" si="5">I21+J21</f>
        <v>14155</v>
      </c>
      <c r="I21" s="171">
        <f>I23</f>
        <v>0</v>
      </c>
      <c r="J21" s="171">
        <f>J23</f>
        <v>14155</v>
      </c>
    </row>
    <row r="22" spans="2:11" ht="34.5">
      <c r="B22" s="59"/>
      <c r="C22" s="38"/>
      <c r="D22" s="38" t="s">
        <v>6</v>
      </c>
      <c r="E22" s="61"/>
      <c r="F22" s="61"/>
      <c r="G22" s="61"/>
      <c r="H22" s="171"/>
      <c r="I22" s="171"/>
      <c r="J22" s="171"/>
    </row>
    <row r="23" spans="2:11">
      <c r="B23" s="59"/>
      <c r="C23" s="38"/>
      <c r="D23" s="38" t="s">
        <v>2</v>
      </c>
      <c r="E23" s="61">
        <f t="shared" ref="E23:E24" si="6">F23+G23</f>
        <v>10350</v>
      </c>
      <c r="F23" s="61">
        <f t="shared" ref="F23:G23" si="7">F24</f>
        <v>0</v>
      </c>
      <c r="G23" s="61">
        <f t="shared" si="7"/>
        <v>10350</v>
      </c>
      <c r="H23" s="171">
        <f t="shared" ref="H23:H24" si="8">I23+J23</f>
        <v>14155</v>
      </c>
      <c r="I23" s="171">
        <f t="shared" ref="I23:J23" si="9">I24</f>
        <v>0</v>
      </c>
      <c r="J23" s="171">
        <f t="shared" si="9"/>
        <v>14155</v>
      </c>
    </row>
    <row r="24" spans="2:11">
      <c r="B24" s="59"/>
      <c r="C24" s="38"/>
      <c r="D24" s="38" t="s">
        <v>104</v>
      </c>
      <c r="E24" s="61">
        <f t="shared" si="6"/>
        <v>10350</v>
      </c>
      <c r="F24" s="60">
        <f>+F25</f>
        <v>0</v>
      </c>
      <c r="G24" s="60">
        <f>+G25</f>
        <v>10350</v>
      </c>
      <c r="H24" s="171">
        <f t="shared" si="8"/>
        <v>14155</v>
      </c>
      <c r="I24" s="60">
        <f>+I25</f>
        <v>0</v>
      </c>
      <c r="J24" s="60">
        <f>+J25</f>
        <v>14155</v>
      </c>
    </row>
    <row r="25" spans="2:11">
      <c r="B25" s="59"/>
      <c r="C25" s="38"/>
      <c r="D25" s="38" t="s">
        <v>106</v>
      </c>
      <c r="E25" s="61">
        <f>F25+G25</f>
        <v>10350</v>
      </c>
      <c r="F25" s="61">
        <f>F26</f>
        <v>0</v>
      </c>
      <c r="G25" s="61">
        <f>G26</f>
        <v>10350</v>
      </c>
      <c r="H25" s="171">
        <f>I25+J25</f>
        <v>14155</v>
      </c>
      <c r="I25" s="61">
        <f>I26</f>
        <v>0</v>
      </c>
      <c r="J25" s="61">
        <f>J26</f>
        <v>14155</v>
      </c>
    </row>
    <row r="26" spans="2:11" ht="20.25" customHeight="1">
      <c r="B26" s="59"/>
      <c r="C26" s="38"/>
      <c r="D26" s="38" t="s">
        <v>107</v>
      </c>
      <c r="E26" s="61">
        <f>F26+G26</f>
        <v>10350</v>
      </c>
      <c r="F26" s="61">
        <f>F27</f>
        <v>0</v>
      </c>
      <c r="G26" s="61">
        <f>G27</f>
        <v>10350</v>
      </c>
      <c r="H26" s="171">
        <f>I26+J26</f>
        <v>14155</v>
      </c>
      <c r="I26" s="171">
        <f>I27</f>
        <v>0</v>
      </c>
      <c r="J26" s="171">
        <f>J27</f>
        <v>14155</v>
      </c>
    </row>
    <row r="27" spans="2:11">
      <c r="B27" s="59"/>
      <c r="C27" s="38"/>
      <c r="D27" s="38" t="s">
        <v>108</v>
      </c>
      <c r="E27" s="188">
        <f>F27+G27</f>
        <v>10350</v>
      </c>
      <c r="F27" s="188">
        <v>0</v>
      </c>
      <c r="G27" s="188">
        <v>10350</v>
      </c>
      <c r="H27" s="186">
        <f>I27+J27</f>
        <v>14155</v>
      </c>
      <c r="I27" s="186"/>
      <c r="J27" s="186">
        <f>G27+3805</f>
        <v>14155</v>
      </c>
    </row>
    <row r="28" spans="2:11" s="23" customFormat="1" ht="75" customHeight="1">
      <c r="B28" s="138"/>
      <c r="C28" s="132">
        <v>11016</v>
      </c>
      <c r="D28" s="132" t="s">
        <v>152</v>
      </c>
      <c r="E28" s="139">
        <f t="shared" ref="E28" si="10">F28+G28</f>
        <v>-84258</v>
      </c>
      <c r="F28" s="139">
        <f>F30</f>
        <v>0</v>
      </c>
      <c r="G28" s="139">
        <f>G30</f>
        <v>-84258</v>
      </c>
      <c r="H28" s="171">
        <f t="shared" ref="H28" si="11">I28+J28</f>
        <v>-192256</v>
      </c>
      <c r="I28" s="171">
        <f>I30</f>
        <v>0</v>
      </c>
      <c r="J28" s="171">
        <f>J30</f>
        <v>-192256</v>
      </c>
    </row>
    <row r="29" spans="2:11">
      <c r="B29" s="59"/>
      <c r="C29" s="38"/>
      <c r="D29" s="38" t="s">
        <v>12</v>
      </c>
      <c r="E29" s="61"/>
      <c r="F29" s="61"/>
      <c r="G29" s="61"/>
      <c r="H29" s="171"/>
      <c r="I29" s="171"/>
      <c r="J29" s="171"/>
    </row>
    <row r="30" spans="2:11" s="23" customFormat="1" ht="34.5">
      <c r="B30" s="138"/>
      <c r="C30" s="132"/>
      <c r="D30" s="145" t="s">
        <v>13</v>
      </c>
      <c r="E30" s="139">
        <f t="shared" ref="E30" si="12">F30+G30</f>
        <v>-84258</v>
      </c>
      <c r="F30" s="139">
        <f>F32</f>
        <v>0</v>
      </c>
      <c r="G30" s="139">
        <f>G32</f>
        <v>-84258</v>
      </c>
      <c r="H30" s="171">
        <f t="shared" ref="H30" si="13">I30+J30</f>
        <v>-192256</v>
      </c>
      <c r="I30" s="171">
        <f>I32</f>
        <v>0</v>
      </c>
      <c r="J30" s="171">
        <f>J32</f>
        <v>-192256</v>
      </c>
    </row>
    <row r="31" spans="2:11" ht="34.5">
      <c r="B31" s="59"/>
      <c r="C31" s="38"/>
      <c r="D31" s="38" t="s">
        <v>6</v>
      </c>
      <c r="E31" s="61"/>
      <c r="F31" s="61"/>
      <c r="G31" s="61"/>
      <c r="H31" s="171"/>
      <c r="I31" s="171"/>
      <c r="J31" s="171"/>
    </row>
    <row r="32" spans="2:11">
      <c r="B32" s="59"/>
      <c r="C32" s="38"/>
      <c r="D32" s="38" t="s">
        <v>2</v>
      </c>
      <c r="E32" s="61">
        <f t="shared" ref="E32:E33" si="14">F32+G32</f>
        <v>-84258</v>
      </c>
      <c r="F32" s="61">
        <f t="shared" ref="F32:G32" si="15">F33</f>
        <v>0</v>
      </c>
      <c r="G32" s="61">
        <f t="shared" si="15"/>
        <v>-84258</v>
      </c>
      <c r="H32" s="171">
        <f t="shared" ref="H32:H33" si="16">I32+J32</f>
        <v>-192256</v>
      </c>
      <c r="I32" s="171">
        <f t="shared" ref="I32:J32" si="17">I33</f>
        <v>0</v>
      </c>
      <c r="J32" s="171">
        <f t="shared" si="17"/>
        <v>-192256</v>
      </c>
    </row>
    <row r="33" spans="2:13">
      <c r="B33" s="59"/>
      <c r="C33" s="38"/>
      <c r="D33" s="38" t="s">
        <v>104</v>
      </c>
      <c r="E33" s="61">
        <f t="shared" si="14"/>
        <v>-84258</v>
      </c>
      <c r="F33" s="60">
        <f>+F34</f>
        <v>0</v>
      </c>
      <c r="G33" s="60">
        <f>+G34</f>
        <v>-84258</v>
      </c>
      <c r="H33" s="171">
        <f t="shared" si="16"/>
        <v>-192256</v>
      </c>
      <c r="I33" s="60">
        <f>+I34</f>
        <v>0</v>
      </c>
      <c r="J33" s="60">
        <f>+J34</f>
        <v>-192256</v>
      </c>
    </row>
    <row r="34" spans="2:13">
      <c r="B34" s="59"/>
      <c r="C34" s="38"/>
      <c r="D34" s="38" t="s">
        <v>153</v>
      </c>
      <c r="E34" s="61">
        <f>F34+G34</f>
        <v>-84258</v>
      </c>
      <c r="F34" s="61">
        <f>F35</f>
        <v>0</v>
      </c>
      <c r="G34" s="61">
        <f>G35</f>
        <v>-84258</v>
      </c>
      <c r="H34" s="171">
        <f>I34+J34</f>
        <v>-192256</v>
      </c>
      <c r="I34" s="61">
        <f>I35</f>
        <v>0</v>
      </c>
      <c r="J34" s="61">
        <f>J35</f>
        <v>-192256</v>
      </c>
    </row>
    <row r="35" spans="2:13" ht="20.25" customHeight="1">
      <c r="B35" s="59"/>
      <c r="C35" s="38"/>
      <c r="D35" s="38" t="s">
        <v>154</v>
      </c>
      <c r="E35" s="61">
        <f>F35+G35</f>
        <v>-84258</v>
      </c>
      <c r="F35" s="61">
        <f>F36</f>
        <v>0</v>
      </c>
      <c r="G35" s="61">
        <f>G36</f>
        <v>-84258</v>
      </c>
      <c r="H35" s="171">
        <f>I35+J35</f>
        <v>-192256</v>
      </c>
      <c r="I35" s="171">
        <f>I36</f>
        <v>0</v>
      </c>
      <c r="J35" s="171">
        <f>J36</f>
        <v>-192256</v>
      </c>
    </row>
    <row r="36" spans="2:13">
      <c r="B36" s="59"/>
      <c r="C36" s="38"/>
      <c r="D36" s="38" t="s">
        <v>155</v>
      </c>
      <c r="E36" s="188">
        <f>F36+G36</f>
        <v>-84258</v>
      </c>
      <c r="F36" s="188">
        <v>0</v>
      </c>
      <c r="G36" s="188">
        <v>-84258</v>
      </c>
      <c r="H36" s="186">
        <f>I36+J36</f>
        <v>-192256</v>
      </c>
      <c r="I36" s="186">
        <f>F36</f>
        <v>0</v>
      </c>
      <c r="J36" s="188">
        <f>-184508-5898-1850</f>
        <v>-192256</v>
      </c>
      <c r="K36" s="194"/>
    </row>
    <row r="37" spans="2:13" ht="40.5" customHeight="1">
      <c r="B37" s="38"/>
      <c r="C37" s="38" t="s">
        <v>111</v>
      </c>
      <c r="D37" s="38" t="s">
        <v>112</v>
      </c>
      <c r="E37" s="130">
        <f t="shared" ref="E37" si="18">F37+G37</f>
        <v>6176932.9000000004</v>
      </c>
      <c r="F37" s="130">
        <f>F39</f>
        <v>-588000</v>
      </c>
      <c r="G37" s="67">
        <f>G39</f>
        <v>6764932.9000000004</v>
      </c>
      <c r="H37" s="130">
        <f t="shared" ref="H37" si="19">I37+J37</f>
        <v>8987787.0999999996</v>
      </c>
      <c r="I37" s="130">
        <f>I39</f>
        <v>-588000</v>
      </c>
      <c r="J37" s="67">
        <f>J39</f>
        <v>9575787.0999999996</v>
      </c>
      <c r="K37" s="200"/>
    </row>
    <row r="38" spans="2:13">
      <c r="B38" s="38"/>
      <c r="C38" s="38"/>
      <c r="D38" s="38" t="s">
        <v>12</v>
      </c>
      <c r="E38" s="130"/>
      <c r="F38" s="130"/>
      <c r="G38" s="67"/>
      <c r="H38" s="131"/>
      <c r="I38" s="132"/>
      <c r="J38" s="67"/>
    </row>
    <row r="39" spans="2:13" ht="34.5">
      <c r="B39" s="38"/>
      <c r="C39" s="38"/>
      <c r="D39" s="114" t="s">
        <v>177</v>
      </c>
      <c r="E39" s="130">
        <f t="shared" ref="E39" si="20">F39+G39</f>
        <v>6176932.9000000004</v>
      </c>
      <c r="F39" s="133">
        <f>F41</f>
        <v>-588000</v>
      </c>
      <c r="G39" s="67">
        <f>G41</f>
        <v>6764932.9000000004</v>
      </c>
      <c r="H39" s="130">
        <f t="shared" ref="H39" si="21">I39+J39</f>
        <v>8987787.0999999996</v>
      </c>
      <c r="I39" s="130">
        <f>I41</f>
        <v>-588000</v>
      </c>
      <c r="J39" s="67">
        <f>J41</f>
        <v>9575787.0999999996</v>
      </c>
    </row>
    <row r="40" spans="2:13" ht="34.5">
      <c r="B40" s="38"/>
      <c r="C40" s="38"/>
      <c r="D40" s="38" t="s">
        <v>6</v>
      </c>
      <c r="E40" s="130"/>
      <c r="F40" s="130"/>
      <c r="G40" s="67"/>
      <c r="H40" s="130"/>
      <c r="I40" s="130"/>
      <c r="J40" s="67"/>
    </row>
    <row r="41" spans="2:13">
      <c r="B41" s="38"/>
      <c r="C41" s="38"/>
      <c r="D41" s="38" t="s">
        <v>2</v>
      </c>
      <c r="E41" s="130">
        <f t="shared" ref="E41:E44" si="22">F41+G41</f>
        <v>6176932.9000000004</v>
      </c>
      <c r="F41" s="130">
        <f t="shared" ref="F41:G44" si="23">F42</f>
        <v>-588000</v>
      </c>
      <c r="G41" s="67">
        <f t="shared" si="23"/>
        <v>6764932.9000000004</v>
      </c>
      <c r="H41" s="130">
        <f t="shared" ref="H41:H44" si="24">I41+J41</f>
        <v>8987787.0999999996</v>
      </c>
      <c r="I41" s="130">
        <f t="shared" ref="I41:J44" si="25">I42</f>
        <v>-588000</v>
      </c>
      <c r="J41" s="67">
        <f t="shared" si="25"/>
        <v>9575787.0999999996</v>
      </c>
    </row>
    <row r="42" spans="2:13">
      <c r="B42" s="38"/>
      <c r="C42" s="38"/>
      <c r="D42" s="38" t="s">
        <v>25</v>
      </c>
      <c r="E42" s="130">
        <f t="shared" si="22"/>
        <v>6176932.9000000004</v>
      </c>
      <c r="F42" s="130">
        <f t="shared" si="23"/>
        <v>-588000</v>
      </c>
      <c r="G42" s="67">
        <f t="shared" si="23"/>
        <v>6764932.9000000004</v>
      </c>
      <c r="H42" s="130">
        <f t="shared" si="24"/>
        <v>8987787.0999999996</v>
      </c>
      <c r="I42" s="130">
        <f t="shared" si="25"/>
        <v>-588000</v>
      </c>
      <c r="J42" s="67">
        <f t="shared" si="25"/>
        <v>9575787.0999999996</v>
      </c>
    </row>
    <row r="43" spans="2:13">
      <c r="B43" s="38"/>
      <c r="C43" s="38"/>
      <c r="D43" s="38" t="s">
        <v>26</v>
      </c>
      <c r="E43" s="130">
        <f t="shared" si="22"/>
        <v>6176932.9000000004</v>
      </c>
      <c r="F43" s="130">
        <f>F44+F46</f>
        <v>-588000</v>
      </c>
      <c r="G43" s="130">
        <f>G44+G46</f>
        <v>6764932.9000000004</v>
      </c>
      <c r="H43" s="130">
        <f t="shared" si="24"/>
        <v>8987787.0999999996</v>
      </c>
      <c r="I43" s="130">
        <f>I44+I46</f>
        <v>-588000</v>
      </c>
      <c r="J43" s="130">
        <f>J44+J46</f>
        <v>9575787.0999999996</v>
      </c>
      <c r="K43" s="204"/>
      <c r="M43" s="194"/>
    </row>
    <row r="44" spans="2:13">
      <c r="B44" s="38"/>
      <c r="C44" s="38"/>
      <c r="D44" s="38" t="s">
        <v>27</v>
      </c>
      <c r="E44" s="130">
        <f t="shared" si="22"/>
        <v>6468529</v>
      </c>
      <c r="F44" s="130">
        <f t="shared" si="23"/>
        <v>-110000</v>
      </c>
      <c r="G44" s="67">
        <f>G45</f>
        <v>6578529</v>
      </c>
      <c r="H44" s="130">
        <f t="shared" si="24"/>
        <v>9178719</v>
      </c>
      <c r="I44" s="130">
        <f t="shared" si="25"/>
        <v>-110000</v>
      </c>
      <c r="J44" s="67">
        <f t="shared" si="25"/>
        <v>9288719</v>
      </c>
    </row>
    <row r="45" spans="2:13">
      <c r="B45" s="38"/>
      <c r="C45" s="38"/>
      <c r="D45" s="38" t="s">
        <v>28</v>
      </c>
      <c r="E45" s="185">
        <f>F45+G45</f>
        <v>6468529</v>
      </c>
      <c r="F45" s="185">
        <v>-110000</v>
      </c>
      <c r="G45" s="190">
        <v>6578529</v>
      </c>
      <c r="H45" s="185">
        <f>I45+J45</f>
        <v>9178719</v>
      </c>
      <c r="I45" s="185">
        <f>F45</f>
        <v>-110000</v>
      </c>
      <c r="J45" s="190">
        <f>+G45+7000000*387.17/1000</f>
        <v>9288719</v>
      </c>
      <c r="K45" s="204"/>
      <c r="L45" s="206"/>
    </row>
    <row r="46" spans="2:13">
      <c r="B46" s="59"/>
      <c r="C46" s="38"/>
      <c r="D46" s="38" t="s">
        <v>109</v>
      </c>
      <c r="E46" s="188">
        <f t="shared" ref="E46" si="26">F46+G46</f>
        <v>-291596.09999999998</v>
      </c>
      <c r="F46" s="188">
        <f>F47</f>
        <v>-478000</v>
      </c>
      <c r="G46" s="188">
        <f>G47</f>
        <v>186403.90000000002</v>
      </c>
      <c r="H46" s="186">
        <f>I46+J46</f>
        <v>-190931.89999999997</v>
      </c>
      <c r="I46" s="186">
        <f>I47</f>
        <v>-478000</v>
      </c>
      <c r="J46" s="186">
        <f>J47</f>
        <v>287068.10000000003</v>
      </c>
      <c r="K46" s="205"/>
    </row>
    <row r="47" spans="2:13">
      <c r="B47" s="59"/>
      <c r="C47" s="38"/>
      <c r="D47" s="38" t="s">
        <v>110</v>
      </c>
      <c r="E47" s="188">
        <f>F47+G47</f>
        <v>-291596.09999999998</v>
      </c>
      <c r="F47" s="188">
        <v>-478000</v>
      </c>
      <c r="G47" s="188">
        <v>186403.90000000002</v>
      </c>
      <c r="H47" s="186">
        <f>I47+J47</f>
        <v>-190931.89999999997</v>
      </c>
      <c r="I47" s="186">
        <f>F47</f>
        <v>-478000</v>
      </c>
      <c r="J47" s="186">
        <f>G47+(210+50)*387.17</f>
        <v>287068.10000000003</v>
      </c>
      <c r="K47" s="204"/>
    </row>
    <row r="48" spans="2:13" ht="42" customHeight="1">
      <c r="B48" s="64"/>
      <c r="C48" s="51">
        <v>21009</v>
      </c>
      <c r="D48" s="38" t="s">
        <v>168</v>
      </c>
      <c r="E48" s="130">
        <f t="shared" ref="E48" si="27">F48+G48</f>
        <v>25050</v>
      </c>
      <c r="F48" s="130">
        <f>F50</f>
        <v>10000</v>
      </c>
      <c r="G48" s="67">
        <f>G50</f>
        <v>15050</v>
      </c>
      <c r="H48" s="130">
        <f t="shared" ref="H48" si="28">I48+J48</f>
        <v>29050</v>
      </c>
      <c r="I48" s="130">
        <f>I50</f>
        <v>10000</v>
      </c>
      <c r="J48" s="130">
        <f>J50</f>
        <v>19050</v>
      </c>
      <c r="K48" s="204"/>
    </row>
    <row r="49" spans="2:11">
      <c r="B49" s="64"/>
      <c r="C49" s="38"/>
      <c r="D49" s="38" t="s">
        <v>12</v>
      </c>
      <c r="E49" s="130"/>
      <c r="F49" s="130"/>
      <c r="G49" s="128"/>
      <c r="H49" s="131"/>
      <c r="I49" s="132"/>
      <c r="J49" s="130"/>
      <c r="K49" s="206"/>
    </row>
    <row r="50" spans="2:11" ht="34.5">
      <c r="B50" s="64"/>
      <c r="C50" s="38"/>
      <c r="D50" s="114" t="s">
        <v>13</v>
      </c>
      <c r="E50" s="130">
        <f t="shared" ref="E50" si="29">F50+G50</f>
        <v>25050</v>
      </c>
      <c r="F50" s="133">
        <f>F52</f>
        <v>10000</v>
      </c>
      <c r="G50" s="130">
        <f>G52</f>
        <v>15050</v>
      </c>
      <c r="H50" s="130">
        <f t="shared" ref="H50" si="30">I50+J50</f>
        <v>29050</v>
      </c>
      <c r="I50" s="130">
        <f>I52</f>
        <v>10000</v>
      </c>
      <c r="J50" s="130">
        <f>J52</f>
        <v>19050</v>
      </c>
      <c r="K50" s="207"/>
    </row>
    <row r="51" spans="2:11" ht="34.5">
      <c r="B51" s="64"/>
      <c r="C51" s="38"/>
      <c r="D51" s="38" t="s">
        <v>6</v>
      </c>
      <c r="E51" s="130"/>
      <c r="F51" s="130"/>
      <c r="G51" s="130"/>
      <c r="H51" s="130"/>
      <c r="I51" s="130"/>
      <c r="J51" s="130"/>
    </row>
    <row r="52" spans="2:11">
      <c r="B52" s="64"/>
      <c r="C52" s="38"/>
      <c r="D52" s="38" t="s">
        <v>2</v>
      </c>
      <c r="E52" s="129">
        <f t="shared" ref="E52:E54" si="31">F52+G52</f>
        <v>25050</v>
      </c>
      <c r="F52" s="129">
        <f t="shared" ref="F52:G53" si="32">F53</f>
        <v>10000</v>
      </c>
      <c r="G52" s="129">
        <f t="shared" si="32"/>
        <v>15050</v>
      </c>
      <c r="H52" s="129">
        <f t="shared" ref="H52:H54" si="33">I52+J52</f>
        <v>29050</v>
      </c>
      <c r="I52" s="129">
        <f t="shared" ref="I52:J53" si="34">I53</f>
        <v>10000</v>
      </c>
      <c r="J52" s="129">
        <f t="shared" si="34"/>
        <v>19050</v>
      </c>
    </row>
    <row r="53" spans="2:11">
      <c r="B53" s="64"/>
      <c r="C53" s="38"/>
      <c r="D53" s="38" t="s">
        <v>25</v>
      </c>
      <c r="E53" s="129">
        <f t="shared" si="31"/>
        <v>25050</v>
      </c>
      <c r="F53" s="129">
        <f t="shared" si="32"/>
        <v>10000</v>
      </c>
      <c r="G53" s="129">
        <f t="shared" si="32"/>
        <v>15050</v>
      </c>
      <c r="H53" s="129">
        <f t="shared" si="33"/>
        <v>29050</v>
      </c>
      <c r="I53" s="129">
        <f t="shared" si="34"/>
        <v>10000</v>
      </c>
      <c r="J53" s="129">
        <f t="shared" si="34"/>
        <v>19050</v>
      </c>
    </row>
    <row r="54" spans="2:11">
      <c r="B54" s="64"/>
      <c r="C54" s="38"/>
      <c r="D54" s="38" t="s">
        <v>26</v>
      </c>
      <c r="E54" s="129">
        <f t="shared" si="31"/>
        <v>25050</v>
      </c>
      <c r="F54" s="129">
        <f>+F55</f>
        <v>10000</v>
      </c>
      <c r="G54" s="129">
        <f>+G55</f>
        <v>15050</v>
      </c>
      <c r="H54" s="129">
        <f t="shared" si="33"/>
        <v>29050</v>
      </c>
      <c r="I54" s="129">
        <f>+I55</f>
        <v>10000</v>
      </c>
      <c r="J54" s="129">
        <f>+J55</f>
        <v>19050</v>
      </c>
    </row>
    <row r="55" spans="2:11">
      <c r="B55" s="59"/>
      <c r="C55" s="38"/>
      <c r="D55" s="38" t="s">
        <v>109</v>
      </c>
      <c r="E55" s="188">
        <f t="shared" ref="E55" si="35">F55+G55</f>
        <v>25050</v>
      </c>
      <c r="F55" s="188">
        <f>F56</f>
        <v>10000</v>
      </c>
      <c r="G55" s="188">
        <f>G56</f>
        <v>15050</v>
      </c>
      <c r="H55" s="186">
        <f>I55+J55</f>
        <v>29050</v>
      </c>
      <c r="I55" s="186">
        <f>I56</f>
        <v>10000</v>
      </c>
      <c r="J55" s="186">
        <f>J56</f>
        <v>19050</v>
      </c>
    </row>
    <row r="56" spans="2:11">
      <c r="B56" s="59"/>
      <c r="C56" s="38"/>
      <c r="D56" s="38" t="s">
        <v>110</v>
      </c>
      <c r="E56" s="188">
        <f>F56+G56</f>
        <v>25050</v>
      </c>
      <c r="F56" s="188">
        <v>10000</v>
      </c>
      <c r="G56" s="188">
        <v>15050</v>
      </c>
      <c r="H56" s="186">
        <f>I56+J56</f>
        <v>29050</v>
      </c>
      <c r="I56" s="186">
        <f>+F56</f>
        <v>10000</v>
      </c>
      <c r="J56" s="186">
        <f>+G56+4000</f>
        <v>19050</v>
      </c>
    </row>
    <row r="57" spans="2:11" ht="42" customHeight="1">
      <c r="B57" s="64"/>
      <c r="C57" s="51" t="s">
        <v>113</v>
      </c>
      <c r="D57" s="38" t="s">
        <v>114</v>
      </c>
      <c r="E57" s="130">
        <f t="shared" ref="E57:E63" si="36">F57+G57</f>
        <v>-314242</v>
      </c>
      <c r="F57" s="130">
        <f>F59</f>
        <v>-373100</v>
      </c>
      <c r="G57" s="67">
        <f>G59</f>
        <v>58858</v>
      </c>
      <c r="H57" s="130">
        <f t="shared" ref="H57" si="37">I57+J57</f>
        <v>-214049</v>
      </c>
      <c r="I57" s="130">
        <f>I59</f>
        <v>-373100</v>
      </c>
      <c r="J57" s="130">
        <f>J59</f>
        <v>159051</v>
      </c>
    </row>
    <row r="58" spans="2:11">
      <c r="B58" s="64"/>
      <c r="C58" s="38"/>
      <c r="D58" s="38" t="s">
        <v>12</v>
      </c>
      <c r="E58" s="130"/>
      <c r="F58" s="130"/>
      <c r="G58" s="128"/>
      <c r="H58" s="131"/>
      <c r="I58" s="132"/>
      <c r="J58" s="130"/>
    </row>
    <row r="59" spans="2:11" ht="34.5">
      <c r="B59" s="64"/>
      <c r="C59" s="38"/>
      <c r="D59" s="114" t="s">
        <v>13</v>
      </c>
      <c r="E59" s="130">
        <f t="shared" si="36"/>
        <v>-314242</v>
      </c>
      <c r="F59" s="133">
        <f>F61</f>
        <v>-373100</v>
      </c>
      <c r="G59" s="130">
        <f>G61</f>
        <v>58858</v>
      </c>
      <c r="H59" s="130">
        <f t="shared" ref="H59" si="38">I59+J59</f>
        <v>-214049</v>
      </c>
      <c r="I59" s="130">
        <f>I61</f>
        <v>-373100</v>
      </c>
      <c r="J59" s="130">
        <f>J61</f>
        <v>159051</v>
      </c>
    </row>
    <row r="60" spans="2:11" ht="34.5">
      <c r="B60" s="64"/>
      <c r="C60" s="38"/>
      <c r="D60" s="38" t="s">
        <v>6</v>
      </c>
      <c r="E60" s="130"/>
      <c r="F60" s="130"/>
      <c r="G60" s="130"/>
      <c r="H60" s="130"/>
      <c r="I60" s="130"/>
      <c r="J60" s="130"/>
    </row>
    <row r="61" spans="2:11">
      <c r="B61" s="64"/>
      <c r="C61" s="38"/>
      <c r="D61" s="38" t="s">
        <v>2</v>
      </c>
      <c r="E61" s="129">
        <f t="shared" si="36"/>
        <v>-314242</v>
      </c>
      <c r="F61" s="129">
        <f t="shared" ref="F61:G62" si="39">F62</f>
        <v>-373100</v>
      </c>
      <c r="G61" s="129">
        <f t="shared" si="39"/>
        <v>58858</v>
      </c>
      <c r="H61" s="129">
        <f t="shared" ref="H61:H63" si="40">I61+J61</f>
        <v>-214049</v>
      </c>
      <c r="I61" s="129">
        <f t="shared" ref="I61:J62" si="41">I62</f>
        <v>-373100</v>
      </c>
      <c r="J61" s="129">
        <f t="shared" si="41"/>
        <v>159051</v>
      </c>
    </row>
    <row r="62" spans="2:11">
      <c r="B62" s="64"/>
      <c r="C62" s="38"/>
      <c r="D62" s="38" t="s">
        <v>25</v>
      </c>
      <c r="E62" s="129">
        <f t="shared" si="36"/>
        <v>-314242</v>
      </c>
      <c r="F62" s="129">
        <f t="shared" si="39"/>
        <v>-373100</v>
      </c>
      <c r="G62" s="129">
        <f t="shared" si="39"/>
        <v>58858</v>
      </c>
      <c r="H62" s="129">
        <f t="shared" si="40"/>
        <v>-214049</v>
      </c>
      <c r="I62" s="129">
        <f t="shared" si="41"/>
        <v>-373100</v>
      </c>
      <c r="J62" s="129">
        <f t="shared" si="41"/>
        <v>159051</v>
      </c>
    </row>
    <row r="63" spans="2:11">
      <c r="B63" s="64"/>
      <c r="C63" s="38"/>
      <c r="D63" s="38" t="s">
        <v>26</v>
      </c>
      <c r="E63" s="129">
        <f t="shared" si="36"/>
        <v>-314242</v>
      </c>
      <c r="F63" s="129">
        <f>F64+F67</f>
        <v>-373100</v>
      </c>
      <c r="G63" s="129">
        <f>G64+G67</f>
        <v>58858</v>
      </c>
      <c r="H63" s="129">
        <f t="shared" si="40"/>
        <v>-214049</v>
      </c>
      <c r="I63" s="129">
        <f>I64+I67</f>
        <v>-373100</v>
      </c>
      <c r="J63" s="129">
        <f>J64+J67</f>
        <v>159051</v>
      </c>
    </row>
    <row r="64" spans="2:11">
      <c r="B64" s="64"/>
      <c r="C64" s="38"/>
      <c r="D64" s="38" t="s">
        <v>27</v>
      </c>
      <c r="E64" s="129">
        <f t="shared" ref="E64:J64" si="42">E66+E65</f>
        <v>-303842</v>
      </c>
      <c r="F64" s="129">
        <f t="shared" si="42"/>
        <v>-360100</v>
      </c>
      <c r="G64" s="129">
        <f t="shared" si="42"/>
        <v>56258</v>
      </c>
      <c r="H64" s="129">
        <f t="shared" si="42"/>
        <v>-207549</v>
      </c>
      <c r="I64" s="129">
        <f t="shared" si="42"/>
        <v>-360100</v>
      </c>
      <c r="J64" s="129">
        <f t="shared" si="42"/>
        <v>152551</v>
      </c>
    </row>
    <row r="65" spans="2:10">
      <c r="B65" s="34"/>
      <c r="C65" s="38"/>
      <c r="D65" s="38" t="s">
        <v>28</v>
      </c>
      <c r="E65" s="187">
        <f>F65+G65</f>
        <v>-368842</v>
      </c>
      <c r="F65" s="187">
        <v>-360100</v>
      </c>
      <c r="G65" s="187">
        <v>-8742</v>
      </c>
      <c r="H65" s="187">
        <f>I65+J65</f>
        <v>-368842</v>
      </c>
      <c r="I65" s="187">
        <f>+F65</f>
        <v>-360100</v>
      </c>
      <c r="J65" s="187">
        <f>+G65</f>
        <v>-8742</v>
      </c>
    </row>
    <row r="66" spans="2:10">
      <c r="B66" s="64"/>
      <c r="C66" s="38"/>
      <c r="D66" s="38" t="s">
        <v>115</v>
      </c>
      <c r="E66" s="187">
        <f>F66+G66</f>
        <v>65000</v>
      </c>
      <c r="F66" s="187">
        <v>0</v>
      </c>
      <c r="G66" s="187">
        <v>65000</v>
      </c>
      <c r="H66" s="187">
        <f>I66+J66</f>
        <v>161293</v>
      </c>
      <c r="I66" s="187">
        <v>0</v>
      </c>
      <c r="J66" s="187">
        <v>161293</v>
      </c>
    </row>
    <row r="67" spans="2:10">
      <c r="B67" s="59"/>
      <c r="C67" s="38"/>
      <c r="D67" s="38" t="s">
        <v>109</v>
      </c>
      <c r="E67" s="188">
        <f t="shared" ref="E67" si="43">F67+G67</f>
        <v>-10400</v>
      </c>
      <c r="F67" s="188">
        <f>F68</f>
        <v>-13000</v>
      </c>
      <c r="G67" s="188">
        <f>G68</f>
        <v>2600</v>
      </c>
      <c r="H67" s="186">
        <f>I67+J67</f>
        <v>-6500</v>
      </c>
      <c r="I67" s="186">
        <f>I68</f>
        <v>-13000</v>
      </c>
      <c r="J67" s="186">
        <f>J68</f>
        <v>6500</v>
      </c>
    </row>
    <row r="68" spans="2:10">
      <c r="B68" s="59"/>
      <c r="C68" s="38"/>
      <c r="D68" s="38" t="s">
        <v>110</v>
      </c>
      <c r="E68" s="188">
        <f>F68+G68</f>
        <v>-10400</v>
      </c>
      <c r="F68" s="188">
        <v>-13000</v>
      </c>
      <c r="G68" s="188">
        <v>2600</v>
      </c>
      <c r="H68" s="186">
        <f>I68+J68</f>
        <v>-6500</v>
      </c>
      <c r="I68" s="186">
        <f>+F68</f>
        <v>-13000</v>
      </c>
      <c r="J68" s="186">
        <f>G68+3900</f>
        <v>6500</v>
      </c>
    </row>
    <row r="69" spans="2:10" ht="42" customHeight="1">
      <c r="B69" s="64"/>
      <c r="C69" s="51" t="s">
        <v>161</v>
      </c>
      <c r="D69" s="38" t="s">
        <v>162</v>
      </c>
      <c r="E69" s="130">
        <f t="shared" ref="E69" si="44">F69+G69</f>
        <v>951100</v>
      </c>
      <c r="F69" s="130">
        <f>F71</f>
        <v>951100</v>
      </c>
      <c r="G69" s="67">
        <f>G71</f>
        <v>0</v>
      </c>
      <c r="H69" s="130">
        <f t="shared" ref="H69" si="45">I69+J69</f>
        <v>951100</v>
      </c>
      <c r="I69" s="130">
        <f>I71</f>
        <v>951100</v>
      </c>
      <c r="J69" s="130">
        <f>J71</f>
        <v>0</v>
      </c>
    </row>
    <row r="70" spans="2:10">
      <c r="B70" s="64"/>
      <c r="C70" s="38"/>
      <c r="D70" s="38" t="s">
        <v>12</v>
      </c>
      <c r="E70" s="130"/>
      <c r="F70" s="130"/>
      <c r="G70" s="128"/>
      <c r="H70" s="131"/>
      <c r="I70" s="132"/>
      <c r="J70" s="130"/>
    </row>
    <row r="71" spans="2:10" ht="34.5">
      <c r="B71" s="64"/>
      <c r="C71" s="38"/>
      <c r="D71" s="114" t="s">
        <v>13</v>
      </c>
      <c r="E71" s="130">
        <f t="shared" ref="E71" si="46">F71+G71</f>
        <v>951100</v>
      </c>
      <c r="F71" s="133">
        <f>F73</f>
        <v>951100</v>
      </c>
      <c r="G71" s="130">
        <f>G73</f>
        <v>0</v>
      </c>
      <c r="H71" s="130">
        <f t="shared" ref="H71" si="47">I71+J71</f>
        <v>951100</v>
      </c>
      <c r="I71" s="130">
        <f>I73</f>
        <v>951100</v>
      </c>
      <c r="J71" s="130">
        <f>J73</f>
        <v>0</v>
      </c>
    </row>
    <row r="72" spans="2:10" ht="34.5">
      <c r="B72" s="64"/>
      <c r="C72" s="38"/>
      <c r="D72" s="38" t="s">
        <v>6</v>
      </c>
      <c r="E72" s="130"/>
      <c r="F72" s="130"/>
      <c r="G72" s="130"/>
      <c r="H72" s="130"/>
      <c r="I72" s="130"/>
      <c r="J72" s="130"/>
    </row>
    <row r="73" spans="2:10">
      <c r="B73" s="64"/>
      <c r="C73" s="38"/>
      <c r="D73" s="38" t="s">
        <v>2</v>
      </c>
      <c r="E73" s="129">
        <f t="shared" ref="E73:E76" si="48">F73+G73</f>
        <v>951100</v>
      </c>
      <c r="F73" s="129">
        <f t="shared" ref="F73:G74" si="49">F74</f>
        <v>951100</v>
      </c>
      <c r="G73" s="129">
        <f t="shared" si="49"/>
        <v>0</v>
      </c>
      <c r="H73" s="129">
        <f t="shared" ref="H73:H76" si="50">I73+J73</f>
        <v>951100</v>
      </c>
      <c r="I73" s="129">
        <f t="shared" ref="I73:J74" si="51">I74</f>
        <v>951100</v>
      </c>
      <c r="J73" s="129">
        <f t="shared" si="51"/>
        <v>0</v>
      </c>
    </row>
    <row r="74" spans="2:10">
      <c r="B74" s="64"/>
      <c r="C74" s="38"/>
      <c r="D74" s="38" t="s">
        <v>25</v>
      </c>
      <c r="E74" s="129">
        <f t="shared" si="48"/>
        <v>951100</v>
      </c>
      <c r="F74" s="129">
        <f t="shared" si="49"/>
        <v>951100</v>
      </c>
      <c r="G74" s="129">
        <f t="shared" si="49"/>
        <v>0</v>
      </c>
      <c r="H74" s="129">
        <f t="shared" si="50"/>
        <v>951100</v>
      </c>
      <c r="I74" s="129">
        <f t="shared" si="51"/>
        <v>951100</v>
      </c>
      <c r="J74" s="129">
        <f t="shared" si="51"/>
        <v>0</v>
      </c>
    </row>
    <row r="75" spans="2:10">
      <c r="B75" s="64"/>
      <c r="C75" s="38"/>
      <c r="D75" s="38" t="s">
        <v>26</v>
      </c>
      <c r="E75" s="129">
        <f t="shared" si="48"/>
        <v>951100</v>
      </c>
      <c r="F75" s="129">
        <f>F76</f>
        <v>951100</v>
      </c>
      <c r="G75" s="129">
        <f>G76</f>
        <v>0</v>
      </c>
      <c r="H75" s="129">
        <f t="shared" si="50"/>
        <v>951100</v>
      </c>
      <c r="I75" s="129">
        <f>I76</f>
        <v>951100</v>
      </c>
      <c r="J75" s="129">
        <f>J76</f>
        <v>0</v>
      </c>
    </row>
    <row r="76" spans="2:10">
      <c r="B76" s="64"/>
      <c r="C76" s="38"/>
      <c r="D76" s="38" t="s">
        <v>27</v>
      </c>
      <c r="E76" s="129">
        <f t="shared" si="48"/>
        <v>951100</v>
      </c>
      <c r="F76" s="129">
        <f>+F77</f>
        <v>951100</v>
      </c>
      <c r="G76" s="129">
        <f>+G77</f>
        <v>0</v>
      </c>
      <c r="H76" s="129">
        <f t="shared" si="50"/>
        <v>951100</v>
      </c>
      <c r="I76" s="129">
        <f>+I77</f>
        <v>951100</v>
      </c>
      <c r="J76" s="129">
        <f>+J77</f>
        <v>0</v>
      </c>
    </row>
    <row r="77" spans="2:10">
      <c r="B77" s="34"/>
      <c r="C77" s="38"/>
      <c r="D77" s="38" t="s">
        <v>28</v>
      </c>
      <c r="E77" s="187">
        <f>F77+G77</f>
        <v>951100</v>
      </c>
      <c r="F77" s="187">
        <v>951100</v>
      </c>
      <c r="G77" s="187">
        <v>0</v>
      </c>
      <c r="H77" s="187">
        <f>I77+J77</f>
        <v>951100</v>
      </c>
      <c r="I77" s="187">
        <f>+F77</f>
        <v>951100</v>
      </c>
      <c r="J77" s="187">
        <f>+G77</f>
        <v>0</v>
      </c>
    </row>
    <row r="79" spans="2:10">
      <c r="F79" s="194"/>
      <c r="J79" s="182"/>
    </row>
    <row r="80" spans="2:10" ht="22.5" customHeight="1">
      <c r="C80" s="28"/>
      <c r="D80" s="253" t="s">
        <v>33</v>
      </c>
      <c r="E80" s="196"/>
      <c r="F80" s="196"/>
      <c r="G80" s="196"/>
      <c r="H80" s="196"/>
      <c r="I80" s="196"/>
      <c r="J80" s="196"/>
    </row>
    <row r="81" spans="3:10" ht="20.25" customHeight="1">
      <c r="C81" s="28"/>
      <c r="D81" s="253"/>
      <c r="E81" s="183"/>
      <c r="F81" s="251" t="s">
        <v>175</v>
      </c>
      <c r="G81" s="251"/>
      <c r="H81" s="183"/>
      <c r="I81" s="183"/>
      <c r="J81" s="183"/>
    </row>
    <row r="86" spans="3:10">
      <c r="E86" s="194"/>
      <c r="F86" s="194"/>
      <c r="G86" s="194"/>
      <c r="H86" s="194"/>
      <c r="I86" s="194"/>
      <c r="J86" s="194"/>
    </row>
  </sheetData>
  <mergeCells count="18">
    <mergeCell ref="H10:H11"/>
    <mergeCell ref="I10:J10"/>
    <mergeCell ref="E10:E11"/>
    <mergeCell ref="F81:G81"/>
    <mergeCell ref="B10:B11"/>
    <mergeCell ref="C10:C11"/>
    <mergeCell ref="D80:D81"/>
    <mergeCell ref="D8:D11"/>
    <mergeCell ref="F10:G10"/>
    <mergeCell ref="B1:J1"/>
    <mergeCell ref="B2:J2"/>
    <mergeCell ref="B3:J3"/>
    <mergeCell ref="B8:C9"/>
    <mergeCell ref="E9:G9"/>
    <mergeCell ref="H9:J9"/>
    <mergeCell ref="I7:J7"/>
    <mergeCell ref="B5:I5"/>
    <mergeCell ref="E8:J8"/>
  </mergeCells>
  <pageMargins left="0.24" right="0.2" top="0.37" bottom="0.37" header="0.3" footer="0.3"/>
  <pageSetup paperSize="9" scale="69" fitToHeight="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9FEE-B5C3-4006-AA93-C0E9215CD156}">
  <dimension ref="A1:CE50"/>
  <sheetViews>
    <sheetView topLeftCell="C1" zoomScaleNormal="100" workbookViewId="0">
      <selection activeCell="K2" sqref="K2:K3"/>
    </sheetView>
  </sheetViews>
  <sheetFormatPr defaultRowHeight="17.25"/>
  <cols>
    <col min="1" max="1" width="8.140625" style="16" customWidth="1"/>
    <col min="2" max="2" width="10.5703125" style="16" customWidth="1"/>
    <col min="3" max="3" width="13.140625" style="16" customWidth="1"/>
    <col min="4" max="4" width="17.28515625" style="16" customWidth="1"/>
    <col min="5" max="5" width="13.7109375" style="16" customWidth="1"/>
    <col min="6" max="6" width="21.140625" style="16" customWidth="1"/>
    <col min="7" max="7" width="10.7109375" style="16" customWidth="1"/>
    <col min="8" max="8" width="21" style="16" customWidth="1"/>
    <col min="9" max="9" width="49.5703125" style="16" customWidth="1"/>
    <col min="10" max="11" width="20.140625" style="16" customWidth="1"/>
    <col min="12" max="12" width="9.140625" style="16"/>
    <col min="13" max="13" width="10.7109375" style="16" bestFit="1" customWidth="1"/>
    <col min="14" max="16384" width="9.140625" style="16"/>
  </cols>
  <sheetData>
    <row r="1" spans="1:83">
      <c r="J1" s="256" t="s">
        <v>150</v>
      </c>
      <c r="K1" s="256"/>
    </row>
    <row r="2" spans="1:83">
      <c r="K2" s="208" t="s">
        <v>59</v>
      </c>
    </row>
    <row r="3" spans="1:83">
      <c r="C3" s="45"/>
      <c r="G3" s="49"/>
      <c r="H3" s="49"/>
      <c r="I3" s="49"/>
      <c r="K3" s="209" t="s">
        <v>14</v>
      </c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</row>
    <row r="5" spans="1:83" ht="34.5" customHeight="1">
      <c r="A5" s="230" t="s">
        <v>98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</row>
    <row r="7" spans="1:83">
      <c r="A7" s="22"/>
      <c r="B7" s="22"/>
      <c r="C7" s="22"/>
      <c r="D7" s="22"/>
      <c r="E7" s="22"/>
      <c r="F7" s="22"/>
      <c r="G7" s="22"/>
      <c r="H7" s="22"/>
      <c r="I7" s="22"/>
      <c r="J7" s="22"/>
      <c r="K7" s="43" t="s">
        <v>58</v>
      </c>
    </row>
    <row r="8" spans="1:83" s="21" customFormat="1" ht="50.25" customHeight="1">
      <c r="A8" s="235" t="s">
        <v>61</v>
      </c>
      <c r="B8" s="235" t="s">
        <v>62</v>
      </c>
      <c r="C8" s="235"/>
      <c r="D8" s="235" t="s">
        <v>63</v>
      </c>
      <c r="E8" s="235"/>
      <c r="F8" s="235"/>
      <c r="G8" s="235"/>
      <c r="H8" s="235" t="s">
        <v>64</v>
      </c>
      <c r="I8" s="235" t="s">
        <v>65</v>
      </c>
      <c r="J8" s="257" t="s">
        <v>66</v>
      </c>
      <c r="K8" s="258"/>
    </row>
    <row r="9" spans="1:83" s="21" customFormat="1" ht="34.5">
      <c r="A9" s="235"/>
      <c r="B9" s="155" t="s">
        <v>67</v>
      </c>
      <c r="C9" s="155" t="s">
        <v>68</v>
      </c>
      <c r="D9" s="155" t="s">
        <v>69</v>
      </c>
      <c r="E9" s="155" t="s">
        <v>68</v>
      </c>
      <c r="F9" s="155" t="s">
        <v>70</v>
      </c>
      <c r="G9" s="155" t="s">
        <v>71</v>
      </c>
      <c r="H9" s="235"/>
      <c r="I9" s="235"/>
      <c r="J9" s="155" t="s">
        <v>57</v>
      </c>
      <c r="K9" s="155" t="s">
        <v>5</v>
      </c>
    </row>
    <row r="10" spans="1:83" s="21" customFormat="1">
      <c r="A10" s="162" t="s">
        <v>55</v>
      </c>
      <c r="B10" s="162"/>
      <c r="C10" s="162"/>
      <c r="D10" s="162"/>
      <c r="E10" s="162"/>
      <c r="F10" s="162"/>
      <c r="G10" s="163"/>
      <c r="H10" s="163"/>
      <c r="I10" s="163"/>
      <c r="J10" s="164">
        <f t="shared" ref="J10:K10" si="0">J11</f>
        <v>6764932.9000000004</v>
      </c>
      <c r="K10" s="164">
        <f t="shared" si="0"/>
        <v>9575787.0999999996</v>
      </c>
    </row>
    <row r="11" spans="1:83" s="21" customFormat="1" ht="21" customHeight="1">
      <c r="A11" s="165" t="s">
        <v>50</v>
      </c>
      <c r="B11" s="165"/>
      <c r="C11" s="165"/>
      <c r="D11" s="165"/>
      <c r="E11" s="163"/>
      <c r="F11" s="163"/>
      <c r="G11" s="163"/>
      <c r="H11" s="163"/>
      <c r="I11" s="163"/>
      <c r="J11" s="164">
        <f t="shared" ref="J11:K11" si="1">+J12</f>
        <v>6764932.9000000004</v>
      </c>
      <c r="K11" s="164">
        <f t="shared" si="1"/>
        <v>9575787.0999999996</v>
      </c>
    </row>
    <row r="12" spans="1:83" s="21" customFormat="1" ht="21" customHeight="1">
      <c r="A12" s="165"/>
      <c r="B12" s="161">
        <v>1049</v>
      </c>
      <c r="C12" s="254" t="s">
        <v>132</v>
      </c>
      <c r="D12" s="254"/>
      <c r="E12" s="254"/>
      <c r="F12" s="254"/>
      <c r="G12" s="254"/>
      <c r="H12" s="254"/>
      <c r="I12" s="254"/>
      <c r="J12" s="184">
        <f>+J13++J22+J33+J17+J41+J26</f>
        <v>6764932.9000000004</v>
      </c>
      <c r="K12" s="184">
        <f>+K13++K22+K33+K17+K41+K26</f>
        <v>9575787.0999999996</v>
      </c>
    </row>
    <row r="13" spans="1:83" ht="38.25" customHeight="1">
      <c r="A13" s="160"/>
      <c r="B13" s="160"/>
      <c r="C13" s="160"/>
      <c r="D13" s="166" t="s">
        <v>134</v>
      </c>
      <c r="E13" s="255" t="s">
        <v>123</v>
      </c>
      <c r="F13" s="255"/>
      <c r="G13" s="255"/>
      <c r="H13" s="255"/>
      <c r="I13" s="255"/>
      <c r="J13" s="167">
        <f>+'h5'!H21</f>
        <v>10350</v>
      </c>
      <c r="K13" s="167">
        <f>+'h5'!I21</f>
        <v>14155</v>
      </c>
      <c r="M13" s="153"/>
    </row>
    <row r="14" spans="1:83">
      <c r="A14" s="160"/>
      <c r="B14" s="160"/>
      <c r="C14" s="160"/>
      <c r="D14" s="157"/>
      <c r="E14" s="157"/>
      <c r="F14" s="254" t="s">
        <v>135</v>
      </c>
      <c r="G14" s="254"/>
      <c r="H14" s="254"/>
      <c r="I14" s="254"/>
      <c r="J14" s="254"/>
      <c r="K14" s="254"/>
    </row>
    <row r="15" spans="1:83" ht="19.5" customHeight="1">
      <c r="A15" s="160"/>
      <c r="B15" s="160"/>
      <c r="C15" s="160"/>
      <c r="D15" s="157"/>
      <c r="E15" s="157"/>
      <c r="F15" s="157"/>
      <c r="G15" s="254" t="s">
        <v>136</v>
      </c>
      <c r="H15" s="254"/>
      <c r="I15" s="254"/>
      <c r="J15" s="254"/>
      <c r="K15" s="254"/>
    </row>
    <row r="16" spans="1:83" ht="24.75" customHeight="1">
      <c r="A16" s="160"/>
      <c r="B16" s="160"/>
      <c r="C16" s="160"/>
      <c r="D16" s="157"/>
      <c r="E16" s="157"/>
      <c r="F16" s="157"/>
      <c r="G16" s="157"/>
      <c r="H16" s="254" t="s">
        <v>133</v>
      </c>
      <c r="I16" s="254"/>
      <c r="J16" s="254"/>
      <c r="K16" s="254"/>
    </row>
    <row r="17" spans="1:13" ht="49.5" customHeight="1">
      <c r="A17" s="160"/>
      <c r="B17" s="160"/>
      <c r="C17" s="160"/>
      <c r="D17" s="174" t="s">
        <v>156</v>
      </c>
      <c r="E17" s="255" t="str">
        <f>+հ8!E16</f>
        <v xml:space="preserve"> Ասիական զարգացման բանկի աջակցությամբ իրականացվող Հյուսիս-հարավ ճանապարհային միջանցքի զարգացման ծրագրի Սիսիան-Քաջարան 60կմ-ի ճանապարհի Հյուսիսային ենթահատվածի համակարգում և կառավարում</v>
      </c>
      <c r="F17" s="255"/>
      <c r="G17" s="255"/>
      <c r="H17" s="255"/>
      <c r="I17" s="255"/>
      <c r="J17" s="167">
        <f>+'h5'!H30</f>
        <v>-84258</v>
      </c>
      <c r="K17" s="167">
        <f>+'h5'!I30</f>
        <v>-192256</v>
      </c>
      <c r="M17" s="153"/>
    </row>
    <row r="18" spans="1:13">
      <c r="A18" s="160"/>
      <c r="B18" s="160"/>
      <c r="C18" s="160"/>
      <c r="D18" s="157"/>
      <c r="E18" s="157"/>
      <c r="F18" s="254" t="s">
        <v>135</v>
      </c>
      <c r="G18" s="254"/>
      <c r="H18" s="254"/>
      <c r="I18" s="254"/>
      <c r="J18" s="254"/>
      <c r="K18" s="254"/>
    </row>
    <row r="19" spans="1:13" ht="19.5" customHeight="1">
      <c r="A19" s="160"/>
      <c r="B19" s="160"/>
      <c r="C19" s="160"/>
      <c r="D19" s="157"/>
      <c r="E19" s="157"/>
      <c r="F19" s="157"/>
      <c r="G19" s="254" t="s">
        <v>136</v>
      </c>
      <c r="H19" s="254"/>
      <c r="I19" s="254"/>
      <c r="J19" s="254"/>
      <c r="K19" s="254"/>
    </row>
    <row r="20" spans="1:13" ht="24.75" customHeight="1">
      <c r="A20" s="160"/>
      <c r="B20" s="160"/>
      <c r="C20" s="160"/>
      <c r="D20" s="157"/>
      <c r="E20" s="157"/>
      <c r="F20" s="157"/>
      <c r="G20" s="157"/>
      <c r="H20" s="254" t="s">
        <v>133</v>
      </c>
      <c r="I20" s="254"/>
      <c r="J20" s="254"/>
      <c r="K20" s="254"/>
    </row>
    <row r="21" spans="1:13" ht="54.75" customHeight="1">
      <c r="A21" s="160"/>
      <c r="B21" s="160"/>
      <c r="C21" s="160"/>
      <c r="D21" s="157"/>
      <c r="E21" s="157"/>
      <c r="F21" s="157"/>
      <c r="G21" s="157"/>
      <c r="H21" s="173"/>
      <c r="I21" s="179" t="s">
        <v>164</v>
      </c>
      <c r="J21" s="180"/>
      <c r="K21" s="180">
        <v>-2.5</v>
      </c>
    </row>
    <row r="22" spans="1:13" ht="57" customHeight="1">
      <c r="A22" s="160"/>
      <c r="B22" s="160"/>
      <c r="C22" s="160"/>
      <c r="D22" s="166" t="s">
        <v>140</v>
      </c>
      <c r="E22" s="255" t="s">
        <v>127</v>
      </c>
      <c r="F22" s="255"/>
      <c r="G22" s="255"/>
      <c r="H22" s="255"/>
      <c r="I22" s="255"/>
      <c r="J22" s="168">
        <f>+'h5'!H39</f>
        <v>6176932.9000000004</v>
      </c>
      <c r="K22" s="168">
        <f>+'h5'!I39</f>
        <v>8987787.0999999996</v>
      </c>
    </row>
    <row r="23" spans="1:13">
      <c r="A23" s="160"/>
      <c r="B23" s="160"/>
      <c r="C23" s="160"/>
      <c r="D23" s="157"/>
      <c r="E23" s="157"/>
      <c r="F23" s="254" t="s">
        <v>141</v>
      </c>
      <c r="G23" s="254"/>
      <c r="H23" s="254"/>
      <c r="I23" s="254"/>
      <c r="J23" s="254"/>
      <c r="K23" s="254"/>
    </row>
    <row r="24" spans="1:13" ht="18.75" customHeight="1">
      <c r="A24" s="160"/>
      <c r="B24" s="160"/>
      <c r="C24" s="160"/>
      <c r="D24" s="157"/>
      <c r="E24" s="157"/>
      <c r="F24" s="157"/>
      <c r="G24" s="254" t="s">
        <v>142</v>
      </c>
      <c r="H24" s="254"/>
      <c r="I24" s="254"/>
      <c r="J24" s="254"/>
      <c r="K24" s="254"/>
    </row>
    <row r="25" spans="1:13" ht="33.75" customHeight="1">
      <c r="A25" s="160"/>
      <c r="B25" s="160"/>
      <c r="C25" s="160"/>
      <c r="D25" s="157"/>
      <c r="E25" s="157"/>
      <c r="F25" s="157"/>
      <c r="G25" s="157"/>
      <c r="H25" s="254" t="s">
        <v>139</v>
      </c>
      <c r="I25" s="254"/>
      <c r="J25" s="254"/>
      <c r="K25" s="254"/>
    </row>
    <row r="26" spans="1:13" ht="41.25" customHeight="1">
      <c r="A26" s="160"/>
      <c r="B26" s="160"/>
      <c r="C26" s="160"/>
      <c r="D26" s="176" t="s">
        <v>169</v>
      </c>
      <c r="E26" s="255" t="s">
        <v>166</v>
      </c>
      <c r="F26" s="255"/>
      <c r="G26" s="255"/>
      <c r="H26" s="255"/>
      <c r="I26" s="255"/>
      <c r="J26" s="168">
        <f>+'h5'!H50</f>
        <v>25050</v>
      </c>
      <c r="K26" s="168">
        <f>+'h5'!I50</f>
        <v>29050</v>
      </c>
    </row>
    <row r="27" spans="1:13">
      <c r="A27" s="160"/>
      <c r="B27" s="160"/>
      <c r="C27" s="160"/>
      <c r="D27" s="157"/>
      <c r="E27" s="157"/>
      <c r="F27" s="254" t="s">
        <v>170</v>
      </c>
      <c r="G27" s="254"/>
      <c r="H27" s="254"/>
      <c r="I27" s="254"/>
      <c r="J27" s="254"/>
      <c r="K27" s="254"/>
    </row>
    <row r="28" spans="1:13" ht="18.75" customHeight="1">
      <c r="A28" s="160"/>
      <c r="B28" s="160"/>
      <c r="C28" s="160"/>
      <c r="D28" s="157"/>
      <c r="E28" s="157"/>
      <c r="F28" s="157"/>
      <c r="G28" s="254" t="s">
        <v>142</v>
      </c>
      <c r="H28" s="254"/>
      <c r="I28" s="254"/>
      <c r="J28" s="254"/>
      <c r="K28" s="254"/>
    </row>
    <row r="29" spans="1:13" ht="19.5" customHeight="1">
      <c r="A29" s="160"/>
      <c r="B29" s="160"/>
      <c r="C29" s="160"/>
      <c r="D29" s="157"/>
      <c r="E29" s="157"/>
      <c r="F29" s="157"/>
      <c r="G29" s="157"/>
      <c r="H29" s="254" t="s">
        <v>171</v>
      </c>
      <c r="I29" s="254"/>
      <c r="J29" s="254"/>
      <c r="K29" s="254"/>
    </row>
    <row r="30" spans="1:13" ht="19.5" customHeight="1">
      <c r="A30" s="160"/>
      <c r="B30" s="160"/>
      <c r="C30" s="160"/>
      <c r="D30" s="157"/>
      <c r="E30" s="157"/>
      <c r="F30" s="157"/>
      <c r="G30" s="157"/>
      <c r="H30" s="177"/>
      <c r="I30" s="157" t="s">
        <v>144</v>
      </c>
      <c r="J30" s="169"/>
      <c r="K30" s="169">
        <v>3</v>
      </c>
    </row>
    <row r="31" spans="1:13" ht="19.5" customHeight="1">
      <c r="A31" s="160"/>
      <c r="B31" s="160"/>
      <c r="C31" s="160"/>
      <c r="D31" s="157"/>
      <c r="E31" s="157"/>
      <c r="F31" s="157"/>
      <c r="G31" s="157"/>
      <c r="H31" s="177"/>
      <c r="I31" s="157" t="s">
        <v>145</v>
      </c>
      <c r="J31" s="169"/>
      <c r="K31" s="169">
        <v>1</v>
      </c>
    </row>
    <row r="32" spans="1:13" ht="19.5" customHeight="1">
      <c r="A32" s="160"/>
      <c r="B32" s="160"/>
      <c r="C32" s="160"/>
      <c r="D32" s="157"/>
      <c r="E32" s="157"/>
      <c r="F32" s="157"/>
      <c r="G32" s="157"/>
      <c r="H32" s="177"/>
      <c r="I32" s="157" t="s">
        <v>172</v>
      </c>
      <c r="J32" s="169"/>
      <c r="K32" s="169">
        <v>1</v>
      </c>
    </row>
    <row r="33" spans="1:11" ht="47.25" customHeight="1">
      <c r="A33" s="160"/>
      <c r="B33" s="160"/>
      <c r="C33" s="160"/>
      <c r="D33" s="166" t="s">
        <v>143</v>
      </c>
      <c r="E33" s="255" t="s">
        <v>130</v>
      </c>
      <c r="F33" s="255"/>
      <c r="G33" s="255"/>
      <c r="H33" s="255"/>
      <c r="I33" s="255"/>
      <c r="J33" s="168">
        <f>+'h5'!H59</f>
        <v>-314242</v>
      </c>
      <c r="K33" s="168">
        <f>+'h5'!I59</f>
        <v>-214049</v>
      </c>
    </row>
    <row r="34" spans="1:11">
      <c r="A34" s="160"/>
      <c r="B34" s="160"/>
      <c r="C34" s="160"/>
      <c r="D34" s="157"/>
      <c r="E34" s="157"/>
      <c r="F34" s="254" t="s">
        <v>173</v>
      </c>
      <c r="G34" s="254"/>
      <c r="H34" s="254"/>
      <c r="I34" s="254"/>
      <c r="J34" s="254"/>
      <c r="K34" s="254"/>
    </row>
    <row r="35" spans="1:11" ht="18.75" customHeight="1">
      <c r="A35" s="160"/>
      <c r="B35" s="160"/>
      <c r="C35" s="160"/>
      <c r="D35" s="157"/>
      <c r="E35" s="157"/>
      <c r="F35" s="157"/>
      <c r="G35" s="254" t="s">
        <v>138</v>
      </c>
      <c r="H35" s="254"/>
      <c r="I35" s="254"/>
      <c r="J35" s="254"/>
      <c r="K35" s="254"/>
    </row>
    <row r="36" spans="1:11" ht="19.5" customHeight="1">
      <c r="A36" s="160"/>
      <c r="B36" s="160"/>
      <c r="C36" s="160"/>
      <c r="D36" s="157"/>
      <c r="E36" s="157"/>
      <c r="F36" s="157"/>
      <c r="G36" s="157"/>
      <c r="H36" s="254" t="s">
        <v>174</v>
      </c>
      <c r="I36" s="254"/>
      <c r="J36" s="254"/>
      <c r="K36" s="254"/>
    </row>
    <row r="37" spans="1:11" ht="18.75" customHeight="1">
      <c r="A37" s="160"/>
      <c r="B37" s="160"/>
      <c r="C37" s="160"/>
      <c r="D37" s="157"/>
      <c r="E37" s="157"/>
      <c r="F37" s="157"/>
      <c r="G37" s="157"/>
      <c r="H37" s="161"/>
      <c r="I37" s="160" t="s">
        <v>144</v>
      </c>
      <c r="K37" s="16">
        <v>4</v>
      </c>
    </row>
    <row r="38" spans="1:11" ht="18.75" customHeight="1">
      <c r="A38" s="160"/>
      <c r="B38" s="160"/>
      <c r="C38" s="160"/>
      <c r="D38" s="157"/>
      <c r="E38" s="157"/>
      <c r="F38" s="157"/>
      <c r="G38" s="157"/>
      <c r="H38" s="161"/>
      <c r="I38" s="160" t="s">
        <v>145</v>
      </c>
      <c r="J38" s="169"/>
      <c r="K38" s="169">
        <v>1</v>
      </c>
    </row>
    <row r="39" spans="1:11" ht="18.75" customHeight="1">
      <c r="A39" s="160"/>
      <c r="B39" s="160"/>
      <c r="C39" s="160"/>
      <c r="D39" s="157"/>
      <c r="E39" s="157"/>
      <c r="F39" s="157"/>
      <c r="G39" s="157"/>
      <c r="H39" s="161"/>
      <c r="I39" s="160" t="s">
        <v>147</v>
      </c>
      <c r="J39" s="169"/>
      <c r="K39" s="169">
        <v>1</v>
      </c>
    </row>
    <row r="40" spans="1:11" ht="18.75" customHeight="1">
      <c r="A40" s="160"/>
      <c r="B40" s="160"/>
      <c r="C40" s="160"/>
      <c r="D40" s="157"/>
      <c r="E40" s="157"/>
      <c r="F40" s="157"/>
      <c r="G40" s="157"/>
      <c r="H40" s="161"/>
      <c r="I40" s="160" t="s">
        <v>146</v>
      </c>
      <c r="J40" s="169"/>
      <c r="K40" s="169">
        <v>1</v>
      </c>
    </row>
    <row r="41" spans="1:11" ht="38.25" customHeight="1">
      <c r="A41" s="160"/>
      <c r="B41" s="160"/>
      <c r="C41" s="160"/>
      <c r="D41" s="174" t="s">
        <v>163</v>
      </c>
      <c r="E41" s="255" t="s">
        <v>160</v>
      </c>
      <c r="F41" s="255"/>
      <c r="G41" s="255"/>
      <c r="H41" s="255"/>
      <c r="I41" s="255"/>
      <c r="J41" s="168">
        <f>+'h5'!H71</f>
        <v>951100</v>
      </c>
      <c r="K41" s="168">
        <f>+'h5'!I71</f>
        <v>951100</v>
      </c>
    </row>
    <row r="42" spans="1:11">
      <c r="A42" s="160"/>
      <c r="B42" s="160"/>
      <c r="C42" s="160"/>
      <c r="D42" s="157"/>
      <c r="E42" s="157"/>
      <c r="F42" s="254" t="s">
        <v>137</v>
      </c>
      <c r="G42" s="254"/>
      <c r="H42" s="254"/>
      <c r="I42" s="254"/>
      <c r="J42" s="254"/>
      <c r="K42" s="254"/>
    </row>
    <row r="43" spans="1:11" ht="18.75" customHeight="1">
      <c r="A43" s="160"/>
      <c r="B43" s="160"/>
      <c r="C43" s="160"/>
      <c r="D43" s="157"/>
      <c r="E43" s="157"/>
      <c r="F43" s="157"/>
      <c r="G43" s="254" t="s">
        <v>142</v>
      </c>
      <c r="H43" s="254"/>
      <c r="I43" s="254"/>
      <c r="J43" s="254"/>
      <c r="K43" s="254"/>
    </row>
    <row r="44" spans="1:11" ht="19.5" customHeight="1">
      <c r="A44" s="160"/>
      <c r="B44" s="160"/>
      <c r="C44" s="160"/>
      <c r="D44" s="157"/>
      <c r="E44" s="157"/>
      <c r="F44" s="157"/>
      <c r="G44" s="157"/>
      <c r="H44" s="254" t="s">
        <v>139</v>
      </c>
      <c r="I44" s="254"/>
      <c r="J44" s="254"/>
      <c r="K44" s="254"/>
    </row>
    <row r="47" spans="1:11">
      <c r="C47" s="48" t="s">
        <v>73</v>
      </c>
      <c r="D47" s="31"/>
      <c r="E47" s="39"/>
    </row>
    <row r="48" spans="1:11">
      <c r="C48" s="48" t="s">
        <v>74</v>
      </c>
      <c r="D48" s="31"/>
      <c r="E48" s="39"/>
    </row>
    <row r="49" spans="3:5">
      <c r="C49" s="15"/>
      <c r="D49" s="33" t="s">
        <v>75</v>
      </c>
      <c r="E49" s="39"/>
    </row>
    <row r="50" spans="3:5">
      <c r="E50" s="37"/>
    </row>
  </sheetData>
  <mergeCells count="33">
    <mergeCell ref="C12:I12"/>
    <mergeCell ref="H29:K29"/>
    <mergeCell ref="F23:K23"/>
    <mergeCell ref="G24:K24"/>
    <mergeCell ref="H25:K25"/>
    <mergeCell ref="G15:K15"/>
    <mergeCell ref="H16:K16"/>
    <mergeCell ref="E13:I13"/>
    <mergeCell ref="F14:K14"/>
    <mergeCell ref="E26:I26"/>
    <mergeCell ref="F27:K27"/>
    <mergeCell ref="G28:K28"/>
    <mergeCell ref="E22:I22"/>
    <mergeCell ref="E17:I17"/>
    <mergeCell ref="F18:K18"/>
    <mergeCell ref="G19:K19"/>
    <mergeCell ref="J1:K1"/>
    <mergeCell ref="A5:K5"/>
    <mergeCell ref="A8:A9"/>
    <mergeCell ref="B8:C8"/>
    <mergeCell ref="D8:G8"/>
    <mergeCell ref="H8:H9"/>
    <mergeCell ref="I8:I9"/>
    <mergeCell ref="J8:K8"/>
    <mergeCell ref="H20:K20"/>
    <mergeCell ref="G43:K43"/>
    <mergeCell ref="H44:K44"/>
    <mergeCell ref="E33:I33"/>
    <mergeCell ref="F34:K34"/>
    <mergeCell ref="G35:K35"/>
    <mergeCell ref="H36:K36"/>
    <mergeCell ref="E41:I41"/>
    <mergeCell ref="F42:K42"/>
  </mergeCells>
  <pageMargins left="0.54" right="0.24" top="0.51" bottom="0.46" header="0.3" footer="0.3"/>
  <pageSetup scale="60" orientation="landscape" verticalDpi="0" r:id="rId1"/>
  <rowBreaks count="1" manualBreakCount="1">
    <brk id="32" max="11" man="1"/>
  </rowBreaks>
  <colBreaks count="1" manualBreakCount="1">
    <brk id="12" max="4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85753-C92E-4C13-BF37-C89D4960F9E5}">
  <dimension ref="A1:CE50"/>
  <sheetViews>
    <sheetView topLeftCell="A19" zoomScaleNormal="100" zoomScaleSheetLayoutView="100" workbookViewId="0">
      <selection activeCell="I31" sqref="I31"/>
    </sheetView>
  </sheetViews>
  <sheetFormatPr defaultRowHeight="17.25"/>
  <cols>
    <col min="1" max="1" width="8.140625" style="16" customWidth="1"/>
    <col min="2" max="2" width="10.5703125" style="16" customWidth="1"/>
    <col min="3" max="3" width="13.140625" style="16" customWidth="1"/>
    <col min="4" max="4" width="17.28515625" style="16" customWidth="1"/>
    <col min="5" max="5" width="13.7109375" style="16" customWidth="1"/>
    <col min="6" max="6" width="21.140625" style="16" customWidth="1"/>
    <col min="7" max="7" width="10.7109375" style="16" customWidth="1"/>
    <col min="8" max="8" width="21" style="16" customWidth="1"/>
    <col min="9" max="9" width="49.5703125" style="16" customWidth="1"/>
    <col min="10" max="11" width="20.28515625" style="16" customWidth="1"/>
    <col min="12" max="12" width="9.140625" style="16"/>
    <col min="13" max="13" width="10.7109375" style="16" bestFit="1" customWidth="1"/>
    <col min="14" max="16384" width="9.140625" style="16"/>
  </cols>
  <sheetData>
    <row r="1" spans="1:83">
      <c r="J1" s="256" t="s">
        <v>151</v>
      </c>
      <c r="K1" s="256"/>
    </row>
    <row r="2" spans="1:83">
      <c r="K2" s="208" t="s">
        <v>59</v>
      </c>
    </row>
    <row r="3" spans="1:83">
      <c r="C3" s="45"/>
      <c r="G3" s="49"/>
      <c r="H3" s="49"/>
      <c r="I3" s="49"/>
      <c r="K3" s="209" t="s">
        <v>14</v>
      </c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</row>
    <row r="5" spans="1:83" ht="34.5" customHeight="1">
      <c r="A5" s="230" t="s">
        <v>99</v>
      </c>
      <c r="B5" s="230"/>
      <c r="C5" s="230"/>
      <c r="D5" s="230"/>
      <c r="E5" s="230"/>
      <c r="F5" s="230"/>
      <c r="G5" s="230"/>
      <c r="H5" s="230"/>
      <c r="I5" s="230"/>
      <c r="J5" s="230"/>
      <c r="K5" s="230"/>
    </row>
    <row r="6" spans="1:83" ht="33.75" customHeight="1">
      <c r="A6" s="22"/>
      <c r="B6" s="22"/>
      <c r="C6" s="22"/>
      <c r="D6" s="22"/>
      <c r="E6" s="22"/>
      <c r="F6" s="22"/>
      <c r="G6" s="22"/>
      <c r="H6" s="22"/>
      <c r="I6" s="22"/>
      <c r="J6" s="22"/>
      <c r="K6" s="154" t="s">
        <v>58</v>
      </c>
    </row>
    <row r="7" spans="1:83" s="21" customFormat="1" ht="71.25" customHeight="1">
      <c r="A7" s="235" t="s">
        <v>76</v>
      </c>
      <c r="B7" s="235" t="s">
        <v>62</v>
      </c>
      <c r="C7" s="235"/>
      <c r="D7" s="235" t="s">
        <v>63</v>
      </c>
      <c r="E7" s="235"/>
      <c r="F7" s="235"/>
      <c r="G7" s="235"/>
      <c r="H7" s="235" t="s">
        <v>64</v>
      </c>
      <c r="I7" s="235" t="s">
        <v>65</v>
      </c>
      <c r="J7" s="257" t="s">
        <v>66</v>
      </c>
      <c r="K7" s="258"/>
    </row>
    <row r="8" spans="1:83" s="21" customFormat="1" ht="34.5">
      <c r="A8" s="235"/>
      <c r="B8" s="198" t="s">
        <v>67</v>
      </c>
      <c r="C8" s="198" t="s">
        <v>68</v>
      </c>
      <c r="D8" s="198" t="s">
        <v>69</v>
      </c>
      <c r="E8" s="198" t="s">
        <v>68</v>
      </c>
      <c r="F8" s="198" t="s">
        <v>70</v>
      </c>
      <c r="G8" s="198" t="s">
        <v>71</v>
      </c>
      <c r="H8" s="235"/>
      <c r="I8" s="235"/>
      <c r="J8" s="198" t="s">
        <v>72</v>
      </c>
      <c r="K8" s="198" t="s">
        <v>48</v>
      </c>
    </row>
    <row r="9" spans="1:83" s="21" customFormat="1" ht="23.25" customHeight="1">
      <c r="A9" s="162" t="s">
        <v>55</v>
      </c>
      <c r="B9" s="162"/>
      <c r="C9" s="162"/>
      <c r="D9" s="162"/>
      <c r="E9" s="162"/>
      <c r="F9" s="162"/>
      <c r="G9" s="163"/>
      <c r="H9" s="163"/>
      <c r="I9" s="163"/>
      <c r="J9" s="164">
        <f t="shared" ref="J9:K9" si="0">J10</f>
        <v>6764932.9000000004</v>
      </c>
      <c r="K9" s="164">
        <f t="shared" si="0"/>
        <v>9575787.0999999996</v>
      </c>
    </row>
    <row r="10" spans="1:83" s="21" customFormat="1" ht="23.25" customHeight="1">
      <c r="A10" s="165" t="s">
        <v>50</v>
      </c>
      <c r="B10" s="165"/>
      <c r="C10" s="165"/>
      <c r="D10" s="165"/>
      <c r="E10" s="163"/>
      <c r="F10" s="163"/>
      <c r="G10" s="163"/>
      <c r="H10" s="163"/>
      <c r="I10" s="163"/>
      <c r="J10" s="164">
        <f t="shared" ref="J10:K10" si="1">+J11</f>
        <v>6764932.9000000004</v>
      </c>
      <c r="K10" s="164">
        <f t="shared" si="1"/>
        <v>9575787.0999999996</v>
      </c>
    </row>
    <row r="11" spans="1:83" s="21" customFormat="1" ht="23.25" customHeight="1">
      <c r="A11" s="165"/>
      <c r="B11" s="161">
        <v>1049</v>
      </c>
      <c r="C11" s="254" t="s">
        <v>132</v>
      </c>
      <c r="D11" s="254"/>
      <c r="E11" s="254"/>
      <c r="F11" s="254"/>
      <c r="G11" s="254"/>
      <c r="H11" s="254"/>
      <c r="I11" s="254"/>
      <c r="J11" s="167">
        <f>+J12+J21+J32+J16+J40+J25</f>
        <v>6764932.9000000004</v>
      </c>
      <c r="K11" s="167">
        <f>+K12+K21+K32+K16+K40+K25</f>
        <v>9575787.0999999996</v>
      </c>
      <c r="M11" s="189"/>
      <c r="N11" s="189"/>
      <c r="O11" s="189"/>
    </row>
    <row r="12" spans="1:83" ht="49.5" customHeight="1">
      <c r="A12" s="160"/>
      <c r="B12" s="160"/>
      <c r="C12" s="160"/>
      <c r="D12" s="166" t="s">
        <v>134</v>
      </c>
      <c r="E12" s="255" t="s">
        <v>123</v>
      </c>
      <c r="F12" s="255"/>
      <c r="G12" s="255"/>
      <c r="H12" s="255"/>
      <c r="I12" s="255"/>
      <c r="J12" s="167">
        <f>+'h5'!H21</f>
        <v>10350</v>
      </c>
      <c r="K12" s="167">
        <f>+'h5'!I21</f>
        <v>14155</v>
      </c>
      <c r="M12" s="189"/>
      <c r="N12" s="189"/>
      <c r="O12" s="189"/>
    </row>
    <row r="13" spans="1:83">
      <c r="A13" s="160"/>
      <c r="B13" s="160"/>
      <c r="C13" s="160"/>
      <c r="D13" s="157"/>
      <c r="E13" s="157"/>
      <c r="F13" s="254" t="s">
        <v>135</v>
      </c>
      <c r="G13" s="254"/>
      <c r="H13" s="254"/>
      <c r="I13" s="254"/>
      <c r="J13" s="254"/>
      <c r="K13" s="254"/>
      <c r="M13" s="189"/>
      <c r="N13" s="189"/>
      <c r="O13" s="189"/>
    </row>
    <row r="14" spans="1:83" ht="19.5" customHeight="1">
      <c r="A14" s="160"/>
      <c r="B14" s="160"/>
      <c r="C14" s="160"/>
      <c r="D14" s="157"/>
      <c r="E14" s="157"/>
      <c r="F14" s="157"/>
      <c r="G14" s="254" t="s">
        <v>136</v>
      </c>
      <c r="H14" s="254"/>
      <c r="I14" s="254"/>
      <c r="J14" s="254"/>
      <c r="K14" s="254"/>
      <c r="M14" s="189"/>
      <c r="N14" s="189"/>
      <c r="O14" s="189"/>
    </row>
    <row r="15" spans="1:83" ht="24.75" customHeight="1">
      <c r="A15" s="160"/>
      <c r="B15" s="160"/>
      <c r="C15" s="160"/>
      <c r="D15" s="157"/>
      <c r="E15" s="157"/>
      <c r="F15" s="157"/>
      <c r="G15" s="157"/>
      <c r="H15" s="254" t="s">
        <v>133</v>
      </c>
      <c r="I15" s="254"/>
      <c r="J15" s="254"/>
      <c r="K15" s="254"/>
      <c r="M15" s="189"/>
      <c r="N15" s="189"/>
      <c r="O15" s="189"/>
    </row>
    <row r="16" spans="1:83" ht="49.5" customHeight="1">
      <c r="A16" s="160"/>
      <c r="B16" s="160"/>
      <c r="C16" s="160"/>
      <c r="D16" s="174" t="s">
        <v>156</v>
      </c>
      <c r="E16" s="255" t="s">
        <v>152</v>
      </c>
      <c r="F16" s="255"/>
      <c r="G16" s="255"/>
      <c r="H16" s="255"/>
      <c r="I16" s="255"/>
      <c r="J16" s="167">
        <f>+'h5'!H30</f>
        <v>-84258</v>
      </c>
      <c r="K16" s="167">
        <f>+'h5'!I30</f>
        <v>-192256</v>
      </c>
      <c r="M16" s="189"/>
      <c r="N16" s="189"/>
      <c r="O16" s="189"/>
    </row>
    <row r="17" spans="1:15">
      <c r="A17" s="160"/>
      <c r="B17" s="160"/>
      <c r="C17" s="160"/>
      <c r="D17" s="157"/>
      <c r="E17" s="157"/>
      <c r="F17" s="254" t="s">
        <v>135</v>
      </c>
      <c r="G17" s="254"/>
      <c r="H17" s="254"/>
      <c r="I17" s="254"/>
      <c r="J17" s="254"/>
      <c r="K17" s="254"/>
      <c r="M17" s="189"/>
      <c r="N17" s="189"/>
      <c r="O17" s="189"/>
    </row>
    <row r="18" spans="1:15" ht="19.5" customHeight="1">
      <c r="A18" s="160"/>
      <c r="B18" s="160"/>
      <c r="C18" s="160"/>
      <c r="D18" s="157"/>
      <c r="E18" s="157"/>
      <c r="F18" s="157"/>
      <c r="G18" s="254" t="s">
        <v>136</v>
      </c>
      <c r="H18" s="254"/>
      <c r="I18" s="254"/>
      <c r="J18" s="254"/>
      <c r="K18" s="254"/>
      <c r="M18" s="189"/>
      <c r="N18" s="189"/>
      <c r="O18" s="189"/>
    </row>
    <row r="19" spans="1:15" ht="24.75" customHeight="1">
      <c r="A19" s="160"/>
      <c r="B19" s="160"/>
      <c r="C19" s="160"/>
      <c r="D19" s="157"/>
      <c r="E19" s="157"/>
      <c r="F19" s="157"/>
      <c r="G19" s="157"/>
      <c r="H19" s="254" t="s">
        <v>133</v>
      </c>
      <c r="I19" s="254"/>
      <c r="J19" s="254"/>
      <c r="K19" s="254"/>
      <c r="M19" s="189"/>
      <c r="N19" s="189"/>
      <c r="O19" s="189"/>
    </row>
    <row r="20" spans="1:15" ht="69">
      <c r="A20" s="160"/>
      <c r="B20" s="160"/>
      <c r="C20" s="160"/>
      <c r="D20" s="157"/>
      <c r="E20" s="157"/>
      <c r="F20" s="157"/>
      <c r="G20" s="157"/>
      <c r="H20" s="173"/>
      <c r="I20" s="157" t="s">
        <v>158</v>
      </c>
      <c r="J20" s="181"/>
      <c r="K20" s="181">
        <v>-2.5</v>
      </c>
      <c r="M20" s="189"/>
      <c r="N20" s="189"/>
      <c r="O20" s="189"/>
    </row>
    <row r="21" spans="1:15" ht="57" customHeight="1">
      <c r="A21" s="160"/>
      <c r="B21" s="160"/>
      <c r="C21" s="160"/>
      <c r="D21" s="166" t="str">
        <f>+հ7!D22</f>
        <v xml:space="preserve"> 1049 - 21006 </v>
      </c>
      <c r="E21" s="255" t="s">
        <v>127</v>
      </c>
      <c r="F21" s="255"/>
      <c r="G21" s="255"/>
      <c r="H21" s="255"/>
      <c r="I21" s="255"/>
      <c r="J21" s="168">
        <f>+'h5'!H39</f>
        <v>6176932.9000000004</v>
      </c>
      <c r="K21" s="168">
        <f>+'h5'!I39</f>
        <v>8987787.0999999996</v>
      </c>
      <c r="M21" s="189"/>
      <c r="N21" s="189"/>
      <c r="O21" s="189"/>
    </row>
    <row r="22" spans="1:15">
      <c r="A22" s="160"/>
      <c r="B22" s="160"/>
      <c r="C22" s="160"/>
      <c r="D22" s="157"/>
      <c r="E22" s="157"/>
      <c r="F22" s="254" t="s">
        <v>141</v>
      </c>
      <c r="G22" s="254"/>
      <c r="H22" s="254"/>
      <c r="I22" s="254"/>
      <c r="J22" s="254"/>
      <c r="K22" s="254"/>
      <c r="M22" s="189"/>
      <c r="N22" s="189"/>
      <c r="O22" s="189"/>
    </row>
    <row r="23" spans="1:15" ht="18.75" customHeight="1">
      <c r="A23" s="160"/>
      <c r="B23" s="160"/>
      <c r="C23" s="160"/>
      <c r="D23" s="157"/>
      <c r="E23" s="157"/>
      <c r="F23" s="157"/>
      <c r="G23" s="254" t="s">
        <v>142</v>
      </c>
      <c r="H23" s="254"/>
      <c r="I23" s="254"/>
      <c r="J23" s="254"/>
      <c r="K23" s="254"/>
      <c r="M23" s="189"/>
      <c r="N23" s="189"/>
      <c r="O23" s="189"/>
    </row>
    <row r="24" spans="1:15" ht="33.75" customHeight="1">
      <c r="A24" s="160"/>
      <c r="B24" s="160"/>
      <c r="C24" s="160"/>
      <c r="D24" s="157"/>
      <c r="E24" s="157"/>
      <c r="F24" s="157"/>
      <c r="G24" s="157"/>
      <c r="H24" s="254" t="s">
        <v>139</v>
      </c>
      <c r="I24" s="254"/>
      <c r="J24" s="254"/>
      <c r="K24" s="254"/>
      <c r="M24" s="189"/>
      <c r="N24" s="189"/>
      <c r="O24" s="189"/>
    </row>
    <row r="25" spans="1:15" ht="41.25" customHeight="1">
      <c r="A25" s="160"/>
      <c r="B25" s="160"/>
      <c r="C25" s="160"/>
      <c r="D25" s="176" t="s">
        <v>169</v>
      </c>
      <c r="E25" s="255" t="s">
        <v>166</v>
      </c>
      <c r="F25" s="255"/>
      <c r="G25" s="255"/>
      <c r="H25" s="255"/>
      <c r="I25" s="255"/>
      <c r="J25" s="168">
        <f>+'h5'!H50</f>
        <v>25050</v>
      </c>
      <c r="K25" s="168">
        <f>+'h5'!I50</f>
        <v>29050</v>
      </c>
    </row>
    <row r="26" spans="1:15">
      <c r="A26" s="160"/>
      <c r="B26" s="160"/>
      <c r="C26" s="160"/>
      <c r="D26" s="157"/>
      <c r="E26" s="157"/>
      <c r="F26" s="254" t="s">
        <v>170</v>
      </c>
      <c r="G26" s="254"/>
      <c r="H26" s="254"/>
      <c r="I26" s="254"/>
      <c r="J26" s="254"/>
      <c r="K26" s="254"/>
    </row>
    <row r="27" spans="1:15" ht="18.75" customHeight="1">
      <c r="A27" s="160"/>
      <c r="B27" s="160"/>
      <c r="C27" s="160"/>
      <c r="D27" s="157"/>
      <c r="E27" s="157"/>
      <c r="F27" s="157"/>
      <c r="G27" s="254" t="s">
        <v>142</v>
      </c>
      <c r="H27" s="254"/>
      <c r="I27" s="254"/>
      <c r="J27" s="254"/>
      <c r="K27" s="254"/>
    </row>
    <row r="28" spans="1:15" ht="19.5" customHeight="1">
      <c r="A28" s="160"/>
      <c r="B28" s="160"/>
      <c r="C28" s="160"/>
      <c r="D28" s="157"/>
      <c r="E28" s="157"/>
      <c r="F28" s="157"/>
      <c r="G28" s="157"/>
      <c r="H28" s="254" t="s">
        <v>171</v>
      </c>
      <c r="I28" s="254"/>
      <c r="J28" s="254"/>
      <c r="K28" s="254"/>
    </row>
    <row r="29" spans="1:15" ht="19.5" customHeight="1">
      <c r="A29" s="160"/>
      <c r="B29" s="160"/>
      <c r="C29" s="160"/>
      <c r="D29" s="157"/>
      <c r="E29" s="157"/>
      <c r="F29" s="157"/>
      <c r="G29" s="157"/>
      <c r="H29" s="177"/>
      <c r="I29" s="157" t="s">
        <v>144</v>
      </c>
      <c r="J29" s="169"/>
      <c r="K29" s="169">
        <v>3</v>
      </c>
    </row>
    <row r="30" spans="1:15" ht="19.5" customHeight="1">
      <c r="A30" s="160"/>
      <c r="B30" s="160"/>
      <c r="C30" s="160"/>
      <c r="D30" s="157"/>
      <c r="E30" s="157"/>
      <c r="F30" s="157"/>
      <c r="G30" s="157"/>
      <c r="H30" s="177"/>
      <c r="I30" s="157" t="s">
        <v>145</v>
      </c>
      <c r="J30" s="169"/>
      <c r="K30" s="169">
        <v>1</v>
      </c>
    </row>
    <row r="31" spans="1:15" ht="19.5" customHeight="1">
      <c r="A31" s="160"/>
      <c r="B31" s="160"/>
      <c r="C31" s="160"/>
      <c r="D31" s="157"/>
      <c r="E31" s="157"/>
      <c r="F31" s="157"/>
      <c r="G31" s="157"/>
      <c r="H31" s="177"/>
      <c r="I31" s="157" t="s">
        <v>172</v>
      </c>
      <c r="J31" s="169"/>
      <c r="K31" s="169">
        <v>1</v>
      </c>
    </row>
    <row r="32" spans="1:15" ht="57" customHeight="1">
      <c r="A32" s="160"/>
      <c r="B32" s="160"/>
      <c r="C32" s="160"/>
      <c r="D32" s="166" t="s">
        <v>143</v>
      </c>
      <c r="E32" s="255" t="s">
        <v>130</v>
      </c>
      <c r="F32" s="255"/>
      <c r="G32" s="255"/>
      <c r="H32" s="255"/>
      <c r="I32" s="255"/>
      <c r="J32" s="168">
        <f>+'h5'!H59</f>
        <v>-314242</v>
      </c>
      <c r="K32" s="168">
        <f>+'h5'!I59</f>
        <v>-214049</v>
      </c>
      <c r="M32" s="189"/>
      <c r="N32" s="189"/>
      <c r="O32" s="189"/>
    </row>
    <row r="33" spans="1:15">
      <c r="A33" s="160"/>
      <c r="B33" s="160"/>
      <c r="C33" s="160"/>
      <c r="D33" s="157"/>
      <c r="E33" s="157"/>
      <c r="F33" s="254" t="s">
        <v>173</v>
      </c>
      <c r="G33" s="254"/>
      <c r="H33" s="254"/>
      <c r="I33" s="254"/>
      <c r="J33" s="254"/>
      <c r="K33" s="254"/>
      <c r="M33" s="189"/>
      <c r="N33" s="189"/>
      <c r="O33" s="189"/>
    </row>
    <row r="34" spans="1:15" ht="18.75" customHeight="1">
      <c r="A34" s="160"/>
      <c r="B34" s="160"/>
      <c r="C34" s="160"/>
      <c r="D34" s="157"/>
      <c r="E34" s="157"/>
      <c r="F34" s="157"/>
      <c r="G34" s="254" t="s">
        <v>142</v>
      </c>
      <c r="H34" s="254"/>
      <c r="I34" s="254"/>
      <c r="J34" s="254"/>
      <c r="K34" s="254"/>
      <c r="M34" s="189"/>
      <c r="N34" s="189"/>
      <c r="O34" s="189"/>
    </row>
    <row r="35" spans="1:15" ht="19.5" customHeight="1">
      <c r="A35" s="160"/>
      <c r="B35" s="160"/>
      <c r="C35" s="160"/>
      <c r="D35" s="157"/>
      <c r="E35" s="157"/>
      <c r="F35" s="157"/>
      <c r="G35" s="157"/>
      <c r="H35" s="254" t="s">
        <v>139</v>
      </c>
      <c r="I35" s="254"/>
      <c r="J35" s="254"/>
      <c r="K35" s="254"/>
      <c r="M35" s="189"/>
      <c r="N35" s="189"/>
      <c r="O35" s="189"/>
    </row>
    <row r="36" spans="1:15" ht="18.75" customHeight="1">
      <c r="A36" s="160"/>
      <c r="B36" s="160"/>
      <c r="C36" s="160"/>
      <c r="D36" s="157"/>
      <c r="E36" s="157"/>
      <c r="F36" s="157"/>
      <c r="G36" s="157"/>
      <c r="H36" s="161"/>
      <c r="I36" s="160" t="s">
        <v>144</v>
      </c>
      <c r="J36" s="169"/>
      <c r="K36" s="169">
        <v>4</v>
      </c>
      <c r="M36" s="189"/>
      <c r="N36" s="189"/>
      <c r="O36" s="189"/>
    </row>
    <row r="37" spans="1:15" ht="18.75" customHeight="1">
      <c r="A37" s="160"/>
      <c r="B37" s="160"/>
      <c r="C37" s="160"/>
      <c r="D37" s="157"/>
      <c r="E37" s="157"/>
      <c r="F37" s="157"/>
      <c r="G37" s="157"/>
      <c r="H37" s="161"/>
      <c r="I37" s="160" t="s">
        <v>145</v>
      </c>
      <c r="J37" s="169"/>
      <c r="K37" s="169">
        <v>1</v>
      </c>
      <c r="M37" s="189"/>
      <c r="N37" s="189"/>
      <c r="O37" s="189"/>
    </row>
    <row r="38" spans="1:15" ht="18.75" customHeight="1">
      <c r="A38" s="160"/>
      <c r="B38" s="160"/>
      <c r="C38" s="160"/>
      <c r="D38" s="157"/>
      <c r="E38" s="157"/>
      <c r="F38" s="157"/>
      <c r="G38" s="157"/>
      <c r="H38" s="161"/>
      <c r="I38" s="160" t="s">
        <v>147</v>
      </c>
      <c r="J38" s="169"/>
      <c r="K38" s="169">
        <v>1</v>
      </c>
      <c r="M38" s="189"/>
      <c r="N38" s="189"/>
      <c r="O38" s="189"/>
    </row>
    <row r="39" spans="1:15" ht="18.75" customHeight="1">
      <c r="A39" s="160"/>
      <c r="B39" s="160"/>
      <c r="C39" s="160"/>
      <c r="D39" s="157"/>
      <c r="E39" s="157"/>
      <c r="F39" s="157"/>
      <c r="G39" s="157"/>
      <c r="H39" s="161"/>
      <c r="I39" s="160" t="s">
        <v>146</v>
      </c>
      <c r="J39" s="169"/>
      <c r="K39" s="169">
        <v>1</v>
      </c>
      <c r="M39" s="189"/>
      <c r="N39" s="189"/>
      <c r="O39" s="189"/>
    </row>
    <row r="40" spans="1:15" ht="38.25" customHeight="1">
      <c r="A40" s="160"/>
      <c r="B40" s="160"/>
      <c r="C40" s="160"/>
      <c r="D40" s="174" t="s">
        <v>163</v>
      </c>
      <c r="E40" s="255" t="s">
        <v>160</v>
      </c>
      <c r="F40" s="255"/>
      <c r="G40" s="255"/>
      <c r="H40" s="255"/>
      <c r="I40" s="255"/>
      <c r="J40" s="168">
        <f>+'h5'!H71</f>
        <v>951100</v>
      </c>
      <c r="K40" s="168">
        <f>+'h5'!I71</f>
        <v>951100</v>
      </c>
      <c r="M40" s="189"/>
      <c r="N40" s="189"/>
      <c r="O40" s="189"/>
    </row>
    <row r="41" spans="1:15">
      <c r="A41" s="160"/>
      <c r="B41" s="160"/>
      <c r="C41" s="160"/>
      <c r="D41" s="157"/>
      <c r="E41" s="157"/>
      <c r="F41" s="254" t="s">
        <v>137</v>
      </c>
      <c r="G41" s="254"/>
      <c r="H41" s="254"/>
      <c r="I41" s="254"/>
      <c r="J41" s="254"/>
      <c r="K41" s="254"/>
      <c r="M41" s="189"/>
      <c r="N41" s="189"/>
      <c r="O41" s="189"/>
    </row>
    <row r="42" spans="1:15" ht="18.75" customHeight="1">
      <c r="A42" s="160"/>
      <c r="B42" s="160"/>
      <c r="C42" s="160"/>
      <c r="D42" s="157"/>
      <c r="E42" s="157"/>
      <c r="F42" s="157"/>
      <c r="G42" s="254" t="s">
        <v>142</v>
      </c>
      <c r="H42" s="254"/>
      <c r="I42" s="254"/>
      <c r="J42" s="254"/>
      <c r="K42" s="254"/>
      <c r="M42" s="189"/>
      <c r="N42" s="189"/>
      <c r="O42" s="189"/>
    </row>
    <row r="43" spans="1:15" ht="19.5" customHeight="1">
      <c r="A43" s="160"/>
      <c r="B43" s="160"/>
      <c r="C43" s="160"/>
      <c r="D43" s="157"/>
      <c r="E43" s="157"/>
      <c r="F43" s="157"/>
      <c r="G43" s="157"/>
      <c r="H43" s="254" t="s">
        <v>139</v>
      </c>
      <c r="I43" s="254"/>
      <c r="J43" s="254"/>
      <c r="K43" s="254"/>
      <c r="M43" s="189"/>
      <c r="N43" s="189"/>
      <c r="O43" s="189"/>
    </row>
    <row r="44" spans="1:15">
      <c r="M44" s="189"/>
      <c r="N44" s="189"/>
      <c r="O44" s="189"/>
    </row>
    <row r="45" spans="1:15">
      <c r="M45" s="189"/>
      <c r="N45" s="189"/>
      <c r="O45" s="189"/>
    </row>
    <row r="46" spans="1:15">
      <c r="M46" s="189"/>
      <c r="N46" s="189"/>
      <c r="O46" s="189"/>
    </row>
    <row r="47" spans="1:15">
      <c r="C47" s="48" t="s">
        <v>73</v>
      </c>
      <c r="D47" s="31"/>
      <c r="E47" s="39"/>
    </row>
    <row r="48" spans="1:15">
      <c r="C48" s="48" t="s">
        <v>74</v>
      </c>
      <c r="D48" s="31"/>
      <c r="E48" s="39"/>
    </row>
    <row r="49" spans="3:5">
      <c r="C49" s="15"/>
      <c r="D49" s="33" t="s">
        <v>75</v>
      </c>
      <c r="E49" s="39"/>
    </row>
    <row r="50" spans="3:5">
      <c r="E50" s="37"/>
    </row>
  </sheetData>
  <mergeCells count="33">
    <mergeCell ref="H19:K19"/>
    <mergeCell ref="H24:K24"/>
    <mergeCell ref="J1:K1"/>
    <mergeCell ref="A5:K5"/>
    <mergeCell ref="A7:A8"/>
    <mergeCell ref="B7:C7"/>
    <mergeCell ref="D7:G7"/>
    <mergeCell ref="H7:H8"/>
    <mergeCell ref="I7:I8"/>
    <mergeCell ref="J7:K7"/>
    <mergeCell ref="E32:I32"/>
    <mergeCell ref="C11:I11"/>
    <mergeCell ref="E12:I12"/>
    <mergeCell ref="F13:K13"/>
    <mergeCell ref="G14:K14"/>
    <mergeCell ref="H15:K15"/>
    <mergeCell ref="E16:I16"/>
    <mergeCell ref="F17:K17"/>
    <mergeCell ref="G18:K18"/>
    <mergeCell ref="E21:I21"/>
    <mergeCell ref="F22:K22"/>
    <mergeCell ref="G23:K23"/>
    <mergeCell ref="E25:I25"/>
    <mergeCell ref="F26:K26"/>
    <mergeCell ref="G27:K27"/>
    <mergeCell ref="H28:K28"/>
    <mergeCell ref="E40:I40"/>
    <mergeCell ref="F41:K41"/>
    <mergeCell ref="G42:K42"/>
    <mergeCell ref="H43:K43"/>
    <mergeCell ref="F33:K33"/>
    <mergeCell ref="G34:K34"/>
    <mergeCell ref="H35:K35"/>
  </mergeCells>
  <pageMargins left="0.43" right="0.43" top="0.44" bottom="0.47" header="0.3" footer="0.3"/>
  <pageSetup paperSize="9" scale="65" fitToHeight="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h1</vt:lpstr>
      <vt:lpstr>h2</vt:lpstr>
      <vt:lpstr>h3</vt:lpstr>
      <vt:lpstr>h4</vt:lpstr>
      <vt:lpstr>h5</vt:lpstr>
      <vt:lpstr>h6</vt:lpstr>
      <vt:lpstr>հ7</vt:lpstr>
      <vt:lpstr>հ8</vt:lpstr>
      <vt:lpstr>'h1'!Print_Area</vt:lpstr>
      <vt:lpstr>'h5'!Print_Area</vt:lpstr>
      <vt:lpstr>'h6'!Print_Area</vt:lpstr>
      <vt:lpstr>հ7!Print_Area</vt:lpstr>
      <vt:lpstr>հ8!Print_Area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https:/mul2-mta.gov.am/tasks/1608419/oneclick/3.1HAVELVATSNER.xlsx?token=2793839d1d22112769d431cfd54ac8fe</cp:keywords>
  <cp:lastModifiedBy>Shushanik</cp:lastModifiedBy>
  <cp:lastPrinted>2025-07-03T09:07:15Z</cp:lastPrinted>
  <dcterms:created xsi:type="dcterms:W3CDTF">2020-01-16T08:04:10Z</dcterms:created>
  <dcterms:modified xsi:type="dcterms:W3CDTF">2025-07-15T09:43:48Z</dcterms:modified>
</cp:coreProperties>
</file>