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3.4 Mlrd\"/>
    </mc:Choice>
  </mc:AlternateContent>
  <bookViews>
    <workbookView xWindow="-107" yWindow="-107" windowWidth="23255" windowHeight="12573" tabRatio="813" firstSheet="2" activeTab="3"/>
  </bookViews>
  <sheets>
    <sheet name="Հավելված N 1" sheetId="65" r:id="rId1"/>
    <sheet name="Հավելված N 2" sheetId="32" r:id="rId2"/>
    <sheet name="Հավելված N 3" sheetId="55" r:id="rId3"/>
    <sheet name="Հավելված N 4" sheetId="56" r:id="rId4"/>
    <sheet name="Հավելված N 5" sheetId="89" r:id="rId5"/>
    <sheet name="Հավելված N 6" sheetId="90" r:id="rId6"/>
    <sheet name="Հավելված N 7" sheetId="73" r:id="rId7"/>
    <sheet name="Հավելված N 8" sheetId="86" r:id="rId8"/>
    <sheet name="Հավելված N 9" sheetId="88" r:id="rId9"/>
  </sheets>
  <definedNames>
    <definedName name="a" localSheetId="0">#REF!</definedName>
    <definedName name="a" localSheetId="4">#REF!</definedName>
    <definedName name="a" localSheetId="7">#REF!</definedName>
    <definedName name="a" localSheetId="8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7">#REF!</definedName>
    <definedName name="AgencyCode" localSheetId="8">#REF!</definedName>
    <definedName name="AgencyCode">#REF!</definedName>
    <definedName name="AgencyName" localSheetId="1">#REF!</definedName>
    <definedName name="AgencyName" localSheetId="4">#REF!</definedName>
    <definedName name="AgencyName" localSheetId="7">#REF!</definedName>
    <definedName name="AgencyName" localSheetId="8">#REF!</definedName>
    <definedName name="AgencyName">#REF!</definedName>
    <definedName name="åû" localSheetId="7">#REF!</definedName>
    <definedName name="åû">#REF!</definedName>
    <definedName name="davit" localSheetId="4">#REF!</definedName>
    <definedName name="davit" localSheetId="7">#REF!</definedName>
    <definedName name="davit" localSheetId="8">#REF!</definedName>
    <definedName name="davit">#REF!</definedName>
    <definedName name="Functional1" localSheetId="1">#REF!</definedName>
    <definedName name="Functional1" localSheetId="4">#REF!</definedName>
    <definedName name="Functional1" localSheetId="7">#REF!</definedName>
    <definedName name="Functional1" localSheetId="8">#REF!</definedName>
    <definedName name="Functional1">#REF!</definedName>
    <definedName name="ggg" localSheetId="4">#REF!</definedName>
    <definedName name="ggg" localSheetId="7">#REF!</definedName>
    <definedName name="ggg" localSheetId="8">#REF!</definedName>
    <definedName name="ggg">#REF!</definedName>
    <definedName name="hav" localSheetId="7">#REF!</definedName>
    <definedName name="hav">#REF!</definedName>
    <definedName name="mas" localSheetId="7">#REF!</definedName>
    <definedName name="mas">#REF!</definedName>
    <definedName name="mass" localSheetId="7">#REF!</definedName>
    <definedName name="mass">#REF!</definedName>
    <definedName name="PANature" localSheetId="1">#REF!</definedName>
    <definedName name="PANature" localSheetId="4">#REF!</definedName>
    <definedName name="PANature" localSheetId="7">#REF!</definedName>
    <definedName name="PANature" localSheetId="8">#REF!</definedName>
    <definedName name="PANature">#REF!</definedName>
    <definedName name="PAType" localSheetId="1">#REF!</definedName>
    <definedName name="PAType" localSheetId="4">#REF!</definedName>
    <definedName name="PAType" localSheetId="7">#REF!</definedName>
    <definedName name="PAType" localSheetId="8">#REF!</definedName>
    <definedName name="PAType">#REF!</definedName>
    <definedName name="Performance2" localSheetId="1">#REF!</definedName>
    <definedName name="Performance2" localSheetId="4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7">#REF!</definedName>
    <definedName name="PerformanceType" localSheetId="8">#REF!</definedName>
    <definedName name="PerformanceType">#REF!</definedName>
    <definedName name="x" localSheetId="7">#REF!</definedName>
    <definedName name="x">#REF!</definedName>
    <definedName name="Հավելված" localSheetId="4">#REF!</definedName>
    <definedName name="Հավելված" localSheetId="5">#REF!</definedName>
    <definedName name="Հավելված" localSheetId="7">#REF!</definedName>
    <definedName name="Հավելված" localSheetId="8">#REF!</definedName>
    <definedName name="Հավելված">#REF!</definedName>
    <definedName name="Հավելված10" localSheetId="4">#REF!</definedName>
    <definedName name="Հավելված10" localSheetId="7">#REF!</definedName>
    <definedName name="Հավելված10" localSheetId="8">#REF!</definedName>
    <definedName name="Հավելված10">#REF!</definedName>
    <definedName name="Հավելված11" localSheetId="4">#REF!</definedName>
    <definedName name="Հավելված11" localSheetId="7">#REF!</definedName>
    <definedName name="Հավելված11" localSheetId="8">#REF!</definedName>
    <definedName name="Հավելված11">#REF!</definedName>
    <definedName name="Հավելված20" localSheetId="4">#REF!</definedName>
    <definedName name="Հավելված20" localSheetId="7">#REF!</definedName>
    <definedName name="Հավելված20" localSheetId="8">#REF!</definedName>
    <definedName name="Հավելված20">#REF!</definedName>
    <definedName name="Հավելված9" localSheetId="4">#REF!</definedName>
    <definedName name="Հավելված9" localSheetId="7">#REF!</definedName>
    <definedName name="Հավելված9" localSheetId="8">#REF!</definedName>
    <definedName name="Հավելված9">#REF!</definedName>
    <definedName name="Մաս" localSheetId="4">#REF!</definedName>
    <definedName name="Մաս" localSheetId="7">#REF!</definedName>
    <definedName name="Մաս" localSheetId="8">#REF!</definedName>
    <definedName name="Մաս">#REF!</definedName>
    <definedName name="շախմատիստ" localSheetId="4">#REF!</definedName>
    <definedName name="շախմատիստ" localSheetId="7">#REF!</definedName>
    <definedName name="շախմատիստ" localSheetId="8">#REF!</definedName>
    <definedName name="շախմատիստ">#REF!</definedName>
    <definedName name="վֆյգյգ" localSheetId="7">#REF!</definedName>
    <definedName name="վֆյգյգ">#REF!</definedName>
  </definedNames>
  <calcPr calcId="152511"/>
</workbook>
</file>

<file path=xl/calcChain.xml><?xml version="1.0" encoding="utf-8"?>
<calcChain xmlns="http://schemas.openxmlformats.org/spreadsheetml/2006/main">
  <c r="I60" i="88" l="1"/>
  <c r="I59" i="88"/>
  <c r="I58" i="88"/>
  <c r="I57" i="88"/>
  <c r="I24" i="88" s="1"/>
  <c r="I56" i="88"/>
  <c r="I55" i="88"/>
  <c r="I51" i="88"/>
  <c r="I50" i="88"/>
  <c r="I49" i="88"/>
  <c r="I42" i="88"/>
  <c r="I38" i="88"/>
  <c r="I37" i="88"/>
  <c r="I41" i="88"/>
  <c r="I46" i="88"/>
  <c r="I36" i="88"/>
  <c r="I54" i="88"/>
  <c r="I53" i="88"/>
  <c r="I25" i="88"/>
  <c r="I26" i="88"/>
  <c r="I27" i="88"/>
  <c r="I28" i="88"/>
  <c r="I29" i="88"/>
  <c r="I30" i="88"/>
  <c r="I31" i="88"/>
  <c r="I32" i="88"/>
  <c r="I33" i="88"/>
  <c r="I34" i="88"/>
  <c r="I35" i="88"/>
  <c r="I39" i="88"/>
  <c r="I40" i="88"/>
  <c r="I43" i="88"/>
  <c r="I44" i="88"/>
  <c r="I45" i="88"/>
  <c r="I47" i="88"/>
  <c r="I48" i="88"/>
  <c r="I52" i="88"/>
  <c r="I23" i="88" l="1"/>
  <c r="I22" i="88" l="1"/>
  <c r="I21" i="88" s="1"/>
  <c r="H15" i="55"/>
  <c r="K54" i="73"/>
  <c r="D91" i="56"/>
  <c r="F68" i="55"/>
  <c r="G68" i="55"/>
  <c r="E68" i="55"/>
  <c r="I354" i="88"/>
  <c r="I363" i="88" l="1"/>
  <c r="I362" i="88"/>
  <c r="I420" i="88" l="1"/>
  <c r="I419" i="88"/>
  <c r="I418" i="88"/>
  <c r="I417" i="88"/>
  <c r="I416" i="88"/>
  <c r="I415" i="88"/>
  <c r="I414" i="88"/>
  <c r="I413" i="88"/>
  <c r="I412" i="88"/>
  <c r="I411" i="88"/>
  <c r="I410" i="88"/>
  <c r="I409" i="88"/>
  <c r="I408" i="88"/>
  <c r="I407" i="88"/>
  <c r="I406" i="88"/>
  <c r="I405" i="88"/>
  <c r="I404" i="88"/>
  <c r="I403" i="88"/>
  <c r="I402" i="88"/>
  <c r="I401" i="88"/>
  <c r="I400" i="88"/>
  <c r="I399" i="88"/>
  <c r="I398" i="88"/>
  <c r="I397" i="88"/>
  <c r="I396" i="88"/>
  <c r="I395" i="88"/>
  <c r="I394" i="88"/>
  <c r="I393" i="88"/>
  <c r="I392" i="88"/>
  <c r="I391" i="88"/>
  <c r="I390" i="88"/>
  <c r="I389" i="88"/>
  <c r="I388" i="88"/>
  <c r="I387" i="88"/>
  <c r="I386" i="88"/>
  <c r="I385" i="88"/>
  <c r="I384" i="88"/>
  <c r="I383" i="88"/>
  <c r="I382" i="88"/>
  <c r="I381" i="88"/>
  <c r="I380" i="88"/>
  <c r="I379" i="88"/>
  <c r="I378" i="88"/>
  <c r="I377" i="88"/>
  <c r="I376" i="88"/>
  <c r="I375" i="88"/>
  <c r="I374" i="88"/>
  <c r="I373" i="88"/>
  <c r="I372" i="88"/>
  <c r="I371" i="88"/>
  <c r="I370" i="88"/>
  <c r="I369" i="88"/>
  <c r="I368" i="88"/>
  <c r="I367" i="88"/>
  <c r="I366" i="88"/>
  <c r="I365" i="88"/>
  <c r="I364" i="88"/>
  <c r="I361" i="88"/>
  <c r="I360" i="88"/>
  <c r="I359" i="88"/>
  <c r="I358" i="88"/>
  <c r="H79" i="55" l="1"/>
  <c r="D39" i="56"/>
  <c r="D79" i="55" l="1"/>
  <c r="F91" i="56" s="1"/>
  <c r="H68" i="55"/>
  <c r="K19" i="86"/>
  <c r="K25" i="73"/>
  <c r="E91" i="56" l="1"/>
  <c r="E80" i="56" s="1"/>
  <c r="F80" i="56"/>
  <c r="K55" i="73"/>
  <c r="K53" i="73"/>
  <c r="K52" i="73"/>
  <c r="H54" i="32" l="1"/>
  <c r="G54" i="32"/>
  <c r="H52" i="32"/>
  <c r="G52" i="32"/>
  <c r="G51" i="32" l="1"/>
  <c r="G50" i="32" s="1"/>
  <c r="G49" i="32" s="1"/>
  <c r="G47" i="32" s="1"/>
  <c r="H51" i="32"/>
  <c r="H50" i="32" s="1"/>
  <c r="H49" i="32" s="1"/>
  <c r="H47" i="32" s="1"/>
  <c r="H45" i="32" l="1"/>
  <c r="K15" i="86"/>
  <c r="K14" i="86" s="1"/>
  <c r="G45" i="32"/>
  <c r="J15" i="86"/>
  <c r="J14" i="86" s="1"/>
  <c r="G13" i="90"/>
  <c r="G12" i="90" s="1"/>
  <c r="G11" i="90" s="1"/>
  <c r="G10" i="90" s="1"/>
  <c r="G43" i="32" l="1"/>
  <c r="G19" i="65"/>
  <c r="H43" i="32"/>
  <c r="H19" i="65"/>
  <c r="E26" i="89"/>
  <c r="G30" i="89"/>
  <c r="H156" i="32" s="1"/>
  <c r="H155" i="32" s="1"/>
  <c r="D30" i="89"/>
  <c r="G156" i="32" s="1"/>
  <c r="G155" i="32" s="1"/>
  <c r="I29" i="89"/>
  <c r="H29" i="89"/>
  <c r="G29" i="89" s="1"/>
  <c r="F29" i="89"/>
  <c r="D29" i="89" s="1"/>
  <c r="E29" i="89"/>
  <c r="G28" i="89"/>
  <c r="H154" i="32" s="1"/>
  <c r="H153" i="32" s="1"/>
  <c r="D28" i="89"/>
  <c r="G154" i="32" s="1"/>
  <c r="G153" i="32" s="1"/>
  <c r="I27" i="89"/>
  <c r="I26" i="89" s="1"/>
  <c r="I25" i="89" s="1"/>
  <c r="I24" i="89" s="1"/>
  <c r="I22" i="89" s="1"/>
  <c r="I20" i="89" s="1"/>
  <c r="I18" i="89" s="1"/>
  <c r="I16" i="89" s="1"/>
  <c r="I15" i="89" s="1"/>
  <c r="I13" i="89" s="1"/>
  <c r="H27" i="89"/>
  <c r="F27" i="89"/>
  <c r="E27" i="89"/>
  <c r="H152" i="32" l="1"/>
  <c r="H151" i="32" s="1"/>
  <c r="H150" i="32" s="1"/>
  <c r="H148" i="32" s="1"/>
  <c r="G27" i="89"/>
  <c r="H26" i="89"/>
  <c r="H18" i="65"/>
  <c r="K21" i="73"/>
  <c r="K20" i="73" s="1"/>
  <c r="G18" i="65"/>
  <c r="J21" i="73"/>
  <c r="J20" i="73" s="1"/>
  <c r="G152" i="32"/>
  <c r="G151" i="32" s="1"/>
  <c r="G150" i="32" s="1"/>
  <c r="G148" i="32" s="1"/>
  <c r="F26" i="89"/>
  <c r="F25" i="89" s="1"/>
  <c r="F24" i="89" s="1"/>
  <c r="F22" i="89" s="1"/>
  <c r="F20" i="89" s="1"/>
  <c r="F18" i="89" s="1"/>
  <c r="F16" i="89" s="1"/>
  <c r="F15" i="89" s="1"/>
  <c r="F13" i="89" s="1"/>
  <c r="D26" i="89"/>
  <c r="D27" i="89"/>
  <c r="E25" i="89"/>
  <c r="H146" i="32" l="1"/>
  <c r="K21" i="86"/>
  <c r="G146" i="32"/>
  <c r="G144" i="32" s="1"/>
  <c r="J21" i="86"/>
  <c r="G26" i="89"/>
  <c r="H25" i="89"/>
  <c r="D25" i="89"/>
  <c r="E24" i="89"/>
  <c r="G21" i="65" l="1"/>
  <c r="J27" i="73" s="1"/>
  <c r="H144" i="32"/>
  <c r="H21" i="65"/>
  <c r="K27" i="73" s="1"/>
  <c r="G142" i="32"/>
  <c r="G140" i="32" s="1"/>
  <c r="G138" i="32" s="1"/>
  <c r="D24" i="89"/>
  <c r="E22" i="89"/>
  <c r="G25" i="89"/>
  <c r="H24" i="89"/>
  <c r="H140" i="32" l="1"/>
  <c r="H138" i="32" s="1"/>
  <c r="H142" i="32"/>
  <c r="D22" i="89"/>
  <c r="E20" i="89"/>
  <c r="G24" i="89"/>
  <c r="H22" i="89"/>
  <c r="G22" i="89" l="1"/>
  <c r="H20" i="89"/>
  <c r="D20" i="89"/>
  <c r="E18" i="89"/>
  <c r="D18" i="89" l="1"/>
  <c r="E16" i="89"/>
  <c r="G20" i="89"/>
  <c r="H18" i="89"/>
  <c r="G18" i="89" l="1"/>
  <c r="H16" i="89"/>
  <c r="D16" i="89"/>
  <c r="E15" i="89"/>
  <c r="D15" i="89" l="1"/>
  <c r="E13" i="89"/>
  <c r="D13" i="89" s="1"/>
  <c r="G16" i="89"/>
  <c r="H15" i="89"/>
  <c r="G15" i="89" l="1"/>
  <c r="H13" i="89"/>
  <c r="G13" i="89" s="1"/>
  <c r="D108" i="56" l="1"/>
  <c r="D107" i="56"/>
  <c r="D106" i="56"/>
  <c r="D105" i="56"/>
  <c r="D104" i="56"/>
  <c r="D103" i="56"/>
  <c r="D102" i="56"/>
  <c r="D101" i="56"/>
  <c r="D97" i="56"/>
  <c r="D96" i="56"/>
  <c r="D95" i="56"/>
  <c r="D90" i="56"/>
  <c r="D89" i="56"/>
  <c r="D88" i="56"/>
  <c r="D87" i="56"/>
  <c r="D86" i="56"/>
  <c r="D85" i="56"/>
  <c r="D84" i="56"/>
  <c r="D83" i="56"/>
  <c r="D82" i="56"/>
  <c r="D81" i="56"/>
  <c r="D77" i="56"/>
  <c r="D76" i="56"/>
  <c r="D75" i="56"/>
  <c r="D71" i="56"/>
  <c r="D70" i="56"/>
  <c r="D69" i="56"/>
  <c r="D68" i="56"/>
  <c r="D67" i="56"/>
  <c r="D66" i="56"/>
  <c r="D65" i="56"/>
  <c r="D64" i="56"/>
  <c r="D63" i="56"/>
  <c r="D62" i="56"/>
  <c r="D61" i="56"/>
  <c r="D60" i="56"/>
  <c r="D59" i="56"/>
  <c r="D58" i="56"/>
  <c r="D57" i="56"/>
  <c r="D56" i="56"/>
  <c r="D55" i="56"/>
  <c r="D54" i="56"/>
  <c r="D53" i="56"/>
  <c r="D52" i="56"/>
  <c r="D51" i="56"/>
  <c r="D50" i="56"/>
  <c r="D49" i="56"/>
  <c r="D48" i="56"/>
  <c r="D47" i="56"/>
  <c r="D46" i="56"/>
  <c r="D45" i="56"/>
  <c r="D44" i="56"/>
  <c r="D43" i="56"/>
  <c r="D35" i="56"/>
  <c r="D34" i="56"/>
  <c r="D33" i="56"/>
  <c r="D32" i="56"/>
  <c r="D31" i="56"/>
  <c r="D30" i="56"/>
  <c r="I19" i="88" l="1"/>
  <c r="I18" i="88" l="1"/>
  <c r="I17" i="88"/>
  <c r="I16" i="88" s="1"/>
  <c r="H16" i="55" l="1"/>
  <c r="D16" i="55" s="1"/>
  <c r="D22" i="55"/>
  <c r="F24" i="56" s="1"/>
  <c r="E24" i="56" s="1"/>
  <c r="E22" i="56" s="1"/>
  <c r="H20" i="55"/>
  <c r="G20" i="55"/>
  <c r="F20" i="55"/>
  <c r="E20" i="55"/>
  <c r="E84" i="55"/>
  <c r="F84" i="55"/>
  <c r="G84" i="55"/>
  <c r="H84" i="55"/>
  <c r="D86" i="55"/>
  <c r="F102" i="56" s="1"/>
  <c r="E102" i="56" s="1"/>
  <c r="D87" i="55"/>
  <c r="F103" i="56" s="1"/>
  <c r="E103" i="56" s="1"/>
  <c r="D88" i="55"/>
  <c r="F104" i="56" s="1"/>
  <c r="E104" i="56" s="1"/>
  <c r="D89" i="55"/>
  <c r="F105" i="56" s="1"/>
  <c r="E105" i="56" s="1"/>
  <c r="D90" i="55"/>
  <c r="F106" i="56" s="1"/>
  <c r="E106" i="56" s="1"/>
  <c r="D91" i="55"/>
  <c r="F107" i="56" s="1"/>
  <c r="E107" i="56" s="1"/>
  <c r="D92" i="55"/>
  <c r="F108" i="56" s="1"/>
  <c r="E108" i="56" s="1"/>
  <c r="F18" i="56" l="1"/>
  <c r="E18" i="56" s="1"/>
  <c r="I15" i="88"/>
  <c r="D20" i="55"/>
  <c r="D85" i="55"/>
  <c r="F101" i="56" s="1"/>
  <c r="I433" i="88"/>
  <c r="I434" i="88"/>
  <c r="I435" i="88"/>
  <c r="I436" i="88"/>
  <c r="I437" i="88"/>
  <c r="I438" i="88"/>
  <c r="I439" i="88"/>
  <c r="I440" i="88"/>
  <c r="I441" i="88"/>
  <c r="I442" i="88"/>
  <c r="I443" i="88"/>
  <c r="I444" i="88"/>
  <c r="I445" i="88"/>
  <c r="I446" i="88"/>
  <c r="I447" i="88"/>
  <c r="I448" i="88"/>
  <c r="I449" i="88"/>
  <c r="I450" i="88"/>
  <c r="I451" i="88"/>
  <c r="I452" i="88"/>
  <c r="I453" i="88"/>
  <c r="I454" i="88"/>
  <c r="I455" i="88"/>
  <c r="I456" i="88"/>
  <c r="I457" i="88"/>
  <c r="I458" i="88"/>
  <c r="I459" i="88"/>
  <c r="I460" i="88"/>
  <c r="I461" i="88"/>
  <c r="I462" i="88"/>
  <c r="I463" i="88"/>
  <c r="I464" i="88"/>
  <c r="I465" i="88"/>
  <c r="I466" i="88"/>
  <c r="I467" i="88"/>
  <c r="I468" i="88"/>
  <c r="I469" i="88"/>
  <c r="I470" i="88"/>
  <c r="I471" i="88"/>
  <c r="I472" i="88"/>
  <c r="I473" i="88"/>
  <c r="I474" i="88"/>
  <c r="I475" i="88"/>
  <c r="I476" i="88"/>
  <c r="I477" i="88"/>
  <c r="I478" i="88"/>
  <c r="I479" i="88"/>
  <c r="I480" i="88"/>
  <c r="I481" i="88"/>
  <c r="I482" i="88"/>
  <c r="I483" i="88"/>
  <c r="I484" i="88"/>
  <c r="I485" i="88"/>
  <c r="I486" i="88"/>
  <c r="I487" i="88"/>
  <c r="I488" i="88"/>
  <c r="I489" i="88"/>
  <c r="I490" i="88"/>
  <c r="I491" i="88"/>
  <c r="I492" i="88"/>
  <c r="I493" i="88"/>
  <c r="I494" i="88"/>
  <c r="I495" i="88"/>
  <c r="I496" i="88"/>
  <c r="I497" i="88"/>
  <c r="I498" i="88"/>
  <c r="I499" i="88"/>
  <c r="I500" i="88"/>
  <c r="I501" i="88"/>
  <c r="I502" i="88"/>
  <c r="I503" i="88"/>
  <c r="I504" i="88"/>
  <c r="I505" i="88"/>
  <c r="I506" i="88"/>
  <c r="I507" i="88"/>
  <c r="I508" i="88"/>
  <c r="I509" i="88"/>
  <c r="I510" i="88"/>
  <c r="I511" i="88"/>
  <c r="I512" i="88"/>
  <c r="I513" i="88"/>
  <c r="I514" i="88"/>
  <c r="I515" i="88"/>
  <c r="I516" i="88"/>
  <c r="I517" i="88"/>
  <c r="I518" i="88"/>
  <c r="I519" i="88"/>
  <c r="I520" i="88"/>
  <c r="I521" i="88"/>
  <c r="I522" i="88"/>
  <c r="I523" i="88"/>
  <c r="I524" i="88"/>
  <c r="I525" i="88"/>
  <c r="I526" i="88"/>
  <c r="I527" i="88"/>
  <c r="I432" i="88"/>
  <c r="H66" i="32" l="1"/>
  <c r="H65" i="32" s="1"/>
  <c r="H64" i="32" s="1"/>
  <c r="H63" i="32" s="1"/>
  <c r="H62" i="32" s="1"/>
  <c r="H60" i="32" s="1"/>
  <c r="H58" i="32" s="1"/>
  <c r="F100" i="56"/>
  <c r="F98" i="56" s="1"/>
  <c r="H137" i="32" s="1"/>
  <c r="H136" i="32" s="1"/>
  <c r="H135" i="32" s="1"/>
  <c r="H134" i="32" s="1"/>
  <c r="H133" i="32" s="1"/>
  <c r="H131" i="32" s="1"/>
  <c r="K101" i="86" s="1"/>
  <c r="K100" i="86" s="1"/>
  <c r="K99" i="86" s="1"/>
  <c r="E101" i="56"/>
  <c r="E100" i="56" s="1"/>
  <c r="E98" i="56" s="1"/>
  <c r="G137" i="32" s="1"/>
  <c r="G136" i="32" s="1"/>
  <c r="G135" i="32" s="1"/>
  <c r="G134" i="32" s="1"/>
  <c r="G133" i="32" s="1"/>
  <c r="G131" i="32" s="1"/>
  <c r="J101" i="86" s="1"/>
  <c r="J100" i="86" s="1"/>
  <c r="J99" i="86" s="1"/>
  <c r="F16" i="56"/>
  <c r="E16" i="56"/>
  <c r="G66" i="32"/>
  <c r="G65" i="32" s="1"/>
  <c r="G64" i="32" s="1"/>
  <c r="G63" i="32" s="1"/>
  <c r="G62" i="32" s="1"/>
  <c r="G60" i="32" s="1"/>
  <c r="I431" i="88"/>
  <c r="I430" i="88" s="1"/>
  <c r="I429" i="88" s="1"/>
  <c r="I428" i="88" s="1"/>
  <c r="D84" i="55"/>
  <c r="K25" i="86" l="1"/>
  <c r="K20" i="86" s="1"/>
  <c r="H56" i="32"/>
  <c r="H22" i="65"/>
  <c r="H20" i="65" s="1"/>
  <c r="G58" i="32"/>
  <c r="G56" i="32" s="1"/>
  <c r="J25" i="86"/>
  <c r="J20" i="86" s="1"/>
  <c r="E80" i="55"/>
  <c r="F80" i="55"/>
  <c r="G80" i="55"/>
  <c r="H80" i="55"/>
  <c r="D83" i="55"/>
  <c r="F97" i="56" s="1"/>
  <c r="E97" i="56" s="1"/>
  <c r="D82" i="55"/>
  <c r="F96" i="56" s="1"/>
  <c r="E96" i="56" s="1"/>
  <c r="D81" i="55"/>
  <c r="F95" i="56" s="1"/>
  <c r="I426" i="88"/>
  <c r="I425" i="88" s="1"/>
  <c r="K31" i="73" l="1"/>
  <c r="K26" i="73" s="1"/>
  <c r="G22" i="65"/>
  <c r="G20" i="65" s="1"/>
  <c r="E95" i="56"/>
  <c r="E94" i="56" s="1"/>
  <c r="E92" i="56" s="1"/>
  <c r="G130" i="32" s="1"/>
  <c r="G129" i="32" s="1"/>
  <c r="G128" i="32" s="1"/>
  <c r="G127" i="32" s="1"/>
  <c r="G126" i="32" s="1"/>
  <c r="G124" i="32" s="1"/>
  <c r="J94" i="86" s="1"/>
  <c r="J93" i="86" s="1"/>
  <c r="J92" i="86" s="1"/>
  <c r="F94" i="56"/>
  <c r="F92" i="56" s="1"/>
  <c r="H130" i="32" s="1"/>
  <c r="H129" i="32" s="1"/>
  <c r="H128" i="32" s="1"/>
  <c r="H127" i="32" s="1"/>
  <c r="H126" i="32" s="1"/>
  <c r="H124" i="32" s="1"/>
  <c r="K94" i="86" s="1"/>
  <c r="K93" i="86" s="1"/>
  <c r="K92" i="86" s="1"/>
  <c r="D80" i="55"/>
  <c r="I424" i="88"/>
  <c r="I423" i="88" s="1"/>
  <c r="I422" i="88" s="1"/>
  <c r="D72" i="55"/>
  <c r="F84" i="56" s="1"/>
  <c r="E84" i="56" s="1"/>
  <c r="D73" i="55"/>
  <c r="F85" i="56" s="1"/>
  <c r="E85" i="56" s="1"/>
  <c r="D74" i="55"/>
  <c r="F86" i="56" s="1"/>
  <c r="E86" i="56" s="1"/>
  <c r="D75" i="55"/>
  <c r="F87" i="56" s="1"/>
  <c r="E87" i="56" s="1"/>
  <c r="D76" i="55"/>
  <c r="F88" i="56" s="1"/>
  <c r="E88" i="56" s="1"/>
  <c r="D77" i="55"/>
  <c r="F89" i="56" s="1"/>
  <c r="E89" i="56" s="1"/>
  <c r="D78" i="55"/>
  <c r="F90" i="56" s="1"/>
  <c r="E90" i="56" s="1"/>
  <c r="D71" i="55"/>
  <c r="F83" i="56" s="1"/>
  <c r="E83" i="56" s="1"/>
  <c r="D70" i="55"/>
  <c r="F82" i="56" s="1"/>
  <c r="E82" i="56" s="1"/>
  <c r="D69" i="55"/>
  <c r="F81" i="56" s="1"/>
  <c r="I357" i="88"/>
  <c r="I356" i="88"/>
  <c r="I355" i="88"/>
  <c r="J31" i="73" l="1"/>
  <c r="J26" i="73" s="1"/>
  <c r="E81" i="56"/>
  <c r="E78" i="56" s="1"/>
  <c r="G123" i="32" s="1"/>
  <c r="G122" i="32" s="1"/>
  <c r="G121" i="32" s="1"/>
  <c r="G120" i="32" s="1"/>
  <c r="G119" i="32" s="1"/>
  <c r="G117" i="32" s="1"/>
  <c r="J85" i="86" s="1"/>
  <c r="J84" i="86" s="1"/>
  <c r="J83" i="86" s="1"/>
  <c r="F78" i="56"/>
  <c r="H123" i="32" s="1"/>
  <c r="H122" i="32" s="1"/>
  <c r="H121" i="32" s="1"/>
  <c r="H120" i="32" s="1"/>
  <c r="H119" i="32" s="1"/>
  <c r="H117" i="32" s="1"/>
  <c r="K85" i="86" s="1"/>
  <c r="K84" i="86" s="1"/>
  <c r="K83" i="86" s="1"/>
  <c r="I353" i="88"/>
  <c r="I352" i="88" s="1"/>
  <c r="I351" i="88" s="1"/>
  <c r="D68" i="55"/>
  <c r="F64" i="55" l="1"/>
  <c r="G64" i="55"/>
  <c r="H64" i="55"/>
  <c r="E64" i="55"/>
  <c r="D67" i="55"/>
  <c r="F77" i="56" s="1"/>
  <c r="E77" i="56" s="1"/>
  <c r="D66" i="55"/>
  <c r="F76" i="56" s="1"/>
  <c r="E76" i="56" s="1"/>
  <c r="D65" i="55"/>
  <c r="F75" i="56" s="1"/>
  <c r="I348" i="88"/>
  <c r="I349" i="88"/>
  <c r="F74" i="56" l="1"/>
  <c r="F72" i="56" s="1"/>
  <c r="H116" i="32" s="1"/>
  <c r="H115" i="32" s="1"/>
  <c r="H114" i="32" s="1"/>
  <c r="H113" i="32" s="1"/>
  <c r="H112" i="32" s="1"/>
  <c r="H110" i="32" s="1"/>
  <c r="K78" i="86" s="1"/>
  <c r="E75" i="56"/>
  <c r="E74" i="56" s="1"/>
  <c r="E72" i="56" s="1"/>
  <c r="G116" i="32" s="1"/>
  <c r="G115" i="32" s="1"/>
  <c r="G114" i="32" s="1"/>
  <c r="G113" i="32" s="1"/>
  <c r="G112" i="32" s="1"/>
  <c r="G110" i="32" s="1"/>
  <c r="J78" i="86" s="1"/>
  <c r="D64" i="55"/>
  <c r="I347" i="88" l="1"/>
  <c r="E34" i="55"/>
  <c r="F34" i="55"/>
  <c r="G34" i="55"/>
  <c r="I340" i="88"/>
  <c r="I341" i="88"/>
  <c r="I339" i="88"/>
  <c r="I338" i="88"/>
  <c r="I337" i="88"/>
  <c r="I336" i="88"/>
  <c r="I335" i="88"/>
  <c r="I334" i="88"/>
  <c r="I333" i="88"/>
  <c r="I332" i="88"/>
  <c r="I331" i="88"/>
  <c r="I330" i="88"/>
  <c r="I329" i="88"/>
  <c r="I328" i="88"/>
  <c r="I327" i="88"/>
  <c r="I326" i="88"/>
  <c r="I325" i="88"/>
  <c r="I324" i="88"/>
  <c r="I323" i="88"/>
  <c r="I322" i="88"/>
  <c r="I321" i="88"/>
  <c r="I320" i="88"/>
  <c r="I319" i="88"/>
  <c r="I318" i="88"/>
  <c r="I317" i="88"/>
  <c r="I316" i="88"/>
  <c r="I315" i="88"/>
  <c r="I314" i="88"/>
  <c r="I313" i="88"/>
  <c r="I312" i="88"/>
  <c r="I311" i="88"/>
  <c r="I310" i="88"/>
  <c r="I309" i="88"/>
  <c r="I308" i="88"/>
  <c r="I307" i="88"/>
  <c r="I306" i="88"/>
  <c r="I305" i="88"/>
  <c r="I304" i="88"/>
  <c r="I303" i="88"/>
  <c r="I302" i="88"/>
  <c r="I301" i="88"/>
  <c r="I300" i="88"/>
  <c r="I299" i="88"/>
  <c r="I298" i="88"/>
  <c r="I297" i="88"/>
  <c r="I296" i="88"/>
  <c r="I295" i="88"/>
  <c r="I294" i="88"/>
  <c r="I293" i="88"/>
  <c r="I292" i="88"/>
  <c r="I291" i="88"/>
  <c r="I290" i="88"/>
  <c r="I289" i="88"/>
  <c r="I288" i="88"/>
  <c r="I287" i="88"/>
  <c r="I286" i="88"/>
  <c r="I285" i="88"/>
  <c r="I284" i="88"/>
  <c r="I283" i="88"/>
  <c r="I282" i="88"/>
  <c r="I281" i="88"/>
  <c r="I280" i="88"/>
  <c r="I279" i="88"/>
  <c r="I278" i="88"/>
  <c r="I277" i="88"/>
  <c r="I276" i="88"/>
  <c r="I275" i="88"/>
  <c r="I274" i="88"/>
  <c r="I273" i="88"/>
  <c r="I272" i="88"/>
  <c r="I271" i="88"/>
  <c r="I270" i="88"/>
  <c r="I269" i="88"/>
  <c r="I268" i="88"/>
  <c r="I267" i="88"/>
  <c r="I266" i="88"/>
  <c r="I265" i="88"/>
  <c r="I264" i="88"/>
  <c r="I263" i="88"/>
  <c r="I262" i="88"/>
  <c r="I261" i="88"/>
  <c r="I260" i="88"/>
  <c r="I259" i="88"/>
  <c r="D44" i="55"/>
  <c r="F52" i="56" s="1"/>
  <c r="E52" i="56" s="1"/>
  <c r="H63" i="55" l="1"/>
  <c r="H34" i="55" s="1"/>
  <c r="I346" i="88"/>
  <c r="I345" i="88" s="1"/>
  <c r="I344" i="88" s="1"/>
  <c r="I343" i="88" s="1"/>
  <c r="D63" i="55" l="1"/>
  <c r="F71" i="56" s="1"/>
  <c r="E71" i="56" s="1"/>
  <c r="D36" i="55"/>
  <c r="F44" i="56" s="1"/>
  <c r="E44" i="56" s="1"/>
  <c r="D37" i="55"/>
  <c r="F45" i="56" s="1"/>
  <c r="E45" i="56" s="1"/>
  <c r="D38" i="55"/>
  <c r="F46" i="56" s="1"/>
  <c r="E46" i="56" s="1"/>
  <c r="D39" i="55"/>
  <c r="F47" i="56" s="1"/>
  <c r="E47" i="56" s="1"/>
  <c r="D40" i="55"/>
  <c r="F48" i="56" s="1"/>
  <c r="E48" i="56" s="1"/>
  <c r="D41" i="55"/>
  <c r="F49" i="56" s="1"/>
  <c r="E49" i="56" s="1"/>
  <c r="D42" i="55"/>
  <c r="F50" i="56" s="1"/>
  <c r="E50" i="56" s="1"/>
  <c r="D43" i="55"/>
  <c r="F51" i="56" s="1"/>
  <c r="E51" i="56" s="1"/>
  <c r="D45" i="55"/>
  <c r="F53" i="56" s="1"/>
  <c r="E53" i="56" s="1"/>
  <c r="D46" i="55"/>
  <c r="F54" i="56" s="1"/>
  <c r="D47" i="55"/>
  <c r="F55" i="56" s="1"/>
  <c r="E55" i="56" s="1"/>
  <c r="D48" i="55"/>
  <c r="F56" i="56" s="1"/>
  <c r="E56" i="56" s="1"/>
  <c r="D49" i="55"/>
  <c r="F57" i="56" s="1"/>
  <c r="E57" i="56" s="1"/>
  <c r="D50" i="55"/>
  <c r="F58" i="56" s="1"/>
  <c r="E58" i="56" s="1"/>
  <c r="D51" i="55"/>
  <c r="F59" i="56" s="1"/>
  <c r="E59" i="56" s="1"/>
  <c r="D52" i="55"/>
  <c r="F60" i="56" s="1"/>
  <c r="E60" i="56" s="1"/>
  <c r="D53" i="55"/>
  <c r="F61" i="56" s="1"/>
  <c r="E61" i="56" s="1"/>
  <c r="D54" i="55"/>
  <c r="F62" i="56" s="1"/>
  <c r="E62" i="56" s="1"/>
  <c r="D55" i="55"/>
  <c r="F63" i="56" s="1"/>
  <c r="E63" i="56" s="1"/>
  <c r="D56" i="55"/>
  <c r="F64" i="56" s="1"/>
  <c r="E64" i="56" s="1"/>
  <c r="D57" i="55"/>
  <c r="F65" i="56" s="1"/>
  <c r="E65" i="56" s="1"/>
  <c r="D58" i="55"/>
  <c r="F66" i="56" s="1"/>
  <c r="E66" i="56" s="1"/>
  <c r="D59" i="55"/>
  <c r="F67" i="56" s="1"/>
  <c r="E67" i="56" s="1"/>
  <c r="D60" i="55"/>
  <c r="F68" i="56" s="1"/>
  <c r="E68" i="56" s="1"/>
  <c r="D61" i="55"/>
  <c r="F69" i="56" s="1"/>
  <c r="E69" i="56" s="1"/>
  <c r="D62" i="55"/>
  <c r="F70" i="56" s="1"/>
  <c r="E70" i="56" s="1"/>
  <c r="D35" i="55"/>
  <c r="F43" i="56" s="1"/>
  <c r="E43" i="56" s="1"/>
  <c r="D34" i="55"/>
  <c r="E54" i="56" l="1"/>
  <c r="E42" i="56" s="1"/>
  <c r="E40" i="56" s="1"/>
  <c r="F42" i="56"/>
  <c r="F40" i="56" s="1"/>
  <c r="I253" i="88"/>
  <c r="I254" i="88"/>
  <c r="I255" i="88"/>
  <c r="I256" i="88"/>
  <c r="I257" i="88"/>
  <c r="I258" i="88"/>
  <c r="I252" i="88"/>
  <c r="I251" i="88" l="1"/>
  <c r="I250" i="88" s="1"/>
  <c r="I249" i="88" s="1"/>
  <c r="I248" i="88" s="1"/>
  <c r="H109" i="32"/>
  <c r="H108" i="32" s="1"/>
  <c r="H107" i="32" s="1"/>
  <c r="H106" i="32" s="1"/>
  <c r="H105" i="32" s="1"/>
  <c r="H103" i="32" s="1"/>
  <c r="K69" i="86" s="1"/>
  <c r="K68" i="86" s="1"/>
  <c r="K67" i="86" s="1"/>
  <c r="G109" i="32"/>
  <c r="G108" i="32" s="1"/>
  <c r="G107" i="32" s="1"/>
  <c r="G106" i="32" s="1"/>
  <c r="G105" i="32" s="1"/>
  <c r="G103" i="32" s="1"/>
  <c r="J69" i="86" s="1"/>
  <c r="J68" i="86" s="1"/>
  <c r="J67" i="86" s="1"/>
  <c r="F32" i="55" l="1"/>
  <c r="G32" i="55"/>
  <c r="E32" i="55"/>
  <c r="I172" i="88" l="1"/>
  <c r="I173" i="88"/>
  <c r="I174" i="88"/>
  <c r="I175" i="88"/>
  <c r="I176" i="88"/>
  <c r="I177" i="88"/>
  <c r="I178" i="88"/>
  <c r="I179" i="88"/>
  <c r="I180" i="88"/>
  <c r="I181" i="88"/>
  <c r="I182" i="88"/>
  <c r="I183" i="88"/>
  <c r="I184" i="88"/>
  <c r="I185" i="88"/>
  <c r="I186" i="88"/>
  <c r="I187" i="88"/>
  <c r="I188" i="88"/>
  <c r="I189" i="88"/>
  <c r="I190" i="88"/>
  <c r="I191" i="88"/>
  <c r="I192" i="88"/>
  <c r="I193" i="88"/>
  <c r="I194" i="88"/>
  <c r="I195" i="88"/>
  <c r="I196" i="88"/>
  <c r="I197" i="88"/>
  <c r="I198" i="88"/>
  <c r="I199" i="88"/>
  <c r="I200" i="88"/>
  <c r="I201" i="88"/>
  <c r="I202" i="88"/>
  <c r="I203" i="88"/>
  <c r="I204" i="88"/>
  <c r="I205" i="88"/>
  <c r="I206" i="88"/>
  <c r="I207" i="88"/>
  <c r="I208" i="88"/>
  <c r="I209" i="88"/>
  <c r="I210" i="88"/>
  <c r="I211" i="88"/>
  <c r="I212" i="88"/>
  <c r="I213" i="88"/>
  <c r="I214" i="88"/>
  <c r="I215" i="88"/>
  <c r="I216" i="88"/>
  <c r="I217" i="88"/>
  <c r="I218" i="88"/>
  <c r="I219" i="88"/>
  <c r="I220" i="88"/>
  <c r="I221" i="88"/>
  <c r="I222" i="88"/>
  <c r="I223" i="88"/>
  <c r="I224" i="88"/>
  <c r="I225" i="88"/>
  <c r="I226" i="88"/>
  <c r="I227" i="88"/>
  <c r="I228" i="88"/>
  <c r="I229" i="88"/>
  <c r="I230" i="88"/>
  <c r="I231" i="88"/>
  <c r="I232" i="88"/>
  <c r="I233" i="88"/>
  <c r="I234" i="88"/>
  <c r="I235" i="88"/>
  <c r="I236" i="88"/>
  <c r="I237" i="88"/>
  <c r="I238" i="88"/>
  <c r="I239" i="88"/>
  <c r="I240" i="88"/>
  <c r="I241" i="88"/>
  <c r="I242" i="88"/>
  <c r="I243" i="88"/>
  <c r="I244" i="88"/>
  <c r="I245" i="88"/>
  <c r="I246" i="88"/>
  <c r="I171" i="88"/>
  <c r="I170" i="88" l="1"/>
  <c r="H33" i="55" s="1"/>
  <c r="H32" i="55" s="1"/>
  <c r="D32" i="55" s="1"/>
  <c r="I169" i="88" l="1"/>
  <c r="I168" i="88" s="1"/>
  <c r="I167" i="88" s="1"/>
  <c r="D33" i="55"/>
  <c r="F39" i="56" s="1"/>
  <c r="F25" i="55"/>
  <c r="F23" i="55" s="1"/>
  <c r="G25" i="55"/>
  <c r="G23" i="55" s="1"/>
  <c r="E25" i="55"/>
  <c r="E23" i="55" s="1"/>
  <c r="E39" i="56" l="1"/>
  <c r="E38" i="56" s="1"/>
  <c r="E36" i="56" s="1"/>
  <c r="G102" i="32" s="1"/>
  <c r="G101" i="32" s="1"/>
  <c r="G100" i="32" s="1"/>
  <c r="G99" i="32" s="1"/>
  <c r="G98" i="32" s="1"/>
  <c r="G96" i="32" s="1"/>
  <c r="J61" i="86" s="1"/>
  <c r="J60" i="86" s="1"/>
  <c r="J59" i="86" s="1"/>
  <c r="F38" i="56"/>
  <c r="F36" i="56" s="1"/>
  <c r="H102" i="32" s="1"/>
  <c r="H101" i="32" s="1"/>
  <c r="H100" i="32" s="1"/>
  <c r="H99" i="32" s="1"/>
  <c r="H98" i="32" s="1"/>
  <c r="H96" i="32" s="1"/>
  <c r="K61" i="86" s="1"/>
  <c r="K60" i="86" s="1"/>
  <c r="K59" i="86" s="1"/>
  <c r="D27" i="55"/>
  <c r="F31" i="56" s="1"/>
  <c r="E31" i="56" s="1"/>
  <c r="D28" i="55"/>
  <c r="F32" i="56" s="1"/>
  <c r="E32" i="56" s="1"/>
  <c r="D29" i="55"/>
  <c r="F33" i="56" s="1"/>
  <c r="E33" i="56" s="1"/>
  <c r="D30" i="55"/>
  <c r="F34" i="56" s="1"/>
  <c r="E34" i="56" s="1"/>
  <c r="D26" i="55" l="1"/>
  <c r="F30" i="56" s="1"/>
  <c r="E30" i="56" s="1"/>
  <c r="I156" i="88" l="1"/>
  <c r="I157" i="88"/>
  <c r="I158" i="88"/>
  <c r="I159" i="88"/>
  <c r="I160" i="88"/>
  <c r="I161" i="88"/>
  <c r="I162" i="88"/>
  <c r="I163" i="88"/>
  <c r="I164" i="88"/>
  <c r="I165" i="88"/>
  <c r="I67" i="88"/>
  <c r="I68" i="88"/>
  <c r="I69" i="88"/>
  <c r="I70" i="88"/>
  <c r="I71" i="88"/>
  <c r="I72" i="88"/>
  <c r="I73" i="88"/>
  <c r="I74" i="88"/>
  <c r="I75" i="88"/>
  <c r="I76" i="88"/>
  <c r="I77" i="88"/>
  <c r="I78" i="88"/>
  <c r="I79" i="88"/>
  <c r="I80" i="88"/>
  <c r="I81" i="88"/>
  <c r="I82" i="88"/>
  <c r="I83" i="88"/>
  <c r="I84" i="88"/>
  <c r="I85" i="88"/>
  <c r="I86" i="88"/>
  <c r="I87" i="88"/>
  <c r="I88" i="88"/>
  <c r="I89" i="88"/>
  <c r="I90" i="88"/>
  <c r="I91" i="88"/>
  <c r="I92" i="88"/>
  <c r="I93" i="88"/>
  <c r="I94" i="88"/>
  <c r="I95" i="88"/>
  <c r="I96" i="88"/>
  <c r="I97" i="88"/>
  <c r="I98" i="88"/>
  <c r="I99" i="88"/>
  <c r="I100" i="88"/>
  <c r="I101" i="88"/>
  <c r="I102" i="88"/>
  <c r="I103" i="88"/>
  <c r="I104" i="88"/>
  <c r="I105" i="88"/>
  <c r="I106" i="88"/>
  <c r="I107" i="88"/>
  <c r="I108" i="88"/>
  <c r="I109" i="88"/>
  <c r="I110" i="88"/>
  <c r="I111" i="88"/>
  <c r="I112" i="88"/>
  <c r="I113" i="88"/>
  <c r="I114" i="88"/>
  <c r="I115" i="88"/>
  <c r="I116" i="88"/>
  <c r="I117" i="88"/>
  <c r="I118" i="88"/>
  <c r="I119" i="88"/>
  <c r="I120" i="88"/>
  <c r="I121" i="88"/>
  <c r="I122" i="88"/>
  <c r="I123" i="88"/>
  <c r="I124" i="88"/>
  <c r="I125" i="88"/>
  <c r="I126" i="88"/>
  <c r="I127" i="88"/>
  <c r="I128" i="88"/>
  <c r="I129" i="88"/>
  <c r="I130" i="88"/>
  <c r="I131" i="88"/>
  <c r="I132" i="88"/>
  <c r="I133" i="88"/>
  <c r="I134" i="88"/>
  <c r="I135" i="88"/>
  <c r="I136" i="88"/>
  <c r="I137" i="88"/>
  <c r="I138" i="88"/>
  <c r="I139" i="88"/>
  <c r="I140" i="88"/>
  <c r="I141" i="88"/>
  <c r="I142" i="88"/>
  <c r="I143" i="88"/>
  <c r="I144" i="88"/>
  <c r="I145" i="88"/>
  <c r="I146" i="88"/>
  <c r="I147" i="88"/>
  <c r="I148" i="88"/>
  <c r="I149" i="88"/>
  <c r="I150" i="88"/>
  <c r="I151" i="88"/>
  <c r="I152" i="88"/>
  <c r="I153" i="88"/>
  <c r="I154" i="88"/>
  <c r="I155" i="88"/>
  <c r="I66" i="88"/>
  <c r="I65" i="88" l="1"/>
  <c r="I64" i="88" s="1"/>
  <c r="H31" i="55"/>
  <c r="F17" i="55"/>
  <c r="F13" i="55" s="1"/>
  <c r="G17" i="55"/>
  <c r="G13" i="55" s="1"/>
  <c r="H17" i="55"/>
  <c r="D31" i="55" l="1"/>
  <c r="F35" i="56" s="1"/>
  <c r="H25" i="55"/>
  <c r="E17" i="55"/>
  <c r="E13" i="55" s="1"/>
  <c r="E35" i="56" l="1"/>
  <c r="E29" i="56" s="1"/>
  <c r="E27" i="56" s="1"/>
  <c r="F29" i="56"/>
  <c r="F27" i="56" s="1"/>
  <c r="D25" i="55"/>
  <c r="H23" i="55"/>
  <c r="D19" i="55"/>
  <c r="F21" i="56" s="1"/>
  <c r="E21" i="56" s="1"/>
  <c r="I14" i="88"/>
  <c r="I13" i="88" s="1"/>
  <c r="H95" i="32" l="1"/>
  <c r="F25" i="56"/>
  <c r="G95" i="32"/>
  <c r="E25" i="56"/>
  <c r="I63" i="88"/>
  <c r="I62" i="88" s="1"/>
  <c r="F22" i="56" l="1"/>
  <c r="F19" i="56"/>
  <c r="J77" i="86" l="1"/>
  <c r="J76" i="86" s="1"/>
  <c r="K77" i="86"/>
  <c r="K76" i="86" s="1"/>
  <c r="G94" i="32"/>
  <c r="G93" i="32" s="1"/>
  <c r="G92" i="32" s="1"/>
  <c r="G91" i="32" s="1"/>
  <c r="G89" i="32" s="1"/>
  <c r="H94" i="32"/>
  <c r="H93" i="32" s="1"/>
  <c r="H92" i="32" s="1"/>
  <c r="H91" i="32" s="1"/>
  <c r="H89" i="32" s="1"/>
  <c r="G86" i="32"/>
  <c r="G85" i="32" s="1"/>
  <c r="G84" i="32" s="1"/>
  <c r="G83" i="32" s="1"/>
  <c r="G82" i="32" s="1"/>
  <c r="G80" i="32" s="1"/>
  <c r="J38" i="86" s="1"/>
  <c r="H86" i="32"/>
  <c r="H85" i="32" s="1"/>
  <c r="H84" i="32" s="1"/>
  <c r="H83" i="32" s="1"/>
  <c r="H82" i="32" s="1"/>
  <c r="H80" i="32" s="1"/>
  <c r="K38" i="86" s="1"/>
  <c r="H77" i="32"/>
  <c r="H76" i="32" s="1"/>
  <c r="H75" i="32" s="1"/>
  <c r="H74" i="32" s="1"/>
  <c r="H73" i="32" s="1"/>
  <c r="H71" i="32" s="1"/>
  <c r="K34" i="86" s="1"/>
  <c r="G87" i="32" l="1"/>
  <c r="G26" i="65" s="1"/>
  <c r="J48" i="73" s="1"/>
  <c r="J53" i="86"/>
  <c r="H87" i="32"/>
  <c r="H26" i="65" s="1"/>
  <c r="K48" i="73" s="1"/>
  <c r="K53" i="86"/>
  <c r="G78" i="32"/>
  <c r="G25" i="65" s="1"/>
  <c r="J44" i="73" s="1"/>
  <c r="H78" i="32"/>
  <c r="H25" i="65" s="1"/>
  <c r="K44" i="73" s="1"/>
  <c r="H69" i="32"/>
  <c r="H67" i="32" l="1"/>
  <c r="H41" i="32" s="1"/>
  <c r="K33" i="86"/>
  <c r="K13" i="86" s="1"/>
  <c r="D23" i="55" l="1"/>
  <c r="E19" i="56" l="1"/>
  <c r="E15" i="56" s="1"/>
  <c r="G77" i="32"/>
  <c r="G76" i="32" s="1"/>
  <c r="G75" i="32" s="1"/>
  <c r="G74" i="32" s="1"/>
  <c r="G73" i="32" s="1"/>
  <c r="G71" i="32" s="1"/>
  <c r="J34" i="86" s="1"/>
  <c r="J33" i="86" s="1"/>
  <c r="J13" i="86" s="1"/>
  <c r="G69" i="32" l="1"/>
  <c r="G67" i="32" s="1"/>
  <c r="G41" i="32" s="1"/>
  <c r="G34" i="32" l="1"/>
  <c r="G33" i="32" s="1"/>
  <c r="G32" i="32" s="1"/>
  <c r="G31" i="32" s="1"/>
  <c r="G30" i="32" s="1"/>
  <c r="G28" i="32" s="1"/>
  <c r="E13" i="56"/>
  <c r="E11" i="56" s="1"/>
  <c r="H24" i="65"/>
  <c r="K40" i="73" s="1"/>
  <c r="K39" i="73" s="1"/>
  <c r="G24" i="65"/>
  <c r="J40" i="73" s="1"/>
  <c r="J39" i="73" s="1"/>
  <c r="G26" i="32" l="1"/>
  <c r="G17" i="65" s="1"/>
  <c r="J45" i="86"/>
  <c r="J44" i="86" s="1"/>
  <c r="J43" i="86" s="1"/>
  <c r="H23" i="65"/>
  <c r="G23" i="65"/>
  <c r="D17" i="55"/>
  <c r="G24" i="32" l="1"/>
  <c r="G22" i="32" s="1"/>
  <c r="G20" i="32" s="1"/>
  <c r="G18" i="32" s="1"/>
  <c r="G16" i="32" s="1"/>
  <c r="H13" i="55"/>
  <c r="D15" i="55"/>
  <c r="F15" i="56" s="1"/>
  <c r="G16" i="65"/>
  <c r="G15" i="65" s="1"/>
  <c r="J15" i="73"/>
  <c r="J14" i="73" s="1"/>
  <c r="J13" i="73" s="1"/>
  <c r="G39" i="32"/>
  <c r="G37" i="32" s="1"/>
  <c r="G35" i="32" s="1"/>
  <c r="D13" i="55" l="1"/>
  <c r="G15" i="32"/>
  <c r="G13" i="32" s="1"/>
  <c r="H34" i="32"/>
  <c r="H33" i="32" s="1"/>
  <c r="H32" i="32" s="1"/>
  <c r="H31" i="32" s="1"/>
  <c r="H30" i="32" s="1"/>
  <c r="H28" i="32" s="1"/>
  <c r="F13" i="56"/>
  <c r="F11" i="56" s="1"/>
  <c r="J52" i="86"/>
  <c r="J51" i="86" s="1"/>
  <c r="J11" i="86" s="1"/>
  <c r="K52" i="86"/>
  <c r="K51" i="86" s="1"/>
  <c r="G13" i="65"/>
  <c r="H39" i="32"/>
  <c r="H37" i="32" s="1"/>
  <c r="H35" i="32" s="1"/>
  <c r="H26" i="32" l="1"/>
  <c r="K45" i="86"/>
  <c r="K44" i="86" s="1"/>
  <c r="K43" i="86" s="1"/>
  <c r="K11" i="86" s="1"/>
  <c r="J11" i="73"/>
  <c r="G11" i="55"/>
  <c r="H11" i="55"/>
  <c r="F11" i="55"/>
  <c r="H24" i="32" l="1"/>
  <c r="H22" i="32" s="1"/>
  <c r="H20" i="32" s="1"/>
  <c r="H18" i="32" s="1"/>
  <c r="H16" i="32" s="1"/>
  <c r="H15" i="32" s="1"/>
  <c r="H13" i="32" s="1"/>
  <c r="H17" i="65"/>
  <c r="E11" i="55"/>
  <c r="D11" i="55" s="1"/>
  <c r="H16" i="65" l="1"/>
  <c r="H15" i="65" s="1"/>
  <c r="H13" i="65" s="1"/>
  <c r="K15" i="73"/>
  <c r="K14" i="73" s="1"/>
  <c r="K13" i="73" s="1"/>
  <c r="K11" i="73" s="1"/>
</calcChain>
</file>

<file path=xl/sharedStrings.xml><?xml version="1.0" encoding="utf-8"?>
<sst xmlns="http://schemas.openxmlformats.org/spreadsheetml/2006/main" count="2582" uniqueCount="725">
  <si>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</si>
  <si>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</si>
  <si>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</si>
  <si>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</si>
  <si>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</si>
  <si>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</si>
  <si>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</si>
  <si>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</si>
  <si>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</si>
  <si>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</si>
  <si>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</si>
  <si>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</si>
  <si>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</si>
  <si>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</si>
  <si>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</si>
  <si>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</si>
  <si>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</si>
  <si>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</si>
  <si>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</si>
  <si>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 xml:space="preserve"> ______________ ի    ___Ն որոշման</t>
  </si>
  <si>
    <t>Հավելված N 3</t>
  </si>
  <si>
    <t>Բաժին</t>
  </si>
  <si>
    <t>Խումբ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</si>
  <si>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</si>
  <si>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</si>
  <si>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</si>
  <si>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</si>
  <si>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</si>
  <si>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</si>
  <si>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</si>
  <si>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</si>
  <si>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</si>
  <si>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</si>
  <si>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</si>
  <si>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ՈՉ ՖԻՆԱՆՍԱԿԱՆ ԱԿՏԻՎՆԵՐԻ ԳԾՈՎ ԾԱԽՍԵՐ</t>
  </si>
  <si>
    <t>ՀԻՄՆԱԿԱՆ ՄԻՋՈՑՆԵՐ</t>
  </si>
  <si>
    <t>ՇԵՆՔԵՐ ԵՎ ՇԻՆՈՒԹՅՈՒՆՆԵՐ</t>
  </si>
  <si>
    <t xml:space="preserve"> այդ թվում՝</t>
  </si>
  <si>
    <t>09</t>
  </si>
  <si>
    <t>01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</si>
  <si>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</si>
  <si>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</si>
  <si>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</si>
  <si>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</si>
  <si>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</si>
  <si>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- Շենքերի և շինությունների կապիտալ վերանորոգում</t>
  </si>
  <si>
    <t>02</t>
  </si>
  <si>
    <t xml:space="preserve"> Միջնակարգ ընդհանուր կրթություն</t>
  </si>
  <si>
    <t xml:space="preserve"> Հիմնական ընդհանուր կրթություն</t>
  </si>
  <si>
    <t>այդ թվում՝</t>
  </si>
  <si>
    <t>ՀՀ կառավարության  2025 թվականի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</si>
  <si>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</si>
  <si>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</si>
  <si>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</si>
  <si>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</si>
  <si>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</si>
  <si>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</si>
  <si>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</si>
  <si>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</si>
  <si>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</si>
  <si>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</si>
  <si>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</si>
  <si>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</si>
  <si>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</si>
  <si>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</si>
  <si>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</si>
  <si>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</si>
  <si>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</si>
  <si>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</si>
  <si>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</si>
  <si>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</si>
  <si>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</si>
  <si>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</si>
  <si>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</si>
  <si>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</si>
  <si>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</si>
  <si>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 ԲՍԿ </t>
  </si>
  <si>
    <t xml:space="preserve"> ՄԵՔԵՆԱՆԵՐ  ԵՎ  ՍԱՐՔԱՎՈՐՈՒՄՆԵՐ</t>
  </si>
  <si>
    <t>Հավելված N 5</t>
  </si>
  <si>
    <t xml:space="preserve"> - Այլ մեքենաներ և սարքավորումներ</t>
  </si>
  <si>
    <t xml:space="preserve"> այդ թվում`ըստ ուղղությունների</t>
  </si>
  <si>
    <t xml:space="preserve"> - Շենքերի և շինությունների շինարարություն</t>
  </si>
  <si>
    <t xml:space="preserve"> Հանրակրթական դպրոցների նոր շենքերի կառուցում</t>
  </si>
  <si>
    <t>Հանրակրթական դպրոցների, մանկապարտեզների և կրթահամալիրների գույքով և տեխնիկայով ապահովում</t>
  </si>
  <si>
    <t>ՀԱՅԱՍՏԱՆԻ ՀԱՆՐԱՊԵՏՈՒԹՅԱՆ ԿԱՌԱՎԱՐՈՒԹՅԱՆ 2024 ԹՎԱԿԱՆԻ ԴԵԿՏԵՄԲԵՐԻ 27-Ի N 2060-Ն ՈՐՈՇՄԱՆ N 5 ՀԱՎԵԼՎԱԾԻ N 2 ԱՂՅՈՒՍԱԿՈՒՄ ԿԱՏԱՐՎՈՂ ԼՐԱՑՈՒՄՆԵՐԸ</t>
  </si>
  <si>
    <t>Ցուցանիշների փոփոխությունը (ավելացումները նշված են դրական նշանով)</t>
  </si>
  <si>
    <t>1236 - 32003</t>
  </si>
  <si>
    <t>Հանրակրթական դպրոցների նոր շենքերի կառուցում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</si>
  <si>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</si>
  <si>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</si>
  <si>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</si>
  <si>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</si>
  <si>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անվանումները` Հանրակրթական դպրոցներ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</si>
  <si>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</si>
  <si>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</si>
  <si>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 xml:space="preserve">Ցուցանիշների փոփոխությունը (ավելացումները նշված են դրական նշանով)  </t>
  </si>
  <si>
    <t>ՀԱՅԱՍՏԱՆԻ ՀԱՆՐԱՊԵՏՈՒԹՅԱՆ ԿԱՌԱՎԱՐՈՒԹՅԱՆ 2024 ԹՎԱԿԱՆԻ ԴԵԿՏԵՄԲԵՐԻ 27-Ի N 2060-Ն ՈՐՈՇՄԱՆ N 9 ՀԱՎԵԼՎԱԾՈՒՄ ԿԱՏԱՐՎՈՂ ԼՐԱՑՈՒՄՆԵՐԸ</t>
  </si>
  <si>
    <t>ՀԱՅԱՍՏԱՆԻ ՀԱՆՐԱՊԵՏՈՒԹՅԱՆ ԿԱՌԱՎԱՐՈՒԹՅԱՆ 2024 ԹՎԱԿԱՆԻ ԴԵԿՏԵՄԲԵՐԻ 27-Ի N 2060-Ն ՈՐՈՇՄԱՆ N 9.1 ՀԱՎԵԼՎԱԾՈՒՄ ԿԱՏԱՐՎՈՂ ԼՐԱՑՈՒՄՆԵՐԸ</t>
  </si>
  <si>
    <t xml:space="preserve"> Միջոցառում</t>
  </si>
  <si>
    <t>Հավելված N 9</t>
  </si>
  <si>
    <t>ՀՀ Արագածոտնի մարզ</t>
  </si>
  <si>
    <t>ՀՀ Գեղարքունիքի մարզ</t>
  </si>
  <si>
    <t xml:space="preserve">ՀՀ կառավարության  2024 թվականի </t>
  </si>
  <si>
    <t xml:space="preserve">ՀԱՅԱՍՏԱՆԻ ՀԱՆՐԱՊԵՏՈՒԹՅԱՆ ԿԱՌԱՎԱՐՈՒԹՅԱՆ 2023 ԹՎԱԿԱՆԻ ԴԵԿՏԵՄԲԵՐԻ 28-Ի N 2323-Ն N 10 ՀԱՎԵԼՎԱԾՈՒՄ ԿԱՏԱՐՎՈՂ ԼՐԱՑՈՒՄՆԵՐԸ
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</si>
  <si>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</si>
  <si>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</si>
  <si>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</si>
  <si>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</si>
  <si>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</si>
  <si>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</si>
  <si>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</si>
  <si>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</si>
  <si>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02</t>
  </si>
  <si>
    <t>Դաս N 01</t>
  </si>
  <si>
    <t>հատ</t>
  </si>
  <si>
    <t>ԳՀ</t>
  </si>
  <si>
    <t>ՀՀ Գեղարքունիքի մարզպետի աշխատակազմ</t>
  </si>
  <si>
    <t>Հավելված N 2</t>
  </si>
  <si>
    <t>ՀՀ ԳԵՂԱՐՔՈՒՆԻՔԻ ՄԱՐԶՊԵՏԻ ԱՇԽԱՏԱԿԱԶՄ</t>
  </si>
  <si>
    <t>ՀՀ Արագածոտնի մարզպետի աշխատակազմ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</si>
  <si>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</si>
  <si>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</si>
  <si>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 ՄԱՍ I.  ԱՊՐԱՆՔՆԵՐ</t>
  </si>
  <si>
    <t>39141260-501</t>
  </si>
  <si>
    <t>39111320-502</t>
  </si>
  <si>
    <t>39121200-502</t>
  </si>
  <si>
    <t>39121200-503</t>
  </si>
  <si>
    <t>39121200-504</t>
  </si>
  <si>
    <t>39111140-501</t>
  </si>
  <si>
    <t>39111140-502</t>
  </si>
  <si>
    <t>39111140-503</t>
  </si>
  <si>
    <t>39121100-502</t>
  </si>
  <si>
    <t>39111140-504</t>
  </si>
  <si>
    <t>39121520-501</t>
  </si>
  <si>
    <t>39141260-502</t>
  </si>
  <si>
    <t>39292110-502</t>
  </si>
  <si>
    <t>39141120-501</t>
  </si>
  <si>
    <t>39141240-501</t>
  </si>
  <si>
    <t>39141120-502</t>
  </si>
  <si>
    <t>39141120-503</t>
  </si>
  <si>
    <t>44411760-501</t>
  </si>
  <si>
    <t>39141120-504</t>
  </si>
  <si>
    <t>39121200-505</t>
  </si>
  <si>
    <t>39121200-506</t>
  </si>
  <si>
    <t>39141120-506</t>
  </si>
  <si>
    <t>39132100-501</t>
  </si>
  <si>
    <t>39111220-501</t>
  </si>
  <si>
    <t>39121360-501</t>
  </si>
  <si>
    <t>39111140-505</t>
  </si>
  <si>
    <t>39121520-502</t>
  </si>
  <si>
    <t>39141260-503</t>
  </si>
  <si>
    <t>39714200-501</t>
  </si>
  <si>
    <t>39111140-506</t>
  </si>
  <si>
    <t>39141120-507</t>
  </si>
  <si>
    <t>39111140-507</t>
  </si>
  <si>
    <t>37421151-501</t>
  </si>
  <si>
    <t>37421153-501</t>
  </si>
  <si>
    <t>37421300-501</t>
  </si>
  <si>
    <t>37421170-501</t>
  </si>
  <si>
    <t>37421171-501</t>
  </si>
  <si>
    <t>37471200-501</t>
  </si>
  <si>
    <t>39711140-502</t>
  </si>
  <si>
    <t>39121200-508</t>
  </si>
  <si>
    <t>39221100-510</t>
  </si>
  <si>
    <t>39221100-506</t>
  </si>
  <si>
    <t>39221100-507</t>
  </si>
  <si>
    <t>39141120-510</t>
  </si>
  <si>
    <t>39221310-502</t>
  </si>
  <si>
    <t>39221312-505</t>
  </si>
  <si>
    <t>39221312-506</t>
  </si>
  <si>
    <t>39221312-507</t>
  </si>
  <si>
    <t>39221312-508</t>
  </si>
  <si>
    <t>39221170-501</t>
  </si>
  <si>
    <t>39221280-501</t>
  </si>
  <si>
    <t>39221100-508</t>
  </si>
  <si>
    <t>39221100-504</t>
  </si>
  <si>
    <t>39221100-509</t>
  </si>
  <si>
    <t>39221370-501</t>
  </si>
  <si>
    <t>39221380-501</t>
  </si>
  <si>
    <t>39221100-511</t>
  </si>
  <si>
    <t>39221100-512</t>
  </si>
  <si>
    <t>39221100-513</t>
  </si>
  <si>
    <t>39241120-501</t>
  </si>
  <si>
    <t>39221100-514</t>
  </si>
  <si>
    <t>39221130-501</t>
  </si>
  <si>
    <t>39221130-502</t>
  </si>
  <si>
    <t>37311100-501</t>
  </si>
  <si>
    <t>38651200-501</t>
  </si>
  <si>
    <t>30211200-501</t>
  </si>
  <si>
    <t>30239150-501</t>
  </si>
  <si>
    <t>31151120-501</t>
  </si>
  <si>
    <t>30211280-501</t>
  </si>
  <si>
    <t>39141120-509</t>
  </si>
  <si>
    <t>39121450-501</t>
  </si>
  <si>
    <t>39221220-501</t>
  </si>
  <si>
    <t>38411200-505</t>
  </si>
  <si>
    <t>33141211-502</t>
  </si>
  <si>
    <t>38311100-501</t>
  </si>
  <si>
    <t>33191120-501</t>
  </si>
  <si>
    <t>39111140-508</t>
  </si>
  <si>
    <t>39121100-503</t>
  </si>
  <si>
    <t>39713432-501</t>
  </si>
  <si>
    <t>39714200-502</t>
  </si>
  <si>
    <t>39711140-503</t>
  </si>
  <si>
    <t>39121200-509</t>
  </si>
  <si>
    <t>42921180-502</t>
  </si>
  <si>
    <t>42921180-501</t>
  </si>
  <si>
    <t>39835000-502</t>
  </si>
  <si>
    <t>39224341-502</t>
  </si>
  <si>
    <t>38411200-503</t>
  </si>
  <si>
    <t>38411200-504</t>
  </si>
  <si>
    <t>39224331-501</t>
  </si>
  <si>
    <t>39221170-503</t>
  </si>
  <si>
    <t>ԷԱՃ</t>
  </si>
  <si>
    <t>զգեստապահարաններ</t>
  </si>
  <si>
    <t>նստարաններ</t>
  </si>
  <si>
    <t>սեղաններ</t>
  </si>
  <si>
    <t>աթոռներ</t>
  </si>
  <si>
    <t>գրասեղաններ</t>
  </si>
  <si>
    <t>գրապահարաններ</t>
  </si>
  <si>
    <t>գրատախտակներ</t>
  </si>
  <si>
    <t>դարակներով պահարաններ</t>
  </si>
  <si>
    <t>մանկական մահճակալներ</t>
  </si>
  <si>
    <t>զուգարանի թղթի բռնակ</t>
  </si>
  <si>
    <t>փաստաթղթերի պահման պահարաններ</t>
  </si>
  <si>
    <t>բազկաթոռ՝ ղեկավարի</t>
  </si>
  <si>
    <t>սեղան՝ ղեկավարի</t>
  </si>
  <si>
    <t>օդորակիչ</t>
  </si>
  <si>
    <t>մարմնամարզական պատ</t>
  </si>
  <si>
    <t>մարմնամարզական նստարան</t>
  </si>
  <si>
    <t>մարմնամարզական ներքնակներ</t>
  </si>
  <si>
    <t>մարմնամարզական օղակներ</t>
  </si>
  <si>
    <t>մարմնամարզական գնդակ</t>
  </si>
  <si>
    <t>բուլավա</t>
  </si>
  <si>
    <t>կենցաղային սառնարաններ</t>
  </si>
  <si>
    <t>խոհանոցային սարքեր</t>
  </si>
  <si>
    <t>փոքր կաթսաներ</t>
  </si>
  <si>
    <t>կաթսա մետաղական</t>
  </si>
  <si>
    <t>սննդի տարաներ</t>
  </si>
  <si>
    <t>թաս մետաղական</t>
  </si>
  <si>
    <t>շերեփ</t>
  </si>
  <si>
    <t>գդալներ</t>
  </si>
  <si>
    <t>խոհանոցային դանակներ</t>
  </si>
  <si>
    <t>բաժակներ</t>
  </si>
  <si>
    <t>ջերմաչափեր</t>
  </si>
  <si>
    <t>դույլ պլաստմասե</t>
  </si>
  <si>
    <t>աղբարկղ, պլաստմասե</t>
  </si>
  <si>
    <t>հատակ մաքրելու ձող, պլաստմասե, փայտյա</t>
  </si>
  <si>
    <t>կշեռքներ</t>
  </si>
  <si>
    <t xml:space="preserve">օդորակիչ </t>
  </si>
  <si>
    <t>փոշեկուլ</t>
  </si>
  <si>
    <t>բժշկական կահույք</t>
  </si>
  <si>
    <t>էլեկտրոնային կշեռքներ և պարագաներ</t>
  </si>
  <si>
    <t>բժշկական այլ գործիքներ և պարագաներ</t>
  </si>
  <si>
    <t>հագուստի չորանոցներ</t>
  </si>
  <si>
    <t>սեղան՝ արդուկի, մետաղյա կարկասով</t>
  </si>
  <si>
    <t>համակարգիչ ամբողջը մեկում</t>
  </si>
  <si>
    <t>անխափան սնուցման աղբյուրներ</t>
  </si>
  <si>
    <t>տպիչ սարք, բազմաֆունկցիոնալ, A4, 35 էջ/րոպե արագության</t>
  </si>
  <si>
    <t>դյուրակիր համակարգիչներ</t>
  </si>
  <si>
    <t>պրոյեկտորներ</t>
  </si>
  <si>
    <t>դաշնամուրներ</t>
  </si>
  <si>
    <t>39111320-501</t>
  </si>
  <si>
    <t>39221100-501</t>
  </si>
  <si>
    <t>39221100-502</t>
  </si>
  <si>
    <t>39221100-503</t>
  </si>
  <si>
    <t>39121600-501</t>
  </si>
  <si>
    <t>39221312-504</t>
  </si>
  <si>
    <t>39221230-501</t>
  </si>
  <si>
    <t>39711200-501</t>
  </si>
  <si>
    <t>39711120-501</t>
  </si>
  <si>
    <t>39713210-501</t>
  </si>
  <si>
    <t>խոհանոցային կահույք</t>
  </si>
  <si>
    <t>լրակազմ</t>
  </si>
  <si>
    <t>կերակրատեսակների պատրաստման պարագաներ</t>
  </si>
  <si>
    <t>սննդի խառնիչներ</t>
  </si>
  <si>
    <t>սառցարաններ</t>
  </si>
  <si>
    <t>լվացքի մեքենաներ համակցված չորանոցների հետ</t>
  </si>
  <si>
    <t>Արտաշավան բնակավայրի «Կակաչ» մանկապարտեզ</t>
  </si>
  <si>
    <t>Ապարան համայնքի Շենավան գյուղի մանկապարտեզ</t>
  </si>
  <si>
    <t xml:space="preserve">Ալագյազ համայնքի «Մոդուլային» տիպի 144 տեղ հզորությամբ մսուր-մանկապարտեզ </t>
  </si>
  <si>
    <t xml:space="preserve">Աշտարակի թիվ 4 «Հասմիկ» մանկապարտեզ </t>
  </si>
  <si>
    <t>Աշտարակ համայնքի Ուշի բնակավայրի մանկապարտեզ</t>
  </si>
  <si>
    <t>Ապարան համայնքի Արագածի Լիա Տեր–Ղևոնդյանի անվան մանկապարտեզ</t>
  </si>
  <si>
    <t>ՀՀ Արարատի մարզպետի աշխատակազմ</t>
  </si>
  <si>
    <t>39121520-504</t>
  </si>
  <si>
    <t>39141120-514</t>
  </si>
  <si>
    <t>44411760-502</t>
  </si>
  <si>
    <t>39221100-515</t>
  </si>
  <si>
    <t>39221370-502</t>
  </si>
  <si>
    <t>39221380-502</t>
  </si>
  <si>
    <t>39221100-517</t>
  </si>
  <si>
    <t>39221100-518</t>
  </si>
  <si>
    <t>39221100-519</t>
  </si>
  <si>
    <t>39221130-504</t>
  </si>
  <si>
    <t>39224331-503</t>
  </si>
  <si>
    <t>39141120-517</t>
  </si>
  <si>
    <t>39141120-515</t>
  </si>
  <si>
    <t>39121520-505</t>
  </si>
  <si>
    <t>39141260-505</t>
  </si>
  <si>
    <t>39141120-518</t>
  </si>
  <si>
    <t>39141120-516</t>
  </si>
  <si>
    <t>39121200-510</t>
  </si>
  <si>
    <t>39221240-502</t>
  </si>
  <si>
    <t>39141120-521</t>
  </si>
  <si>
    <t>39121200-514</t>
  </si>
  <si>
    <t>33191120-503</t>
  </si>
  <si>
    <t>33141211-503</t>
  </si>
  <si>
    <t>33191120-504</t>
  </si>
  <si>
    <t>39121200-511</t>
  </si>
  <si>
    <t>39141120-519</t>
  </si>
  <si>
    <t>39121200-512</t>
  </si>
  <si>
    <t>39121100-504</t>
  </si>
  <si>
    <t>33191180-502</t>
  </si>
  <si>
    <t>39132100-502</t>
  </si>
  <si>
    <t>39111220-502</t>
  </si>
  <si>
    <t>39111140-511</t>
  </si>
  <si>
    <t>39714200-503</t>
  </si>
  <si>
    <t>37421151-502</t>
  </si>
  <si>
    <t>37421170-502</t>
  </si>
  <si>
    <t>39713100-502</t>
  </si>
  <si>
    <t>33141211-504</t>
  </si>
  <si>
    <t>38411200-506</t>
  </si>
  <si>
    <t>39221220-502</t>
  </si>
  <si>
    <t>31151120-502</t>
  </si>
  <si>
    <t>37421300-502</t>
  </si>
  <si>
    <t>37421171-502</t>
  </si>
  <si>
    <t>37471200-502</t>
  </si>
  <si>
    <t>32331300-502</t>
  </si>
  <si>
    <t>39714200-504</t>
  </si>
  <si>
    <t>39121200-513</t>
  </si>
  <si>
    <t>39141120-520</t>
  </si>
  <si>
    <t>39221130-503</t>
  </si>
  <si>
    <t>39711140-504</t>
  </si>
  <si>
    <t>39711120-502</t>
  </si>
  <si>
    <t>39713432-502</t>
  </si>
  <si>
    <t>39221280-502</t>
  </si>
  <si>
    <t>39241120-503</t>
  </si>
  <si>
    <t>39221170-504</t>
  </si>
  <si>
    <t>42921180-503</t>
  </si>
  <si>
    <t>42921180-504</t>
  </si>
  <si>
    <t>38311100-502</t>
  </si>
  <si>
    <t>39221100-516</t>
  </si>
  <si>
    <t>39221100-520</t>
  </si>
  <si>
    <t>30211280-502</t>
  </si>
  <si>
    <t xml:space="preserve">30211200-502 </t>
  </si>
  <si>
    <t>38651200-502</t>
  </si>
  <si>
    <t>սպասքի չորանոցներ</t>
  </si>
  <si>
    <t>բժշկական թախտեր</t>
  </si>
  <si>
    <t>սպասք լվացող սարքեր</t>
  </si>
  <si>
    <t>ձայներիզների նվագարկիչներ</t>
  </si>
  <si>
    <t>ՀՀ Արարատի մարզ</t>
  </si>
  <si>
    <t>ՀՀ Արմավիրի մարզպետի աշխատակազմ</t>
  </si>
  <si>
    <t>42911150-504</t>
  </si>
  <si>
    <t>39132210-501</t>
  </si>
  <si>
    <t>30239150-503</t>
  </si>
  <si>
    <t>դաշնամուր</t>
  </si>
  <si>
    <t>օդափոխման սարքավորումներ</t>
  </si>
  <si>
    <t>տեսակավորման դարակաշարեր</t>
  </si>
  <si>
    <t>ՀՀ Արմավիրի մարզ</t>
  </si>
  <si>
    <t>Արաքս համայնքի Խորոնք գյուղի մանկապարտեզ</t>
  </si>
  <si>
    <t>Արաքս համայնքի Ջրառատ գյուղի մանկապարտեզ</t>
  </si>
  <si>
    <t>Արաքս համայնքի Մեծամոր գյուղի մանկապարտեզ</t>
  </si>
  <si>
    <t>Բաղրամյան համայնքի Հուշակերտ գյուղի  մանկապարտեզ</t>
  </si>
  <si>
    <t>Արմավիր համայնքի Սարդարապատ գյուղի մանկապարտեզ</t>
  </si>
  <si>
    <t>Արմավիր համայնքի Արաքս գյուղի մանկապարտեզ</t>
  </si>
  <si>
    <t>Մեծամոր համայնքի Ջանֆիդա գյուղի Վազգեն Սարգսյանի անվան մանկապարտեզ</t>
  </si>
  <si>
    <t>Մեծամոր համայնքի Զարթոնք գյուղի մանկապարտեզ</t>
  </si>
  <si>
    <t>Մեծամոր համայնքի Արևիկ գյուղի «Մոդուլային» տիպի 144 տեղ հզորությամբ մսուր-մանկապարտեզ</t>
  </si>
  <si>
    <t>Վաղարշապատ համայնքի թիվ 3 Ծիծեռնակ մսուր-մանկապարտեզ</t>
  </si>
  <si>
    <t>Արաքս համայնքի Գայ գյուղի մանկապարտեզ</t>
  </si>
  <si>
    <t>Արաքս համայնքի Արաքս գյուղի մանկապարտեզ</t>
  </si>
  <si>
    <t>Արաքս համայնք Առատաշեն գյուղի մանկապարտեզ</t>
  </si>
  <si>
    <t>Փարաքար համայնքի Արևաշատ գյուղի մանկապարտեզ</t>
  </si>
  <si>
    <t>Արմավիր համայնքի Արմավիր քաղաքի թիվ 2 մսուր-մանկապարտեզ</t>
  </si>
  <si>
    <t>Արմավիր համայնքի Արմավիր քաղաքի թիվ 11 մսուր-մանկապարտեզ</t>
  </si>
  <si>
    <t>Արմավիր համայնքի Խանջյան գյուղի մանկապարտեզ</t>
  </si>
  <si>
    <t>Արմավիր համայնքի Արմավիր քաղաքի թիվ 5 մսուր-մանկապարտեզ</t>
  </si>
  <si>
    <t>Մեծամոր համայնքի Մեծամոր քաղաքի թիվ 2 մսուր մանկապարտեզ</t>
  </si>
  <si>
    <t>Մեծամոր համայնքի Մեծամոր քաղաքի թիվ 3 մսուր մանկապարտեզ</t>
  </si>
  <si>
    <t>Մեծամոր համայնքի Տարոնիկ գյուղի մանկապարտեզ</t>
  </si>
  <si>
    <t xml:space="preserve">Մեծամոր համայնքի Տանձուտ գյուղի մանկապարտեզ </t>
  </si>
  <si>
    <t xml:space="preserve">Վաղարշապատ համայնքի թիվ 4 Ձնծաղիկ մսուր-մանկապարտեզ </t>
  </si>
  <si>
    <t xml:space="preserve">Վաղարշապատ համայնքի թիվ 6 Արևիկ մսուր-մանկապարտեզ </t>
  </si>
  <si>
    <t xml:space="preserve">Խոյ համայնքի Հայթաղ գյուղի մանկապարտեզ </t>
  </si>
  <si>
    <t>Բաղրամյան համայնքի Լեռնագոգ գյուղի  մանկապարտեզ</t>
  </si>
  <si>
    <t>Փարաքար համայնքի Բաղրամյան գյուղի մանկապարտեզ</t>
  </si>
  <si>
    <t>Վաղարշապատ համայնքի թիվ 10 «Ոսկեհատ» մանկապարտեզ</t>
  </si>
  <si>
    <t>33141211-501</t>
  </si>
  <si>
    <t>բժշկական այլ գործիքներ―պարագաներ</t>
  </si>
  <si>
    <t>39121520-507</t>
  </si>
  <si>
    <t>39141120-529</t>
  </si>
  <si>
    <t>39141120-530</t>
  </si>
  <si>
    <t>39141120-531</t>
  </si>
  <si>
    <t>39121200-515</t>
  </si>
  <si>
    <t>39141120-532</t>
  </si>
  <si>
    <t>39221240-504</t>
  </si>
  <si>
    <t>39111220-505</t>
  </si>
  <si>
    <t>բազկաթոռ` ղեկավարի</t>
  </si>
  <si>
    <t>39121520-508</t>
  </si>
  <si>
    <t>39141260-513</t>
  </si>
  <si>
    <t>39141120-534</t>
  </si>
  <si>
    <t>39121200-516</t>
  </si>
  <si>
    <t>39141120-536</t>
  </si>
  <si>
    <t>39121100-507</t>
  </si>
  <si>
    <t>39711350-503</t>
  </si>
  <si>
    <t>մսաղաց</t>
  </si>
  <si>
    <t>39121200-501</t>
  </si>
  <si>
    <t>42911150-502</t>
  </si>
  <si>
    <t>37421151-504</t>
  </si>
  <si>
    <t>37421300-504</t>
  </si>
  <si>
    <t>37471200-504</t>
  </si>
  <si>
    <t>39221312-513</t>
  </si>
  <si>
    <t>39221312-514</t>
  </si>
  <si>
    <t>39221312-515</t>
  </si>
  <si>
    <t>39221312-516</t>
  </si>
  <si>
    <t>39221100-521</t>
  </si>
  <si>
    <t>39221100-522</t>
  </si>
  <si>
    <t>39221370-505</t>
  </si>
  <si>
    <t>39221380-504</t>
  </si>
  <si>
    <t>39221100-523</t>
  </si>
  <si>
    <t>39221100-524</t>
  </si>
  <si>
    <t>39221100-525</t>
  </si>
  <si>
    <t>38411200-510</t>
  </si>
  <si>
    <t>38411200-511</t>
  </si>
  <si>
    <t>39224341-504</t>
  </si>
  <si>
    <t>39835000-504</t>
  </si>
  <si>
    <t>38411200-512</t>
  </si>
  <si>
    <t>37411580-504</t>
  </si>
  <si>
    <t>դյուրակիր սառնարաններ</t>
  </si>
  <si>
    <t>30211280-505</t>
  </si>
  <si>
    <t>30211200-504</t>
  </si>
  <si>
    <t>38651200-504</t>
  </si>
  <si>
    <t>39221280-504</t>
  </si>
  <si>
    <t>39241120-505</t>
  </si>
  <si>
    <t>39224331-504</t>
  </si>
  <si>
    <t>39221170-509</t>
  </si>
  <si>
    <t>42921180-507</t>
  </si>
  <si>
    <t>42921180-508</t>
  </si>
  <si>
    <t>38311100-504</t>
  </si>
  <si>
    <t>էլեկտրոնային կշեռքներ― պարագաներ</t>
  </si>
  <si>
    <t>39711140-507</t>
  </si>
  <si>
    <t>39121200-517</t>
  </si>
  <si>
    <t>39141120-535</t>
  </si>
  <si>
    <t>39221310-504</t>
  </si>
  <si>
    <t>39221170-508</t>
  </si>
  <si>
    <t>39221100-526</t>
  </si>
  <si>
    <t>39711140-508</t>
  </si>
  <si>
    <t>39711120-504</t>
  </si>
  <si>
    <t>39713432-504</t>
  </si>
  <si>
    <t>33191120-505</t>
  </si>
  <si>
    <t>32421300-501</t>
  </si>
  <si>
    <t>ցանցային բաժանարար</t>
  </si>
  <si>
    <t>33191180-504</t>
  </si>
  <si>
    <t>39714200-510</t>
  </si>
  <si>
    <t>32331300-503</t>
  </si>
  <si>
    <t>Մարտունու համայնքի Ծովասար գյուղի մանկապարտեզ</t>
  </si>
  <si>
    <t>Մարտունու համայնքի Վարդենիկ բնակավայրի Բանավան թաղամասի թիվ 1 մանկապարտեզ</t>
  </si>
  <si>
    <t xml:space="preserve">ՀՀ Գեղարքունիքի մարզի Աստղաձոր համայնքում «Մոդուլային» տիպի 144 տեղ հզորությամբ մսուր-մանկապարտեզ </t>
  </si>
  <si>
    <t>ՀՀ Կոտայքի մարզպետի աշխատակազմ</t>
  </si>
  <si>
    <t>373111001-503</t>
  </si>
  <si>
    <t>39711350-502</t>
  </si>
  <si>
    <t>42911150-501</t>
  </si>
  <si>
    <t>ՀՀ Կոտայքի մարզ</t>
  </si>
  <si>
    <t>Հրազդան համայնքի թիվ 6 մանկապարտեզ</t>
  </si>
  <si>
    <t>Հրազդան համայնքի թիվ 8 մանկապարտեզ</t>
  </si>
  <si>
    <t>Հրազդան համայնքի թիվ 11 մանկապարտեզ</t>
  </si>
  <si>
    <t>Աբովյան համայնքի Արամուս գյուղի մանկապարտեզ</t>
  </si>
  <si>
    <t>Աբովյան համայնքի Բալահովիտ գյուղի մանկապարտեզ</t>
  </si>
  <si>
    <t>Նաիրի համայնքի Արագյուղ գյուղի մանկապարտեզ</t>
  </si>
  <si>
    <t>Նաիրի համայնքի Բուժական գյուղի մանկապարտեզ</t>
  </si>
  <si>
    <t>Նաիրի համայնքի Պռոշյանի թիվ 1 մսուր մանկապարտեզ</t>
  </si>
  <si>
    <t>Ակունք համայնքի Նոր Գյուղ բնակավայրի մանկապարտեզ</t>
  </si>
  <si>
    <t>Նաիրի համայնքի Զովունի բնակավայրի մանկապարտեզ</t>
  </si>
  <si>
    <t>ՀՀ Սյունիքի մարզպետի աշխատակազմ</t>
  </si>
  <si>
    <t>39711310-501</t>
  </si>
  <si>
    <t>գազօջախի սալիկներ</t>
  </si>
  <si>
    <t>ՀՀ Սյունիքի մարզ</t>
  </si>
  <si>
    <t>Ագարակի մանկապարտեզի Ալվանք գյուղի մասնաճյուղ</t>
  </si>
  <si>
    <t>Կապան քաղաքի թիվ 2 մանկապարտեզ</t>
  </si>
  <si>
    <t>Կապան քաղաքի թիվ 1 մանկապարտեզ</t>
  </si>
  <si>
    <t>ՀՀ Տավուշի մարզպետի աշխատակազմ</t>
  </si>
  <si>
    <t>39515440-502</t>
  </si>
  <si>
    <t>ուղղահայաց շերտավարագույր</t>
  </si>
  <si>
    <r>
      <t>մ</t>
    </r>
    <r>
      <rPr>
        <vertAlign val="superscript"/>
        <sz val="12"/>
        <rFont val="GHEA Grapalat"/>
        <family val="3"/>
      </rPr>
      <t>2</t>
    </r>
  </si>
  <si>
    <t>39292110-501</t>
  </si>
  <si>
    <t>39121200-507</t>
  </si>
  <si>
    <t>39141240-502</t>
  </si>
  <si>
    <t>բարձ՝ բամբակյա</t>
  </si>
  <si>
    <t>39511190-502</t>
  </si>
  <si>
    <t>վերմակներ</t>
  </si>
  <si>
    <t>39511100-502</t>
  </si>
  <si>
    <t>39141120-505</t>
  </si>
  <si>
    <t>39121500-502</t>
  </si>
  <si>
    <t>խոհանոցային պահարաններ</t>
  </si>
  <si>
    <t>39121500-503</t>
  </si>
  <si>
    <t>39221120-502</t>
  </si>
  <si>
    <t>սպասք</t>
  </si>
  <si>
    <t>բուլավաներ</t>
  </si>
  <si>
    <t>39121500-501</t>
  </si>
  <si>
    <t>39711310-502</t>
  </si>
  <si>
    <t>39711140-501</t>
  </si>
  <si>
    <t>39132210-505</t>
  </si>
  <si>
    <t>39221310-501</t>
  </si>
  <si>
    <t>39221312-501</t>
  </si>
  <si>
    <t>39221312-502</t>
  </si>
  <si>
    <t>39221312-503</t>
  </si>
  <si>
    <t>39221170-502</t>
  </si>
  <si>
    <t>39221100-505</t>
  </si>
  <si>
    <t>38411200-501</t>
  </si>
  <si>
    <t>38411200-502</t>
  </si>
  <si>
    <t>39224341-501</t>
  </si>
  <si>
    <t>39835000-501</t>
  </si>
  <si>
    <t>38311100-503</t>
  </si>
  <si>
    <t>39132210-506</t>
  </si>
  <si>
    <t>39121100-506</t>
  </si>
  <si>
    <t>33191180-501</t>
  </si>
  <si>
    <t>33141211-505</t>
  </si>
  <si>
    <t>39141120-508</t>
  </si>
  <si>
    <t>37411580-501</t>
  </si>
  <si>
    <t>30232130-501</t>
  </si>
  <si>
    <t>գունավոր տպիչներ</t>
  </si>
  <si>
    <t>31211240-501</t>
  </si>
  <si>
    <t>բաշխիչ սարքեր</t>
  </si>
  <si>
    <t>39111220-503</t>
  </si>
  <si>
    <t>39121360-503</t>
  </si>
  <si>
    <t>ՀՀ Տավուշի մարզ</t>
  </si>
  <si>
    <t>Նոյեմբերյան համայնքի Հաղթանակ գյուղի մանկապարտեզ</t>
  </si>
  <si>
    <t>Այրումի մանկապարտեզ ՀՈԱԿ</t>
  </si>
  <si>
    <t>Գանձաքարի մանկապարտեզ ՀՈԱԿ</t>
  </si>
  <si>
    <t>Բերդ համայնքի Արծվաբերդ գյուղի մանկապարտեզ</t>
  </si>
  <si>
    <t>Բերդ համայնքի Այգեձոր գյուղի մանկապարտեզ</t>
  </si>
  <si>
    <t>Իջևան համայնքի Խաշթառակ գյուղի մանկապարտեզ</t>
  </si>
  <si>
    <t>Իջևան քաղաքի թիվ 5 մանկապարտեզ</t>
  </si>
  <si>
    <t xml:space="preserve"> Կրթահամալիրների կառուցում</t>
  </si>
  <si>
    <t>Գիտական կենտրոնները ժամանակակից սարքավորումներով վերազինում ու համատեղ օգտագործման գիտական սարքավորումների կենտրոնների ստեղծում</t>
  </si>
  <si>
    <t>ՀՀ պետական դպրոցների՝ ԳՏՃՄ լաբորատորիաներով ապահովում</t>
  </si>
  <si>
    <t>1192-32007</t>
  </si>
  <si>
    <t xml:space="preserve">  ՀՀ պետական դպրոցների՝ ԳՏՃՄ լաբորատորիաներով ապահովում</t>
  </si>
  <si>
    <t>30211300-502</t>
  </si>
  <si>
    <t xml:space="preserve"> համակարգչային սարքավորումներ և պարագաներ</t>
  </si>
  <si>
    <t>30211300-503</t>
  </si>
  <si>
    <t xml:space="preserve"> ցանցային համակարգ</t>
  </si>
  <si>
    <t>ՀՀ կրթության, գիտության, մշակույթի և սպորտի նախարարության բարձրագույն կրթության և գիտության կոմիտե</t>
  </si>
  <si>
    <t xml:space="preserve"> Գիտական կենտրոնները ժամանակակից սարքավորումներով վերազինում ու համատեղ օգտագործման գիտական սարքավորումների կենտրոնների ստեղծում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</si>
  <si>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ՓՈՓՈԽՈՒԹՅՈՒՆԸ ԵՎ ԼՐԱՑՈՒՄՆԵՐԸ</t>
  </si>
  <si>
    <t>Ցուցանիշների փոփոխությունը (ավելացումները նշված են դրական նշանով, իսկ նվազեցումները՝ փակագծերում)</t>
  </si>
  <si>
    <t>«ՀԱՅԱՍՏԱՆԻ ՀԱՆՐԱՊԵՏՈՒԹՅԱՆ 2025 ԹՎԱԿԱՆԻ ՊԵՏԱԿԱՆ ԲՅՈՒՋԵԻ ՄԱՍԻՆ» ՕՐԵՆՔԻ N 1 ՀԱՎԵԼՎԱԾԻ N 4 ԱՂՅՈՒՍԱԿՈՒՄ ԵՎ ՀԱՅԱՍՏԱՆԻ ՀԱՆՐԱՊԵՏՈՒԹՅԱՆ ԿԱՌԱՎԱՐՈՒԹՅԱՆ 2024 ԹՎԱԿԱՆԻ ԴԵԿՏԵՄԲԵՐԻ 27-Ի N 2060-Ն ՈՐՈՇՄԱՆ N 5 ՀԱՎԵԼՎԱԾԻ N 3 ԱՂՅՈՒՍԱԿՈՒՄ ԿԱՏԱՐՎՈՂ ԼՐԱՑՈՒՄԸ</t>
  </si>
  <si>
    <t xml:space="preserve">Ինն ամիս
</t>
  </si>
  <si>
    <t xml:space="preserve">Տարի
</t>
  </si>
  <si>
    <t xml:space="preserve"> Ընդամենը  </t>
  </si>
  <si>
    <t xml:space="preserve"> Վարկային միջոցներ</t>
  </si>
  <si>
    <t xml:space="preserve"> Համաֆինան սավորում</t>
  </si>
  <si>
    <t xml:space="preserve"> ՈՉ ՖԻՆԱՆՍԱԿԱՆ ԱԿՏԻՎՆԵՐԻ ԳԾՈՎ ԾԱԽՍԵՐ</t>
  </si>
  <si>
    <t xml:space="preserve"> ՀՀ  կրթության, գիտության, մշակույթի և սպորտի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</si>
  <si>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</si>
  <si>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</si>
  <si>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Կրթության որակի ապահովում</t>
  </si>
  <si>
    <t xml:space="preserve"> Համաշխարհային բանկի աջակցությամբ իրականացվող «Կրթության բարելավման  ծրագրի լրացուցիչ ֆինանսավորում» վարկային ծրագրի շրջանակներում կապիտալ ներդրումներ  հանրակրթական ուսումնական հաստատություններում</t>
  </si>
  <si>
    <t xml:space="preserve"> ՀՀ կրթության, գիտության, մշակույթի և սպորտի նախարարություն</t>
  </si>
  <si>
    <t xml:space="preserve"> ՀԻՄՆԱԿԱՆ ՄԻՋՈՑՆԵՐ</t>
  </si>
  <si>
    <t xml:space="preserve"> ՇԵՆՔԵՐ ԵՎ ՇԻՆՈՒԹՅՈՒՆՆԵՐ</t>
  </si>
  <si>
    <t>հազար դրամ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</si>
  <si>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</si>
  <si>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</si>
  <si>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Ապահով դպրոց</t>
  </si>
  <si>
    <t>ՀԱՅԱՍՏԱՆԻ ՀԱՆՐԱՊԵՏՈՒԹՅԱՆ ԿԱՌԱՎԱՐՈՒԹՅԱՆ 2024 ԹՎԱԿԱՆԻ ԴԵԿՏԵՄԲԵՐԻ 27-Ի N 2060-Ն ՈՐՈՇՄԱՆ N 5 ՀԱՎԵԼՎԱԾԻ N 7 ԱՂՅՈՒՍԱԿՈՒՄ  ԿԱՏԱՐՎՈՂ  ԼՐԱՑՈՒՄԸ</t>
  </si>
  <si>
    <t>Աջակցություն դպրոցներին «Արագ արձագանքման ֆոնդի» շրջանակում հրատապ խնդիրների լուծման համար</t>
  </si>
  <si>
    <t>Հանրակրթական դպրոցներ</t>
  </si>
  <si>
    <t>Հավելված 6</t>
  </si>
  <si>
    <t xml:space="preserve"> ԸՆԴՀԱՆՈՒՐ ԲՆՈՒՅԹԻ ՀԱՆՐԱՅԻՆ ԾԱՌԱՅՈՒԹՅՈՒՆՆԵՐ</t>
  </si>
  <si>
    <t>04</t>
  </si>
  <si>
    <t xml:space="preserve"> Ընդհանուր բնույթի հետազոտական աշխատանք</t>
  </si>
  <si>
    <t>Գիտական և գիտատեխնիկական հետազոտությունների ծրագիր</t>
  </si>
  <si>
    <t xml:space="preserve"> ՀՀ կրթության, գիտության, մշակույթի և սպորտի նախարարության բարձրագույն կրթության և գիտության կոմիտե</t>
  </si>
  <si>
    <t>Կրթահամալիրների կառուցում</t>
  </si>
  <si>
    <t xml:space="preserve"> ՀՀ պետական դպրոցների՝ ԳՏՃՄ լաբորատորիաներով ապահովում</t>
  </si>
  <si>
    <t>ՄԵՔԵՆԱՆԵՐ ԵՎ ՍԱՐՔԱՎՈՐՈՒՄՆԵՐ</t>
  </si>
  <si>
    <t xml:space="preserve"> Ապահով դպրոց</t>
  </si>
  <si>
    <t xml:space="preserve"> Աջակցություն դպրոցներին «Արագ արձագանքման ֆոնդի» շրջանակում հրատապ խնդիրների լուծման համար</t>
  </si>
  <si>
    <t xml:space="preserve"> ԴՐԱՄԱՇՆՈՐՀՆԵՐ</t>
  </si>
  <si>
    <t xml:space="preserve"> - Ընթացիկ դրամաշնորհներ պետական և համայնքների ոչ առևտրային կազմակերպություններին</t>
  </si>
  <si>
    <t xml:space="preserve"> - Կապիտալ դրամաշնորհներ պետական և համայնքային ոչ առևտրային կազմակերպություններին</t>
  </si>
  <si>
    <t xml:space="preserve"> ԸՆԹԱՑԻԿ ԴՐԱՄԱՇՆՈՐՀՆԵՐ ՊԵՏԱԿԱՆ ՀԱՏՎԱԾԻ ԱՅԼ ՄԱԿԱՐԴԱԿՆԵՐԻՆ</t>
  </si>
  <si>
    <t xml:space="preserve"> ԿԱՊԻՏԱԼ ԴՐԱՄԱՇՆՈՐՀՆԵՐ ՊԵՏԱԿԱՆ ՀԱՏՎԱԾԻ ԱՅԼ ՄԱԿԱՐԴԱԿՆԵՐԻՆ</t>
  </si>
  <si>
    <t>06</t>
  </si>
  <si>
    <t xml:space="preserve"> Կրթությանը տրամադրվող օժանդակ ծառայություններ</t>
  </si>
  <si>
    <t>ՀԱՅԱՍՏԱՆԻ ՀԱՆՐԱՊԵՏՈՒԹՅԱՆ ԿԱՌԱՎԱՐՈՒԹՅԱՆ 2024 ԹՎԱԿԱՆԻ ԴԵԿՏԵՄԲԵՐԻ 27-Ի N 2060-Ն ՈՐՈՇՄԱՆ N 3 ԵՎ N 4 ՀԱՎԵԼՎԱԾՆԵՐՈՒՄ ԿԱՏԱՐՎՈՂ ՓՈՓՈԽՈՒԹՅՈՒՆԸ ԵՎ  ԼՐԱՑՈՒՄՆԵՐԸ</t>
  </si>
  <si>
    <t>«ՀԱՅԱUՏԱՆԻ ՀԱՆՐԱՊԵՏՈՒԹՅԱՆ 2025 ԹՎԱԿԱՆԻ ՊԵՏԱԿԱՆ ԲՅՈՒՋԵԻ ՄԱUԻՆ» ՀԱՅԱUՏԱՆԻ ՀԱՆՐԱՊԵՏՈՒԹՅԱՆ OՐԵՆՔԻ N 1 ՀԱՎԵԼՎԱԾԻ N 2 ԱՂՅՈՒՍԱԿՈՒՄ ԵՎ ՀԱՅԱՍՏԱՆԻ ՀԱՆՐԱՊԵՏՈՒԹՅԱՆ ԿԱՌԱՎԱՐՈՒԹՅԱՆ 2024 ԹՎԱԿԱՆԻ ԴԵԿՏԵՄԲԵՐԻ 27-Ի N 2060-Ն ՈՐՈՇՄԱՆ N 5 ՀԱՎԵԼՎԱԾԻ N 1 ԱՂՅՈՒՍԱԿՈՒՄ ԿԱՏԱՐՎՈՂ ՓՈՓՈԽՈՒԹՅՈՒՆԸ ԵՎ  ԼՐԱՑՈՒՄՆԵՐԸ</t>
  </si>
  <si>
    <t>Ցուցանիշների փոփոխությունը (ավելացումները նշված են դրական նշանով, իսկ նվազեցումնեը՝ փակագծերում)</t>
  </si>
  <si>
    <t>1236 - 32005</t>
  </si>
  <si>
    <t>Կրթության որակի ապահովում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</si>
  <si>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</si>
  <si>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</si>
  <si>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1192 - 32006</t>
  </si>
  <si>
    <t>Համաշխարհային բանկի աջակցությամբ իրականացվող «Կրթության բարելավման  ծրագրի լրացուցիչ ֆինանսավորում» վարկային ծրագրի շրջանակներում կապիտալ ներդրումներ  հանրակրթական ուսումնական հաստատություններում</t>
  </si>
  <si>
    <t>Կապիտալ ներդրումներ ավագ, միջնակարգ և հիմնական դպրոցներում</t>
  </si>
  <si>
    <t>ՀՀ պետական դպրոցների` ԳՏՃՄ լաբորատորիաներով ապահովում</t>
  </si>
  <si>
    <t>ՀՀ պետական դպրոցների համար ԳՏՃՄ առարկաների լաբորատոր սարքավարումների և կահույքի ձեռքբերում</t>
  </si>
  <si>
    <t>1193 - 32007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</si>
  <si>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</si>
  <si>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</si>
  <si>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1183 - 11002</t>
  </si>
  <si>
    <t>Աջակցություն դպրոցներին «Արագ արձագանքման ֆոնդի» շրջանակում՛ հրատապ խնդիրների լուծման համար</t>
  </si>
  <si>
    <t>Դպրոցներում արտակարգ իրավիճակների և չնախատեսված հանգամանքների հետևանքով առաջացած խնդիրների լուծման նպատակով ընթացիկ աշխատանքների իրականացում</t>
  </si>
  <si>
    <t>Ծառայությունների մատուցում</t>
  </si>
  <si>
    <t>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ապահովում£</t>
  </si>
  <si>
    <t>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</si>
  <si>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>1162 - 32004</t>
  </si>
  <si>
    <t>Գիտական կենտրոնները վերազինված են ոլորտային համալիր հետազոտությունների համար անհարժեշտ սարքավորումներով</t>
  </si>
  <si>
    <t xml:space="preserve">  Ակտիվն օգտագործող կազմակերպությունների անվանումները` Ստեղծվող կրթահամալիրներ </t>
  </si>
  <si>
    <t xml:space="preserve"> 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 </t>
  </si>
  <si>
    <t xml:space="preserve"> Սուբվենցիոն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</si>
  <si>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 Անհետաձգելի ծրագրերի շրջանակներում կառուցվող(ած), վերակառուցվող(ած) և հիմնանորոգվող(ած) մանկապարտեզների թիվը, որոնք ապահովվում են գույքով, հատ </t>
  </si>
  <si>
    <t xml:space="preserve">«Մոդուլային» տիպի 144 տեղ հզորությամբ կառուցվող(ած) մսուր–մանկապարտեզների թիվը, որոնք ապահովվում են գույքով, հատ </t>
  </si>
  <si>
    <t xml:space="preserve"> Բարեգործական ծրագրերով կառուցվող(ած), վերակառուցվող(ած) և հիմնանորոգվող(ած) մանկապարտեզների թիվը, որոնք ապահովվում են գույքով, հատ </t>
  </si>
  <si>
    <t>ՀՀ ԱՐԱԳԱԾՈՏՆԻ ՄԱՐԶՊԵՏԻ ԱՇԽԱՏԱԿԱԶՄ</t>
  </si>
  <si>
    <t>ՀՀ ԱՐԱՐԱՏԻ ՄԱՐԶՊԵՏԻ ԱՇԽԱՏԱԿԱԶՄ</t>
  </si>
  <si>
    <t>ՀՀ ԱՐՄԱՎԻՐԻ ՄԱՐԶՊԵՏԻ ԱՇԽԱՏԱԿԱԶՄ</t>
  </si>
  <si>
    <t>ՀՀ ԿՈՏԱՅՔԻ ՄԱՐԶՊԵՏԻ ԱՇԽԱՏԱԿԱԶՄ</t>
  </si>
  <si>
    <t>ՀՀ ՍՅՈՒՆԻՔԻ ՄԱՐԶՊԵՏԻ ԱՇԽԱՏԱԿԱԶՄ</t>
  </si>
  <si>
    <t>ՀՀ ՏԱՎՈՒՇԻ ՄԱՐԶՊԵՏԻ ԱՇԽԱՏԱԿԱԶՄ</t>
  </si>
  <si>
    <t xml:space="preserve"> Ծառայությունների մատուցում </t>
  </si>
  <si>
    <t xml:space="preserve"> Դպրոցներում արտակարգ իրավիճակների և չնախատեսված հանգամանքների հետևանքով առաջացած խնդիրների լուծման նպատակով ընթացիկ աշխատանքների իրականացում </t>
  </si>
  <si>
    <t xml:space="preserve"> Ծառայությունը մատուցողի անվանումը` Մասնագիտացված կազմակերպություններ </t>
  </si>
  <si>
    <t>Շահառու դպրոցների թիվը</t>
  </si>
  <si>
    <t xml:space="preserve"> Կապիտալ ներդրումներ ավագ, միջնակարգ և հիմնական դպրոցներում </t>
  </si>
  <si>
    <t xml:space="preserve"> Ակտիվն օգտագործող կազմակերպության անվանումը` Հանրակրթական ուսումնական հաստատություններ </t>
  </si>
  <si>
    <t>1192 - 32007</t>
  </si>
  <si>
    <t xml:space="preserve"> ՀՀ պետական դպրոցների համար ԳՏՃՄ առարկաների լաբորատոր սարքավարումների և կահույքի ձեռքբերում </t>
  </si>
  <si>
    <t>Հայաստանի գիտության և տեխնոլոգիաների հիմնադրամի (FAST)  աջակցությամբ  իրականացվող ,ԱԲ սերունդե դպրոցական ծրագրի շրջանակներում համակարգչային տեխնիկայով հագեցած դպրոցների թիվը, հատ</t>
  </si>
  <si>
    <t>Հայաստանի գիտության և տեխնոլոգիաների հիմնադրամի (FAST)  աջակցությամբ  իրականացվող «ԱԲ սերունդ» դպրոցական ծրագրի շրջանակներում, ինչպես նաև ուսուցիչների կամավոր ատեստավորման  համար քննական կենտրոնի ձևավորման նպատակով համակարգչային տեխնիկայով հագեցած դպրոցների թիվը, հատ</t>
  </si>
  <si>
    <t>Ժամանակակից ԳՏՃՄ լաբորատորիաներով հագեցած դպրոցների թիվը, հատ</t>
  </si>
  <si>
    <t>Ժամանակակից ԳՏՃՄ լաբորատորիաներով հագեցած Արարատի,  Գեղարքունիքի, Կոտայքի մարզերի դպրոցների թիվը, հատ</t>
  </si>
  <si>
    <t xml:space="preserve"> Գիտական և գիտատեխնիկական հետազոտությունների ծրագիր </t>
  </si>
  <si>
    <t xml:space="preserve"> Գիտական կենտրոնները վերազինված են ոլորտային համալիր հետազոտությունների համար անհարժեշտ սարքավորումներով </t>
  </si>
  <si>
    <t xml:space="preserve"> Ակտիվն օգտագործող կազմակերպության անվանումը`  գիտական կենտրոններ</t>
  </si>
  <si>
    <t>Վերազինված գիտական կենտրոններում արքավորումների թիվ, հատ</t>
  </si>
  <si>
    <t>Հավելված 7</t>
  </si>
  <si>
    <t>Հավելված 8</t>
  </si>
  <si>
    <t>ՀՀ ԿՐԹՈՒԹՅԱՆ, ԳԻՏՈՒԹՅԱՆ, ՄՇԱԿՈԻՅԹԻ ԵՎ ՍՊՈՐՏԻ ՆԱԽԱՐԱՐՈՒԹՅԱՆ ԲԱՐՁՐԱԳՈՒՅՆ ԿՐԹՈՒԹՅԱՆ ԵՎ ԳԻՏՈՒԹՅԱՆ ԿՈՄԻՏԵ</t>
  </si>
  <si>
    <t xml:space="preserve">Արալեզ համայնքի «Մոդուլային» տիպի 144 տեղ հզորությամբ մսուր-մանկապարտեզ </t>
  </si>
  <si>
    <t>Այգևան համայնքի «Մոդուլային» տիպի 144 տեղ հզորությամբ մսուր-մանկապարտեզ</t>
  </si>
  <si>
    <t>39713100-501</t>
  </si>
  <si>
    <t>33191180-505</t>
  </si>
  <si>
    <t>39132100-503</t>
  </si>
  <si>
    <t>39111140-517</t>
  </si>
  <si>
    <t>39714200-507</t>
  </si>
  <si>
    <t>37421170-504</t>
  </si>
  <si>
    <t>39713100-504</t>
  </si>
  <si>
    <t>30239150-506</t>
  </si>
  <si>
    <t xml:space="preserve"> 39221312-505</t>
  </si>
  <si>
    <t xml:space="preserve"> 39221312-507</t>
  </si>
  <si>
    <t xml:space="preserve"> 39221312-506</t>
  </si>
  <si>
    <t xml:space="preserve"> 39221100-512</t>
  </si>
  <si>
    <t xml:space="preserve"> 39221100-518</t>
  </si>
  <si>
    <t>39121200-526</t>
  </si>
  <si>
    <t>31151120-503</t>
  </si>
  <si>
    <t>32421300-502</t>
  </si>
  <si>
    <t>39711350-506</t>
  </si>
  <si>
    <t>39711140-505</t>
  </si>
  <si>
    <t>39241120-502</t>
  </si>
  <si>
    <t>39141120-539</t>
  </si>
  <si>
    <t>39714200-506</t>
  </si>
  <si>
    <t>38651200-503</t>
  </si>
  <si>
    <t>32331300-504</t>
  </si>
  <si>
    <t>39141120-538</t>
  </si>
  <si>
    <t>39141120-533</t>
  </si>
  <si>
    <t>39121520-509</t>
  </si>
  <si>
    <t>39224331-502</t>
  </si>
  <si>
    <t>42921180-505</t>
  </si>
  <si>
    <t>էլեկտրոնային կշեռքներ ― պարագաներ</t>
  </si>
  <si>
    <t>37421171-504</t>
  </si>
  <si>
    <t xml:space="preserve">Հրազդան համայնքում «Մոդուլային» տիպի 144 տեղ հզորությամբ մսուր-մանկապարտեզ </t>
  </si>
  <si>
    <t>Բաժին N 01</t>
  </si>
  <si>
    <t>Խումբ N 04</t>
  </si>
  <si>
    <t>1162-32004</t>
  </si>
  <si>
    <t>35121340-2</t>
  </si>
  <si>
    <t xml:space="preserve"> հատուկ մասնագիտական սարքեր ― նյութեր</t>
  </si>
  <si>
    <t>35121340-3</t>
  </si>
  <si>
    <t>35121340-4</t>
  </si>
  <si>
    <t>35121340-5</t>
  </si>
  <si>
    <t>35121340-6</t>
  </si>
  <si>
    <t>35121340-7</t>
  </si>
  <si>
    <t>35121340-8</t>
  </si>
  <si>
    <t>31721100-2</t>
  </si>
  <si>
    <t xml:space="preserve"> էլեկտրամեխանիկական սարքեր</t>
  </si>
  <si>
    <t>ԲՄ</t>
  </si>
  <si>
    <t>35121340-14</t>
  </si>
  <si>
    <t>35121340-15</t>
  </si>
  <si>
    <t>35121340-18</t>
  </si>
  <si>
    <t>35121340-19</t>
  </si>
  <si>
    <t>35121340-31</t>
  </si>
  <si>
    <t>35121341-1</t>
  </si>
  <si>
    <t xml:space="preserve"> հատուկ մասնագիտական սարքեր և նյութեր</t>
  </si>
  <si>
    <t>35121340-35</t>
  </si>
  <si>
    <t>35121340-36</t>
  </si>
  <si>
    <t>35121340-32</t>
  </si>
  <si>
    <t>35121340-37</t>
  </si>
  <si>
    <t>38591100-503</t>
  </si>
  <si>
    <t xml:space="preserve"> շարժական լաբորատոր համալիր</t>
  </si>
  <si>
    <t>38431190-1</t>
  </si>
  <si>
    <t xml:space="preserve"> սպեկտրոմետրեր</t>
  </si>
  <si>
    <t>38511160-1</t>
  </si>
  <si>
    <t xml:space="preserve"> ինվերտացված մանրադիտակներ</t>
  </si>
  <si>
    <t>35121340-23</t>
  </si>
  <si>
    <t>35121340-38</t>
  </si>
  <si>
    <t>35121340-33</t>
  </si>
  <si>
    <t>35121340-27</t>
  </si>
  <si>
    <t>35121340-28</t>
  </si>
  <si>
    <t>35121340-34</t>
  </si>
  <si>
    <t>35121341-3</t>
  </si>
  <si>
    <t>35121341-4</t>
  </si>
  <si>
    <t>35121341-5</t>
  </si>
  <si>
    <t>38511110-1</t>
  </si>
  <si>
    <t xml:space="preserve"> էլեկտրոնային մանրադիտակներ</t>
  </si>
  <si>
    <t>34721490-1</t>
  </si>
  <si>
    <t xml:space="preserve"> անօդաչու թռչող սարքեր</t>
  </si>
  <si>
    <t>38631100-2</t>
  </si>
  <si>
    <t xml:space="preserve"> հեռադիտակներ</t>
  </si>
  <si>
    <t>42711170-1</t>
  </si>
  <si>
    <t xml:space="preserve"> լվացքի մեքենաներ</t>
  </si>
  <si>
    <t>71351200-1</t>
  </si>
  <si>
    <t xml:space="preserve"> գիտահետազոտական ծառայություններ</t>
  </si>
  <si>
    <t>Իջևան համայնքի գ. Ծաղկավանի մանկապարտեզ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</si>
</sst>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\ _р_._-;\-* #,##0.0\ _р_._-;_-* &quot;-&quot;?\ _р_._-;_-@_-"/>
    <numFmt numFmtId="173" formatCode="_-* #,##0.00\ _р_._-;\-* #,##0.00\ _р_._-;_-* &quot;-&quot;??\ _р_._-;_-@_-"/>
    <numFmt numFmtId="174" formatCode="0_);\(0\)"/>
    <numFmt numFmtId="175" formatCode="_(* #,##0.0_);_(* \(#,##0.0\);_(* &quot;-&quot;?_);_(@_)"/>
    <numFmt numFmtId="176" formatCode="_(* #,##0.000_);_(* \(#,##0.000\);_(* &quot;-&quot;??_);_(@_)"/>
    <numFmt numFmtId="177" formatCode="_-* #,##0.0\ _₽_-;\-* #,##0.0\ _₽_-;_-* &quot;-&quot;?\ _₽_-;_-@_-"/>
    <numFmt numFmtId="178" formatCode="_(* #,##0_);_(* \(#,##0\);_(* &quot;-&quot;??_);_(@_)"/>
    <numFmt numFmtId="179" formatCode="##,##0;\(##,##0\);\-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rgb="FFFF0000"/>
      <name val="GHEA Grapalat"/>
      <family val="3"/>
    </font>
    <font>
      <b/>
      <u/>
      <sz val="12"/>
      <name val="GHEA Grapalat"/>
      <family val="3"/>
    </font>
    <font>
      <b/>
      <sz val="11"/>
      <name val="GHEA Grapalat"/>
      <family val="3"/>
    </font>
    <font>
      <vertAlign val="superscript"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810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5" fontId="16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9" fillId="0" borderId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9" fillId="0" borderId="8" applyNumberFormat="0" applyFill="0" applyAlignment="0" applyProtection="0"/>
    <xf numFmtId="0" fontId="30" fillId="8" borderId="9" applyNumberFormat="0" applyAlignment="0" applyProtection="0"/>
    <xf numFmtId="0" fontId="31" fillId="0" borderId="0" applyNumberFormat="0" applyFill="0" applyBorder="0" applyAlignment="0" applyProtection="0"/>
    <xf numFmtId="0" fontId="15" fillId="9" borderId="10" applyNumberFormat="0" applyFont="0" applyAlignment="0" applyProtection="0"/>
    <xf numFmtId="0" fontId="3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4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4" fillId="13" borderId="0" applyNumberFormat="0" applyBorder="0" applyAlignment="0" applyProtection="0"/>
    <xf numFmtId="0" fontId="34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4" fillId="17" borderId="0" applyNumberFormat="0" applyBorder="0" applyAlignment="0" applyProtection="0"/>
    <xf numFmtId="0" fontId="34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4" fillId="21" borderId="0" applyNumberFormat="0" applyBorder="0" applyAlignment="0" applyProtection="0"/>
    <xf numFmtId="0" fontId="34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4" fillId="29" borderId="0" applyNumberFormat="0" applyBorder="0" applyAlignment="0" applyProtection="0"/>
    <xf numFmtId="0" fontId="34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4" fillId="33" borderId="0" applyNumberFormat="0" applyBorder="0" applyAlignment="0" applyProtection="0"/>
    <xf numFmtId="0" fontId="35" fillId="0" borderId="0" applyNumberFormat="0" applyFill="0" applyBorder="0" applyAlignment="0" applyProtection="0"/>
    <xf numFmtId="0" fontId="36" fillId="14" borderId="0" applyNumberFormat="0" applyBorder="0" applyAlignment="0" applyProtection="0"/>
    <xf numFmtId="0" fontId="10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36" fillId="10" borderId="0" applyNumberFormat="0" applyBorder="0" applyAlignment="0" applyProtection="0"/>
    <xf numFmtId="0" fontId="36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6" fillId="17" borderId="0" applyNumberFormat="0" applyBorder="0" applyAlignment="0" applyProtection="0"/>
    <xf numFmtId="0" fontId="44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2" fillId="0" borderId="3" applyNumberFormat="0" applyFill="0" applyAlignment="0" applyProtection="0"/>
    <xf numFmtId="0" fontId="36" fillId="25" borderId="0" applyNumberFormat="0" applyBorder="0" applyAlignment="0" applyProtection="0"/>
    <xf numFmtId="0" fontId="44" fillId="0" borderId="5" applyNumberFormat="0" applyFill="0" applyAlignment="0" applyProtection="0"/>
    <xf numFmtId="0" fontId="51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6" fillId="0" borderId="8" applyNumberFormat="0" applyFill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6" fillId="29" borderId="0" applyNumberFormat="0" applyBorder="0" applyAlignment="0" applyProtection="0"/>
    <xf numFmtId="0" fontId="40" fillId="0" borderId="0" applyNumberFormat="0" applyFill="0" applyBorder="0" applyAlignment="0" applyProtection="0"/>
    <xf numFmtId="0" fontId="36" fillId="22" borderId="0" applyNumberFormat="0" applyBorder="0" applyAlignment="0" applyProtection="0"/>
    <xf numFmtId="0" fontId="47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38" fillId="7" borderId="6" applyNumberFormat="0" applyAlignment="0" applyProtection="0"/>
    <xf numFmtId="0" fontId="41" fillId="3" borderId="0" applyNumberFormat="0" applyBorder="0" applyAlignment="0" applyProtection="0"/>
    <xf numFmtId="0" fontId="48" fillId="7" borderId="7" applyNumberFormat="0" applyAlignment="0" applyProtection="0"/>
    <xf numFmtId="0" fontId="45" fillId="6" borderId="6" applyNumberFormat="0" applyAlignment="0" applyProtection="0"/>
    <xf numFmtId="0" fontId="43" fillId="0" borderId="4" applyNumberFormat="0" applyFill="0" applyAlignment="0" applyProtection="0"/>
    <xf numFmtId="0" fontId="49" fillId="0" borderId="0" applyNumberFormat="0" applyFill="0" applyBorder="0" applyAlignment="0" applyProtection="0"/>
    <xf numFmtId="0" fontId="36" fillId="26" borderId="0" applyNumberFormat="0" applyBorder="0" applyAlignment="0" applyProtection="0"/>
    <xf numFmtId="0" fontId="39" fillId="8" borderId="9" applyNumberFormat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50" fillId="0" borderId="11" applyNumberFormat="0" applyFill="0" applyAlignment="0" applyProtection="0"/>
    <xf numFmtId="0" fontId="36" fillId="18" borderId="0" applyNumberFormat="0" applyBorder="0" applyAlignment="0" applyProtection="0"/>
    <xf numFmtId="0" fontId="15" fillId="27" borderId="0" applyNumberFormat="0" applyBorder="0" applyAlignment="0" applyProtection="0"/>
    <xf numFmtId="0" fontId="37" fillId="4" borderId="0" applyNumberFormat="0" applyBorder="0" applyAlignment="0" applyProtection="0"/>
    <xf numFmtId="0" fontId="15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3" fillId="0" borderId="0"/>
    <xf numFmtId="0" fontId="54" fillId="5" borderId="0" applyNumberFormat="0" applyBorder="0" applyAlignment="0" applyProtection="0"/>
    <xf numFmtId="0" fontId="19" fillId="0" borderId="0"/>
    <xf numFmtId="0" fontId="13" fillId="0" borderId="0"/>
    <xf numFmtId="0" fontId="52" fillId="34" borderId="0" applyNumberFormat="0" applyBorder="0" applyAlignment="0" applyProtection="0"/>
    <xf numFmtId="0" fontId="52" fillId="35" borderId="0" applyNumberFormat="0" applyBorder="0" applyAlignment="0" applyProtection="0"/>
    <xf numFmtId="0" fontId="52" fillId="36" borderId="0" applyNumberFormat="0" applyBorder="0" applyAlignment="0" applyProtection="0"/>
    <xf numFmtId="0" fontId="52" fillId="37" borderId="0" applyNumberFormat="0" applyBorder="0" applyAlignment="0" applyProtection="0"/>
    <xf numFmtId="0" fontId="52" fillId="41" borderId="0" applyNumberFormat="0" applyBorder="0" applyAlignment="0" applyProtection="0"/>
    <xf numFmtId="0" fontId="52" fillId="42" borderId="0" applyNumberFormat="0" applyBorder="0" applyAlignment="0" applyProtection="0"/>
    <xf numFmtId="0" fontId="52" fillId="43" borderId="0" applyNumberFormat="0" applyBorder="0" applyAlignment="0" applyProtection="0"/>
    <xf numFmtId="0" fontId="52" fillId="44" borderId="0" applyNumberFormat="0" applyBorder="0" applyAlignment="0" applyProtection="0"/>
    <xf numFmtId="0" fontId="52" fillId="38" borderId="0" applyNumberFormat="0" applyBorder="0" applyAlignment="0" applyProtection="0"/>
    <xf numFmtId="0" fontId="52" fillId="37" borderId="0" applyNumberFormat="0" applyBorder="0" applyAlignment="0" applyProtection="0"/>
    <xf numFmtId="0" fontId="52" fillId="43" borderId="0" applyNumberFormat="0" applyBorder="0" applyAlignment="0" applyProtection="0"/>
    <xf numFmtId="0" fontId="52" fillId="45" borderId="0" applyNumberFormat="0" applyBorder="0" applyAlignment="0" applyProtection="0"/>
    <xf numFmtId="0" fontId="55" fillId="46" borderId="0" applyNumberFormat="0" applyBorder="0" applyAlignment="0" applyProtection="0"/>
    <xf numFmtId="0" fontId="55" fillId="44" borderId="0" applyNumberFormat="0" applyBorder="0" applyAlignment="0" applyProtection="0"/>
    <xf numFmtId="0" fontId="55" fillId="38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40" borderId="0" applyNumberFormat="0" applyBorder="0" applyAlignment="0" applyProtection="0"/>
    <xf numFmtId="0" fontId="55" fillId="48" borderId="0" applyNumberFormat="0" applyBorder="0" applyAlignment="0" applyProtection="0"/>
    <xf numFmtId="0" fontId="55" fillId="49" borderId="0" applyNumberFormat="0" applyBorder="0" applyAlignment="0" applyProtection="0"/>
    <xf numFmtId="0" fontId="55" fillId="50" borderId="0" applyNumberFormat="0" applyBorder="0" applyAlignment="0" applyProtection="0"/>
    <xf numFmtId="0" fontId="55" fillId="39" borderId="0" applyNumberFormat="0" applyBorder="0" applyAlignment="0" applyProtection="0"/>
    <xf numFmtId="0" fontId="55" fillId="47" borderId="0" applyNumberFormat="0" applyBorder="0" applyAlignment="0" applyProtection="0"/>
    <xf numFmtId="0" fontId="55" fillId="51" borderId="0" applyNumberFormat="0" applyBorder="0" applyAlignment="0" applyProtection="0"/>
    <xf numFmtId="0" fontId="56" fillId="35" borderId="0" applyNumberFormat="0" applyBorder="0" applyAlignment="0" applyProtection="0"/>
    <xf numFmtId="0" fontId="57" fillId="52" borderId="12" applyNumberFormat="0" applyAlignment="0" applyProtection="0"/>
    <xf numFmtId="0" fontId="58" fillId="53" borderId="13" applyNumberFormat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9" fillId="0" borderId="0" applyNumberFormat="0" applyFill="0" applyBorder="0" applyAlignment="0" applyProtection="0"/>
    <xf numFmtId="0" fontId="60" fillId="36" borderId="0" applyNumberFormat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42" borderId="12" applyNumberFormat="0" applyAlignment="0" applyProtection="0"/>
    <xf numFmtId="0" fontId="65" fillId="0" borderId="17" applyNumberFormat="0" applyFill="0" applyAlignment="0" applyProtection="0"/>
    <xf numFmtId="0" fontId="66" fillId="54" borderId="0" applyNumberFormat="0" applyBorder="0" applyAlignment="0" applyProtection="0"/>
    <xf numFmtId="1" fontId="72" fillId="0" borderId="0"/>
    <xf numFmtId="1" fontId="72" fillId="0" borderId="0"/>
    <xf numFmtId="1" fontId="72" fillId="0" borderId="0"/>
    <xf numFmtId="0" fontId="9" fillId="0" borderId="0"/>
    <xf numFmtId="0" fontId="13" fillId="0" borderId="0"/>
    <xf numFmtId="0" fontId="13" fillId="0" borderId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71" fillId="0" borderId="0"/>
    <xf numFmtId="0" fontId="71" fillId="0" borderId="0"/>
    <xf numFmtId="0" fontId="71" fillId="0" borderId="0"/>
    <xf numFmtId="0" fontId="68" fillId="0" borderId="0" applyNumberFormat="0" applyFill="0" applyBorder="0" applyAlignment="0" applyProtection="0"/>
    <xf numFmtId="0" fontId="69" fillId="0" borderId="20" applyNumberFormat="0" applyFill="0" applyAlignment="0" applyProtection="0"/>
    <xf numFmtId="0" fontId="70" fillId="0" borderId="0" applyNumberFormat="0" applyFill="0" applyBorder="0" applyAlignment="0" applyProtection="0"/>
    <xf numFmtId="0" fontId="53" fillId="0" borderId="0"/>
    <xf numFmtId="1" fontId="72" fillId="0" borderId="0"/>
    <xf numFmtId="0" fontId="73" fillId="0" borderId="0"/>
    <xf numFmtId="0" fontId="13" fillId="0" borderId="0"/>
    <xf numFmtId="0" fontId="9" fillId="0" borderId="0"/>
    <xf numFmtId="0" fontId="16" fillId="0" borderId="0">
      <alignment horizontal="left" vertical="top" wrapText="1"/>
    </xf>
    <xf numFmtId="0" fontId="8" fillId="9" borderId="10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1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9" fillId="0" borderId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5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3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3" fillId="0" borderId="0"/>
    <xf numFmtId="0" fontId="19" fillId="0" borderId="0"/>
    <xf numFmtId="0" fontId="13" fillId="0" borderId="0"/>
    <xf numFmtId="0" fontId="13" fillId="0" borderId="0"/>
    <xf numFmtId="0" fontId="13" fillId="0" borderId="0"/>
    <xf numFmtId="0" fontId="53" fillId="0" borderId="0"/>
    <xf numFmtId="0" fontId="17" fillId="0" borderId="0"/>
    <xf numFmtId="0" fontId="11" fillId="0" borderId="0"/>
    <xf numFmtId="0" fontId="17" fillId="0" borderId="0"/>
    <xf numFmtId="0" fontId="17" fillId="0" borderId="0"/>
    <xf numFmtId="0" fontId="82" fillId="0" borderId="0"/>
    <xf numFmtId="0" fontId="13" fillId="0" borderId="0"/>
    <xf numFmtId="0" fontId="15" fillId="0" borderId="0"/>
    <xf numFmtId="0" fontId="13" fillId="0" borderId="0"/>
    <xf numFmtId="0" fontId="17" fillId="0" borderId="0"/>
    <xf numFmtId="0" fontId="13" fillId="0" borderId="0"/>
    <xf numFmtId="0" fontId="19" fillId="0" borderId="0"/>
    <xf numFmtId="0" fontId="53" fillId="0" borderId="0"/>
    <xf numFmtId="0" fontId="82" fillId="0" borderId="0"/>
    <xf numFmtId="0" fontId="52" fillId="55" borderId="23" applyNumberFormat="0" applyFont="0" applyAlignment="0" applyProtection="0"/>
    <xf numFmtId="9" fontId="53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71" fontId="83" fillId="0" borderId="24">
      <protection locked="0"/>
    </xf>
    <xf numFmtId="171" fontId="84" fillId="56" borderId="24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52" fillId="0" borderId="0"/>
    <xf numFmtId="0" fontId="13" fillId="0" borderId="0"/>
    <xf numFmtId="0" fontId="52" fillId="0" borderId="0"/>
    <xf numFmtId="0" fontId="16" fillId="0" borderId="0">
      <alignment horizontal="left" vertical="top" wrapText="1"/>
    </xf>
    <xf numFmtId="0" fontId="71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5" fillId="0" borderId="0"/>
    <xf numFmtId="43" fontId="15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3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17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1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5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29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34" fillId="33" borderId="0" applyNumberFormat="0" applyBorder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17" fillId="55" borderId="18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4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18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2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26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34" fillId="30" borderId="0" applyNumberFormat="0" applyBorder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6" fillId="6" borderId="6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7" fillId="7" borderId="7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8" fillId="7" borderId="6" applyNumberFormat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5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30" fillId="8" borderId="9" applyNumberFormat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25" fillId="5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3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3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1" fontId="72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6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15" fillId="9" borderId="10" applyNumberFormat="0" applyFont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70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0" fontId="23" fillId="3" borderId="0" applyNumberFormat="0" applyBorder="0" applyAlignment="0" applyProtection="0"/>
    <xf numFmtId="43" fontId="16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6" fillId="0" borderId="0">
      <alignment horizontal="left" vertical="top" wrapText="1"/>
    </xf>
    <xf numFmtId="0" fontId="87" fillId="0" borderId="0"/>
    <xf numFmtId="43" fontId="87" fillId="0" borderId="0" applyFont="0" applyFill="0" applyBorder="0" applyAlignment="0" applyProtection="0"/>
    <xf numFmtId="173" fontId="85" fillId="0" borderId="0" applyFont="0" applyFill="0" applyBorder="0" applyAlignment="0" applyProtection="0"/>
    <xf numFmtId="0" fontId="15" fillId="0" borderId="0"/>
    <xf numFmtId="9" fontId="8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5" borderId="0" applyNumberFormat="0" applyBorder="0" applyAlignment="0" applyProtection="0"/>
    <xf numFmtId="0" fontId="16" fillId="0" borderId="0">
      <alignment horizontal="left" vertical="top" wrapText="1"/>
    </xf>
    <xf numFmtId="0" fontId="25" fillId="5" borderId="0" applyNumberFormat="0" applyBorder="0" applyAlignment="0" applyProtection="0"/>
    <xf numFmtId="0" fontId="3" fillId="9" borderId="10" applyNumberFormat="0" applyFont="0" applyAlignment="0" applyProtection="0"/>
    <xf numFmtId="0" fontId="34" fillId="17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165" fontId="94" fillId="0" borderId="0" applyFill="0" applyBorder="0" applyProtection="0">
      <alignment horizontal="right" vertical="top"/>
    </xf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34" fillId="29" borderId="0" applyNumberFormat="0" applyBorder="0" applyAlignment="0" applyProtection="0"/>
    <xf numFmtId="0" fontId="34" fillId="13" borderId="0" applyNumberFormat="0" applyBorder="0" applyAlignment="0" applyProtection="0"/>
    <xf numFmtId="0" fontId="34" fillId="25" borderId="0" applyNumberFormat="0" applyBorder="0" applyAlignment="0" applyProtection="0"/>
    <xf numFmtId="0" fontId="34" fillId="21" borderId="0" applyNumberFormat="0" applyBorder="0" applyAlignment="0" applyProtection="0"/>
    <xf numFmtId="0" fontId="34" fillId="33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64" fillId="42" borderId="12" applyNumberFormat="0" applyAlignment="0" applyProtection="0"/>
    <xf numFmtId="0" fontId="11" fillId="0" borderId="0"/>
    <xf numFmtId="0" fontId="64" fillId="42" borderId="12" applyNumberFormat="0" applyAlignment="0" applyProtection="0"/>
    <xf numFmtId="43" fontId="17" fillId="0" borderId="0" applyFont="0" applyFill="0" applyBorder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3" fillId="9" borderId="10" applyNumberFormat="0" applyFont="0" applyAlignment="0" applyProtection="0"/>
    <xf numFmtId="0" fontId="36" fillId="33" borderId="0" applyNumberFormat="0" applyBorder="0" applyAlignment="0" applyProtection="0"/>
    <xf numFmtId="0" fontId="36" fillId="21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15" fillId="11" borderId="0" applyNumberFormat="0" applyBorder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6" fillId="29" borderId="0" applyNumberFormat="0" applyBorder="0" applyAlignment="0" applyProtection="0"/>
    <xf numFmtId="0" fontId="47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1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0" fontId="17" fillId="55" borderId="23" applyNumberFormat="0" applyFont="0" applyAlignment="0" applyProtection="0"/>
    <xf numFmtId="0" fontId="3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3" fillId="0" borderId="0"/>
    <xf numFmtId="0" fontId="3" fillId="0" borderId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52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2" fillId="55" borderId="23" applyNumberFormat="0" applyFon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52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57" fillId="52" borderId="12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4" fillId="4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69" fillId="0" borderId="20" applyNumberFormat="0" applyFill="0" applyAlignment="0" applyProtection="0"/>
    <xf numFmtId="0" fontId="17" fillId="55" borderId="23" applyNumberFormat="0" applyFon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17" fillId="55" borderId="23" applyNumberFormat="0" applyFont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67" fillId="52" borderId="19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9" fillId="0" borderId="20" applyNumberFormat="0" applyFill="0" applyAlignment="0" applyProtection="0"/>
    <xf numFmtId="0" fontId="67" fillId="52" borderId="19" applyNumberFormat="0" applyAlignment="0" applyProtection="0"/>
    <xf numFmtId="0" fontId="17" fillId="55" borderId="23" applyNumberFormat="0" applyFont="0" applyAlignment="0" applyProtection="0"/>
    <xf numFmtId="0" fontId="64" fillId="42" borderId="12" applyNumberFormat="0" applyAlignment="0" applyProtection="0"/>
    <xf numFmtId="0" fontId="57" fillId="52" borderId="12" applyNumberFormat="0" applyAlignment="0" applyProtection="0"/>
    <xf numFmtId="0" fontId="67" fillId="52" borderId="19" applyNumberFormat="0" applyAlignment="0" applyProtection="0"/>
    <xf numFmtId="0" fontId="64" fillId="42" borderId="12" applyNumberFormat="0" applyAlignment="0" applyProtection="0"/>
    <xf numFmtId="0" fontId="2" fillId="0" borderId="0"/>
    <xf numFmtId="0" fontId="67" fillId="52" borderId="38" applyNumberForma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0" applyNumberFormat="0" applyFont="0" applyAlignment="0" applyProtection="0"/>
    <xf numFmtId="0" fontId="67" fillId="52" borderId="38" applyNumberForma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7" fillId="52" borderId="38" applyNumberFormat="0" applyAlignment="0" applyProtection="0"/>
    <xf numFmtId="0" fontId="64" fillId="42" borderId="36" applyNumberForma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67" fillId="52" borderId="38" applyNumberFormat="0" applyAlignment="0" applyProtection="0"/>
    <xf numFmtId="0" fontId="17" fillId="55" borderId="37" applyNumberFormat="0" applyFont="0" applyAlignment="0" applyProtection="0"/>
    <xf numFmtId="0" fontId="1" fillId="0" borderId="0"/>
    <xf numFmtId="0" fontId="64" fillId="42" borderId="36" applyNumberFormat="0" applyAlignment="0" applyProtection="0"/>
    <xf numFmtId="0" fontId="69" fillId="0" borderId="39" applyNumberFormat="0" applyFill="0" applyAlignment="0" applyProtection="0"/>
    <xf numFmtId="0" fontId="1" fillId="0" borderId="0"/>
    <xf numFmtId="0" fontId="17" fillId="55" borderId="32" applyNumberFormat="0" applyFont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7" fillId="52" borderId="36" applyNumberFormat="0" applyAlignment="0" applyProtection="0"/>
    <xf numFmtId="0" fontId="64" fillId="42" borderId="36" applyNumberFormat="0" applyAlignment="0" applyProtection="0"/>
    <xf numFmtId="0" fontId="17" fillId="55" borderId="37" applyNumberFormat="0" applyFont="0" applyAlignment="0" applyProtection="0"/>
    <xf numFmtId="0" fontId="67" fillId="52" borderId="38" applyNumberFormat="0" applyAlignment="0" applyProtection="0"/>
    <xf numFmtId="0" fontId="69" fillId="0" borderId="39" applyNumberFormat="0" applyFill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17" fillId="55" borderId="37" applyNumberFormat="0" applyFon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7" fillId="52" borderId="38" applyNumberForma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69" fillId="0" borderId="39" applyNumberFormat="0" applyFill="0" applyAlignment="0" applyProtection="0"/>
    <xf numFmtId="0" fontId="17" fillId="55" borderId="37" applyNumberFormat="0" applyFont="0" applyAlignment="0" applyProtection="0"/>
    <xf numFmtId="0" fontId="69" fillId="0" borderId="39" applyNumberFormat="0" applyFill="0" applyAlignment="0" applyProtection="0"/>
    <xf numFmtId="0" fontId="64" fillId="42" borderId="36" applyNumberForma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67" fillId="52" borderId="38" applyNumberForma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67" fillId="52" borderId="38" applyNumberFormat="0" applyAlignment="0" applyProtection="0"/>
    <xf numFmtId="0" fontId="64" fillId="42" borderId="36" applyNumberFormat="0" applyAlignment="0" applyProtection="0"/>
    <xf numFmtId="0" fontId="17" fillId="55" borderId="37" applyNumberFormat="0" applyFon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9" fillId="0" borderId="39" applyNumberFormat="0" applyFill="0" applyAlignment="0" applyProtection="0"/>
    <xf numFmtId="0" fontId="17" fillId="55" borderId="37" applyNumberFormat="0" applyFont="0" applyAlignment="0" applyProtection="0"/>
    <xf numFmtId="0" fontId="64" fillId="42" borderId="36" applyNumberFormat="0" applyAlignment="0" applyProtection="0"/>
    <xf numFmtId="0" fontId="17" fillId="55" borderId="37" applyNumberFormat="0" applyFont="0" applyAlignment="0" applyProtection="0"/>
    <xf numFmtId="0" fontId="67" fillId="52" borderId="38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69" fillId="0" borderId="39" applyNumberFormat="0" applyFill="0" applyAlignment="0" applyProtection="0"/>
    <xf numFmtId="0" fontId="17" fillId="55" borderId="32" applyNumberFormat="0" applyFont="0" applyAlignment="0" applyProtection="0"/>
    <xf numFmtId="0" fontId="17" fillId="55" borderId="37" applyNumberFormat="0" applyFont="0" applyAlignment="0" applyProtection="0"/>
    <xf numFmtId="0" fontId="64" fillId="42" borderId="36" applyNumberFormat="0" applyAlignment="0" applyProtection="0"/>
    <xf numFmtId="0" fontId="1" fillId="0" borderId="0"/>
    <xf numFmtId="0" fontId="17" fillId="55" borderId="37" applyNumberFormat="0" applyFont="0" applyAlignment="0" applyProtection="0"/>
    <xf numFmtId="0" fontId="64" fillId="42" borderId="36" applyNumberFormat="0" applyAlignment="0" applyProtection="0"/>
    <xf numFmtId="0" fontId="69" fillId="0" borderId="39" applyNumberFormat="0" applyFill="0" applyAlignment="0" applyProtection="0"/>
    <xf numFmtId="0" fontId="17" fillId="55" borderId="37" applyNumberFormat="0" applyFont="0" applyAlignment="0" applyProtection="0"/>
    <xf numFmtId="0" fontId="64" fillId="42" borderId="36" applyNumberForma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" fillId="0" borderId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17" fillId="55" borderId="32" applyNumberFormat="0" applyFont="0" applyAlignment="0" applyProtection="0"/>
    <xf numFmtId="0" fontId="64" fillId="42" borderId="36" applyNumberFormat="0" applyAlignment="0" applyProtection="0"/>
    <xf numFmtId="0" fontId="17" fillId="55" borderId="32" applyNumberFormat="0" applyFont="0" applyAlignment="0" applyProtection="0"/>
    <xf numFmtId="0" fontId="64" fillId="42" borderId="36" applyNumberFormat="0" applyAlignment="0" applyProtection="0"/>
    <xf numFmtId="0" fontId="17" fillId="55" borderId="32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2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52" fillId="55" borderId="34" applyNumberFormat="0" applyFont="0" applyAlignment="0" applyProtection="0"/>
    <xf numFmtId="0" fontId="17" fillId="55" borderId="32" applyNumberFormat="0" applyFont="0" applyAlignment="0" applyProtection="0"/>
    <xf numFmtId="0" fontId="64" fillId="42" borderId="36" applyNumberFormat="0" applyAlignment="0" applyProtection="0"/>
    <xf numFmtId="0" fontId="69" fillId="0" borderId="39" applyNumberFormat="0" applyFill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67" fillId="52" borderId="38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69" fillId="0" borderId="39" applyNumberFormat="0" applyFill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67" fillId="52" borderId="38" applyNumberFormat="0" applyAlignment="0" applyProtection="0"/>
    <xf numFmtId="0" fontId="57" fillId="52" borderId="36" applyNumberForma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7" fillId="52" borderId="38" applyNumberFormat="0" applyAlignment="0" applyProtection="0"/>
    <xf numFmtId="0" fontId="64" fillId="4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2" fillId="55" borderId="37" applyNumberFormat="0" applyFon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67" fillId="52" borderId="38" applyNumberFormat="0" applyAlignment="0" applyProtection="0"/>
    <xf numFmtId="0" fontId="69" fillId="0" borderId="39" applyNumberFormat="0" applyFill="0" applyAlignment="0" applyProtection="0"/>
    <xf numFmtId="0" fontId="64" fillId="42" borderId="36" applyNumberForma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52" fillId="55" borderId="32" applyNumberFormat="0" applyFont="0" applyAlignment="0" applyProtection="0"/>
    <xf numFmtId="0" fontId="17" fillId="55" borderId="37" applyNumberFormat="0" applyFon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67" fillId="52" borderId="38" applyNumberFormat="0" applyAlignment="0" applyProtection="0"/>
    <xf numFmtId="0" fontId="57" fillId="52" borderId="36" applyNumberFormat="0" applyAlignment="0" applyProtection="0"/>
    <xf numFmtId="0" fontId="69" fillId="0" borderId="39" applyNumberFormat="0" applyFill="0" applyAlignment="0" applyProtection="0"/>
    <xf numFmtId="0" fontId="17" fillId="55" borderId="37" applyNumberFormat="0" applyFont="0" applyAlignment="0" applyProtection="0"/>
    <xf numFmtId="0" fontId="17" fillId="55" borderId="32" applyNumberFormat="0" applyFon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69" fillId="0" borderId="39" applyNumberFormat="0" applyFill="0" applyAlignment="0" applyProtection="0"/>
    <xf numFmtId="0" fontId="17" fillId="55" borderId="37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67" fillId="52" borderId="38" applyNumberForma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67" fillId="52" borderId="38" applyNumberFormat="0" applyAlignment="0" applyProtection="0"/>
    <xf numFmtId="0" fontId="57" fillId="52" borderId="36" applyNumberForma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17" fillId="55" borderId="32" applyNumberFormat="0" applyFont="0" applyAlignment="0" applyProtection="0"/>
    <xf numFmtId="0" fontId="67" fillId="52" borderId="38" applyNumberFormat="0" applyAlignment="0" applyProtection="0"/>
    <xf numFmtId="0" fontId="57" fillId="52" borderId="36" applyNumberForma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17" fillId="55" borderId="32" applyNumberFormat="0" applyFon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57" fillId="52" borderId="36" applyNumberFormat="0" applyAlignment="0" applyProtection="0"/>
    <xf numFmtId="0" fontId="17" fillId="55" borderId="32" applyNumberFormat="0" applyFont="0" applyAlignment="0" applyProtection="0"/>
    <xf numFmtId="0" fontId="67" fillId="52" borderId="38" applyNumberForma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17" fillId="55" borderId="32" applyNumberFormat="0" applyFont="0" applyAlignment="0" applyProtection="0"/>
    <xf numFmtId="0" fontId="64" fillId="42" borderId="36" applyNumberFormat="0" applyAlignment="0" applyProtection="0"/>
    <xf numFmtId="0" fontId="64" fillId="42" borderId="36" applyNumberFormat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  <xf numFmtId="0" fontId="69" fillId="0" borderId="39" applyNumberFormat="0" applyFill="0" applyAlignment="0" applyProtection="0"/>
    <xf numFmtId="0" fontId="69" fillId="0" borderId="39" applyNumberFormat="0" applyFill="0" applyAlignment="0" applyProtection="0"/>
    <xf numFmtId="0" fontId="17" fillId="55" borderId="37" applyNumberFormat="0" applyFont="0" applyAlignment="0" applyProtection="0"/>
    <xf numFmtId="0" fontId="17" fillId="55" borderId="37" applyNumberFormat="0" applyFont="0" applyAlignment="0" applyProtection="0"/>
  </cellStyleXfs>
  <cellXfs count="442">
    <xf numFmtId="0" fontId="0" fillId="0" borderId="0" xfId="0"/>
    <xf numFmtId="169" fontId="18" fillId="2" borderId="21" xfId="7" applyNumberFormat="1" applyFont="1" applyFill="1" applyBorder="1" applyAlignment="1">
      <alignment horizontal="center" vertical="center" wrapText="1"/>
    </xf>
    <xf numFmtId="0" fontId="74" fillId="2" borderId="0" xfId="0" applyFont="1" applyFill="1"/>
    <xf numFmtId="0" fontId="18" fillId="2" borderId="21" xfId="0" applyFont="1" applyFill="1" applyBorder="1" applyAlignment="1">
      <alignment horizontal="left" vertical="top" wrapText="1"/>
    </xf>
    <xf numFmtId="166" fontId="74" fillId="2" borderId="21" xfId="7" applyNumberFormat="1" applyFont="1" applyFill="1" applyBorder="1" applyAlignment="1">
      <alignment horizontal="center" vertical="center" wrapText="1"/>
    </xf>
    <xf numFmtId="169" fontId="74" fillId="2" borderId="21" xfId="7" applyNumberFormat="1" applyFont="1" applyFill="1" applyBorder="1" applyAlignment="1">
      <alignment horizontal="center" vertical="center" wrapText="1"/>
    </xf>
    <xf numFmtId="169" fontId="18" fillId="2" borderId="21" xfId="7" applyNumberFormat="1" applyFont="1" applyFill="1" applyBorder="1" applyAlignment="1">
      <alignment horizontal="center" vertical="top" wrapText="1"/>
    </xf>
    <xf numFmtId="0" fontId="74" fillId="2" borderId="21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0" fontId="86" fillId="2" borderId="0" xfId="0" applyFont="1" applyFill="1" applyAlignment="1">
      <alignment horizontal="left" vertical="top" wrapText="1"/>
    </xf>
    <xf numFmtId="167" fontId="74" fillId="2" borderId="0" xfId="0" applyNumberFormat="1" applyFont="1" applyFill="1" applyAlignment="1">
      <alignment horizontal="left" vertical="top" wrapText="1"/>
    </xf>
    <xf numFmtId="0" fontId="18" fillId="2" borderId="21" xfId="0" applyFont="1" applyFill="1" applyBorder="1" applyAlignment="1">
      <alignment horizontal="center" vertical="top" wrapText="1"/>
    </xf>
    <xf numFmtId="0" fontId="74" fillId="2" borderId="0" xfId="0" applyFont="1" applyFill="1" applyAlignment="1">
      <alignment vertical="center"/>
    </xf>
    <xf numFmtId="0" fontId="74" fillId="2" borderId="0" xfId="0" applyFont="1" applyFill="1" applyAlignment="1">
      <alignment horizontal="right"/>
    </xf>
    <xf numFmtId="0" fontId="74" fillId="2" borderId="21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18" fillId="2" borderId="25" xfId="0" applyFont="1" applyFill="1" applyBorder="1" applyAlignment="1">
      <alignment horizontal="center" vertical="center" wrapText="1"/>
    </xf>
    <xf numFmtId="0" fontId="74" fillId="2" borderId="0" xfId="299" applyFont="1" applyFill="1"/>
    <xf numFmtId="0" fontId="18" fillId="2" borderId="25" xfId="96" applyFont="1" applyFill="1" applyBorder="1" applyAlignment="1">
      <alignment horizontal="center" vertical="center" wrapText="1"/>
    </xf>
    <xf numFmtId="169" fontId="18" fillId="2" borderId="25" xfId="96" applyNumberFormat="1" applyFont="1" applyFill="1" applyBorder="1" applyAlignment="1">
      <alignment horizontal="center" vertical="center" wrapText="1"/>
    </xf>
    <xf numFmtId="0" fontId="75" fillId="2" borderId="0" xfId="253" applyFont="1" applyFill="1" applyAlignment="1">
      <alignment vertical="top"/>
    </xf>
    <xf numFmtId="0" fontId="75" fillId="2" borderId="0" xfId="253" applyFont="1" applyFill="1"/>
    <xf numFmtId="0" fontId="75" fillId="2" borderId="0" xfId="253" applyFont="1" applyFill="1" applyAlignment="1">
      <alignment wrapText="1"/>
    </xf>
    <xf numFmtId="0" fontId="18" fillId="0" borderId="25" xfId="96" applyFont="1" applyBorder="1" applyAlignment="1">
      <alignment horizontal="left" vertical="center" wrapText="1"/>
    </xf>
    <xf numFmtId="0" fontId="88" fillId="2" borderId="28" xfId="96" applyFont="1" applyFill="1" applyBorder="1" applyAlignment="1">
      <alignment horizontal="left" vertical="center" wrapText="1"/>
    </xf>
    <xf numFmtId="0" fontId="18" fillId="2" borderId="0" xfId="0" applyFont="1" applyFill="1" applyAlignment="1">
      <alignment horizontal="center" wrapText="1"/>
    </xf>
    <xf numFmtId="0" fontId="74" fillId="2" borderId="25" xfId="208" applyFont="1" applyFill="1" applyBorder="1" applyAlignment="1">
      <alignment horizontal="center"/>
    </xf>
    <xf numFmtId="0" fontId="74" fillId="2" borderId="25" xfId="208" applyFont="1" applyFill="1" applyBorder="1" applyAlignment="1">
      <alignment horizontal="left"/>
    </xf>
    <xf numFmtId="0" fontId="90" fillId="2" borderId="0" xfId="208" applyFont="1" applyFill="1"/>
    <xf numFmtId="0" fontId="89" fillId="2" borderId="0" xfId="208" applyFont="1" applyFill="1"/>
    <xf numFmtId="0" fontId="91" fillId="2" borderId="1" xfId="0" applyFont="1" applyFill="1" applyBorder="1"/>
    <xf numFmtId="0" fontId="91" fillId="2" borderId="25" xfId="0" applyFont="1" applyFill="1" applyBorder="1"/>
    <xf numFmtId="166" fontId="75" fillId="2" borderId="0" xfId="253" applyNumberFormat="1" applyFont="1" applyFill="1" applyAlignment="1">
      <alignment wrapText="1"/>
    </xf>
    <xf numFmtId="0" fontId="74" fillId="2" borderId="0" xfId="253" applyFont="1" applyFill="1"/>
    <xf numFmtId="166" fontId="74" fillId="2" borderId="30" xfId="7" applyNumberFormat="1" applyFont="1" applyFill="1" applyBorder="1" applyAlignment="1">
      <alignment horizontal="right" vertical="center" wrapText="1"/>
    </xf>
    <xf numFmtId="169" fontId="74" fillId="2" borderId="30" xfId="7" applyNumberFormat="1" applyFont="1" applyFill="1" applyBorder="1" applyAlignment="1">
      <alignment horizontal="center" vertical="center" wrapText="1"/>
    </xf>
    <xf numFmtId="169" fontId="18" fillId="2" borderId="30" xfId="7" applyNumberFormat="1" applyFont="1" applyFill="1" applyBorder="1" applyAlignment="1">
      <alignment horizontal="center" vertical="center" wrapText="1"/>
    </xf>
    <xf numFmtId="0" fontId="18" fillId="2" borderId="30" xfId="0" applyFont="1" applyFill="1" applyBorder="1" applyAlignment="1">
      <alignment horizontal="center" vertical="center" wrapText="1"/>
    </xf>
    <xf numFmtId="169" fontId="18" fillId="2" borderId="30" xfId="7" applyNumberFormat="1" applyFont="1" applyFill="1" applyBorder="1" applyAlignment="1">
      <alignment horizontal="right" vertical="center" wrapText="1"/>
    </xf>
    <xf numFmtId="169" fontId="86" fillId="2" borderId="30" xfId="7" applyNumberFormat="1" applyFont="1" applyFill="1" applyBorder="1" applyAlignment="1">
      <alignment horizontal="right" vertical="center" wrapText="1"/>
    </xf>
    <xf numFmtId="166" fontId="74" fillId="2" borderId="30" xfId="7" applyNumberFormat="1" applyFont="1" applyFill="1" applyBorder="1" applyAlignment="1">
      <alignment horizontal="center" vertical="center" wrapText="1"/>
    </xf>
    <xf numFmtId="169" fontId="74" fillId="2" borderId="30" xfId="7" applyNumberFormat="1" applyFont="1" applyFill="1" applyBorder="1" applyAlignment="1">
      <alignment horizontal="right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74" fillId="2" borderId="30" xfId="208" applyFont="1" applyFill="1" applyBorder="1"/>
    <xf numFmtId="0" fontId="18" fillId="0" borderId="30" xfId="0" applyFont="1" applyBorder="1" applyAlignment="1">
      <alignment horizontal="center" vertical="center" wrapText="1"/>
    </xf>
    <xf numFmtId="0" fontId="95" fillId="2" borderId="0" xfId="299" applyFont="1" applyFill="1"/>
    <xf numFmtId="0" fontId="95" fillId="2" borderId="0" xfId="253" applyFont="1" applyFill="1"/>
    <xf numFmtId="0" fontId="74" fillId="2" borderId="25" xfId="299" applyFont="1" applyFill="1" applyBorder="1" applyAlignment="1">
      <alignment horizontal="center"/>
    </xf>
    <xf numFmtId="0" fontId="74" fillId="2" borderId="30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5" fillId="0" borderId="0" xfId="0" applyFont="1" applyAlignment="1">
      <alignment horizontal="left" vertical="center" wrapText="1"/>
    </xf>
    <xf numFmtId="0" fontId="91" fillId="0" borderId="0" xfId="0" applyFont="1" applyAlignment="1">
      <alignment horizontal="left" vertical="top" wrapText="1"/>
    </xf>
    <xf numFmtId="0" fontId="75" fillId="2" borderId="0" xfId="0" applyFont="1" applyFill="1" applyAlignment="1">
      <alignment vertical="center" wrapText="1"/>
    </xf>
    <xf numFmtId="0" fontId="75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vertical="center" wrapText="1"/>
    </xf>
    <xf numFmtId="0" fontId="18" fillId="2" borderId="0" xfId="0" applyFont="1" applyFill="1" applyAlignment="1">
      <alignment vertical="center" wrapText="1"/>
    </xf>
    <xf numFmtId="0" fontId="74" fillId="0" borderId="0" xfId="0" applyFont="1" applyAlignment="1">
      <alignment horizontal="left" vertical="top" wrapText="1"/>
    </xf>
    <xf numFmtId="0" fontId="74" fillId="0" borderId="0" xfId="0" applyFont="1" applyAlignment="1">
      <alignment horizontal="center" vertical="top" wrapText="1"/>
    </xf>
    <xf numFmtId="0" fontId="75" fillId="2" borderId="0" xfId="0" applyFont="1" applyFill="1" applyAlignment="1">
      <alignment horizontal="left" vertical="center" wrapText="1"/>
    </xf>
    <xf numFmtId="166" fontId="95" fillId="2" borderId="0" xfId="253" applyNumberFormat="1" applyFont="1" applyFill="1"/>
    <xf numFmtId="0" fontId="74" fillId="2" borderId="0" xfId="253" applyFont="1" applyFill="1" applyAlignment="1">
      <alignment vertical="top"/>
    </xf>
    <xf numFmtId="0" fontId="74" fillId="2" borderId="0" xfId="253" applyFont="1" applyFill="1" applyAlignment="1">
      <alignment wrapText="1"/>
    </xf>
    <xf numFmtId="166" fontId="74" fillId="2" borderId="0" xfId="253" applyNumberFormat="1" applyFont="1" applyFill="1" applyAlignment="1">
      <alignment wrapText="1"/>
    </xf>
    <xf numFmtId="166" fontId="74" fillId="2" borderId="0" xfId="253" applyNumberFormat="1" applyFont="1" applyFill="1"/>
    <xf numFmtId="166" fontId="74" fillId="2" borderId="0" xfId="253" applyNumberFormat="1" applyFont="1" applyFill="1" applyAlignment="1">
      <alignment horizontal="center"/>
    </xf>
    <xf numFmtId="49" fontId="18" fillId="2" borderId="25" xfId="96" applyNumberFormat="1" applyFont="1" applyFill="1" applyBorder="1" applyAlignment="1">
      <alignment horizontal="center" vertical="center" textRotation="90" wrapText="1"/>
    </xf>
    <xf numFmtId="166" fontId="18" fillId="2" borderId="25" xfId="165" applyNumberFormat="1" applyFont="1" applyFill="1" applyBorder="1" applyAlignment="1">
      <alignment horizontal="center" vertical="center" wrapText="1"/>
    </xf>
    <xf numFmtId="0" fontId="96" fillId="2" borderId="25" xfId="253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18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168" fontId="18" fillId="2" borderId="25" xfId="96" applyNumberFormat="1" applyFont="1" applyFill="1" applyBorder="1" applyAlignment="1">
      <alignment horizontal="center" vertical="center" wrapText="1"/>
    </xf>
    <xf numFmtId="172" fontId="74" fillId="2" borderId="0" xfId="299" applyNumberFormat="1" applyFont="1" applyFill="1"/>
    <xf numFmtId="43" fontId="74" fillId="2" borderId="0" xfId="299" applyNumberFormat="1" applyFont="1" applyFill="1"/>
    <xf numFmtId="0" fontId="74" fillId="2" borderId="25" xfId="96" applyFont="1" applyFill="1" applyBorder="1" applyAlignment="1">
      <alignment horizontal="center" vertical="center" wrapText="1"/>
    </xf>
    <xf numFmtId="0" fontId="96" fillId="2" borderId="25" xfId="96" applyFont="1" applyFill="1" applyBorder="1" applyAlignment="1">
      <alignment horizontal="center" vertical="center" wrapText="1"/>
    </xf>
    <xf numFmtId="0" fontId="86" fillId="2" borderId="25" xfId="253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/>
    </xf>
    <xf numFmtId="0" fontId="74" fillId="2" borderId="0" xfId="1660" applyFont="1" applyFill="1" applyAlignment="1">
      <alignment vertical="top"/>
    </xf>
    <xf numFmtId="169" fontId="74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49" fontId="18" fillId="2" borderId="0" xfId="96" applyNumberFormat="1" applyFont="1" applyFill="1" applyAlignment="1">
      <alignment horizontal="center" vertical="center" wrapText="1"/>
    </xf>
    <xf numFmtId="0" fontId="74" fillId="0" borderId="30" xfId="0" applyFont="1" applyBorder="1" applyAlignment="1">
      <alignment horizontal="center" vertical="center" wrapText="1"/>
    </xf>
    <xf numFmtId="0" fontId="74" fillId="0" borderId="30" xfId="0" applyFont="1" applyBorder="1" applyAlignment="1">
      <alignment vertical="center" wrapText="1"/>
    </xf>
    <xf numFmtId="0" fontId="74" fillId="0" borderId="0" xfId="0" applyFont="1" applyAlignment="1">
      <alignment vertical="center"/>
    </xf>
    <xf numFmtId="0" fontId="74" fillId="2" borderId="0" xfId="0" applyFont="1" applyFill="1" applyAlignment="1">
      <alignment horizontal="center" vertical="top" wrapText="1"/>
    </xf>
    <xf numFmtId="0" fontId="91" fillId="2" borderId="0" xfId="0" applyFont="1" applyFill="1" applyAlignment="1">
      <alignment horizontal="left" vertical="top" wrapText="1"/>
    </xf>
    <xf numFmtId="0" fontId="86" fillId="2" borderId="28" xfId="0" applyFont="1" applyFill="1" applyBorder="1" applyAlignment="1">
      <alignment vertical="center" wrapText="1"/>
    </xf>
    <xf numFmtId="43" fontId="90" fillId="2" borderId="0" xfId="7" applyFont="1" applyFill="1"/>
    <xf numFmtId="43" fontId="74" fillId="2" borderId="0" xfId="7" applyFont="1" applyFill="1"/>
    <xf numFmtId="0" fontId="88" fillId="2" borderId="28" xfId="96" applyFont="1" applyFill="1" applyBorder="1" applyAlignment="1">
      <alignment horizontal="center" vertical="center" wrapText="1"/>
    </xf>
    <xf numFmtId="0" fontId="74" fillId="2" borderId="40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 vertical="center" wrapText="1"/>
    </xf>
    <xf numFmtId="0" fontId="74" fillId="2" borderId="40" xfId="0" applyFont="1" applyFill="1" applyBorder="1" applyAlignment="1">
      <alignment vertical="center" wrapText="1"/>
    </xf>
    <xf numFmtId="169" fontId="18" fillId="2" borderId="40" xfId="96" applyNumberFormat="1" applyFont="1" applyFill="1" applyBorder="1" applyAlignment="1">
      <alignment horizontal="center" vertical="center" wrapText="1"/>
    </xf>
    <xf numFmtId="0" fontId="75" fillId="2" borderId="40" xfId="0" applyFont="1" applyFill="1" applyBorder="1" applyAlignment="1">
      <alignment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left" vertical="center" wrapText="1"/>
    </xf>
    <xf numFmtId="0" fontId="75" fillId="2" borderId="40" xfId="0" applyFont="1" applyFill="1" applyBorder="1" applyAlignment="1">
      <alignment horizontal="center" vertical="center" wrapText="1"/>
    </xf>
    <xf numFmtId="0" fontId="74" fillId="2" borderId="40" xfId="0" applyFont="1" applyFill="1" applyBorder="1" applyAlignment="1">
      <alignment horizontal="left" vertical="top" wrapText="1"/>
    </xf>
    <xf numFmtId="0" fontId="91" fillId="2" borderId="40" xfId="0" applyFont="1" applyFill="1" applyBorder="1"/>
    <xf numFmtId="0" fontId="88" fillId="0" borderId="40" xfId="0" applyFont="1" applyBorder="1" applyAlignment="1">
      <alignment vertical="center" wrapText="1"/>
    </xf>
    <xf numFmtId="0" fontId="74" fillId="2" borderId="40" xfId="0" applyFont="1" applyFill="1" applyBorder="1" applyAlignment="1">
      <alignment horizontal="center" vertical="top" wrapText="1"/>
    </xf>
    <xf numFmtId="0" fontId="75" fillId="0" borderId="40" xfId="0" applyFont="1" applyBorder="1" applyAlignment="1">
      <alignment horizontal="left" vertical="top" wrapText="1"/>
    </xf>
    <xf numFmtId="0" fontId="18" fillId="2" borderId="40" xfId="0" applyFont="1" applyFill="1" applyBorder="1" applyAlignment="1">
      <alignment horizontal="left" vertical="top" wrapText="1"/>
    </xf>
    <xf numFmtId="0" fontId="74" fillId="2" borderId="40" xfId="0" applyFont="1" applyFill="1" applyBorder="1" applyAlignment="1">
      <alignment horizontal="left" vertical="center" wrapText="1"/>
    </xf>
    <xf numFmtId="0" fontId="18" fillId="2" borderId="40" xfId="0" applyFont="1" applyFill="1" applyBorder="1" applyAlignment="1">
      <alignment horizontal="center"/>
    </xf>
    <xf numFmtId="0" fontId="86" fillId="2" borderId="40" xfId="165" applyFont="1" applyFill="1" applyBorder="1">
      <alignment horizontal="left" vertical="top" wrapText="1"/>
    </xf>
    <xf numFmtId="0" fontId="74" fillId="0" borderId="40" xfId="0" applyFont="1" applyBorder="1" applyAlignment="1">
      <alignment horizontal="left" vertical="top" wrapText="1"/>
    </xf>
    <xf numFmtId="0" fontId="18" fillId="0" borderId="40" xfId="96" applyFont="1" applyBorder="1" applyAlignment="1">
      <alignment horizontal="left" vertical="center" wrapText="1"/>
    </xf>
    <xf numFmtId="0" fontId="75" fillId="2" borderId="0" xfId="0" applyFont="1" applyFill="1"/>
    <xf numFmtId="169" fontId="74" fillId="2" borderId="40" xfId="7" applyNumberFormat="1" applyFont="1" applyFill="1" applyBorder="1" applyAlignment="1">
      <alignment horizontal="right" vertical="center" wrapText="1"/>
    </xf>
    <xf numFmtId="166" fontId="74" fillId="2" borderId="0" xfId="0" applyNumberFormat="1" applyFont="1" applyFill="1"/>
    <xf numFmtId="37" fontId="75" fillId="2" borderId="40" xfId="0" applyNumberFormat="1" applyFont="1" applyFill="1" applyBorder="1" applyAlignment="1">
      <alignment vertical="center" wrapText="1"/>
    </xf>
    <xf numFmtId="168" fontId="18" fillId="57" borderId="25" xfId="96" applyNumberFormat="1" applyFont="1" applyFill="1" applyBorder="1" applyAlignment="1">
      <alignment horizontal="center" vertical="center" wrapText="1"/>
    </xf>
    <xf numFmtId="168" fontId="18" fillId="58" borderId="25" xfId="96" applyNumberFormat="1" applyFont="1" applyFill="1" applyBorder="1" applyAlignment="1">
      <alignment horizontal="center" vertical="top" wrapText="1"/>
    </xf>
    <xf numFmtId="43" fontId="18" fillId="2" borderId="0" xfId="7" applyFont="1" applyFill="1"/>
    <xf numFmtId="43" fontId="74" fillId="2" borderId="0" xfId="7" applyFont="1" applyFill="1" applyAlignment="1">
      <alignment vertical="top"/>
    </xf>
    <xf numFmtId="43" fontId="95" fillId="2" borderId="0" xfId="7" applyFont="1" applyFill="1"/>
    <xf numFmtId="0" fontId="74" fillId="2" borderId="0" xfId="1734" applyFont="1" applyFill="1"/>
    <xf numFmtId="0" fontId="74" fillId="2" borderId="0" xfId="1734" applyFont="1" applyFill="1" applyAlignment="1">
      <alignment vertical="center"/>
    </xf>
    <xf numFmtId="0" fontId="74" fillId="2" borderId="0" xfId="1734" applyFont="1" applyFill="1" applyAlignment="1">
      <alignment horizontal="center" vertical="center"/>
    </xf>
    <xf numFmtId="0" fontId="74" fillId="2" borderId="0" xfId="1734" applyFont="1" applyFill="1" applyAlignment="1">
      <alignment horizontal="right" vertical="center"/>
    </xf>
    <xf numFmtId="0" fontId="18" fillId="2" borderId="0" xfId="1734" applyFont="1" applyFill="1" applyAlignment="1">
      <alignment horizontal="center" vertical="center" wrapText="1"/>
    </xf>
    <xf numFmtId="0" fontId="74" fillId="2" borderId="40" xfId="1735" applyFont="1" applyFill="1" applyBorder="1" applyAlignment="1">
      <alignment horizontal="center" vertical="center" wrapText="1"/>
    </xf>
    <xf numFmtId="0" fontId="74" fillId="2" borderId="40" xfId="1736" applyFont="1" applyFill="1" applyBorder="1" applyAlignment="1">
      <alignment horizontal="center" vertical="center"/>
    </xf>
    <xf numFmtId="0" fontId="74" fillId="2" borderId="40" xfId="1735" applyFont="1" applyFill="1" applyBorder="1" applyAlignment="1">
      <alignment horizontal="center"/>
    </xf>
    <xf numFmtId="166" fontId="18" fillId="58" borderId="40" xfId="7" applyNumberFormat="1" applyFont="1" applyFill="1" applyBorder="1" applyAlignment="1">
      <alignment vertical="top" wrapText="1"/>
    </xf>
    <xf numFmtId="0" fontId="74" fillId="0" borderId="0" xfId="0" applyFont="1"/>
    <xf numFmtId="0" fontId="74" fillId="57" borderId="40" xfId="0" applyFont="1" applyFill="1" applyBorder="1" applyAlignment="1">
      <alignment wrapText="1"/>
    </xf>
    <xf numFmtId="166" fontId="74" fillId="57" borderId="35" xfId="0" applyNumberFormat="1" applyFont="1" applyFill="1" applyBorder="1" applyAlignment="1">
      <alignment horizontal="right" vertical="center" wrapText="1"/>
    </xf>
    <xf numFmtId="0" fontId="74" fillId="0" borderId="40" xfId="0" applyFont="1" applyBorder="1" applyAlignment="1">
      <alignment vertical="top" wrapText="1"/>
    </xf>
    <xf numFmtId="169" fontId="74" fillId="0" borderId="35" xfId="0" applyNumberFormat="1" applyFont="1" applyBorder="1" applyAlignment="1">
      <alignment horizontal="right" vertical="top" wrapText="1"/>
    </xf>
    <xf numFmtId="0" fontId="74" fillId="0" borderId="0" xfId="0" applyFont="1" applyAlignment="1">
      <alignment vertical="top"/>
    </xf>
    <xf numFmtId="0" fontId="74" fillId="2" borderId="40" xfId="0" applyFont="1" applyFill="1" applyBorder="1" applyAlignment="1">
      <alignment vertical="center"/>
    </xf>
    <xf numFmtId="169" fontId="74" fillId="2" borderId="40" xfId="0" applyNumberFormat="1" applyFont="1" applyFill="1" applyBorder="1" applyAlignment="1">
      <alignment horizontal="right" vertical="center" wrapText="1"/>
    </xf>
    <xf numFmtId="165" fontId="74" fillId="2" borderId="40" xfId="6" applyFont="1" applyFill="1" applyBorder="1" applyAlignment="1">
      <alignment horizontal="center" vertical="center"/>
    </xf>
    <xf numFmtId="174" fontId="74" fillId="0" borderId="40" xfId="0" applyNumberFormat="1" applyFont="1" applyBorder="1" applyAlignment="1">
      <alignment horizontal="center" vertical="center"/>
    </xf>
    <xf numFmtId="169" fontId="74" fillId="0" borderId="40" xfId="0" applyNumberFormat="1" applyFont="1" applyBorder="1" applyAlignment="1">
      <alignment horizontal="right" vertical="center" wrapText="1"/>
    </xf>
    <xf numFmtId="0" fontId="74" fillId="2" borderId="0" xfId="0" applyFont="1" applyFill="1" applyAlignment="1">
      <alignment horizontal="left" vertical="center" wrapText="1"/>
    </xf>
    <xf numFmtId="0" fontId="74" fillId="2" borderId="0" xfId="299" applyFont="1" applyFill="1" applyAlignment="1">
      <alignment vertical="center"/>
    </xf>
    <xf numFmtId="0" fontId="74" fillId="2" borderId="0" xfId="299" applyFont="1" applyFill="1" applyAlignment="1">
      <alignment horizontal="center" vertical="center"/>
    </xf>
    <xf numFmtId="0" fontId="74" fillId="2" borderId="40" xfId="208" applyFont="1" applyFill="1" applyBorder="1"/>
    <xf numFmtId="168" fontId="74" fillId="2" borderId="25" xfId="96" applyNumberFormat="1" applyFont="1" applyFill="1" applyBorder="1" applyAlignment="1">
      <alignment vertical="center" wrapText="1"/>
    </xf>
    <xf numFmtId="168" fontId="88" fillId="2" borderId="25" xfId="6" applyNumberFormat="1" applyFont="1" applyFill="1" applyBorder="1" applyAlignment="1">
      <alignment horizontal="center" vertical="center"/>
    </xf>
    <xf numFmtId="168" fontId="88" fillId="0" borderId="40" xfId="0" applyNumberFormat="1" applyFont="1" applyBorder="1" applyAlignment="1">
      <alignment vertical="center" wrapText="1"/>
    </xf>
    <xf numFmtId="168" fontId="74" fillId="2" borderId="40" xfId="7" applyNumberFormat="1" applyFont="1" applyFill="1" applyBorder="1" applyAlignment="1">
      <alignment vertical="center"/>
    </xf>
    <xf numFmtId="168" fontId="18" fillId="2" borderId="25" xfId="6" applyNumberFormat="1" applyFont="1" applyFill="1" applyBorder="1" applyAlignment="1">
      <alignment horizontal="center" vertical="center"/>
    </xf>
    <xf numFmtId="168" fontId="74" fillId="0" borderId="25" xfId="208" applyNumberFormat="1" applyFont="1" applyBorder="1"/>
    <xf numFmtId="168" fontId="74" fillId="2" borderId="25" xfId="217" applyNumberFormat="1" applyFont="1" applyFill="1" applyBorder="1"/>
    <xf numFmtId="168" fontId="74" fillId="2" borderId="25" xfId="208" applyNumberFormat="1" applyFont="1" applyFill="1" applyBorder="1"/>
    <xf numFmtId="168" fontId="88" fillId="2" borderId="30" xfId="2030" applyNumberFormat="1" applyFont="1" applyFill="1" applyBorder="1" applyAlignment="1">
      <alignment vertical="center"/>
    </xf>
    <xf numFmtId="168" fontId="86" fillId="2" borderId="33" xfId="223" applyNumberFormat="1" applyFont="1" applyFill="1" applyBorder="1" applyAlignment="1">
      <alignment vertical="center"/>
    </xf>
    <xf numFmtId="43" fontId="88" fillId="2" borderId="30" xfId="7" applyFont="1" applyFill="1" applyBorder="1" applyAlignment="1">
      <alignment vertical="center"/>
    </xf>
    <xf numFmtId="175" fontId="18" fillId="2" borderId="30" xfId="7" applyNumberFormat="1" applyFont="1" applyFill="1" applyBorder="1" applyAlignment="1">
      <alignment vertical="center" wrapText="1"/>
    </xf>
    <xf numFmtId="175" fontId="74" fillId="2" borderId="30" xfId="7" applyNumberFormat="1" applyFont="1" applyFill="1" applyBorder="1" applyAlignment="1">
      <alignment vertical="center" wrapText="1"/>
    </xf>
    <xf numFmtId="175" fontId="74" fillId="0" borderId="30" xfId="7" applyNumberFormat="1" applyFont="1" applyFill="1" applyBorder="1" applyAlignment="1">
      <alignment vertical="center" wrapText="1"/>
    </xf>
    <xf numFmtId="175" fontId="18" fillId="2" borderId="40" xfId="7" applyNumberFormat="1" applyFont="1" applyFill="1" applyBorder="1" applyAlignment="1">
      <alignment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74" fillId="0" borderId="40" xfId="0" applyFont="1" applyBorder="1" applyAlignment="1">
      <alignment horizontal="left" vertical="center" wrapText="1"/>
    </xf>
    <xf numFmtId="0" fontId="74" fillId="0" borderId="40" xfId="0" applyFont="1" applyBorder="1" applyAlignment="1">
      <alignment horizontal="center" vertical="center" wrapText="1"/>
    </xf>
    <xf numFmtId="165" fontId="74" fillId="0" borderId="40" xfId="6" applyFont="1" applyFill="1" applyBorder="1" applyAlignment="1">
      <alignment horizontal="center" vertical="center"/>
    </xf>
    <xf numFmtId="0" fontId="74" fillId="0" borderId="0" xfId="0" applyFont="1" applyAlignment="1">
      <alignment horizontal="left" vertical="center" wrapText="1"/>
    </xf>
    <xf numFmtId="0" fontId="95" fillId="2" borderId="40" xfId="299" applyFont="1" applyFill="1" applyBorder="1"/>
    <xf numFmtId="0" fontId="86" fillId="2" borderId="40" xfId="0" applyFont="1" applyFill="1" applyBorder="1" applyAlignment="1">
      <alignment vertical="center" wrapText="1"/>
    </xf>
    <xf numFmtId="168" fontId="86" fillId="2" borderId="40" xfId="223" applyNumberFormat="1" applyFont="1" applyFill="1" applyBorder="1" applyAlignment="1">
      <alignment vertical="center"/>
    </xf>
    <xf numFmtId="168" fontId="86" fillId="0" borderId="33" xfId="223" applyNumberFormat="1" applyFont="1" applyFill="1" applyBorder="1" applyAlignment="1">
      <alignment vertical="center"/>
    </xf>
    <xf numFmtId="0" fontId="86" fillId="2" borderId="35" xfId="0" applyFont="1" applyFill="1" applyBorder="1" applyAlignment="1">
      <alignment vertical="center" wrapText="1"/>
    </xf>
    <xf numFmtId="0" fontId="74" fillId="2" borderId="0" xfId="0" applyFont="1" applyFill="1" applyAlignment="1">
      <alignment vertical="top"/>
    </xf>
    <xf numFmtId="168" fontId="86" fillId="0" borderId="40" xfId="223" applyNumberFormat="1" applyFont="1" applyFill="1" applyBorder="1" applyAlignment="1">
      <alignment vertical="center"/>
    </xf>
    <xf numFmtId="167" fontId="74" fillId="2" borderId="0" xfId="0" applyNumberFormat="1" applyFont="1" applyFill="1" applyAlignment="1">
      <alignment horizontal="left" vertical="center" wrapText="1"/>
    </xf>
    <xf numFmtId="39" fontId="74" fillId="2" borderId="0" xfId="0" applyNumberFormat="1" applyFont="1" applyFill="1" applyAlignment="1">
      <alignment horizontal="left" vertical="center" wrapText="1"/>
    </xf>
    <xf numFmtId="169" fontId="74" fillId="2" borderId="0" xfId="0" applyNumberFormat="1" applyFont="1" applyFill="1" applyAlignment="1">
      <alignment horizontal="left" vertical="center" wrapText="1"/>
    </xf>
    <xf numFmtId="169" fontId="74" fillId="2" borderId="0" xfId="0" applyNumberFormat="1" applyFont="1" applyFill="1" applyAlignment="1">
      <alignment vertical="center"/>
    </xf>
    <xf numFmtId="0" fontId="95" fillId="2" borderId="0" xfId="0" applyFont="1" applyFill="1" applyAlignment="1">
      <alignment vertical="center"/>
    </xf>
    <xf numFmtId="169" fontId="95" fillId="2" borderId="0" xfId="0" applyNumberFormat="1" applyFont="1" applyFill="1" applyAlignment="1">
      <alignment horizontal="right" vertical="center" wrapText="1"/>
    </xf>
    <xf numFmtId="0" fontId="95" fillId="2" borderId="40" xfId="253" applyFont="1" applyFill="1" applyBorder="1"/>
    <xf numFmtId="166" fontId="75" fillId="2" borderId="0" xfId="253" applyNumberFormat="1" applyFont="1" applyFill="1" applyAlignment="1">
      <alignment horizontal="center"/>
    </xf>
    <xf numFmtId="0" fontId="74" fillId="2" borderId="40" xfId="0" applyFont="1" applyFill="1" applyBorder="1" applyAlignment="1">
      <alignment vertical="top" wrapText="1"/>
    </xf>
    <xf numFmtId="169" fontId="74" fillId="2" borderId="0" xfId="0" applyNumberFormat="1" applyFont="1" applyFill="1" applyAlignment="1">
      <alignment horizontal="left" vertical="top" wrapText="1"/>
    </xf>
    <xf numFmtId="43" fontId="91" fillId="2" borderId="40" xfId="7" applyFont="1" applyFill="1" applyBorder="1" applyAlignment="1">
      <alignment horizontal="center" vertical="top" wrapText="1"/>
    </xf>
    <xf numFmtId="43" fontId="97" fillId="2" borderId="40" xfId="7" applyFont="1" applyFill="1" applyBorder="1" applyAlignment="1">
      <alignment horizontal="center" vertical="top" wrapText="1"/>
    </xf>
    <xf numFmtId="43" fontId="18" fillId="2" borderId="40" xfId="7" applyFont="1" applyFill="1" applyBorder="1" applyAlignment="1">
      <alignment horizontal="center" vertical="top"/>
    </xf>
    <xf numFmtId="43" fontId="97" fillId="2" borderId="40" xfId="7" applyFont="1" applyFill="1" applyBorder="1" applyAlignment="1">
      <alignment horizontal="center" vertical="top"/>
    </xf>
    <xf numFmtId="43" fontId="91" fillId="2" borderId="0" xfId="7" applyFont="1" applyFill="1" applyAlignment="1">
      <alignment horizontal="center" vertical="top" wrapText="1"/>
    </xf>
    <xf numFmtId="43" fontId="91" fillId="2" borderId="40" xfId="7" applyFont="1" applyFill="1" applyBorder="1" applyAlignment="1">
      <alignment horizontal="left" vertical="top" wrapText="1"/>
    </xf>
    <xf numFmtId="43" fontId="91" fillId="2" borderId="0" xfId="7" applyFont="1" applyFill="1" applyAlignment="1">
      <alignment horizontal="left" vertical="top" wrapText="1"/>
    </xf>
    <xf numFmtId="43" fontId="97" fillId="2" borderId="40" xfId="7" applyFont="1" applyFill="1" applyBorder="1" applyAlignment="1">
      <alignment horizontal="left" vertical="top" wrapText="1"/>
    </xf>
    <xf numFmtId="43" fontId="18" fillId="2" borderId="40" xfId="7" applyFont="1" applyFill="1" applyBorder="1" applyAlignment="1">
      <alignment horizontal="right" vertical="top"/>
    </xf>
    <xf numFmtId="43" fontId="97" fillId="2" borderId="40" xfId="7" applyFont="1" applyFill="1" applyBorder="1" applyAlignment="1">
      <alignment horizontal="right" vertical="top"/>
    </xf>
    <xf numFmtId="43" fontId="18" fillId="2" borderId="40" xfId="7" applyFont="1" applyFill="1" applyBorder="1" applyAlignment="1">
      <alignment horizontal="left" vertical="top" wrapText="1"/>
    </xf>
    <xf numFmtId="43" fontId="18" fillId="2" borderId="0" xfId="7" applyFont="1" applyFill="1" applyAlignment="1">
      <alignment horizontal="left" vertical="top" wrapText="1"/>
    </xf>
    <xf numFmtId="43" fontId="74" fillId="2" borderId="40" xfId="7" applyFont="1" applyFill="1" applyBorder="1" applyAlignment="1">
      <alignment horizontal="center" vertical="top" wrapText="1"/>
    </xf>
    <xf numFmtId="1" fontId="74" fillId="2" borderId="40" xfId="7" applyNumberFormat="1" applyFont="1" applyFill="1" applyBorder="1" applyAlignment="1">
      <alignment horizontal="center" vertical="top" wrapText="1"/>
    </xf>
    <xf numFmtId="43" fontId="74" fillId="2" borderId="40" xfId="7" applyFont="1" applyFill="1" applyBorder="1" applyAlignment="1">
      <alignment horizontal="left" vertical="top" wrapText="1"/>
    </xf>
    <xf numFmtId="43" fontId="74" fillId="2" borderId="40" xfId="7" applyFont="1" applyFill="1" applyBorder="1" applyAlignment="1">
      <alignment horizontal="center" vertical="top"/>
    </xf>
    <xf numFmtId="43" fontId="74" fillId="2" borderId="0" xfId="7" applyFont="1" applyFill="1" applyAlignment="1">
      <alignment horizontal="center" vertical="top" wrapText="1"/>
    </xf>
    <xf numFmtId="43" fontId="86" fillId="2" borderId="40" xfId="7" applyFont="1" applyFill="1" applyBorder="1" applyAlignment="1">
      <alignment horizontal="left" vertical="top" wrapText="1"/>
    </xf>
    <xf numFmtId="43" fontId="86" fillId="2" borderId="40" xfId="7" applyFont="1" applyFill="1" applyBorder="1" applyAlignment="1">
      <alignment horizontal="right" vertical="top"/>
    </xf>
    <xf numFmtId="43" fontId="74" fillId="2" borderId="0" xfId="7" applyFont="1" applyFill="1" applyAlignment="1">
      <alignment horizontal="left" vertical="top" wrapText="1"/>
    </xf>
    <xf numFmtId="165" fontId="74" fillId="2" borderId="40" xfId="6" applyFont="1" applyFill="1" applyBorder="1">
      <alignment horizontal="right" vertical="top"/>
    </xf>
    <xf numFmtId="0" fontId="74" fillId="0" borderId="35" xfId="0" applyFont="1" applyBorder="1" applyAlignment="1">
      <alignment horizontal="left" vertical="top" wrapText="1"/>
    </xf>
    <xf numFmtId="0" fontId="74" fillId="2" borderId="35" xfId="0" applyFont="1" applyFill="1" applyBorder="1" applyAlignment="1">
      <alignment horizontal="center" vertical="top" wrapText="1"/>
    </xf>
    <xf numFmtId="0" fontId="18" fillId="2" borderId="40" xfId="7" applyNumberFormat="1" applyFont="1" applyFill="1" applyBorder="1" applyAlignment="1">
      <alignment horizontal="left" vertical="top" wrapText="1"/>
    </xf>
    <xf numFmtId="0" fontId="75" fillId="2" borderId="0" xfId="0" applyFont="1" applyFill="1" applyAlignment="1">
      <alignment vertical="top"/>
    </xf>
    <xf numFmtId="0" fontId="75" fillId="2" borderId="0" xfId="0" applyFont="1" applyFill="1" applyAlignment="1">
      <alignment horizontal="right"/>
    </xf>
    <xf numFmtId="0" fontId="99" fillId="2" borderId="0" xfId="0" applyFont="1" applyFill="1" applyAlignment="1">
      <alignment horizontal="center" wrapText="1"/>
    </xf>
    <xf numFmtId="0" fontId="74" fillId="2" borderId="40" xfId="8" applyFont="1" applyFill="1" applyBorder="1" applyAlignment="1">
      <alignment horizontal="center" vertical="center" wrapText="1"/>
    </xf>
    <xf numFmtId="0" fontId="74" fillId="2" borderId="0" xfId="8" applyFont="1" applyFill="1">
      <alignment horizontal="left" vertical="top" wrapText="1"/>
    </xf>
    <xf numFmtId="0" fontId="74" fillId="2" borderId="0" xfId="8" applyFont="1" applyFill="1" applyAlignment="1">
      <alignment horizontal="left" vertical="center" wrapText="1"/>
    </xf>
    <xf numFmtId="165" fontId="18" fillId="2" borderId="40" xfId="6" applyFont="1" applyFill="1" applyBorder="1" applyAlignment="1">
      <alignment horizontal="center" vertical="center"/>
    </xf>
    <xf numFmtId="165" fontId="74" fillId="2" borderId="0" xfId="8" applyNumberFormat="1" applyFont="1" applyFill="1" applyAlignment="1">
      <alignment horizontal="left" vertical="center" wrapText="1"/>
    </xf>
    <xf numFmtId="0" fontId="18" fillId="2" borderId="40" xfId="0" applyFont="1" applyFill="1" applyBorder="1" applyAlignment="1">
      <alignment horizontal="center" vertical="center"/>
    </xf>
    <xf numFmtId="169" fontId="18" fillId="2" borderId="35" xfId="8" applyNumberFormat="1" applyFont="1" applyFill="1" applyBorder="1" applyAlignment="1">
      <alignment horizontal="right" vertical="center" wrapText="1"/>
    </xf>
    <xf numFmtId="0" fontId="74" fillId="2" borderId="40" xfId="8" applyFont="1" applyFill="1" applyBorder="1">
      <alignment horizontal="left" vertical="top" wrapText="1"/>
    </xf>
    <xf numFmtId="4" fontId="18" fillId="2" borderId="35" xfId="8" applyNumberFormat="1" applyFont="1" applyFill="1" applyBorder="1" applyAlignment="1">
      <alignment horizontal="center" vertical="top" wrapText="1"/>
    </xf>
    <xf numFmtId="39" fontId="18" fillId="2" borderId="35" xfId="8" applyNumberFormat="1" applyFont="1" applyFill="1" applyBorder="1" applyAlignment="1">
      <alignment horizontal="center" vertical="center" wrapText="1"/>
    </xf>
    <xf numFmtId="4" fontId="74" fillId="2" borderId="0" xfId="8" applyNumberFormat="1" applyFont="1" applyFill="1">
      <alignment horizontal="left" vertical="top" wrapText="1"/>
    </xf>
    <xf numFmtId="0" fontId="74" fillId="2" borderId="40" xfId="8" applyFont="1" applyFill="1" applyBorder="1" applyAlignment="1">
      <alignment horizontal="left" vertical="center" wrapText="1"/>
    </xf>
    <xf numFmtId="4" fontId="18" fillId="2" borderId="40" xfId="8" applyNumberFormat="1" applyFont="1" applyFill="1" applyBorder="1" applyAlignment="1">
      <alignment horizontal="center" vertical="top" wrapText="1"/>
    </xf>
    <xf numFmtId="169" fontId="86" fillId="0" borderId="40" xfId="0" applyNumberFormat="1" applyFont="1" applyBorder="1" applyAlignment="1">
      <alignment horizontal="right" vertical="center" wrapText="1"/>
    </xf>
    <xf numFmtId="169" fontId="18" fillId="2" borderId="40" xfId="7" applyNumberFormat="1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vertical="center" wrapText="1"/>
    </xf>
    <xf numFmtId="0" fontId="74" fillId="2" borderId="22" xfId="0" applyFont="1" applyFill="1" applyBorder="1" applyAlignment="1">
      <alignment vertical="top" wrapText="1"/>
    </xf>
    <xf numFmtId="0" fontId="18" fillId="2" borderId="1" xfId="0" applyFont="1" applyFill="1" applyBorder="1" applyAlignment="1">
      <alignment vertical="center" wrapText="1"/>
    </xf>
    <xf numFmtId="0" fontId="74" fillId="2" borderId="1" xfId="0" applyFont="1" applyFill="1" applyBorder="1" applyAlignment="1">
      <alignment vertical="top" wrapText="1"/>
    </xf>
    <xf numFmtId="166" fontId="74" fillId="2" borderId="40" xfId="7" applyNumberFormat="1" applyFont="1" applyFill="1" applyBorder="1" applyAlignment="1">
      <alignment horizontal="center" vertical="center" wrapText="1"/>
    </xf>
    <xf numFmtId="169" fontId="74" fillId="2" borderId="40" xfId="7" applyNumberFormat="1" applyFont="1" applyFill="1" applyBorder="1" applyAlignment="1">
      <alignment horizontal="center" vertical="center" wrapText="1"/>
    </xf>
    <xf numFmtId="43" fontId="74" fillId="2" borderId="40" xfId="7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74" fillId="2" borderId="2" xfId="0" applyFont="1" applyFill="1" applyBorder="1" applyAlignment="1">
      <alignment vertical="top" wrapText="1"/>
    </xf>
    <xf numFmtId="169" fontId="18" fillId="2" borderId="40" xfId="7" applyNumberFormat="1" applyFont="1" applyFill="1" applyBorder="1" applyAlignment="1">
      <alignment horizontal="right" vertical="center" wrapText="1"/>
    </xf>
    <xf numFmtId="169" fontId="86" fillId="2" borderId="40" xfId="7" applyNumberFormat="1" applyFont="1" applyFill="1" applyBorder="1" applyAlignment="1">
      <alignment horizontal="right" vertical="center" wrapText="1"/>
    </xf>
    <xf numFmtId="166" fontId="74" fillId="2" borderId="40" xfId="7" applyNumberFormat="1" applyFont="1" applyFill="1" applyBorder="1" applyAlignment="1">
      <alignment horizontal="right" vertical="center" wrapText="1"/>
    </xf>
    <xf numFmtId="177" fontId="74" fillId="2" borderId="0" xfId="0" applyNumberFormat="1" applyFont="1" applyFill="1" applyAlignment="1">
      <alignment horizontal="left" vertical="top" wrapText="1"/>
    </xf>
    <xf numFmtId="49" fontId="74" fillId="2" borderId="40" xfId="0" applyNumberFormat="1" applyFont="1" applyFill="1" applyBorder="1" applyAlignment="1">
      <alignment horizontal="left" vertical="top" wrapText="1"/>
    </xf>
    <xf numFmtId="0" fontId="18" fillId="2" borderId="35" xfId="0" applyFont="1" applyFill="1" applyBorder="1" applyAlignment="1">
      <alignment horizontal="center"/>
    </xf>
    <xf numFmtId="0" fontId="74" fillId="2" borderId="35" xfId="0" applyFont="1" applyFill="1" applyBorder="1" applyAlignment="1">
      <alignment horizontal="left" vertical="top" wrapText="1"/>
    </xf>
    <xf numFmtId="0" fontId="86" fillId="2" borderId="35" xfId="165" applyFont="1" applyFill="1" applyBorder="1">
      <alignment horizontal="left" vertical="top" wrapText="1"/>
    </xf>
    <xf numFmtId="165" fontId="74" fillId="0" borderId="40" xfId="6" applyFont="1" applyFill="1" applyBorder="1">
      <alignment horizontal="right" vertical="top"/>
    </xf>
    <xf numFmtId="168" fontId="88" fillId="0" borderId="25" xfId="6" applyNumberFormat="1" applyFont="1" applyFill="1" applyBorder="1" applyAlignment="1">
      <alignment horizontal="center" vertical="center"/>
    </xf>
    <xf numFmtId="178" fontId="74" fillId="2" borderId="40" xfId="7" applyNumberFormat="1" applyFont="1" applyFill="1" applyBorder="1" applyAlignment="1">
      <alignment vertical="center" wrapText="1"/>
    </xf>
    <xf numFmtId="178" fontId="74" fillId="0" borderId="40" xfId="7" applyNumberFormat="1" applyFont="1" applyFill="1" applyBorder="1" applyAlignment="1">
      <alignment vertical="center" wrapText="1"/>
    </xf>
    <xf numFmtId="0" fontId="18" fillId="0" borderId="35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left" vertical="center" wrapText="1"/>
    </xf>
    <xf numFmtId="169" fontId="18" fillId="0" borderId="40" xfId="96" applyNumberFormat="1" applyFont="1" applyBorder="1" applyAlignment="1">
      <alignment horizontal="center" vertical="center" wrapText="1"/>
    </xf>
    <xf numFmtId="175" fontId="18" fillId="0" borderId="40" xfId="7" applyNumberFormat="1" applyFont="1" applyFill="1" applyBorder="1" applyAlignment="1">
      <alignment vertical="center" wrapText="1"/>
    </xf>
    <xf numFmtId="0" fontId="18" fillId="0" borderId="40" xfId="0" applyFont="1" applyBorder="1" applyAlignment="1">
      <alignment horizontal="center" vertical="center" wrapText="1"/>
    </xf>
    <xf numFmtId="0" fontId="86" fillId="0" borderId="40" xfId="0" applyFont="1" applyBorder="1" applyAlignment="1">
      <alignment vertical="center" wrapText="1"/>
    </xf>
    <xf numFmtId="169" fontId="18" fillId="0" borderId="21" xfId="7" applyNumberFormat="1" applyFont="1" applyFill="1" applyBorder="1" applyAlignment="1">
      <alignment horizontal="center" vertical="center" wrapText="1"/>
    </xf>
    <xf numFmtId="169" fontId="18" fillId="0" borderId="25" xfId="96" applyNumberFormat="1" applyFont="1" applyBorder="1" applyAlignment="1">
      <alignment horizontal="center" vertical="center" wrapText="1"/>
    </xf>
    <xf numFmtId="169" fontId="74" fillId="2" borderId="25" xfId="96" applyNumberFormat="1" applyFont="1" applyFill="1" applyBorder="1" applyAlignment="1">
      <alignment horizontal="center" vertical="center" wrapText="1"/>
    </xf>
    <xf numFmtId="169" fontId="18" fillId="2" borderId="25" xfId="6" applyNumberFormat="1" applyFont="1" applyFill="1" applyBorder="1" applyAlignment="1">
      <alignment horizontal="center" vertical="center"/>
    </xf>
    <xf numFmtId="168" fontId="18" fillId="0" borderId="25" xfId="6" applyNumberFormat="1" applyFont="1" applyFill="1" applyBorder="1" applyAlignment="1">
      <alignment horizontal="center" vertical="center"/>
    </xf>
    <xf numFmtId="169" fontId="18" fillId="0" borderId="25" xfId="6" applyNumberFormat="1" applyFont="1" applyFill="1" applyBorder="1" applyAlignment="1">
      <alignment horizontal="center" vertical="center"/>
    </xf>
    <xf numFmtId="43" fontId="74" fillId="2" borderId="0" xfId="0" applyNumberFormat="1" applyFont="1" applyFill="1"/>
    <xf numFmtId="169" fontId="74" fillId="2" borderId="25" xfId="96" applyNumberFormat="1" applyFont="1" applyFill="1" applyBorder="1" applyAlignment="1">
      <alignment vertical="center" wrapText="1"/>
    </xf>
    <xf numFmtId="169" fontId="88" fillId="2" borderId="25" xfId="6" applyNumberFormat="1" applyFont="1" applyFill="1" applyBorder="1" applyAlignment="1">
      <alignment horizontal="center" vertical="center"/>
    </xf>
    <xf numFmtId="0" fontId="74" fillId="2" borderId="35" xfId="0" applyFont="1" applyFill="1" applyBorder="1" applyAlignment="1">
      <alignment vertical="center" wrapText="1"/>
    </xf>
    <xf numFmtId="169" fontId="18" fillId="57" borderId="25" xfId="96" applyNumberFormat="1" applyFont="1" applyFill="1" applyBorder="1" applyAlignment="1">
      <alignment horizontal="center" vertical="center" wrapText="1"/>
    </xf>
    <xf numFmtId="169" fontId="74" fillId="2" borderId="0" xfId="0" applyNumberFormat="1" applyFont="1" applyFill="1" applyAlignment="1">
      <alignment vertical="center" wrapText="1"/>
    </xf>
    <xf numFmtId="169" fontId="74" fillId="0" borderId="40" xfId="0" applyNumberFormat="1" applyFont="1" applyFill="1" applyBorder="1" applyAlignment="1">
      <alignment horizontal="right" vertical="center" wrapText="1"/>
    </xf>
    <xf numFmtId="0" fontId="74" fillId="0" borderId="40" xfId="0" applyFont="1" applyBorder="1" applyAlignment="1">
      <alignment horizontal="left" vertical="top" wrapText="1"/>
    </xf>
    <xf numFmtId="0" fontId="18" fillId="2" borderId="35" xfId="0" applyFont="1" applyFill="1" applyBorder="1" applyAlignment="1">
      <alignment horizontal="center" vertical="center" wrapText="1"/>
    </xf>
    <xf numFmtId="0" fontId="74" fillId="2" borderId="40" xfId="0" applyFont="1" applyFill="1" applyBorder="1" applyAlignment="1">
      <alignment horizontal="left" vertical="center" wrapText="1"/>
    </xf>
    <xf numFmtId="0" fontId="74" fillId="2" borderId="40" xfId="0" applyFont="1" applyFill="1" applyBorder="1" applyAlignment="1">
      <alignment horizontal="center" vertical="center" wrapText="1"/>
    </xf>
    <xf numFmtId="0" fontId="74" fillId="0" borderId="40" xfId="0" applyFont="1" applyFill="1" applyBorder="1" applyAlignment="1">
      <alignment horizontal="left" vertical="center" wrapText="1"/>
    </xf>
    <xf numFmtId="0" fontId="74" fillId="0" borderId="40" xfId="0" applyFont="1" applyFill="1" applyBorder="1" applyAlignment="1">
      <alignment horizontal="center" vertical="center" wrapText="1"/>
    </xf>
    <xf numFmtId="174" fontId="74" fillId="0" borderId="40" xfId="0" applyNumberFormat="1" applyFont="1" applyFill="1" applyBorder="1" applyAlignment="1">
      <alignment horizontal="center" vertical="center"/>
    </xf>
    <xf numFmtId="0" fontId="74" fillId="2" borderId="40" xfId="0" applyFont="1" applyFill="1" applyBorder="1" applyAlignment="1">
      <alignment horizontal="left" vertical="center" wrapText="1"/>
    </xf>
    <xf numFmtId="0" fontId="74" fillId="2" borderId="40" xfId="0" applyFont="1" applyFill="1" applyBorder="1" applyAlignment="1">
      <alignment horizontal="center" vertical="center" wrapText="1"/>
    </xf>
    <xf numFmtId="0" fontId="75" fillId="2" borderId="35" xfId="0" applyFont="1" applyFill="1" applyBorder="1" applyAlignment="1">
      <alignment vertical="center" wrapText="1"/>
    </xf>
    <xf numFmtId="0" fontId="75" fillId="2" borderId="35" xfId="0" applyFont="1" applyFill="1" applyBorder="1" applyAlignment="1">
      <alignment horizontal="center" vertical="center" wrapText="1"/>
    </xf>
    <xf numFmtId="169" fontId="74" fillId="2" borderId="0" xfId="299" applyNumberFormat="1" applyFont="1" applyFill="1"/>
    <xf numFmtId="169" fontId="74" fillId="0" borderId="0" xfId="0" applyNumberFormat="1" applyFont="1" applyFill="1" applyAlignment="1">
      <alignment horizontal="left" vertical="center" wrapText="1"/>
    </xf>
    <xf numFmtId="0" fontId="74" fillId="0" borderId="0" xfId="0" applyFont="1" applyFill="1" applyAlignment="1">
      <alignment horizontal="left" vertical="center" wrapText="1"/>
    </xf>
    <xf numFmtId="179" fontId="74" fillId="0" borderId="40" xfId="6" applyNumberFormat="1" applyFont="1" applyFill="1" applyBorder="1" applyAlignment="1">
      <alignment horizontal="center" vertical="center"/>
    </xf>
    <xf numFmtId="0" fontId="74" fillId="2" borderId="41" xfId="0" applyFont="1" applyFill="1" applyBorder="1" applyAlignment="1">
      <alignment horizontal="center" vertical="center" wrapText="1"/>
    </xf>
    <xf numFmtId="0" fontId="74" fillId="2" borderId="35" xfId="0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left" vertical="center" wrapText="1"/>
    </xf>
    <xf numFmtId="0" fontId="74" fillId="0" borderId="30" xfId="0" applyFont="1" applyBorder="1" applyAlignment="1">
      <alignment horizontal="left" vertical="center" wrapText="1"/>
    </xf>
    <xf numFmtId="0" fontId="74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center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8" fillId="2" borderId="0" xfId="0" applyFont="1" applyFill="1" applyAlignment="1">
      <alignment horizontal="center" wrapText="1"/>
    </xf>
    <xf numFmtId="0" fontId="74" fillId="2" borderId="21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left" vertical="top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49" fontId="18" fillId="2" borderId="40" xfId="0" applyNumberFormat="1" applyFont="1" applyFill="1" applyBorder="1" applyAlignment="1">
      <alignment horizontal="center" vertical="top" wrapText="1"/>
    </xf>
    <xf numFmtId="49" fontId="18" fillId="2" borderId="22" xfId="0" applyNumberFormat="1" applyFont="1" applyFill="1" applyBorder="1" applyAlignment="1">
      <alignment horizontal="center" vertical="top" wrapText="1"/>
    </xf>
    <xf numFmtId="49" fontId="18" fillId="2" borderId="1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center"/>
    </xf>
    <xf numFmtId="0" fontId="18" fillId="2" borderId="40" xfId="0" applyFont="1" applyFill="1" applyBorder="1" applyAlignment="1">
      <alignment horizontal="center" vertical="top" wrapText="1"/>
    </xf>
    <xf numFmtId="0" fontId="18" fillId="2" borderId="22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74" fillId="2" borderId="40" xfId="0" applyFont="1" applyFill="1" applyBorder="1" applyAlignment="1">
      <alignment horizontal="center" vertical="top" wrapText="1"/>
    </xf>
    <xf numFmtId="49" fontId="18" fillId="2" borderId="40" xfId="0" applyNumberFormat="1" applyFont="1" applyFill="1" applyBorder="1" applyAlignment="1">
      <alignment horizontal="center" vertical="top"/>
    </xf>
    <xf numFmtId="0" fontId="18" fillId="2" borderId="35" xfId="0" applyFont="1" applyFill="1" applyBorder="1" applyAlignment="1">
      <alignment horizontal="center" vertical="top" wrapText="1"/>
    </xf>
    <xf numFmtId="49" fontId="18" fillId="2" borderId="44" xfId="0" applyNumberFormat="1" applyFont="1" applyFill="1" applyBorder="1" applyAlignment="1">
      <alignment horizontal="center" vertical="top" wrapText="1"/>
    </xf>
    <xf numFmtId="49" fontId="18" fillId="2" borderId="46" xfId="0" applyNumberFormat="1" applyFont="1" applyFill="1" applyBorder="1" applyAlignment="1">
      <alignment horizontal="center" vertical="top" wrapText="1"/>
    </xf>
    <xf numFmtId="0" fontId="95" fillId="2" borderId="22" xfId="299" applyFont="1" applyFill="1" applyBorder="1" applyAlignment="1">
      <alignment horizontal="center"/>
    </xf>
    <xf numFmtId="0" fontId="95" fillId="2" borderId="1" xfId="299" applyFont="1" applyFill="1" applyBorder="1" applyAlignment="1">
      <alignment horizontal="center"/>
    </xf>
    <xf numFmtId="0" fontId="95" fillId="2" borderId="2" xfId="299" applyFont="1" applyFill="1" applyBorder="1" applyAlignment="1">
      <alignment horizontal="center"/>
    </xf>
    <xf numFmtId="0" fontId="95" fillId="2" borderId="40" xfId="299" applyFont="1" applyFill="1" applyBorder="1" applyAlignment="1">
      <alignment horizontal="center"/>
    </xf>
    <xf numFmtId="0" fontId="74" fillId="2" borderId="22" xfId="208" applyFont="1" applyFill="1" applyBorder="1" applyAlignment="1">
      <alignment horizontal="center"/>
    </xf>
    <xf numFmtId="0" fontId="74" fillId="2" borderId="1" xfId="208" applyFont="1" applyFill="1" applyBorder="1" applyAlignment="1">
      <alignment horizontal="center"/>
    </xf>
    <xf numFmtId="0" fontId="74" fillId="2" borderId="2" xfId="208" applyFont="1" applyFill="1" applyBorder="1" applyAlignment="1">
      <alignment horizontal="center"/>
    </xf>
    <xf numFmtId="168" fontId="74" fillId="2" borderId="26" xfId="96" applyNumberFormat="1" applyFont="1" applyFill="1" applyBorder="1" applyAlignment="1">
      <alignment horizontal="center" vertical="center" wrapText="1"/>
    </xf>
    <xf numFmtId="168" fontId="74" fillId="2" borderId="27" xfId="96" applyNumberFormat="1" applyFont="1" applyFill="1" applyBorder="1" applyAlignment="1">
      <alignment horizontal="center" vertical="center" wrapText="1"/>
    </xf>
    <xf numFmtId="168" fontId="74" fillId="2" borderId="28" xfId="96" applyNumberFormat="1" applyFont="1" applyFill="1" applyBorder="1" applyAlignment="1">
      <alignment horizontal="center" vertical="center" wrapText="1"/>
    </xf>
    <xf numFmtId="49" fontId="18" fillId="2" borderId="26" xfId="96" applyNumberFormat="1" applyFont="1" applyFill="1" applyBorder="1" applyAlignment="1">
      <alignment horizontal="center" vertical="center" wrapText="1"/>
    </xf>
    <xf numFmtId="49" fontId="18" fillId="2" borderId="28" xfId="96" applyNumberFormat="1" applyFont="1" applyFill="1" applyBorder="1" applyAlignment="1">
      <alignment horizontal="center" vertical="center" wrapText="1"/>
    </xf>
    <xf numFmtId="168" fontId="18" fillId="2" borderId="22" xfId="96" applyNumberFormat="1" applyFont="1" applyFill="1" applyBorder="1" applyAlignment="1">
      <alignment horizontal="center" vertical="center" wrapText="1"/>
    </xf>
    <xf numFmtId="168" fontId="18" fillId="2" borderId="2" xfId="96" applyNumberFormat="1" applyFont="1" applyFill="1" applyBorder="1" applyAlignment="1">
      <alignment horizontal="center" vertical="center" wrapText="1"/>
    </xf>
    <xf numFmtId="0" fontId="18" fillId="2" borderId="22" xfId="96" applyFont="1" applyFill="1" applyBorder="1" applyAlignment="1">
      <alignment horizontal="center" vertical="center" wrapText="1"/>
    </xf>
    <xf numFmtId="0" fontId="18" fillId="2" borderId="2" xfId="96" applyFont="1" applyFill="1" applyBorder="1" applyAlignment="1">
      <alignment horizontal="center" vertical="center" wrapText="1"/>
    </xf>
    <xf numFmtId="169" fontId="74" fillId="2" borderId="0" xfId="96" applyNumberFormat="1" applyFont="1" applyFill="1" applyAlignment="1">
      <alignment horizontal="right" vertical="top" wrapText="1"/>
    </xf>
    <xf numFmtId="169" fontId="74" fillId="2" borderId="0" xfId="96" applyNumberFormat="1" applyFont="1" applyFill="1" applyAlignment="1">
      <alignment horizontal="right" vertical="center" wrapText="1"/>
    </xf>
    <xf numFmtId="49" fontId="18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29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8" fillId="2" borderId="0" xfId="299" applyFont="1" applyFill="1" applyAlignment="1">
      <alignment horizontal="center" vertical="center" wrapText="1"/>
    </xf>
    <xf numFmtId="166" fontId="74" fillId="2" borderId="41" xfId="96" applyNumberFormat="1" applyFont="1" applyFill="1" applyBorder="1" applyAlignment="1">
      <alignment horizontal="center" vertical="center" wrapText="1"/>
    </xf>
    <xf numFmtId="166" fontId="74" fillId="2" borderId="35" xfId="96" applyNumberFormat="1" applyFont="1" applyFill="1" applyBorder="1" applyAlignment="1">
      <alignment horizontal="center" vertical="center" wrapText="1"/>
    </xf>
    <xf numFmtId="0" fontId="91" fillId="2" borderId="22" xfId="0" applyFont="1" applyFill="1" applyBorder="1" applyAlignment="1">
      <alignment horizontal="center"/>
    </xf>
    <xf numFmtId="0" fontId="91" fillId="2" borderId="1" xfId="0" applyFont="1" applyFill="1" applyBorder="1" applyAlignment="1">
      <alignment horizontal="center"/>
    </xf>
    <xf numFmtId="0" fontId="91" fillId="2" borderId="2" xfId="0" applyFont="1" applyFill="1" applyBorder="1" applyAlignment="1">
      <alignment horizontal="center"/>
    </xf>
    <xf numFmtId="0" fontId="95" fillId="2" borderId="22" xfId="253" applyFont="1" applyFill="1" applyBorder="1" applyAlignment="1">
      <alignment horizontal="center"/>
    </xf>
    <xf numFmtId="0" fontId="95" fillId="2" borderId="1" xfId="253" applyFont="1" applyFill="1" applyBorder="1" applyAlignment="1">
      <alignment horizontal="center"/>
    </xf>
    <xf numFmtId="0" fontId="95" fillId="2" borderId="2" xfId="253" applyFont="1" applyFill="1" applyBorder="1" applyAlignment="1">
      <alignment horizontal="center"/>
    </xf>
    <xf numFmtId="0" fontId="95" fillId="2" borderId="40" xfId="253" applyFont="1" applyFill="1" applyBorder="1" applyAlignment="1">
      <alignment horizontal="center"/>
    </xf>
    <xf numFmtId="166" fontId="75" fillId="2" borderId="0" xfId="253" applyNumberFormat="1" applyFont="1" applyFill="1" applyAlignment="1">
      <alignment horizontal="right" vertical="top" wrapText="1"/>
    </xf>
    <xf numFmtId="166" fontId="75" fillId="2" borderId="0" xfId="253" applyNumberFormat="1" applyFont="1" applyFill="1" applyAlignment="1">
      <alignment horizontal="right" wrapText="1"/>
    </xf>
    <xf numFmtId="0" fontId="74" fillId="2" borderId="41" xfId="0" applyFont="1" applyFill="1" applyBorder="1" applyAlignment="1">
      <alignment horizontal="center" vertical="top" wrapText="1"/>
    </xf>
    <xf numFmtId="0" fontId="74" fillId="2" borderId="35" xfId="0" applyFont="1" applyFill="1" applyBorder="1" applyAlignment="1">
      <alignment horizontal="center" vertical="top" wrapText="1"/>
    </xf>
    <xf numFmtId="176" fontId="74" fillId="2" borderId="41" xfId="0" applyNumberFormat="1" applyFont="1" applyFill="1" applyBorder="1" applyAlignment="1">
      <alignment horizontal="center" vertical="top" wrapText="1"/>
    </xf>
    <xf numFmtId="176" fontId="74" fillId="2" borderId="31" xfId="0" applyNumberFormat="1" applyFont="1" applyFill="1" applyBorder="1" applyAlignment="1">
      <alignment horizontal="center" vertical="top" wrapText="1"/>
    </xf>
    <xf numFmtId="176" fontId="74" fillId="2" borderId="35" xfId="0" applyNumberFormat="1" applyFont="1" applyFill="1" applyBorder="1" applyAlignment="1">
      <alignment horizontal="center" vertical="top" wrapText="1"/>
    </xf>
    <xf numFmtId="0" fontId="74" fillId="2" borderId="42" xfId="0" applyFont="1" applyFill="1" applyBorder="1" applyAlignment="1">
      <alignment horizontal="center" vertical="top" wrapText="1"/>
    </xf>
    <xf numFmtId="0" fontId="74" fillId="2" borderId="44" xfId="0" applyFont="1" applyFill="1" applyBorder="1" applyAlignment="1">
      <alignment horizontal="center" vertical="top" wrapText="1"/>
    </xf>
    <xf numFmtId="0" fontId="74" fillId="2" borderId="47" xfId="0" applyFont="1" applyFill="1" applyBorder="1" applyAlignment="1">
      <alignment horizontal="center" vertical="top" wrapText="1"/>
    </xf>
    <xf numFmtId="0" fontId="74" fillId="2" borderId="48" xfId="0" applyFont="1" applyFill="1" applyBorder="1" applyAlignment="1">
      <alignment horizontal="center" vertical="top" wrapText="1"/>
    </xf>
    <xf numFmtId="0" fontId="74" fillId="2" borderId="45" xfId="0" applyFont="1" applyFill="1" applyBorder="1" applyAlignment="1">
      <alignment horizontal="center" vertical="top" wrapText="1"/>
    </xf>
    <xf numFmtId="0" fontId="74" fillId="2" borderId="46" xfId="0" applyFont="1" applyFill="1" applyBorder="1" applyAlignment="1">
      <alignment horizontal="center" vertical="top" wrapText="1"/>
    </xf>
    <xf numFmtId="0" fontId="75" fillId="2" borderId="0" xfId="0" applyFont="1" applyFill="1" applyAlignment="1">
      <alignment horizontal="right" vertical="top"/>
    </xf>
    <xf numFmtId="0" fontId="75" fillId="2" borderId="0" xfId="0" applyFont="1" applyFill="1" applyAlignment="1">
      <alignment horizontal="right"/>
    </xf>
    <xf numFmtId="0" fontId="18" fillId="2" borderId="41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18" fillId="2" borderId="35" xfId="0" applyFont="1" applyFill="1" applyBorder="1" applyAlignment="1">
      <alignment horizontal="center" vertical="center"/>
    </xf>
    <xf numFmtId="0" fontId="18" fillId="2" borderId="41" xfId="0" applyFont="1" applyFill="1" applyBorder="1" applyAlignment="1">
      <alignment horizontal="left" vertical="center" wrapText="1"/>
    </xf>
    <xf numFmtId="0" fontId="18" fillId="2" borderId="31" xfId="0" applyFont="1" applyFill="1" applyBorder="1" applyAlignment="1">
      <alignment horizontal="left" vertical="center" wrapText="1"/>
    </xf>
    <xf numFmtId="0" fontId="18" fillId="2" borderId="35" xfId="0" applyFont="1" applyFill="1" applyBorder="1" applyAlignment="1">
      <alignment horizontal="left" vertical="center" wrapText="1"/>
    </xf>
    <xf numFmtId="0" fontId="99" fillId="2" borderId="0" xfId="0" applyFont="1" applyFill="1" applyAlignment="1">
      <alignment horizontal="center" vertical="center" wrapText="1"/>
    </xf>
    <xf numFmtId="0" fontId="99" fillId="2" borderId="29" xfId="0" applyFont="1" applyFill="1" applyBorder="1" applyAlignment="1">
      <alignment horizontal="right" wrapText="1"/>
    </xf>
    <xf numFmtId="0" fontId="74" fillId="2" borderId="40" xfId="8" applyFont="1" applyFill="1" applyBorder="1" applyAlignment="1">
      <alignment horizontal="center" vertical="center" wrapText="1"/>
    </xf>
    <xf numFmtId="0" fontId="74" fillId="2" borderId="42" xfId="8" applyFont="1" applyFill="1" applyBorder="1" applyAlignment="1">
      <alignment horizontal="center" vertical="center" wrapText="1"/>
    </xf>
    <xf numFmtId="0" fontId="74" fillId="2" borderId="43" xfId="8" applyFont="1" applyFill="1" applyBorder="1" applyAlignment="1">
      <alignment horizontal="center" vertical="center" wrapText="1"/>
    </xf>
    <xf numFmtId="0" fontId="74" fillId="2" borderId="44" xfId="8" applyFont="1" applyFill="1" applyBorder="1" applyAlignment="1">
      <alignment horizontal="center" vertical="center" wrapText="1"/>
    </xf>
    <xf numFmtId="0" fontId="74" fillId="2" borderId="45" xfId="8" applyFont="1" applyFill="1" applyBorder="1" applyAlignment="1">
      <alignment horizontal="center" vertical="center" wrapText="1"/>
    </xf>
    <xf numFmtId="0" fontId="74" fillId="2" borderId="29" xfId="8" applyFont="1" applyFill="1" applyBorder="1" applyAlignment="1">
      <alignment horizontal="center" vertical="center" wrapText="1"/>
    </xf>
    <xf numFmtId="0" fontId="74" fillId="2" borderId="46" xfId="8" applyFont="1" applyFill="1" applyBorder="1" applyAlignment="1">
      <alignment horizontal="center" vertical="center" wrapText="1"/>
    </xf>
    <xf numFmtId="0" fontId="74" fillId="2" borderId="22" xfId="8" applyFont="1" applyFill="1" applyBorder="1" applyAlignment="1">
      <alignment horizontal="center" vertical="center" wrapText="1"/>
    </xf>
    <xf numFmtId="0" fontId="74" fillId="2" borderId="2" xfId="8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31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0" borderId="40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2" borderId="40" xfId="0" applyFont="1" applyFill="1" applyBorder="1" applyAlignment="1">
      <alignment horizontal="center" vertical="center" wrapText="1"/>
    </xf>
    <xf numFmtId="0" fontId="18" fillId="2" borderId="40" xfId="0" applyFont="1" applyFill="1" applyBorder="1" applyAlignment="1">
      <alignment horizontal="left" vertical="center" wrapText="1"/>
    </xf>
    <xf numFmtId="0" fontId="18" fillId="0" borderId="40" xfId="0" applyFont="1" applyBorder="1" applyAlignment="1">
      <alignment horizontal="center" vertical="center" wrapText="1"/>
    </xf>
    <xf numFmtId="0" fontId="74" fillId="0" borderId="31" xfId="0" applyFont="1" applyBorder="1" applyAlignment="1">
      <alignment horizontal="center" vertical="center" wrapText="1"/>
    </xf>
    <xf numFmtId="0" fontId="74" fillId="0" borderId="28" xfId="0" applyFont="1" applyBorder="1" applyAlignment="1">
      <alignment horizontal="center" vertical="center" wrapText="1"/>
    </xf>
    <xf numFmtId="0" fontId="91" fillId="0" borderId="30" xfId="0" applyFont="1" applyBorder="1" applyAlignment="1">
      <alignment horizontal="left" vertical="top" wrapText="1"/>
    </xf>
    <xf numFmtId="0" fontId="18" fillId="57" borderId="30" xfId="0" applyFont="1" applyFill="1" applyBorder="1" applyAlignment="1">
      <alignment horizontal="left" vertical="top" wrapText="1"/>
    </xf>
    <xf numFmtId="0" fontId="18" fillId="58" borderId="30" xfId="0" applyFont="1" applyFill="1" applyBorder="1" applyAlignment="1">
      <alignment horizontal="center" vertical="top" wrapText="1"/>
    </xf>
    <xf numFmtId="0" fontId="75" fillId="2" borderId="44" xfId="0" applyFont="1" applyFill="1" applyBorder="1" applyAlignment="1">
      <alignment horizontal="center" vertical="center" wrapText="1"/>
    </xf>
    <xf numFmtId="0" fontId="75" fillId="2" borderId="48" xfId="0" applyFont="1" applyFill="1" applyBorder="1" applyAlignment="1">
      <alignment horizontal="center" vertical="center" wrapText="1"/>
    </xf>
    <xf numFmtId="0" fontId="75" fillId="2" borderId="46" xfId="0" applyFont="1" applyFill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5" xfId="0" applyFont="1" applyBorder="1" applyAlignment="1">
      <alignment horizontal="center" vertical="center" wrapText="1"/>
    </xf>
    <xf numFmtId="0" fontId="75" fillId="2" borderId="40" xfId="0" applyFont="1" applyFill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top" wrapText="1"/>
    </xf>
    <xf numFmtId="0" fontId="18" fillId="0" borderId="48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top" wrapText="1"/>
    </xf>
    <xf numFmtId="0" fontId="74" fillId="0" borderId="41" xfId="0" applyFont="1" applyBorder="1" applyAlignment="1">
      <alignment horizontal="left" vertical="center" wrapText="1"/>
    </xf>
    <xf numFmtId="0" fontId="74" fillId="0" borderId="31" xfId="0" applyFont="1" applyBorder="1" applyAlignment="1">
      <alignment horizontal="left" vertical="center" wrapText="1"/>
    </xf>
    <xf numFmtId="0" fontId="74" fillId="0" borderId="35" xfId="0" applyFont="1" applyBorder="1" applyAlignment="1">
      <alignment horizontal="left" vertical="center" wrapText="1"/>
    </xf>
    <xf numFmtId="0" fontId="74" fillId="2" borderId="40" xfId="0" applyFont="1" applyFill="1" applyBorder="1" applyAlignment="1">
      <alignment horizontal="left" vertical="center" wrapText="1"/>
    </xf>
    <xf numFmtId="0" fontId="75" fillId="0" borderId="41" xfId="0" applyFont="1" applyBorder="1" applyAlignment="1">
      <alignment horizontal="left" vertical="center" wrapText="1"/>
    </xf>
    <xf numFmtId="0" fontId="75" fillId="0" borderId="31" xfId="0" applyFont="1" applyBorder="1" applyAlignment="1">
      <alignment horizontal="left" vertical="center" wrapText="1"/>
    </xf>
    <xf numFmtId="0" fontId="75" fillId="0" borderId="35" xfId="0" applyFont="1" applyBorder="1" applyAlignment="1">
      <alignment horizontal="left" vertical="center" wrapText="1"/>
    </xf>
    <xf numFmtId="0" fontId="74" fillId="2" borderId="41" xfId="0" applyFont="1" applyFill="1" applyBorder="1" applyAlignment="1">
      <alignment horizontal="left" vertical="center" wrapText="1"/>
    </xf>
    <xf numFmtId="0" fontId="74" fillId="2" borderId="31" xfId="0" applyFont="1" applyFill="1" applyBorder="1" applyAlignment="1">
      <alignment horizontal="left" vertical="center" wrapText="1"/>
    </xf>
    <xf numFmtId="0" fontId="74" fillId="2" borderId="35" xfId="0" applyFont="1" applyFill="1" applyBorder="1" applyAlignment="1">
      <alignment horizontal="left" vertical="center" wrapText="1"/>
    </xf>
    <xf numFmtId="0" fontId="74" fillId="2" borderId="40" xfId="0" applyFont="1" applyFill="1" applyBorder="1" applyAlignment="1">
      <alignment horizontal="center" vertical="center" wrapText="1"/>
    </xf>
    <xf numFmtId="0" fontId="18" fillId="58" borderId="41" xfId="0" applyFont="1" applyFill="1" applyBorder="1" applyAlignment="1">
      <alignment vertical="top" wrapText="1"/>
    </xf>
    <xf numFmtId="0" fontId="18" fillId="58" borderId="31" xfId="0" applyFont="1" applyFill="1" applyBorder="1" applyAlignment="1">
      <alignment vertical="top" wrapText="1"/>
    </xf>
    <xf numFmtId="0" fontId="18" fillId="58" borderId="35" xfId="0" applyFont="1" applyFill="1" applyBorder="1" applyAlignment="1">
      <alignment vertical="top" wrapText="1"/>
    </xf>
    <xf numFmtId="0" fontId="74" fillId="57" borderId="41" xfId="0" applyFont="1" applyFill="1" applyBorder="1" applyAlignment="1">
      <alignment horizontal="left" vertical="center" wrapText="1"/>
    </xf>
    <xf numFmtId="0" fontId="74" fillId="57" borderId="31" xfId="0" applyFont="1" applyFill="1" applyBorder="1" applyAlignment="1">
      <alignment horizontal="left" vertical="center" wrapText="1"/>
    </xf>
    <xf numFmtId="0" fontId="74" fillId="57" borderId="35" xfId="0" applyFont="1" applyFill="1" applyBorder="1" applyAlignment="1">
      <alignment horizontal="left" vertical="center" wrapText="1"/>
    </xf>
    <xf numFmtId="0" fontId="74" fillId="0" borderId="40" xfId="0" applyFont="1" applyBorder="1" applyAlignment="1">
      <alignment horizontal="left" vertical="top" wrapText="1"/>
    </xf>
    <xf numFmtId="0" fontId="75" fillId="0" borderId="41" xfId="0" applyFont="1" applyFill="1" applyBorder="1" applyAlignment="1">
      <alignment horizontal="left" vertical="center" wrapText="1"/>
    </xf>
    <xf numFmtId="0" fontId="75" fillId="0" borderId="31" xfId="0" applyFont="1" applyFill="1" applyBorder="1" applyAlignment="1">
      <alignment horizontal="left" vertical="center" wrapText="1"/>
    </xf>
    <xf numFmtId="0" fontId="75" fillId="0" borderId="35" xfId="0" applyFont="1" applyFill="1" applyBorder="1" applyAlignment="1">
      <alignment horizontal="left" vertical="center" wrapText="1"/>
    </xf>
    <xf numFmtId="0" fontId="95" fillId="2" borderId="0" xfId="0" applyFont="1" applyFill="1" applyAlignment="1">
      <alignment horizontal="center" vertical="center" wrapText="1"/>
    </xf>
    <xf numFmtId="0" fontId="74" fillId="2" borderId="0" xfId="1734" applyFont="1" applyFill="1" applyAlignment="1">
      <alignment horizontal="right" vertical="top"/>
    </xf>
    <xf numFmtId="0" fontId="74" fillId="2" borderId="0" xfId="1734" applyFont="1" applyFill="1" applyAlignment="1">
      <alignment horizontal="right" vertical="center"/>
    </xf>
    <xf numFmtId="0" fontId="18" fillId="0" borderId="40" xfId="1734" applyFont="1" applyBorder="1" applyAlignment="1">
      <alignment horizontal="center" vertical="center" wrapText="1"/>
    </xf>
    <xf numFmtId="0" fontId="74" fillId="2" borderId="40" xfId="1735" applyFont="1" applyFill="1" applyBorder="1" applyAlignment="1">
      <alignment horizontal="center" vertical="center" wrapText="1"/>
    </xf>
    <xf numFmtId="0" fontId="74" fillId="0" borderId="40" xfId="8" applyFont="1" applyBorder="1" applyAlignment="1">
      <alignment horizontal="center" vertical="center" wrapText="1"/>
    </xf>
    <xf numFmtId="0" fontId="74" fillId="2" borderId="41" xfId="1735" applyFont="1" applyFill="1" applyBorder="1" applyAlignment="1">
      <alignment horizontal="center" wrapText="1"/>
    </xf>
    <xf numFmtId="0" fontId="74" fillId="2" borderId="31" xfId="1735" applyFont="1" applyFill="1" applyBorder="1" applyAlignment="1">
      <alignment horizontal="center" wrapText="1"/>
    </xf>
    <xf numFmtId="0" fontId="74" fillId="2" borderId="35" xfId="1735" applyFont="1" applyFill="1" applyBorder="1" applyAlignment="1">
      <alignment horizontal="center" wrapText="1"/>
    </xf>
    <xf numFmtId="0" fontId="74" fillId="0" borderId="40" xfId="0" applyFont="1" applyBorder="1" applyAlignment="1">
      <alignment horizontal="left" vertical="center" wrapText="1"/>
    </xf>
    <xf numFmtId="0" fontId="74" fillId="0" borderId="40" xfId="0" applyFont="1" applyFill="1" applyBorder="1" applyAlignment="1">
      <alignment horizontal="left" vertical="center" wrapText="1"/>
    </xf>
  </cellXfs>
  <cellStyles count="3810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3 3" xfId="3140"/>
    <cellStyle name="20% - Accent1 4" xfId="191"/>
    <cellStyle name="20% - Accent1 4 2" xfId="2152"/>
    <cellStyle name="20% - Accent1 4 3" xfId="3163"/>
    <cellStyle name="20% - Accent1 5" xfId="2065"/>
    <cellStyle name="20% - Accent1 6" xfId="3118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3 3" xfId="3142"/>
    <cellStyle name="20% - Accent2 4" xfId="193"/>
    <cellStyle name="20% - Accent2 4 2" xfId="2154"/>
    <cellStyle name="20% - Accent2 4 3" xfId="3165"/>
    <cellStyle name="20% - Accent2 5" xfId="2067"/>
    <cellStyle name="20% - Accent2 6" xfId="3120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3 3" xfId="3144"/>
    <cellStyle name="20% - Accent3 4" xfId="195"/>
    <cellStyle name="20% - Accent3 4 2" xfId="2156"/>
    <cellStyle name="20% - Accent3 4 3" xfId="3167"/>
    <cellStyle name="20% - Accent3 5" xfId="2069"/>
    <cellStyle name="20% - Accent3 6" xfId="3122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3 3" xfId="3146"/>
    <cellStyle name="20% - Accent4 4" xfId="197"/>
    <cellStyle name="20% - Accent4 4 2" xfId="2158"/>
    <cellStyle name="20% - Accent4 4 3" xfId="3169"/>
    <cellStyle name="20% - Accent4 5" xfId="2071"/>
    <cellStyle name="20% - Accent4 6" xfId="3124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3 3" xfId="3148"/>
    <cellStyle name="20% - Accent5 4" xfId="199"/>
    <cellStyle name="20% - Accent5 4 2" xfId="2160"/>
    <cellStyle name="20% - Accent5 4 3" xfId="3171"/>
    <cellStyle name="20% - Accent5 5" xfId="2073"/>
    <cellStyle name="20% - Accent5 6" xfId="3126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3 3" xfId="3150"/>
    <cellStyle name="20% - Accent6 4" xfId="201"/>
    <cellStyle name="20% - Accent6 4 2" xfId="2162"/>
    <cellStyle name="20% - Accent6 4 3" xfId="3173"/>
    <cellStyle name="20% - Accent6 5" xfId="2075"/>
    <cellStyle name="20% - Accent6 6" xfId="3128"/>
    <cellStyle name="20% - Акцент1 10" xfId="301"/>
    <cellStyle name="20% - Акцент1 10 2" xfId="2177"/>
    <cellStyle name="20% - Акцент1 10 3" xfId="3192"/>
    <cellStyle name="20% - Акцент1 11" xfId="302"/>
    <cellStyle name="20% - Акцент1 11 2" xfId="2178"/>
    <cellStyle name="20% - Акцент1 11 3" xfId="3193"/>
    <cellStyle name="20% - Акцент1 12" xfId="303"/>
    <cellStyle name="20% - Акцент1 12 2" xfId="2179"/>
    <cellStyle name="20% - Акцент1 12 3" xfId="3194"/>
    <cellStyle name="20% - Акцент1 13" xfId="304"/>
    <cellStyle name="20% - Акцент1 13 2" xfId="2180"/>
    <cellStyle name="20% - Акцент1 13 3" xfId="3195"/>
    <cellStyle name="20% - Акцент1 14" xfId="305"/>
    <cellStyle name="20% - Акцент1 14 2" xfId="2181"/>
    <cellStyle name="20% - Акцент1 14 3" xfId="3196"/>
    <cellStyle name="20% - Акцент1 15" xfId="306"/>
    <cellStyle name="20% - Акцент1 15 2" xfId="2182"/>
    <cellStyle name="20% - Акцент1 15 3" xfId="3197"/>
    <cellStyle name="20% - Акцент1 16" xfId="307"/>
    <cellStyle name="20% - Акцент1 16 2" xfId="2183"/>
    <cellStyle name="20% - Акцент1 16 3" xfId="3198"/>
    <cellStyle name="20% - Акцент1 17" xfId="308"/>
    <cellStyle name="20% - Акцент1 17 2" xfId="2184"/>
    <cellStyle name="20% - Акцент1 17 3" xfId="3199"/>
    <cellStyle name="20% - Акцент1 18" xfId="309"/>
    <cellStyle name="20% - Акцент1 18 2" xfId="2185"/>
    <cellStyle name="20% - Акцент1 18 3" xfId="3200"/>
    <cellStyle name="20% - Акцент1 19" xfId="310"/>
    <cellStyle name="20% - Акцент1 19 2" xfId="2186"/>
    <cellStyle name="20% - Акцент1 19 3" xfId="3201"/>
    <cellStyle name="20% - Акцент1 2" xfId="311"/>
    <cellStyle name="20% - Акцент1 2 2" xfId="2187"/>
    <cellStyle name="20% - Акцент1 2 3" xfId="3202"/>
    <cellStyle name="20% - Акцент1 20" xfId="312"/>
    <cellStyle name="20% - Акцент1 20 2" xfId="2188"/>
    <cellStyle name="20% - Акцент1 20 3" xfId="3203"/>
    <cellStyle name="20% - Акцент1 21" xfId="313"/>
    <cellStyle name="20% - Акцент1 21 2" xfId="2189"/>
    <cellStyle name="20% - Акцент1 21 3" xfId="3204"/>
    <cellStyle name="20% - Акцент1 22" xfId="314"/>
    <cellStyle name="20% - Акцент1 22 2" xfId="2190"/>
    <cellStyle name="20% - Акцент1 22 3" xfId="3205"/>
    <cellStyle name="20% - Акцент1 23" xfId="315"/>
    <cellStyle name="20% - Акцент1 23 2" xfId="2191"/>
    <cellStyle name="20% - Акцент1 23 3" xfId="3206"/>
    <cellStyle name="20% - Акцент1 24" xfId="316"/>
    <cellStyle name="20% - Акцент1 24 2" xfId="2192"/>
    <cellStyle name="20% - Акцент1 24 3" xfId="3207"/>
    <cellStyle name="20% - Акцент1 25" xfId="317"/>
    <cellStyle name="20% - Акцент1 25 2" xfId="2193"/>
    <cellStyle name="20% - Акцент1 25 3" xfId="3208"/>
    <cellStyle name="20% - Акцент1 26" xfId="318"/>
    <cellStyle name="20% - Акцент1 26 2" xfId="2194"/>
    <cellStyle name="20% - Акцент1 26 3" xfId="3209"/>
    <cellStyle name="20% - Акцент1 27" xfId="319"/>
    <cellStyle name="20% - Акцент1 27 2" xfId="2195"/>
    <cellStyle name="20% - Акцент1 27 3" xfId="3210"/>
    <cellStyle name="20% - Акцент1 28" xfId="320"/>
    <cellStyle name="20% - Акцент1 28 2" xfId="2196"/>
    <cellStyle name="20% - Акцент1 28 3" xfId="3211"/>
    <cellStyle name="20% - Акцент1 29" xfId="321"/>
    <cellStyle name="20% - Акцент1 29 2" xfId="2197"/>
    <cellStyle name="20% - Акцент1 29 3" xfId="3212"/>
    <cellStyle name="20% - Акцент1 3" xfId="322"/>
    <cellStyle name="20% - Акцент1 3 2" xfId="2198"/>
    <cellStyle name="20% - Акцент1 3 3" xfId="3213"/>
    <cellStyle name="20% - Акцент1 30" xfId="323"/>
    <cellStyle name="20% - Акцент1 30 2" xfId="2199"/>
    <cellStyle name="20% - Акцент1 30 3" xfId="3214"/>
    <cellStyle name="20% - Акцент1 31" xfId="324"/>
    <cellStyle name="20% - Акцент1 31 2" xfId="2200"/>
    <cellStyle name="20% - Акцент1 31 3" xfId="3215"/>
    <cellStyle name="20% - Акцент1 32" xfId="325"/>
    <cellStyle name="20% - Акцент1 32 2" xfId="2201"/>
    <cellStyle name="20% - Акцент1 32 3" xfId="3216"/>
    <cellStyle name="20% - Акцент1 33" xfId="326"/>
    <cellStyle name="20% - Акцент1 33 2" xfId="2202"/>
    <cellStyle name="20% - Акцент1 33 3" xfId="3217"/>
    <cellStyle name="20% - Акцент1 34" xfId="327"/>
    <cellStyle name="20% - Акцент1 34 2" xfId="2203"/>
    <cellStyle name="20% - Акцент1 34 3" xfId="3218"/>
    <cellStyle name="20% - Акцент1 35" xfId="328"/>
    <cellStyle name="20% - Акцент1 35 2" xfId="2204"/>
    <cellStyle name="20% - Акцент1 35 3" xfId="3219"/>
    <cellStyle name="20% - Акцент1 36" xfId="329"/>
    <cellStyle name="20% - Акцент1 36 2" xfId="2205"/>
    <cellStyle name="20% - Акцент1 36 3" xfId="3220"/>
    <cellStyle name="20% - Акцент1 4" xfId="330"/>
    <cellStyle name="20% - Акцент1 4 2" xfId="2206"/>
    <cellStyle name="20% - Акцент1 4 3" xfId="3221"/>
    <cellStyle name="20% - Акцент1 5" xfId="331"/>
    <cellStyle name="20% - Акцент1 5 2" xfId="2207"/>
    <cellStyle name="20% - Акцент1 5 3" xfId="3222"/>
    <cellStyle name="20% - Акцент1 6" xfId="332"/>
    <cellStyle name="20% - Акцент1 6 2" xfId="2208"/>
    <cellStyle name="20% - Акцент1 6 3" xfId="3223"/>
    <cellStyle name="20% - Акцент1 7" xfId="333"/>
    <cellStyle name="20% - Акцент1 7 2" xfId="2209"/>
    <cellStyle name="20% - Акцент1 7 3" xfId="3224"/>
    <cellStyle name="20% - Акцент1 8" xfId="334"/>
    <cellStyle name="20% - Акцент1 8 2" xfId="2210"/>
    <cellStyle name="20% - Акцент1 8 3" xfId="3225"/>
    <cellStyle name="20% - Акцент1 9" xfId="335"/>
    <cellStyle name="20% - Акцент1 9 2" xfId="2211"/>
    <cellStyle name="20% - Акцент1 9 3" xfId="3226"/>
    <cellStyle name="20% - Акцент2 10" xfId="336"/>
    <cellStyle name="20% - Акцент2 10 2" xfId="2212"/>
    <cellStyle name="20% - Акцент2 10 3" xfId="3227"/>
    <cellStyle name="20% - Акцент2 11" xfId="337"/>
    <cellStyle name="20% - Акцент2 11 2" xfId="2213"/>
    <cellStyle name="20% - Акцент2 11 3" xfId="3228"/>
    <cellStyle name="20% - Акцент2 12" xfId="338"/>
    <cellStyle name="20% - Акцент2 12 2" xfId="2214"/>
    <cellStyle name="20% - Акцент2 12 3" xfId="3229"/>
    <cellStyle name="20% - Акцент2 13" xfId="339"/>
    <cellStyle name="20% - Акцент2 13 2" xfId="2215"/>
    <cellStyle name="20% - Акцент2 13 3" xfId="3230"/>
    <cellStyle name="20% - Акцент2 14" xfId="340"/>
    <cellStyle name="20% - Акцент2 14 2" xfId="2216"/>
    <cellStyle name="20% - Акцент2 14 3" xfId="3231"/>
    <cellStyle name="20% - Акцент2 15" xfId="341"/>
    <cellStyle name="20% - Акцент2 15 2" xfId="2217"/>
    <cellStyle name="20% - Акцент2 15 3" xfId="3232"/>
    <cellStyle name="20% - Акцент2 16" xfId="342"/>
    <cellStyle name="20% - Акцент2 16 2" xfId="2218"/>
    <cellStyle name="20% - Акцент2 16 3" xfId="3233"/>
    <cellStyle name="20% - Акцент2 17" xfId="343"/>
    <cellStyle name="20% - Акцент2 17 2" xfId="2219"/>
    <cellStyle name="20% - Акцент2 17 3" xfId="3234"/>
    <cellStyle name="20% - Акцент2 18" xfId="344"/>
    <cellStyle name="20% - Акцент2 18 2" xfId="2220"/>
    <cellStyle name="20% - Акцент2 18 3" xfId="3235"/>
    <cellStyle name="20% - Акцент2 19" xfId="345"/>
    <cellStyle name="20% - Акцент2 19 2" xfId="2221"/>
    <cellStyle name="20% - Акцент2 19 3" xfId="3236"/>
    <cellStyle name="20% - Акцент2 2" xfId="346"/>
    <cellStyle name="20% - Акцент2 2 2" xfId="2222"/>
    <cellStyle name="20% - Акцент2 2 3" xfId="3237"/>
    <cellStyle name="20% - Акцент2 20" xfId="347"/>
    <cellStyle name="20% - Акцент2 20 2" xfId="2223"/>
    <cellStyle name="20% - Акцент2 20 3" xfId="3238"/>
    <cellStyle name="20% - Акцент2 21" xfId="348"/>
    <cellStyle name="20% - Акцент2 21 2" xfId="2224"/>
    <cellStyle name="20% - Акцент2 21 3" xfId="3239"/>
    <cellStyle name="20% - Акцент2 22" xfId="349"/>
    <cellStyle name="20% - Акцент2 22 2" xfId="2225"/>
    <cellStyle name="20% - Акцент2 22 3" xfId="3240"/>
    <cellStyle name="20% - Акцент2 23" xfId="350"/>
    <cellStyle name="20% - Акцент2 23 2" xfId="2226"/>
    <cellStyle name="20% - Акцент2 23 3" xfId="3241"/>
    <cellStyle name="20% - Акцент2 24" xfId="351"/>
    <cellStyle name="20% - Акцент2 24 2" xfId="2227"/>
    <cellStyle name="20% - Акцент2 24 3" xfId="3242"/>
    <cellStyle name="20% - Акцент2 25" xfId="352"/>
    <cellStyle name="20% - Акцент2 25 2" xfId="2228"/>
    <cellStyle name="20% - Акцент2 25 3" xfId="3243"/>
    <cellStyle name="20% - Акцент2 26" xfId="353"/>
    <cellStyle name="20% - Акцент2 26 2" xfId="2229"/>
    <cellStyle name="20% - Акцент2 26 3" xfId="3244"/>
    <cellStyle name="20% - Акцент2 27" xfId="354"/>
    <cellStyle name="20% - Акцент2 27 2" xfId="2230"/>
    <cellStyle name="20% - Акцент2 27 3" xfId="3245"/>
    <cellStyle name="20% - Акцент2 28" xfId="355"/>
    <cellStyle name="20% - Акцент2 28 2" xfId="2231"/>
    <cellStyle name="20% - Акцент2 28 3" xfId="3246"/>
    <cellStyle name="20% - Акцент2 29" xfId="356"/>
    <cellStyle name="20% - Акцент2 29 2" xfId="2232"/>
    <cellStyle name="20% - Акцент2 29 3" xfId="3247"/>
    <cellStyle name="20% - Акцент2 3" xfId="357"/>
    <cellStyle name="20% - Акцент2 3 2" xfId="2233"/>
    <cellStyle name="20% - Акцент2 3 3" xfId="3248"/>
    <cellStyle name="20% - Акцент2 30" xfId="358"/>
    <cellStyle name="20% - Акцент2 30 2" xfId="2234"/>
    <cellStyle name="20% - Акцент2 30 3" xfId="3249"/>
    <cellStyle name="20% - Акцент2 31" xfId="359"/>
    <cellStyle name="20% - Акцент2 31 2" xfId="2235"/>
    <cellStyle name="20% - Акцент2 31 3" xfId="3250"/>
    <cellStyle name="20% - Акцент2 32" xfId="360"/>
    <cellStyle name="20% - Акцент2 32 2" xfId="2236"/>
    <cellStyle name="20% - Акцент2 32 3" xfId="3251"/>
    <cellStyle name="20% - Акцент2 33" xfId="361"/>
    <cellStyle name="20% - Акцент2 33 2" xfId="2237"/>
    <cellStyle name="20% - Акцент2 33 3" xfId="3252"/>
    <cellStyle name="20% - Акцент2 34" xfId="362"/>
    <cellStyle name="20% - Акцент2 34 2" xfId="2238"/>
    <cellStyle name="20% - Акцент2 34 3" xfId="3253"/>
    <cellStyle name="20% - Акцент2 35" xfId="363"/>
    <cellStyle name="20% - Акцент2 35 2" xfId="2239"/>
    <cellStyle name="20% - Акцент2 35 3" xfId="3254"/>
    <cellStyle name="20% - Акцент2 36" xfId="364"/>
    <cellStyle name="20% - Акцент2 36 2" xfId="2240"/>
    <cellStyle name="20% - Акцент2 36 3" xfId="3255"/>
    <cellStyle name="20% - Акцент2 4" xfId="365"/>
    <cellStyle name="20% - Акцент2 4 2" xfId="2241"/>
    <cellStyle name="20% - Акцент2 4 3" xfId="3256"/>
    <cellStyle name="20% - Акцент2 5" xfId="366"/>
    <cellStyle name="20% - Акцент2 5 2" xfId="2242"/>
    <cellStyle name="20% - Акцент2 5 3" xfId="3257"/>
    <cellStyle name="20% - Акцент2 6" xfId="367"/>
    <cellStyle name="20% - Акцент2 6 2" xfId="2243"/>
    <cellStyle name="20% - Акцент2 6 3" xfId="3258"/>
    <cellStyle name="20% - Акцент2 7" xfId="368"/>
    <cellStyle name="20% - Акцент2 7 2" xfId="2244"/>
    <cellStyle name="20% - Акцент2 7 3" xfId="3259"/>
    <cellStyle name="20% - Акцент2 8" xfId="369"/>
    <cellStyle name="20% - Акцент2 8 2" xfId="2245"/>
    <cellStyle name="20% - Акцент2 8 3" xfId="3260"/>
    <cellStyle name="20% - Акцент2 9" xfId="370"/>
    <cellStyle name="20% - Акцент2 9 2" xfId="2246"/>
    <cellStyle name="20% - Акцент2 9 3" xfId="3261"/>
    <cellStyle name="20% - Акцент3 10" xfId="371"/>
    <cellStyle name="20% - Акцент3 10 2" xfId="2247"/>
    <cellStyle name="20% - Акцент3 10 3" xfId="3262"/>
    <cellStyle name="20% - Акцент3 11" xfId="372"/>
    <cellStyle name="20% - Акцент3 11 2" xfId="2248"/>
    <cellStyle name="20% - Акцент3 11 3" xfId="3263"/>
    <cellStyle name="20% - Акцент3 12" xfId="373"/>
    <cellStyle name="20% - Акцент3 12 2" xfId="2249"/>
    <cellStyle name="20% - Акцент3 12 3" xfId="3264"/>
    <cellStyle name="20% - Акцент3 13" xfId="374"/>
    <cellStyle name="20% - Акцент3 13 2" xfId="2250"/>
    <cellStyle name="20% - Акцент3 13 3" xfId="3265"/>
    <cellStyle name="20% - Акцент3 14" xfId="375"/>
    <cellStyle name="20% - Акцент3 14 2" xfId="2251"/>
    <cellStyle name="20% - Акцент3 14 3" xfId="3266"/>
    <cellStyle name="20% - Акцент3 15" xfId="376"/>
    <cellStyle name="20% - Акцент3 15 2" xfId="2252"/>
    <cellStyle name="20% - Акцент3 15 3" xfId="3267"/>
    <cellStyle name="20% - Акцент3 16" xfId="377"/>
    <cellStyle name="20% - Акцент3 16 2" xfId="2253"/>
    <cellStyle name="20% - Акцент3 16 3" xfId="3268"/>
    <cellStyle name="20% - Акцент3 17" xfId="378"/>
    <cellStyle name="20% - Акцент3 17 2" xfId="2254"/>
    <cellStyle name="20% - Акцент3 17 3" xfId="3269"/>
    <cellStyle name="20% - Акцент3 18" xfId="379"/>
    <cellStyle name="20% - Акцент3 18 2" xfId="2255"/>
    <cellStyle name="20% - Акцент3 18 3" xfId="3270"/>
    <cellStyle name="20% - Акцент3 19" xfId="380"/>
    <cellStyle name="20% - Акцент3 19 2" xfId="2256"/>
    <cellStyle name="20% - Акцент3 19 3" xfId="3271"/>
    <cellStyle name="20% - Акцент3 2" xfId="381"/>
    <cellStyle name="20% - Акцент3 2 2" xfId="2257"/>
    <cellStyle name="20% - Акцент3 2 3" xfId="3272"/>
    <cellStyle name="20% - Акцент3 20" xfId="382"/>
    <cellStyle name="20% - Акцент3 20 2" xfId="2258"/>
    <cellStyle name="20% - Акцент3 20 3" xfId="3273"/>
    <cellStyle name="20% - Акцент3 21" xfId="383"/>
    <cellStyle name="20% - Акцент3 21 2" xfId="2259"/>
    <cellStyle name="20% - Акцент3 21 3" xfId="3274"/>
    <cellStyle name="20% - Акцент3 22" xfId="384"/>
    <cellStyle name="20% - Акцент3 22 2" xfId="2260"/>
    <cellStyle name="20% - Акцент3 22 3" xfId="3275"/>
    <cellStyle name="20% - Акцент3 23" xfId="385"/>
    <cellStyle name="20% - Акцент3 23 2" xfId="2261"/>
    <cellStyle name="20% - Акцент3 23 3" xfId="3276"/>
    <cellStyle name="20% - Акцент3 24" xfId="386"/>
    <cellStyle name="20% - Акцент3 24 2" xfId="2262"/>
    <cellStyle name="20% - Акцент3 24 3" xfId="3277"/>
    <cellStyle name="20% - Акцент3 25" xfId="387"/>
    <cellStyle name="20% - Акцент3 25 2" xfId="2263"/>
    <cellStyle name="20% - Акцент3 25 3" xfId="3278"/>
    <cellStyle name="20% - Акцент3 26" xfId="388"/>
    <cellStyle name="20% - Акцент3 26 2" xfId="2264"/>
    <cellStyle name="20% - Акцент3 26 3" xfId="3279"/>
    <cellStyle name="20% - Акцент3 27" xfId="389"/>
    <cellStyle name="20% - Акцент3 27 2" xfId="2265"/>
    <cellStyle name="20% - Акцент3 27 3" xfId="3280"/>
    <cellStyle name="20% - Акцент3 28" xfId="390"/>
    <cellStyle name="20% - Акцент3 28 2" xfId="2266"/>
    <cellStyle name="20% - Акцент3 28 3" xfId="3281"/>
    <cellStyle name="20% - Акцент3 29" xfId="391"/>
    <cellStyle name="20% - Акцент3 29 2" xfId="2267"/>
    <cellStyle name="20% - Акцент3 29 3" xfId="3282"/>
    <cellStyle name="20% - Акцент3 3" xfId="392"/>
    <cellStyle name="20% - Акцент3 3 2" xfId="2268"/>
    <cellStyle name="20% - Акцент3 3 3" xfId="3283"/>
    <cellStyle name="20% - Акцент3 30" xfId="393"/>
    <cellStyle name="20% - Акцент3 30 2" xfId="2269"/>
    <cellStyle name="20% - Акцент3 30 3" xfId="3284"/>
    <cellStyle name="20% - Акцент3 31" xfId="394"/>
    <cellStyle name="20% - Акцент3 31 2" xfId="2270"/>
    <cellStyle name="20% - Акцент3 31 3" xfId="3285"/>
    <cellStyle name="20% - Акцент3 32" xfId="395"/>
    <cellStyle name="20% - Акцент3 32 2" xfId="2271"/>
    <cellStyle name="20% - Акцент3 32 3" xfId="3286"/>
    <cellStyle name="20% - Акцент3 33" xfId="396"/>
    <cellStyle name="20% - Акцент3 33 2" xfId="2272"/>
    <cellStyle name="20% - Акцент3 33 3" xfId="3287"/>
    <cellStyle name="20% - Акцент3 34" xfId="397"/>
    <cellStyle name="20% - Акцент3 34 2" xfId="2273"/>
    <cellStyle name="20% - Акцент3 34 3" xfId="3288"/>
    <cellStyle name="20% - Акцент3 35" xfId="398"/>
    <cellStyle name="20% - Акцент3 35 2" xfId="2274"/>
    <cellStyle name="20% - Акцент3 35 3" xfId="3289"/>
    <cellStyle name="20% - Акцент3 36" xfId="399"/>
    <cellStyle name="20% - Акцент3 36 2" xfId="2275"/>
    <cellStyle name="20% - Акцент3 36 3" xfId="3290"/>
    <cellStyle name="20% - Акцент3 4" xfId="400"/>
    <cellStyle name="20% - Акцент3 4 2" xfId="2276"/>
    <cellStyle name="20% - Акцент3 4 3" xfId="3291"/>
    <cellStyle name="20% - Акцент3 5" xfId="401"/>
    <cellStyle name="20% - Акцент3 5 2" xfId="2277"/>
    <cellStyle name="20% - Акцент3 5 3" xfId="3292"/>
    <cellStyle name="20% - Акцент3 6" xfId="402"/>
    <cellStyle name="20% - Акцент3 6 2" xfId="2278"/>
    <cellStyle name="20% - Акцент3 6 3" xfId="3293"/>
    <cellStyle name="20% - Акцент3 7" xfId="403"/>
    <cellStyle name="20% - Акцент3 7 2" xfId="2279"/>
    <cellStyle name="20% - Акцент3 7 3" xfId="3294"/>
    <cellStyle name="20% - Акцент3 8" xfId="404"/>
    <cellStyle name="20% - Акцент3 8 2" xfId="2280"/>
    <cellStyle name="20% - Акцент3 8 3" xfId="3295"/>
    <cellStyle name="20% - Акцент3 9" xfId="405"/>
    <cellStyle name="20% - Акцент3 9 2" xfId="2281"/>
    <cellStyle name="20% - Акцент3 9 3" xfId="3296"/>
    <cellStyle name="20% - Акцент4 10" xfId="406"/>
    <cellStyle name="20% - Акцент4 10 2" xfId="2282"/>
    <cellStyle name="20% - Акцент4 10 3" xfId="3297"/>
    <cellStyle name="20% - Акцент4 11" xfId="407"/>
    <cellStyle name="20% - Акцент4 11 2" xfId="2283"/>
    <cellStyle name="20% - Акцент4 11 3" xfId="3298"/>
    <cellStyle name="20% - Акцент4 12" xfId="408"/>
    <cellStyle name="20% - Акцент4 12 2" xfId="2284"/>
    <cellStyle name="20% - Акцент4 12 3" xfId="3299"/>
    <cellStyle name="20% - Акцент4 13" xfId="409"/>
    <cellStyle name="20% - Акцент4 13 2" xfId="2285"/>
    <cellStyle name="20% - Акцент4 13 3" xfId="3300"/>
    <cellStyle name="20% - Акцент4 14" xfId="410"/>
    <cellStyle name="20% - Акцент4 14 2" xfId="2286"/>
    <cellStyle name="20% - Акцент4 14 3" xfId="3301"/>
    <cellStyle name="20% - Акцент4 15" xfId="411"/>
    <cellStyle name="20% - Акцент4 15 2" xfId="2287"/>
    <cellStyle name="20% - Акцент4 15 3" xfId="3302"/>
    <cellStyle name="20% - Акцент4 16" xfId="412"/>
    <cellStyle name="20% - Акцент4 16 2" xfId="2288"/>
    <cellStyle name="20% - Акцент4 16 3" xfId="3303"/>
    <cellStyle name="20% - Акцент4 17" xfId="413"/>
    <cellStyle name="20% - Акцент4 17 2" xfId="2289"/>
    <cellStyle name="20% - Акцент4 17 3" xfId="3304"/>
    <cellStyle name="20% - Акцент4 18" xfId="414"/>
    <cellStyle name="20% - Акцент4 18 2" xfId="2290"/>
    <cellStyle name="20% - Акцент4 18 3" xfId="3305"/>
    <cellStyle name="20% - Акцент4 19" xfId="415"/>
    <cellStyle name="20% - Акцент4 19 2" xfId="2291"/>
    <cellStyle name="20% - Акцент4 19 3" xfId="3306"/>
    <cellStyle name="20% - Акцент4 2" xfId="416"/>
    <cellStyle name="20% - Акцент4 2 2" xfId="2292"/>
    <cellStyle name="20% - Акцент4 2 3" xfId="3307"/>
    <cellStyle name="20% - Акцент4 20" xfId="417"/>
    <cellStyle name="20% - Акцент4 20 2" xfId="2293"/>
    <cellStyle name="20% - Акцент4 20 3" xfId="3308"/>
    <cellStyle name="20% - Акцент4 21" xfId="418"/>
    <cellStyle name="20% - Акцент4 21 2" xfId="2294"/>
    <cellStyle name="20% - Акцент4 21 3" xfId="3309"/>
    <cellStyle name="20% - Акцент4 22" xfId="419"/>
    <cellStyle name="20% - Акцент4 22 2" xfId="2295"/>
    <cellStyle name="20% - Акцент4 22 3" xfId="3310"/>
    <cellStyle name="20% - Акцент4 23" xfId="420"/>
    <cellStyle name="20% - Акцент4 23 2" xfId="2296"/>
    <cellStyle name="20% - Акцент4 23 3" xfId="3311"/>
    <cellStyle name="20% - Акцент4 24" xfId="421"/>
    <cellStyle name="20% - Акцент4 24 2" xfId="2297"/>
    <cellStyle name="20% - Акцент4 24 3" xfId="3312"/>
    <cellStyle name="20% - Акцент4 25" xfId="422"/>
    <cellStyle name="20% - Акцент4 25 2" xfId="2298"/>
    <cellStyle name="20% - Акцент4 25 3" xfId="3313"/>
    <cellStyle name="20% - Акцент4 26" xfId="423"/>
    <cellStyle name="20% - Акцент4 26 2" xfId="2299"/>
    <cellStyle name="20% - Акцент4 26 3" xfId="3314"/>
    <cellStyle name="20% - Акцент4 27" xfId="424"/>
    <cellStyle name="20% - Акцент4 27 2" xfId="2300"/>
    <cellStyle name="20% - Акцент4 27 3" xfId="3315"/>
    <cellStyle name="20% - Акцент4 28" xfId="425"/>
    <cellStyle name="20% - Акцент4 28 2" xfId="2301"/>
    <cellStyle name="20% - Акцент4 28 3" xfId="3316"/>
    <cellStyle name="20% - Акцент4 29" xfId="426"/>
    <cellStyle name="20% - Акцент4 29 2" xfId="2302"/>
    <cellStyle name="20% - Акцент4 29 3" xfId="3317"/>
    <cellStyle name="20% - Акцент4 3" xfId="427"/>
    <cellStyle name="20% - Акцент4 3 2" xfId="2303"/>
    <cellStyle name="20% - Акцент4 3 3" xfId="3318"/>
    <cellStyle name="20% - Акцент4 30" xfId="428"/>
    <cellStyle name="20% - Акцент4 30 2" xfId="2304"/>
    <cellStyle name="20% - Акцент4 30 3" xfId="3319"/>
    <cellStyle name="20% - Акцент4 31" xfId="429"/>
    <cellStyle name="20% - Акцент4 31 2" xfId="2305"/>
    <cellStyle name="20% - Акцент4 31 3" xfId="3320"/>
    <cellStyle name="20% - Акцент4 32" xfId="430"/>
    <cellStyle name="20% - Акцент4 32 2" xfId="2306"/>
    <cellStyle name="20% - Акцент4 32 3" xfId="3321"/>
    <cellStyle name="20% - Акцент4 33" xfId="431"/>
    <cellStyle name="20% - Акцент4 33 2" xfId="2307"/>
    <cellStyle name="20% - Акцент4 33 3" xfId="3322"/>
    <cellStyle name="20% - Акцент4 34" xfId="432"/>
    <cellStyle name="20% - Акцент4 34 2" xfId="2308"/>
    <cellStyle name="20% - Акцент4 34 3" xfId="3323"/>
    <cellStyle name="20% - Акцент4 35" xfId="433"/>
    <cellStyle name="20% - Акцент4 35 2" xfId="2309"/>
    <cellStyle name="20% - Акцент4 35 3" xfId="3324"/>
    <cellStyle name="20% - Акцент4 36" xfId="434"/>
    <cellStyle name="20% - Акцент4 36 2" xfId="2310"/>
    <cellStyle name="20% - Акцент4 36 3" xfId="3325"/>
    <cellStyle name="20% - Акцент4 4" xfId="435"/>
    <cellStyle name="20% - Акцент4 4 2" xfId="2311"/>
    <cellStyle name="20% - Акцент4 4 3" xfId="3326"/>
    <cellStyle name="20% - Акцент4 5" xfId="436"/>
    <cellStyle name="20% - Акцент4 5 2" xfId="2312"/>
    <cellStyle name="20% - Акцент4 5 3" xfId="3327"/>
    <cellStyle name="20% - Акцент4 6" xfId="437"/>
    <cellStyle name="20% - Акцент4 6 2" xfId="2313"/>
    <cellStyle name="20% - Акцент4 6 3" xfId="3328"/>
    <cellStyle name="20% - Акцент4 7" xfId="438"/>
    <cellStyle name="20% - Акцент4 7 2" xfId="2314"/>
    <cellStyle name="20% - Акцент4 7 3" xfId="3329"/>
    <cellStyle name="20% - Акцент4 8" xfId="439"/>
    <cellStyle name="20% - Акцент4 8 2" xfId="2315"/>
    <cellStyle name="20% - Акцент4 8 3" xfId="3330"/>
    <cellStyle name="20% - Акцент4 9" xfId="440"/>
    <cellStyle name="20% - Акцент4 9 2" xfId="2316"/>
    <cellStyle name="20% - Акцент4 9 3" xfId="3331"/>
    <cellStyle name="20% - Акцент5 10" xfId="441"/>
    <cellStyle name="20% - Акцент5 10 2" xfId="2317"/>
    <cellStyle name="20% - Акцент5 10 3" xfId="3332"/>
    <cellStyle name="20% - Акцент5 11" xfId="442"/>
    <cellStyle name="20% - Акцент5 11 2" xfId="2318"/>
    <cellStyle name="20% - Акцент5 11 3" xfId="3333"/>
    <cellStyle name="20% - Акцент5 12" xfId="443"/>
    <cellStyle name="20% - Акцент5 12 2" xfId="2319"/>
    <cellStyle name="20% - Акцент5 12 3" xfId="3334"/>
    <cellStyle name="20% - Акцент5 13" xfId="444"/>
    <cellStyle name="20% - Акцент5 13 2" xfId="2320"/>
    <cellStyle name="20% - Акцент5 13 3" xfId="3335"/>
    <cellStyle name="20% - Акцент5 14" xfId="445"/>
    <cellStyle name="20% - Акцент5 14 2" xfId="2321"/>
    <cellStyle name="20% - Акцент5 14 3" xfId="3336"/>
    <cellStyle name="20% - Акцент5 15" xfId="446"/>
    <cellStyle name="20% - Акцент5 15 2" xfId="2322"/>
    <cellStyle name="20% - Акцент5 15 3" xfId="3337"/>
    <cellStyle name="20% - Акцент5 16" xfId="447"/>
    <cellStyle name="20% - Акцент5 16 2" xfId="2323"/>
    <cellStyle name="20% - Акцент5 16 3" xfId="3338"/>
    <cellStyle name="20% - Акцент5 17" xfId="448"/>
    <cellStyle name="20% - Акцент5 17 2" xfId="2324"/>
    <cellStyle name="20% - Акцент5 17 3" xfId="3339"/>
    <cellStyle name="20% - Акцент5 18" xfId="449"/>
    <cellStyle name="20% - Акцент5 18 2" xfId="2325"/>
    <cellStyle name="20% - Акцент5 18 3" xfId="3340"/>
    <cellStyle name="20% - Акцент5 19" xfId="450"/>
    <cellStyle name="20% - Акцент5 19 2" xfId="2326"/>
    <cellStyle name="20% - Акцент5 19 3" xfId="3341"/>
    <cellStyle name="20% - Акцент5 2" xfId="451"/>
    <cellStyle name="20% - Акцент5 2 2" xfId="2327"/>
    <cellStyle name="20% - Акцент5 2 3" xfId="3342"/>
    <cellStyle name="20% - Акцент5 20" xfId="452"/>
    <cellStyle name="20% - Акцент5 20 2" xfId="2328"/>
    <cellStyle name="20% - Акцент5 20 3" xfId="3343"/>
    <cellStyle name="20% - Акцент5 21" xfId="453"/>
    <cellStyle name="20% - Акцент5 21 2" xfId="2329"/>
    <cellStyle name="20% - Акцент5 21 3" xfId="3344"/>
    <cellStyle name="20% - Акцент5 22" xfId="454"/>
    <cellStyle name="20% - Акцент5 22 2" xfId="2330"/>
    <cellStyle name="20% - Акцент5 22 3" xfId="3345"/>
    <cellStyle name="20% - Акцент5 23" xfId="455"/>
    <cellStyle name="20% - Акцент5 23 2" xfId="2331"/>
    <cellStyle name="20% - Акцент5 23 3" xfId="3346"/>
    <cellStyle name="20% - Акцент5 24" xfId="456"/>
    <cellStyle name="20% - Акцент5 24 2" xfId="2332"/>
    <cellStyle name="20% - Акцент5 24 3" xfId="3347"/>
    <cellStyle name="20% - Акцент5 25" xfId="457"/>
    <cellStyle name="20% - Акцент5 25 2" xfId="2333"/>
    <cellStyle name="20% - Акцент5 25 3" xfId="3348"/>
    <cellStyle name="20% - Акцент5 26" xfId="458"/>
    <cellStyle name="20% - Акцент5 26 2" xfId="2334"/>
    <cellStyle name="20% - Акцент5 26 3" xfId="3349"/>
    <cellStyle name="20% - Акцент5 27" xfId="459"/>
    <cellStyle name="20% - Акцент5 27 2" xfId="2335"/>
    <cellStyle name="20% - Акцент5 27 3" xfId="3350"/>
    <cellStyle name="20% - Акцент5 28" xfId="460"/>
    <cellStyle name="20% - Акцент5 28 2" xfId="2336"/>
    <cellStyle name="20% - Акцент5 28 3" xfId="3351"/>
    <cellStyle name="20% - Акцент5 29" xfId="461"/>
    <cellStyle name="20% - Акцент5 29 2" xfId="2337"/>
    <cellStyle name="20% - Акцент5 29 3" xfId="3352"/>
    <cellStyle name="20% - Акцент5 3" xfId="462"/>
    <cellStyle name="20% - Акцент5 3 2" xfId="2338"/>
    <cellStyle name="20% - Акцент5 3 3" xfId="3353"/>
    <cellStyle name="20% - Акцент5 30" xfId="463"/>
    <cellStyle name="20% - Акцент5 30 2" xfId="2339"/>
    <cellStyle name="20% - Акцент5 30 3" xfId="3354"/>
    <cellStyle name="20% - Акцент5 31" xfId="464"/>
    <cellStyle name="20% - Акцент5 31 2" xfId="2340"/>
    <cellStyle name="20% - Акцент5 31 3" xfId="3355"/>
    <cellStyle name="20% - Акцент5 32" xfId="465"/>
    <cellStyle name="20% - Акцент5 32 2" xfId="2341"/>
    <cellStyle name="20% - Акцент5 32 3" xfId="3356"/>
    <cellStyle name="20% - Акцент5 33" xfId="466"/>
    <cellStyle name="20% - Акцент5 33 2" xfId="2342"/>
    <cellStyle name="20% - Акцент5 33 3" xfId="3357"/>
    <cellStyle name="20% - Акцент5 34" xfId="467"/>
    <cellStyle name="20% - Акцент5 34 2" xfId="2343"/>
    <cellStyle name="20% - Акцент5 34 3" xfId="3358"/>
    <cellStyle name="20% - Акцент5 35" xfId="468"/>
    <cellStyle name="20% - Акцент5 35 2" xfId="2344"/>
    <cellStyle name="20% - Акцент5 35 3" xfId="3359"/>
    <cellStyle name="20% - Акцент5 36" xfId="469"/>
    <cellStyle name="20% - Акцент5 36 2" xfId="2345"/>
    <cellStyle name="20% - Акцент5 36 3" xfId="3360"/>
    <cellStyle name="20% - Акцент5 4" xfId="470"/>
    <cellStyle name="20% - Акцент5 4 2" xfId="2346"/>
    <cellStyle name="20% - Акцент5 4 3" xfId="3361"/>
    <cellStyle name="20% - Акцент5 5" xfId="471"/>
    <cellStyle name="20% - Акцент5 5 2" xfId="2347"/>
    <cellStyle name="20% - Акцент5 5 3" xfId="3362"/>
    <cellStyle name="20% - Акцент5 6" xfId="472"/>
    <cellStyle name="20% - Акцент5 6 2" xfId="2348"/>
    <cellStyle name="20% - Акцент5 6 3" xfId="3363"/>
    <cellStyle name="20% - Акцент5 7" xfId="473"/>
    <cellStyle name="20% - Акцент5 7 2" xfId="2349"/>
    <cellStyle name="20% - Акцент5 7 3" xfId="3364"/>
    <cellStyle name="20% - Акцент5 8" xfId="474"/>
    <cellStyle name="20% - Акцент5 8 2" xfId="2350"/>
    <cellStyle name="20% - Акцент5 8 3" xfId="3365"/>
    <cellStyle name="20% - Акцент5 9" xfId="475"/>
    <cellStyle name="20% - Акцент5 9 2" xfId="2351"/>
    <cellStyle name="20% - Акцент5 9 3" xfId="3366"/>
    <cellStyle name="20% - Акцент6 10" xfId="476"/>
    <cellStyle name="20% - Акцент6 10 2" xfId="2352"/>
    <cellStyle name="20% - Акцент6 10 3" xfId="3367"/>
    <cellStyle name="20% - Акцент6 11" xfId="477"/>
    <cellStyle name="20% - Акцент6 11 2" xfId="2353"/>
    <cellStyle name="20% - Акцент6 11 3" xfId="3368"/>
    <cellStyle name="20% - Акцент6 12" xfId="478"/>
    <cellStyle name="20% - Акцент6 12 2" xfId="2354"/>
    <cellStyle name="20% - Акцент6 12 3" xfId="3369"/>
    <cellStyle name="20% - Акцент6 13" xfId="479"/>
    <cellStyle name="20% - Акцент6 13 2" xfId="2355"/>
    <cellStyle name="20% - Акцент6 13 3" xfId="3370"/>
    <cellStyle name="20% - Акцент6 14" xfId="480"/>
    <cellStyle name="20% - Акцент6 14 2" xfId="2356"/>
    <cellStyle name="20% - Акцент6 14 3" xfId="3371"/>
    <cellStyle name="20% - Акцент6 15" xfId="481"/>
    <cellStyle name="20% - Акцент6 15 2" xfId="2357"/>
    <cellStyle name="20% - Акцент6 15 3" xfId="3372"/>
    <cellStyle name="20% - Акцент6 16" xfId="482"/>
    <cellStyle name="20% - Акцент6 16 2" xfId="2358"/>
    <cellStyle name="20% - Акцент6 16 3" xfId="3373"/>
    <cellStyle name="20% - Акцент6 17" xfId="483"/>
    <cellStyle name="20% - Акцент6 17 2" xfId="2359"/>
    <cellStyle name="20% - Акцент6 17 3" xfId="3374"/>
    <cellStyle name="20% - Акцент6 18" xfId="484"/>
    <cellStyle name="20% - Акцент6 18 2" xfId="2360"/>
    <cellStyle name="20% - Акцент6 18 3" xfId="3375"/>
    <cellStyle name="20% - Акцент6 19" xfId="485"/>
    <cellStyle name="20% - Акцент6 19 2" xfId="2361"/>
    <cellStyle name="20% - Акцент6 19 3" xfId="3376"/>
    <cellStyle name="20% - Акцент6 2" xfId="486"/>
    <cellStyle name="20% - Акцент6 2 2" xfId="2362"/>
    <cellStyle name="20% - Акцент6 2 3" xfId="3377"/>
    <cellStyle name="20% - Акцент6 20" xfId="487"/>
    <cellStyle name="20% - Акцент6 20 2" xfId="2363"/>
    <cellStyle name="20% - Акцент6 20 3" xfId="3378"/>
    <cellStyle name="20% - Акцент6 21" xfId="488"/>
    <cellStyle name="20% - Акцент6 21 2" xfId="2364"/>
    <cellStyle name="20% - Акцент6 21 3" xfId="3379"/>
    <cellStyle name="20% - Акцент6 22" xfId="489"/>
    <cellStyle name="20% - Акцент6 22 2" xfId="2365"/>
    <cellStyle name="20% - Акцент6 22 3" xfId="3380"/>
    <cellStyle name="20% - Акцент6 23" xfId="490"/>
    <cellStyle name="20% - Акцент6 23 2" xfId="2366"/>
    <cellStyle name="20% - Акцент6 23 3" xfId="3381"/>
    <cellStyle name="20% - Акцент6 24" xfId="491"/>
    <cellStyle name="20% - Акцент6 24 2" xfId="2367"/>
    <cellStyle name="20% - Акцент6 24 3" xfId="3382"/>
    <cellStyle name="20% - Акцент6 25" xfId="492"/>
    <cellStyle name="20% - Акцент6 25 2" xfId="2368"/>
    <cellStyle name="20% - Акцент6 25 3" xfId="3383"/>
    <cellStyle name="20% - Акцент6 26" xfId="493"/>
    <cellStyle name="20% - Акцент6 26 2" xfId="2369"/>
    <cellStyle name="20% - Акцент6 26 3" xfId="3384"/>
    <cellStyle name="20% - Акцент6 27" xfId="494"/>
    <cellStyle name="20% - Акцент6 27 2" xfId="2370"/>
    <cellStyle name="20% - Акцент6 27 3" xfId="3385"/>
    <cellStyle name="20% - Акцент6 28" xfId="495"/>
    <cellStyle name="20% - Акцент6 28 2" xfId="2371"/>
    <cellStyle name="20% - Акцент6 28 3" xfId="3386"/>
    <cellStyle name="20% - Акцент6 29" xfId="496"/>
    <cellStyle name="20% - Акцент6 29 2" xfId="2372"/>
    <cellStyle name="20% - Акцент6 29 3" xfId="3387"/>
    <cellStyle name="20% - Акцент6 3" xfId="497"/>
    <cellStyle name="20% - Акцент6 3 2" xfId="2373"/>
    <cellStyle name="20% - Акцент6 3 3" xfId="3388"/>
    <cellStyle name="20% - Акцент6 30" xfId="498"/>
    <cellStyle name="20% - Акцент6 30 2" xfId="2374"/>
    <cellStyle name="20% - Акцент6 30 3" xfId="3389"/>
    <cellStyle name="20% - Акцент6 31" xfId="499"/>
    <cellStyle name="20% - Акцент6 31 2" xfId="2375"/>
    <cellStyle name="20% - Акцент6 31 3" xfId="3390"/>
    <cellStyle name="20% - Акцент6 32" xfId="500"/>
    <cellStyle name="20% - Акцент6 32 2" xfId="2376"/>
    <cellStyle name="20% - Акцент6 32 3" xfId="3391"/>
    <cellStyle name="20% - Акцент6 33" xfId="501"/>
    <cellStyle name="20% - Акцент6 33 2" xfId="2377"/>
    <cellStyle name="20% - Акцент6 33 3" xfId="3392"/>
    <cellStyle name="20% - Акцент6 34" xfId="502"/>
    <cellStyle name="20% - Акцент6 34 2" xfId="2378"/>
    <cellStyle name="20% - Акцент6 34 3" xfId="3393"/>
    <cellStyle name="20% - Акцент6 35" xfId="503"/>
    <cellStyle name="20% - Акцент6 35 2" xfId="2379"/>
    <cellStyle name="20% - Акцент6 35 3" xfId="3394"/>
    <cellStyle name="20% - Акцент6 36" xfId="504"/>
    <cellStyle name="20% - Акцент6 36 2" xfId="2380"/>
    <cellStyle name="20% - Акцент6 36 3" xfId="3395"/>
    <cellStyle name="20% - Акцент6 4" xfId="505"/>
    <cellStyle name="20% - Акцент6 4 2" xfId="2381"/>
    <cellStyle name="20% - Акцент6 4 3" xfId="3396"/>
    <cellStyle name="20% - Акцент6 5" xfId="506"/>
    <cellStyle name="20% - Акцент6 5 2" xfId="2382"/>
    <cellStyle name="20% - Акцент6 5 3" xfId="3397"/>
    <cellStyle name="20% - Акцент6 6" xfId="507"/>
    <cellStyle name="20% - Акцент6 6 2" xfId="2383"/>
    <cellStyle name="20% - Акцент6 6 3" xfId="3398"/>
    <cellStyle name="20% - Акцент6 7" xfId="508"/>
    <cellStyle name="20% - Акцент6 7 2" xfId="2384"/>
    <cellStyle name="20% - Акцент6 7 3" xfId="3399"/>
    <cellStyle name="20% - Акцент6 8" xfId="509"/>
    <cellStyle name="20% - Акцент6 8 2" xfId="2385"/>
    <cellStyle name="20% - Акцент6 8 3" xfId="3400"/>
    <cellStyle name="20% - Акцент6 9" xfId="510"/>
    <cellStyle name="20% - Акцент6 9 2" xfId="2386"/>
    <cellStyle name="20% - Акцент6 9 3" xfId="3401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3 3" xfId="3141"/>
    <cellStyle name="40% - Accent1 4" xfId="192"/>
    <cellStyle name="40% - Accent1 4 2" xfId="2153"/>
    <cellStyle name="40% - Accent1 4 3" xfId="3164"/>
    <cellStyle name="40% - Accent1 5" xfId="2066"/>
    <cellStyle name="40% - Accent1 6" xfId="3119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3 3" xfId="3143"/>
    <cellStyle name="40% - Accent2 4" xfId="194"/>
    <cellStyle name="40% - Accent2 4 2" xfId="2155"/>
    <cellStyle name="40% - Accent2 4 3" xfId="3166"/>
    <cellStyle name="40% - Accent2 5" xfId="2068"/>
    <cellStyle name="40% - Accent2 6" xfId="3121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3 3" xfId="3145"/>
    <cellStyle name="40% - Accent3 4" xfId="196"/>
    <cellStyle name="40% - Accent3 4 2" xfId="2157"/>
    <cellStyle name="40% - Accent3 4 3" xfId="3168"/>
    <cellStyle name="40% - Accent3 5" xfId="2070"/>
    <cellStyle name="40% - Accent3 6" xfId="3123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3 3" xfId="3147"/>
    <cellStyle name="40% - Accent4 4" xfId="198"/>
    <cellStyle name="40% - Accent4 4 2" xfId="2159"/>
    <cellStyle name="40% - Accent4 4 3" xfId="3170"/>
    <cellStyle name="40% - Accent4 5" xfId="2072"/>
    <cellStyle name="40% - Accent4 6" xfId="3125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3 3" xfId="3149"/>
    <cellStyle name="40% - Accent5 4" xfId="200"/>
    <cellStyle name="40% - Accent5 4 2" xfId="2161"/>
    <cellStyle name="40% - Accent5 4 3" xfId="3172"/>
    <cellStyle name="40% - Accent5 5" xfId="2074"/>
    <cellStyle name="40% - Accent5 6" xfId="3127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3 3" xfId="3151"/>
    <cellStyle name="40% - Accent6 4" xfId="202"/>
    <cellStyle name="40% - Accent6 4 2" xfId="2163"/>
    <cellStyle name="40% - Accent6 4 3" xfId="3174"/>
    <cellStyle name="40% - Accent6 5" xfId="2076"/>
    <cellStyle name="40% - Accent6 6" xfId="3129"/>
    <cellStyle name="40% - Акцент1 10" xfId="511"/>
    <cellStyle name="40% - Акцент1 10 2" xfId="2387"/>
    <cellStyle name="40% - Акцент1 10 3" xfId="3402"/>
    <cellStyle name="40% - Акцент1 11" xfId="512"/>
    <cellStyle name="40% - Акцент1 11 2" xfId="2388"/>
    <cellStyle name="40% - Акцент1 11 3" xfId="3403"/>
    <cellStyle name="40% - Акцент1 12" xfId="513"/>
    <cellStyle name="40% - Акцент1 12 2" xfId="2389"/>
    <cellStyle name="40% - Акцент1 12 3" xfId="3404"/>
    <cellStyle name="40% - Акцент1 13" xfId="514"/>
    <cellStyle name="40% - Акцент1 13 2" xfId="2390"/>
    <cellStyle name="40% - Акцент1 13 3" xfId="3405"/>
    <cellStyle name="40% - Акцент1 14" xfId="515"/>
    <cellStyle name="40% - Акцент1 14 2" xfId="2391"/>
    <cellStyle name="40% - Акцент1 14 3" xfId="3406"/>
    <cellStyle name="40% - Акцент1 15" xfId="516"/>
    <cellStyle name="40% - Акцент1 15 2" xfId="2392"/>
    <cellStyle name="40% - Акцент1 15 3" xfId="3407"/>
    <cellStyle name="40% - Акцент1 16" xfId="517"/>
    <cellStyle name="40% - Акцент1 16 2" xfId="2393"/>
    <cellStyle name="40% - Акцент1 16 3" xfId="3408"/>
    <cellStyle name="40% - Акцент1 17" xfId="518"/>
    <cellStyle name="40% - Акцент1 17 2" xfId="2394"/>
    <cellStyle name="40% - Акцент1 17 3" xfId="3409"/>
    <cellStyle name="40% - Акцент1 18" xfId="519"/>
    <cellStyle name="40% - Акцент1 18 2" xfId="2395"/>
    <cellStyle name="40% - Акцент1 18 3" xfId="3410"/>
    <cellStyle name="40% - Акцент1 19" xfId="520"/>
    <cellStyle name="40% - Акцент1 19 2" xfId="2396"/>
    <cellStyle name="40% - Акцент1 19 3" xfId="3411"/>
    <cellStyle name="40% - Акцент1 2" xfId="521"/>
    <cellStyle name="40% - Акцент1 2 2" xfId="2397"/>
    <cellStyle name="40% - Акцент1 2 3" xfId="3412"/>
    <cellStyle name="40% - Акцент1 20" xfId="522"/>
    <cellStyle name="40% - Акцент1 20 2" xfId="2398"/>
    <cellStyle name="40% - Акцент1 20 3" xfId="3413"/>
    <cellStyle name="40% - Акцент1 21" xfId="523"/>
    <cellStyle name="40% - Акцент1 21 2" xfId="2399"/>
    <cellStyle name="40% - Акцент1 21 3" xfId="3414"/>
    <cellStyle name="40% - Акцент1 22" xfId="524"/>
    <cellStyle name="40% - Акцент1 22 2" xfId="2400"/>
    <cellStyle name="40% - Акцент1 22 3" xfId="3415"/>
    <cellStyle name="40% - Акцент1 23" xfId="525"/>
    <cellStyle name="40% - Акцент1 23 2" xfId="2401"/>
    <cellStyle name="40% - Акцент1 23 3" xfId="3416"/>
    <cellStyle name="40% - Акцент1 24" xfId="526"/>
    <cellStyle name="40% - Акцент1 24 2" xfId="2402"/>
    <cellStyle name="40% - Акцент1 24 3" xfId="3417"/>
    <cellStyle name="40% - Акцент1 25" xfId="527"/>
    <cellStyle name="40% - Акцент1 25 2" xfId="2403"/>
    <cellStyle name="40% - Акцент1 25 3" xfId="3418"/>
    <cellStyle name="40% - Акцент1 26" xfId="528"/>
    <cellStyle name="40% - Акцент1 26 2" xfId="2404"/>
    <cellStyle name="40% - Акцент1 26 3" xfId="3419"/>
    <cellStyle name="40% - Акцент1 27" xfId="529"/>
    <cellStyle name="40% - Акцент1 27 2" xfId="2405"/>
    <cellStyle name="40% - Акцент1 27 3" xfId="3420"/>
    <cellStyle name="40% - Акцент1 28" xfId="530"/>
    <cellStyle name="40% - Акцент1 28 2" xfId="2406"/>
    <cellStyle name="40% - Акцент1 28 3" xfId="3421"/>
    <cellStyle name="40% - Акцент1 29" xfId="531"/>
    <cellStyle name="40% - Акцент1 29 2" xfId="2407"/>
    <cellStyle name="40% - Акцент1 29 3" xfId="3422"/>
    <cellStyle name="40% - Акцент1 3" xfId="532"/>
    <cellStyle name="40% - Акцент1 3 2" xfId="2408"/>
    <cellStyle name="40% - Акцент1 3 3" xfId="3423"/>
    <cellStyle name="40% - Акцент1 30" xfId="533"/>
    <cellStyle name="40% - Акцент1 30 2" xfId="2409"/>
    <cellStyle name="40% - Акцент1 30 3" xfId="3424"/>
    <cellStyle name="40% - Акцент1 31" xfId="534"/>
    <cellStyle name="40% - Акцент1 31 2" xfId="2410"/>
    <cellStyle name="40% - Акцент1 31 3" xfId="3425"/>
    <cellStyle name="40% - Акцент1 32" xfId="535"/>
    <cellStyle name="40% - Акцент1 32 2" xfId="2411"/>
    <cellStyle name="40% - Акцент1 32 3" xfId="3426"/>
    <cellStyle name="40% - Акцент1 33" xfId="536"/>
    <cellStyle name="40% - Акцент1 33 2" xfId="2412"/>
    <cellStyle name="40% - Акцент1 33 3" xfId="3427"/>
    <cellStyle name="40% - Акцент1 34" xfId="537"/>
    <cellStyle name="40% - Акцент1 34 2" xfId="2413"/>
    <cellStyle name="40% - Акцент1 34 3" xfId="3428"/>
    <cellStyle name="40% - Акцент1 35" xfId="538"/>
    <cellStyle name="40% - Акцент1 35 2" xfId="2414"/>
    <cellStyle name="40% - Акцент1 35 3" xfId="3429"/>
    <cellStyle name="40% - Акцент1 36" xfId="539"/>
    <cellStyle name="40% - Акцент1 36 2" xfId="2415"/>
    <cellStyle name="40% - Акцент1 36 3" xfId="3430"/>
    <cellStyle name="40% - Акцент1 4" xfId="540"/>
    <cellStyle name="40% - Акцент1 4 2" xfId="2416"/>
    <cellStyle name="40% - Акцент1 4 3" xfId="3431"/>
    <cellStyle name="40% - Акцент1 5" xfId="541"/>
    <cellStyle name="40% - Акцент1 5 2" xfId="2417"/>
    <cellStyle name="40% - Акцент1 5 3" xfId="3432"/>
    <cellStyle name="40% - Акцент1 6" xfId="542"/>
    <cellStyle name="40% - Акцент1 6 2" xfId="2418"/>
    <cellStyle name="40% - Акцент1 6 3" xfId="3433"/>
    <cellStyle name="40% - Акцент1 7" xfId="543"/>
    <cellStyle name="40% - Акцент1 7 2" xfId="2419"/>
    <cellStyle name="40% - Акцент1 7 3" xfId="3434"/>
    <cellStyle name="40% - Акцент1 8" xfId="544"/>
    <cellStyle name="40% - Акцент1 8 2" xfId="2420"/>
    <cellStyle name="40% - Акцент1 8 3" xfId="3435"/>
    <cellStyle name="40% - Акцент1 9" xfId="545"/>
    <cellStyle name="40% - Акцент1 9 2" xfId="2421"/>
    <cellStyle name="40% - Акцент1 9 3" xfId="3436"/>
    <cellStyle name="40% - Акцент2 10" xfId="546"/>
    <cellStyle name="40% - Акцент2 10 2" xfId="2422"/>
    <cellStyle name="40% - Акцент2 10 3" xfId="3437"/>
    <cellStyle name="40% - Акцент2 11" xfId="547"/>
    <cellStyle name="40% - Акцент2 11 2" xfId="2423"/>
    <cellStyle name="40% - Акцент2 11 3" xfId="3438"/>
    <cellStyle name="40% - Акцент2 12" xfId="548"/>
    <cellStyle name="40% - Акцент2 12 2" xfId="2424"/>
    <cellStyle name="40% - Акцент2 12 3" xfId="3439"/>
    <cellStyle name="40% - Акцент2 13" xfId="549"/>
    <cellStyle name="40% - Акцент2 13 2" xfId="2425"/>
    <cellStyle name="40% - Акцент2 13 3" xfId="3440"/>
    <cellStyle name="40% - Акцент2 14" xfId="550"/>
    <cellStyle name="40% - Акцент2 14 2" xfId="2426"/>
    <cellStyle name="40% - Акцент2 14 3" xfId="3441"/>
    <cellStyle name="40% - Акцент2 15" xfId="551"/>
    <cellStyle name="40% - Акцент2 15 2" xfId="2427"/>
    <cellStyle name="40% - Акцент2 15 3" xfId="3442"/>
    <cellStyle name="40% - Акцент2 16" xfId="552"/>
    <cellStyle name="40% - Акцент2 16 2" xfId="2428"/>
    <cellStyle name="40% - Акцент2 16 3" xfId="3443"/>
    <cellStyle name="40% - Акцент2 17" xfId="553"/>
    <cellStyle name="40% - Акцент2 17 2" xfId="2429"/>
    <cellStyle name="40% - Акцент2 17 3" xfId="3444"/>
    <cellStyle name="40% - Акцент2 18" xfId="554"/>
    <cellStyle name="40% - Акцент2 18 2" xfId="2430"/>
    <cellStyle name="40% - Акцент2 18 3" xfId="3445"/>
    <cellStyle name="40% - Акцент2 19" xfId="555"/>
    <cellStyle name="40% - Акцент2 19 2" xfId="2431"/>
    <cellStyle name="40% - Акцент2 19 3" xfId="3446"/>
    <cellStyle name="40% - Акцент2 2" xfId="556"/>
    <cellStyle name="40% - Акцент2 2 2" xfId="2432"/>
    <cellStyle name="40% - Акцент2 2 3" xfId="3447"/>
    <cellStyle name="40% - Акцент2 20" xfId="557"/>
    <cellStyle name="40% - Акцент2 20 2" xfId="2433"/>
    <cellStyle name="40% - Акцент2 20 3" xfId="3448"/>
    <cellStyle name="40% - Акцент2 21" xfId="558"/>
    <cellStyle name="40% - Акцент2 21 2" xfId="2434"/>
    <cellStyle name="40% - Акцент2 21 3" xfId="3449"/>
    <cellStyle name="40% - Акцент2 22" xfId="559"/>
    <cellStyle name="40% - Акцент2 22 2" xfId="2435"/>
    <cellStyle name="40% - Акцент2 22 3" xfId="3450"/>
    <cellStyle name="40% - Акцент2 23" xfId="560"/>
    <cellStyle name="40% - Акцент2 23 2" xfId="2436"/>
    <cellStyle name="40% - Акцент2 23 3" xfId="3451"/>
    <cellStyle name="40% - Акцент2 24" xfId="561"/>
    <cellStyle name="40% - Акцент2 24 2" xfId="2437"/>
    <cellStyle name="40% - Акцент2 24 3" xfId="3452"/>
    <cellStyle name="40% - Акцент2 25" xfId="562"/>
    <cellStyle name="40% - Акцент2 25 2" xfId="2438"/>
    <cellStyle name="40% - Акцент2 25 3" xfId="3453"/>
    <cellStyle name="40% - Акцент2 26" xfId="563"/>
    <cellStyle name="40% - Акцент2 26 2" xfId="2439"/>
    <cellStyle name="40% - Акцент2 26 3" xfId="3454"/>
    <cellStyle name="40% - Акцент2 27" xfId="564"/>
    <cellStyle name="40% - Акцент2 27 2" xfId="2440"/>
    <cellStyle name="40% - Акцент2 27 3" xfId="3455"/>
    <cellStyle name="40% - Акцент2 28" xfId="565"/>
    <cellStyle name="40% - Акцент2 28 2" xfId="2441"/>
    <cellStyle name="40% - Акцент2 28 3" xfId="3456"/>
    <cellStyle name="40% - Акцент2 29" xfId="566"/>
    <cellStyle name="40% - Акцент2 29 2" xfId="2442"/>
    <cellStyle name="40% - Акцент2 29 3" xfId="3457"/>
    <cellStyle name="40% - Акцент2 3" xfId="567"/>
    <cellStyle name="40% - Акцент2 3 2" xfId="2443"/>
    <cellStyle name="40% - Акцент2 3 3" xfId="3458"/>
    <cellStyle name="40% - Акцент2 30" xfId="568"/>
    <cellStyle name="40% - Акцент2 30 2" xfId="2444"/>
    <cellStyle name="40% - Акцент2 30 3" xfId="3459"/>
    <cellStyle name="40% - Акцент2 31" xfId="569"/>
    <cellStyle name="40% - Акцент2 31 2" xfId="2445"/>
    <cellStyle name="40% - Акцент2 31 3" xfId="3460"/>
    <cellStyle name="40% - Акцент2 32" xfId="570"/>
    <cellStyle name="40% - Акцент2 32 2" xfId="2446"/>
    <cellStyle name="40% - Акцент2 32 3" xfId="3461"/>
    <cellStyle name="40% - Акцент2 33" xfId="571"/>
    <cellStyle name="40% - Акцент2 33 2" xfId="2447"/>
    <cellStyle name="40% - Акцент2 33 3" xfId="3462"/>
    <cellStyle name="40% - Акцент2 34" xfId="572"/>
    <cellStyle name="40% - Акцент2 34 2" xfId="2448"/>
    <cellStyle name="40% - Акцент2 34 3" xfId="3463"/>
    <cellStyle name="40% - Акцент2 35" xfId="573"/>
    <cellStyle name="40% - Акцент2 35 2" xfId="2449"/>
    <cellStyle name="40% - Акцент2 35 3" xfId="3464"/>
    <cellStyle name="40% - Акцент2 36" xfId="574"/>
    <cellStyle name="40% - Акцент2 36 2" xfId="2450"/>
    <cellStyle name="40% - Акцент2 36 3" xfId="3465"/>
    <cellStyle name="40% - Акцент2 4" xfId="575"/>
    <cellStyle name="40% - Акцент2 4 2" xfId="2451"/>
    <cellStyle name="40% - Акцент2 4 3" xfId="3466"/>
    <cellStyle name="40% - Акцент2 5" xfId="576"/>
    <cellStyle name="40% - Акцент2 5 2" xfId="2452"/>
    <cellStyle name="40% - Акцент2 5 3" xfId="3467"/>
    <cellStyle name="40% - Акцент2 6" xfId="577"/>
    <cellStyle name="40% - Акцент2 6 2" xfId="2453"/>
    <cellStyle name="40% - Акцент2 6 3" xfId="3468"/>
    <cellStyle name="40% - Акцент2 7" xfId="578"/>
    <cellStyle name="40% - Акцент2 7 2" xfId="2454"/>
    <cellStyle name="40% - Акцент2 7 3" xfId="3469"/>
    <cellStyle name="40% - Акцент2 8" xfId="579"/>
    <cellStyle name="40% - Акцент2 8 2" xfId="2455"/>
    <cellStyle name="40% - Акцент2 8 3" xfId="3470"/>
    <cellStyle name="40% - Акцент2 9" xfId="580"/>
    <cellStyle name="40% - Акцент2 9 2" xfId="2456"/>
    <cellStyle name="40% - Акцент2 9 3" xfId="3471"/>
    <cellStyle name="40% - Акцент3 10" xfId="581"/>
    <cellStyle name="40% - Акцент3 10 2" xfId="2457"/>
    <cellStyle name="40% - Акцент3 10 3" xfId="3472"/>
    <cellStyle name="40% - Акцент3 11" xfId="582"/>
    <cellStyle name="40% - Акцент3 11 2" xfId="2458"/>
    <cellStyle name="40% - Акцент3 11 3" xfId="3473"/>
    <cellStyle name="40% - Акцент3 12" xfId="583"/>
    <cellStyle name="40% - Акцент3 12 2" xfId="2459"/>
    <cellStyle name="40% - Акцент3 12 3" xfId="3474"/>
    <cellStyle name="40% - Акцент3 13" xfId="584"/>
    <cellStyle name="40% - Акцент3 13 2" xfId="2460"/>
    <cellStyle name="40% - Акцент3 13 3" xfId="3475"/>
    <cellStyle name="40% - Акцент3 14" xfId="585"/>
    <cellStyle name="40% - Акцент3 14 2" xfId="2461"/>
    <cellStyle name="40% - Акцент3 14 3" xfId="3476"/>
    <cellStyle name="40% - Акцент3 15" xfId="586"/>
    <cellStyle name="40% - Акцент3 15 2" xfId="2462"/>
    <cellStyle name="40% - Акцент3 15 3" xfId="3477"/>
    <cellStyle name="40% - Акцент3 16" xfId="587"/>
    <cellStyle name="40% - Акцент3 16 2" xfId="2463"/>
    <cellStyle name="40% - Акцент3 16 3" xfId="3478"/>
    <cellStyle name="40% - Акцент3 17" xfId="588"/>
    <cellStyle name="40% - Акцент3 17 2" xfId="2464"/>
    <cellStyle name="40% - Акцент3 17 3" xfId="3479"/>
    <cellStyle name="40% - Акцент3 18" xfId="589"/>
    <cellStyle name="40% - Акцент3 18 2" xfId="2465"/>
    <cellStyle name="40% - Акцент3 18 3" xfId="3480"/>
    <cellStyle name="40% - Акцент3 19" xfId="590"/>
    <cellStyle name="40% - Акцент3 19 2" xfId="2466"/>
    <cellStyle name="40% - Акцент3 19 3" xfId="3481"/>
    <cellStyle name="40% - Акцент3 2" xfId="591"/>
    <cellStyle name="40% - Акцент3 2 2" xfId="2467"/>
    <cellStyle name="40% - Акцент3 2 3" xfId="3482"/>
    <cellStyle name="40% - Акцент3 20" xfId="592"/>
    <cellStyle name="40% - Акцент3 20 2" xfId="2468"/>
    <cellStyle name="40% - Акцент3 20 3" xfId="3483"/>
    <cellStyle name="40% - Акцент3 21" xfId="593"/>
    <cellStyle name="40% - Акцент3 21 2" xfId="2469"/>
    <cellStyle name="40% - Акцент3 21 3" xfId="3484"/>
    <cellStyle name="40% - Акцент3 22" xfId="594"/>
    <cellStyle name="40% - Акцент3 22 2" xfId="2470"/>
    <cellStyle name="40% - Акцент3 22 3" xfId="3485"/>
    <cellStyle name="40% - Акцент3 23" xfId="595"/>
    <cellStyle name="40% - Акцент3 23 2" xfId="2471"/>
    <cellStyle name="40% - Акцент3 23 3" xfId="3486"/>
    <cellStyle name="40% - Акцент3 24" xfId="596"/>
    <cellStyle name="40% - Акцент3 24 2" xfId="2472"/>
    <cellStyle name="40% - Акцент3 24 3" xfId="3487"/>
    <cellStyle name="40% - Акцент3 25" xfId="597"/>
    <cellStyle name="40% - Акцент3 25 2" xfId="2473"/>
    <cellStyle name="40% - Акцент3 25 3" xfId="3488"/>
    <cellStyle name="40% - Акцент3 26" xfId="598"/>
    <cellStyle name="40% - Акцент3 26 2" xfId="2474"/>
    <cellStyle name="40% - Акцент3 26 3" xfId="3489"/>
    <cellStyle name="40% - Акцент3 27" xfId="599"/>
    <cellStyle name="40% - Акцент3 27 2" xfId="2475"/>
    <cellStyle name="40% - Акцент3 27 3" xfId="3490"/>
    <cellStyle name="40% - Акцент3 28" xfId="600"/>
    <cellStyle name="40% - Акцент3 28 2" xfId="2476"/>
    <cellStyle name="40% - Акцент3 28 3" xfId="3491"/>
    <cellStyle name="40% - Акцент3 29" xfId="601"/>
    <cellStyle name="40% - Акцент3 29 2" xfId="2477"/>
    <cellStyle name="40% - Акцент3 29 3" xfId="3492"/>
    <cellStyle name="40% - Акцент3 3" xfId="602"/>
    <cellStyle name="40% - Акцент3 3 2" xfId="2478"/>
    <cellStyle name="40% - Акцент3 3 3" xfId="3493"/>
    <cellStyle name="40% - Акцент3 30" xfId="603"/>
    <cellStyle name="40% - Акцент3 30 2" xfId="2479"/>
    <cellStyle name="40% - Акцент3 30 3" xfId="3494"/>
    <cellStyle name="40% - Акцент3 31" xfId="604"/>
    <cellStyle name="40% - Акцент3 31 2" xfId="2480"/>
    <cellStyle name="40% - Акцент3 31 3" xfId="3495"/>
    <cellStyle name="40% - Акцент3 32" xfId="605"/>
    <cellStyle name="40% - Акцент3 32 2" xfId="2481"/>
    <cellStyle name="40% - Акцент3 32 3" xfId="3496"/>
    <cellStyle name="40% - Акцент3 33" xfId="606"/>
    <cellStyle name="40% - Акцент3 33 2" xfId="2482"/>
    <cellStyle name="40% - Акцент3 33 3" xfId="3497"/>
    <cellStyle name="40% - Акцент3 34" xfId="607"/>
    <cellStyle name="40% - Акцент3 34 2" xfId="2483"/>
    <cellStyle name="40% - Акцент3 34 3" xfId="3498"/>
    <cellStyle name="40% - Акцент3 35" xfId="608"/>
    <cellStyle name="40% - Акцент3 35 2" xfId="2484"/>
    <cellStyle name="40% - Акцент3 35 3" xfId="3499"/>
    <cellStyle name="40% - Акцент3 36" xfId="609"/>
    <cellStyle name="40% - Акцент3 36 2" xfId="2485"/>
    <cellStyle name="40% - Акцент3 36 3" xfId="3500"/>
    <cellStyle name="40% - Акцент3 4" xfId="610"/>
    <cellStyle name="40% - Акцент3 4 2" xfId="2486"/>
    <cellStyle name="40% - Акцент3 4 3" xfId="3501"/>
    <cellStyle name="40% - Акцент3 5" xfId="611"/>
    <cellStyle name="40% - Акцент3 5 2" xfId="2487"/>
    <cellStyle name="40% - Акцент3 5 3" xfId="3502"/>
    <cellStyle name="40% - Акцент3 6" xfId="612"/>
    <cellStyle name="40% - Акцент3 6 2" xfId="2488"/>
    <cellStyle name="40% - Акцент3 6 3" xfId="3503"/>
    <cellStyle name="40% - Акцент3 7" xfId="613"/>
    <cellStyle name="40% - Акцент3 7 2" xfId="2489"/>
    <cellStyle name="40% - Акцент3 7 3" xfId="3504"/>
    <cellStyle name="40% - Акцент3 8" xfId="614"/>
    <cellStyle name="40% - Акцент3 8 2" xfId="2490"/>
    <cellStyle name="40% - Акцент3 8 3" xfId="3505"/>
    <cellStyle name="40% - Акцент3 9" xfId="615"/>
    <cellStyle name="40% - Акцент3 9 2" xfId="2491"/>
    <cellStyle name="40% - Акцент3 9 3" xfId="3506"/>
    <cellStyle name="40% - Акцент4 10" xfId="616"/>
    <cellStyle name="40% - Акцент4 10 2" xfId="2492"/>
    <cellStyle name="40% - Акцент4 10 3" xfId="3507"/>
    <cellStyle name="40% - Акцент4 11" xfId="617"/>
    <cellStyle name="40% - Акцент4 11 2" xfId="2493"/>
    <cellStyle name="40% - Акцент4 11 3" xfId="3508"/>
    <cellStyle name="40% - Акцент4 12" xfId="618"/>
    <cellStyle name="40% - Акцент4 12 2" xfId="2494"/>
    <cellStyle name="40% - Акцент4 12 3" xfId="3509"/>
    <cellStyle name="40% - Акцент4 13" xfId="619"/>
    <cellStyle name="40% - Акцент4 13 2" xfId="2495"/>
    <cellStyle name="40% - Акцент4 13 3" xfId="3510"/>
    <cellStyle name="40% - Акцент4 14" xfId="620"/>
    <cellStyle name="40% - Акцент4 14 2" xfId="2496"/>
    <cellStyle name="40% - Акцент4 14 3" xfId="3511"/>
    <cellStyle name="40% - Акцент4 15" xfId="621"/>
    <cellStyle name="40% - Акцент4 15 2" xfId="2497"/>
    <cellStyle name="40% - Акцент4 15 3" xfId="3512"/>
    <cellStyle name="40% - Акцент4 16" xfId="622"/>
    <cellStyle name="40% - Акцент4 16 2" xfId="2498"/>
    <cellStyle name="40% - Акцент4 16 3" xfId="3513"/>
    <cellStyle name="40% - Акцент4 17" xfId="623"/>
    <cellStyle name="40% - Акцент4 17 2" xfId="2499"/>
    <cellStyle name="40% - Акцент4 17 3" xfId="3514"/>
    <cellStyle name="40% - Акцент4 18" xfId="624"/>
    <cellStyle name="40% - Акцент4 18 2" xfId="2500"/>
    <cellStyle name="40% - Акцент4 18 3" xfId="3515"/>
    <cellStyle name="40% - Акцент4 19" xfId="625"/>
    <cellStyle name="40% - Акцент4 19 2" xfId="2501"/>
    <cellStyle name="40% - Акцент4 19 3" xfId="3516"/>
    <cellStyle name="40% - Акцент4 2" xfId="626"/>
    <cellStyle name="40% - Акцент4 2 2" xfId="2502"/>
    <cellStyle name="40% - Акцент4 2 3" xfId="3517"/>
    <cellStyle name="40% - Акцент4 20" xfId="627"/>
    <cellStyle name="40% - Акцент4 20 2" xfId="2503"/>
    <cellStyle name="40% - Акцент4 20 3" xfId="3518"/>
    <cellStyle name="40% - Акцент4 21" xfId="628"/>
    <cellStyle name="40% - Акцент4 21 2" xfId="2504"/>
    <cellStyle name="40% - Акцент4 21 3" xfId="3519"/>
    <cellStyle name="40% - Акцент4 22" xfId="629"/>
    <cellStyle name="40% - Акцент4 22 2" xfId="2505"/>
    <cellStyle name="40% - Акцент4 22 3" xfId="3520"/>
    <cellStyle name="40% - Акцент4 23" xfId="630"/>
    <cellStyle name="40% - Акцент4 23 2" xfId="2506"/>
    <cellStyle name="40% - Акцент4 23 3" xfId="3521"/>
    <cellStyle name="40% - Акцент4 24" xfId="631"/>
    <cellStyle name="40% - Акцент4 24 2" xfId="2507"/>
    <cellStyle name="40% - Акцент4 24 3" xfId="3522"/>
    <cellStyle name="40% - Акцент4 25" xfId="632"/>
    <cellStyle name="40% - Акцент4 25 2" xfId="2508"/>
    <cellStyle name="40% - Акцент4 25 3" xfId="3523"/>
    <cellStyle name="40% - Акцент4 26" xfId="633"/>
    <cellStyle name="40% - Акцент4 26 2" xfId="2509"/>
    <cellStyle name="40% - Акцент4 26 3" xfId="3524"/>
    <cellStyle name="40% - Акцент4 27" xfId="634"/>
    <cellStyle name="40% - Акцент4 27 2" xfId="2510"/>
    <cellStyle name="40% - Акцент4 27 3" xfId="3525"/>
    <cellStyle name="40% - Акцент4 28" xfId="635"/>
    <cellStyle name="40% - Акцент4 28 2" xfId="2511"/>
    <cellStyle name="40% - Акцент4 28 3" xfId="3526"/>
    <cellStyle name="40% - Акцент4 29" xfId="636"/>
    <cellStyle name="40% - Акцент4 29 2" xfId="2512"/>
    <cellStyle name="40% - Акцент4 29 3" xfId="3527"/>
    <cellStyle name="40% - Акцент4 3" xfId="637"/>
    <cellStyle name="40% - Акцент4 3 2" xfId="2513"/>
    <cellStyle name="40% - Акцент4 3 3" xfId="3528"/>
    <cellStyle name="40% - Акцент4 30" xfId="638"/>
    <cellStyle name="40% - Акцент4 30 2" xfId="2514"/>
    <cellStyle name="40% - Акцент4 30 3" xfId="3529"/>
    <cellStyle name="40% - Акцент4 31" xfId="639"/>
    <cellStyle name="40% - Акцент4 31 2" xfId="2515"/>
    <cellStyle name="40% - Акцент4 31 3" xfId="3530"/>
    <cellStyle name="40% - Акцент4 32" xfId="640"/>
    <cellStyle name="40% - Акцент4 32 2" xfId="2516"/>
    <cellStyle name="40% - Акцент4 32 3" xfId="3531"/>
    <cellStyle name="40% - Акцент4 33" xfId="641"/>
    <cellStyle name="40% - Акцент4 33 2" xfId="2517"/>
    <cellStyle name="40% - Акцент4 33 3" xfId="3532"/>
    <cellStyle name="40% - Акцент4 34" xfId="642"/>
    <cellStyle name="40% - Акцент4 34 2" xfId="2518"/>
    <cellStyle name="40% - Акцент4 34 3" xfId="3533"/>
    <cellStyle name="40% - Акцент4 35" xfId="643"/>
    <cellStyle name="40% - Акцент4 35 2" xfId="2519"/>
    <cellStyle name="40% - Акцент4 35 3" xfId="3534"/>
    <cellStyle name="40% - Акцент4 36" xfId="644"/>
    <cellStyle name="40% - Акцент4 36 2" xfId="2520"/>
    <cellStyle name="40% - Акцент4 36 3" xfId="3535"/>
    <cellStyle name="40% - Акцент4 4" xfId="645"/>
    <cellStyle name="40% - Акцент4 4 2" xfId="2521"/>
    <cellStyle name="40% - Акцент4 4 3" xfId="3536"/>
    <cellStyle name="40% - Акцент4 5" xfId="646"/>
    <cellStyle name="40% - Акцент4 5 2" xfId="2522"/>
    <cellStyle name="40% - Акцент4 5 3" xfId="3537"/>
    <cellStyle name="40% - Акцент4 6" xfId="647"/>
    <cellStyle name="40% - Акцент4 6 2" xfId="2523"/>
    <cellStyle name="40% - Акцент4 6 3" xfId="3538"/>
    <cellStyle name="40% - Акцент4 7" xfId="648"/>
    <cellStyle name="40% - Акцент4 7 2" xfId="2524"/>
    <cellStyle name="40% - Акцент4 7 3" xfId="3539"/>
    <cellStyle name="40% - Акцент4 8" xfId="649"/>
    <cellStyle name="40% - Акцент4 8 2" xfId="2525"/>
    <cellStyle name="40% - Акцент4 8 3" xfId="3540"/>
    <cellStyle name="40% - Акцент4 9" xfId="650"/>
    <cellStyle name="40% - Акцент4 9 2" xfId="2526"/>
    <cellStyle name="40% - Акцент4 9 3" xfId="3541"/>
    <cellStyle name="40% - Акцент5 10" xfId="651"/>
    <cellStyle name="40% - Акцент5 10 2" xfId="2527"/>
    <cellStyle name="40% - Акцент5 10 3" xfId="3542"/>
    <cellStyle name="40% - Акцент5 11" xfId="652"/>
    <cellStyle name="40% - Акцент5 11 2" xfId="2528"/>
    <cellStyle name="40% - Акцент5 11 3" xfId="3543"/>
    <cellStyle name="40% - Акцент5 12" xfId="653"/>
    <cellStyle name="40% - Акцент5 12 2" xfId="2529"/>
    <cellStyle name="40% - Акцент5 12 3" xfId="3544"/>
    <cellStyle name="40% - Акцент5 13" xfId="654"/>
    <cellStyle name="40% - Акцент5 13 2" xfId="2530"/>
    <cellStyle name="40% - Акцент5 13 3" xfId="3545"/>
    <cellStyle name="40% - Акцент5 14" xfId="655"/>
    <cellStyle name="40% - Акцент5 14 2" xfId="2531"/>
    <cellStyle name="40% - Акцент5 14 3" xfId="3546"/>
    <cellStyle name="40% - Акцент5 15" xfId="656"/>
    <cellStyle name="40% - Акцент5 15 2" xfId="2532"/>
    <cellStyle name="40% - Акцент5 15 3" xfId="3547"/>
    <cellStyle name="40% - Акцент5 16" xfId="657"/>
    <cellStyle name="40% - Акцент5 16 2" xfId="2533"/>
    <cellStyle name="40% - Акцент5 16 3" xfId="3548"/>
    <cellStyle name="40% - Акцент5 17" xfId="658"/>
    <cellStyle name="40% - Акцент5 17 2" xfId="2534"/>
    <cellStyle name="40% - Акцент5 17 3" xfId="3549"/>
    <cellStyle name="40% - Акцент5 18" xfId="659"/>
    <cellStyle name="40% - Акцент5 18 2" xfId="2535"/>
    <cellStyle name="40% - Акцент5 18 3" xfId="3550"/>
    <cellStyle name="40% - Акцент5 19" xfId="660"/>
    <cellStyle name="40% - Акцент5 19 2" xfId="2536"/>
    <cellStyle name="40% - Акцент5 19 3" xfId="3551"/>
    <cellStyle name="40% - Акцент5 2" xfId="661"/>
    <cellStyle name="40% - Акцент5 2 2" xfId="2537"/>
    <cellStyle name="40% - Акцент5 2 3" xfId="3552"/>
    <cellStyle name="40% - Акцент5 20" xfId="662"/>
    <cellStyle name="40% - Акцент5 20 2" xfId="2538"/>
    <cellStyle name="40% - Акцент5 20 3" xfId="3553"/>
    <cellStyle name="40% - Акцент5 21" xfId="663"/>
    <cellStyle name="40% - Акцент5 21 2" xfId="2539"/>
    <cellStyle name="40% - Акцент5 21 3" xfId="3554"/>
    <cellStyle name="40% - Акцент5 22" xfId="664"/>
    <cellStyle name="40% - Акцент5 22 2" xfId="2540"/>
    <cellStyle name="40% - Акцент5 22 3" xfId="3555"/>
    <cellStyle name="40% - Акцент5 23" xfId="665"/>
    <cellStyle name="40% - Акцент5 23 2" xfId="2541"/>
    <cellStyle name="40% - Акцент5 23 3" xfId="3556"/>
    <cellStyle name="40% - Акцент5 24" xfId="666"/>
    <cellStyle name="40% - Акцент5 24 2" xfId="2542"/>
    <cellStyle name="40% - Акцент5 24 3" xfId="3557"/>
    <cellStyle name="40% - Акцент5 25" xfId="667"/>
    <cellStyle name="40% - Акцент5 25 2" xfId="2543"/>
    <cellStyle name="40% - Акцент5 25 3" xfId="3558"/>
    <cellStyle name="40% - Акцент5 26" xfId="668"/>
    <cellStyle name="40% - Акцент5 26 2" xfId="2544"/>
    <cellStyle name="40% - Акцент5 26 3" xfId="3559"/>
    <cellStyle name="40% - Акцент5 27" xfId="669"/>
    <cellStyle name="40% - Акцент5 27 2" xfId="2545"/>
    <cellStyle name="40% - Акцент5 27 3" xfId="3560"/>
    <cellStyle name="40% - Акцент5 28" xfId="670"/>
    <cellStyle name="40% - Акцент5 28 2" xfId="2546"/>
    <cellStyle name="40% - Акцент5 28 3" xfId="3561"/>
    <cellStyle name="40% - Акцент5 29" xfId="671"/>
    <cellStyle name="40% - Акцент5 29 2" xfId="2547"/>
    <cellStyle name="40% - Акцент5 29 3" xfId="3562"/>
    <cellStyle name="40% - Акцент5 3" xfId="672"/>
    <cellStyle name="40% - Акцент5 3 2" xfId="2548"/>
    <cellStyle name="40% - Акцент5 3 3" xfId="3563"/>
    <cellStyle name="40% - Акцент5 30" xfId="673"/>
    <cellStyle name="40% - Акцент5 30 2" xfId="2549"/>
    <cellStyle name="40% - Акцент5 30 3" xfId="3564"/>
    <cellStyle name="40% - Акцент5 31" xfId="674"/>
    <cellStyle name="40% - Акцент5 31 2" xfId="2550"/>
    <cellStyle name="40% - Акцент5 31 3" xfId="3565"/>
    <cellStyle name="40% - Акцент5 32" xfId="675"/>
    <cellStyle name="40% - Акцент5 32 2" xfId="2551"/>
    <cellStyle name="40% - Акцент5 32 3" xfId="3566"/>
    <cellStyle name="40% - Акцент5 33" xfId="676"/>
    <cellStyle name="40% - Акцент5 33 2" xfId="2552"/>
    <cellStyle name="40% - Акцент5 33 3" xfId="3567"/>
    <cellStyle name="40% - Акцент5 34" xfId="677"/>
    <cellStyle name="40% - Акцент5 34 2" xfId="2553"/>
    <cellStyle name="40% - Акцент5 34 3" xfId="3568"/>
    <cellStyle name="40% - Акцент5 35" xfId="678"/>
    <cellStyle name="40% - Акцент5 35 2" xfId="2554"/>
    <cellStyle name="40% - Акцент5 35 3" xfId="3569"/>
    <cellStyle name="40% - Акцент5 36" xfId="679"/>
    <cellStyle name="40% - Акцент5 36 2" xfId="2555"/>
    <cellStyle name="40% - Акцент5 36 3" xfId="3570"/>
    <cellStyle name="40% - Акцент5 4" xfId="680"/>
    <cellStyle name="40% - Акцент5 4 2" xfId="2556"/>
    <cellStyle name="40% - Акцент5 4 3" xfId="3571"/>
    <cellStyle name="40% - Акцент5 5" xfId="681"/>
    <cellStyle name="40% - Акцент5 5 2" xfId="2557"/>
    <cellStyle name="40% - Акцент5 5 3" xfId="3572"/>
    <cellStyle name="40% - Акцент5 6" xfId="682"/>
    <cellStyle name="40% - Акцент5 6 2" xfId="2558"/>
    <cellStyle name="40% - Акцент5 6 3" xfId="3573"/>
    <cellStyle name="40% - Акцент5 7" xfId="683"/>
    <cellStyle name="40% - Акцент5 7 2" xfId="2559"/>
    <cellStyle name="40% - Акцент5 7 3" xfId="3574"/>
    <cellStyle name="40% - Акцент5 8" xfId="684"/>
    <cellStyle name="40% - Акцент5 8 2" xfId="2560"/>
    <cellStyle name="40% - Акцент5 8 3" xfId="3575"/>
    <cellStyle name="40% - Акцент5 9" xfId="685"/>
    <cellStyle name="40% - Акцент5 9 2" xfId="2561"/>
    <cellStyle name="40% - Акцент5 9 3" xfId="3576"/>
    <cellStyle name="40% - Акцент6 10" xfId="686"/>
    <cellStyle name="40% - Акцент6 10 2" xfId="2562"/>
    <cellStyle name="40% - Акцент6 10 3" xfId="3577"/>
    <cellStyle name="40% - Акцент6 11" xfId="687"/>
    <cellStyle name="40% - Акцент6 11 2" xfId="2563"/>
    <cellStyle name="40% - Акцент6 11 3" xfId="3578"/>
    <cellStyle name="40% - Акцент6 12" xfId="688"/>
    <cellStyle name="40% - Акцент6 12 2" xfId="2564"/>
    <cellStyle name="40% - Акцент6 12 3" xfId="3579"/>
    <cellStyle name="40% - Акцент6 13" xfId="689"/>
    <cellStyle name="40% - Акцент6 13 2" xfId="2565"/>
    <cellStyle name="40% - Акцент6 13 3" xfId="3580"/>
    <cellStyle name="40% - Акцент6 14" xfId="690"/>
    <cellStyle name="40% - Акцент6 14 2" xfId="2566"/>
    <cellStyle name="40% - Акцент6 14 3" xfId="3581"/>
    <cellStyle name="40% - Акцент6 15" xfId="691"/>
    <cellStyle name="40% - Акцент6 15 2" xfId="2567"/>
    <cellStyle name="40% - Акцент6 15 3" xfId="3582"/>
    <cellStyle name="40% - Акцент6 16" xfId="692"/>
    <cellStyle name="40% - Акцент6 16 2" xfId="2568"/>
    <cellStyle name="40% - Акцент6 16 3" xfId="3583"/>
    <cellStyle name="40% - Акцент6 17" xfId="693"/>
    <cellStyle name="40% - Акцент6 17 2" xfId="2569"/>
    <cellStyle name="40% - Акцент6 17 3" xfId="3584"/>
    <cellStyle name="40% - Акцент6 18" xfId="694"/>
    <cellStyle name="40% - Акцент6 18 2" xfId="2570"/>
    <cellStyle name="40% - Акцент6 18 3" xfId="3585"/>
    <cellStyle name="40% - Акцент6 19" xfId="695"/>
    <cellStyle name="40% - Акцент6 19 2" xfId="2571"/>
    <cellStyle name="40% - Акцент6 19 3" xfId="3586"/>
    <cellStyle name="40% - Акцент6 2" xfId="696"/>
    <cellStyle name="40% - Акцент6 2 2" xfId="2572"/>
    <cellStyle name="40% - Акцент6 2 3" xfId="3587"/>
    <cellStyle name="40% - Акцент6 20" xfId="697"/>
    <cellStyle name="40% - Акцент6 20 2" xfId="2573"/>
    <cellStyle name="40% - Акцент6 20 3" xfId="3588"/>
    <cellStyle name="40% - Акцент6 21" xfId="698"/>
    <cellStyle name="40% - Акцент6 21 2" xfId="2574"/>
    <cellStyle name="40% - Акцент6 21 3" xfId="3589"/>
    <cellStyle name="40% - Акцент6 22" xfId="699"/>
    <cellStyle name="40% - Акцент6 22 2" xfId="2575"/>
    <cellStyle name="40% - Акцент6 22 3" xfId="3590"/>
    <cellStyle name="40% - Акцент6 23" xfId="700"/>
    <cellStyle name="40% - Акцент6 23 2" xfId="2576"/>
    <cellStyle name="40% - Акцент6 23 3" xfId="3591"/>
    <cellStyle name="40% - Акцент6 24" xfId="701"/>
    <cellStyle name="40% - Акцент6 24 2" xfId="2577"/>
    <cellStyle name="40% - Акцент6 24 3" xfId="3592"/>
    <cellStyle name="40% - Акцент6 25" xfId="702"/>
    <cellStyle name="40% - Акцент6 25 2" xfId="2578"/>
    <cellStyle name="40% - Акцент6 25 3" xfId="3593"/>
    <cellStyle name="40% - Акцент6 26" xfId="703"/>
    <cellStyle name="40% - Акцент6 26 2" xfId="2579"/>
    <cellStyle name="40% - Акцент6 26 3" xfId="3594"/>
    <cellStyle name="40% - Акцент6 27" xfId="704"/>
    <cellStyle name="40% - Акцент6 27 2" xfId="2580"/>
    <cellStyle name="40% - Акцент6 27 3" xfId="3595"/>
    <cellStyle name="40% - Акцент6 28" xfId="705"/>
    <cellStyle name="40% - Акцент6 28 2" xfId="2581"/>
    <cellStyle name="40% - Акцент6 28 3" xfId="3596"/>
    <cellStyle name="40% - Акцент6 29" xfId="706"/>
    <cellStyle name="40% - Акцент6 29 2" xfId="2582"/>
    <cellStyle name="40% - Акцент6 29 3" xfId="3597"/>
    <cellStyle name="40% - Акцент6 3" xfId="707"/>
    <cellStyle name="40% - Акцент6 3 2" xfId="2583"/>
    <cellStyle name="40% - Акцент6 3 3" xfId="3598"/>
    <cellStyle name="40% - Акцент6 30" xfId="708"/>
    <cellStyle name="40% - Акцент6 30 2" xfId="2584"/>
    <cellStyle name="40% - Акцент6 30 3" xfId="3599"/>
    <cellStyle name="40% - Акцент6 31" xfId="709"/>
    <cellStyle name="40% - Акцент6 31 2" xfId="2585"/>
    <cellStyle name="40% - Акцент6 31 3" xfId="3600"/>
    <cellStyle name="40% - Акцент6 32" xfId="710"/>
    <cellStyle name="40% - Акцент6 32 2" xfId="2586"/>
    <cellStyle name="40% - Акцент6 32 3" xfId="3601"/>
    <cellStyle name="40% - Акцент6 33" xfId="711"/>
    <cellStyle name="40% - Акцент6 33 2" xfId="2587"/>
    <cellStyle name="40% - Акцент6 33 3" xfId="3602"/>
    <cellStyle name="40% - Акцент6 34" xfId="712"/>
    <cellStyle name="40% - Акцент6 34 2" xfId="2588"/>
    <cellStyle name="40% - Акцент6 34 3" xfId="3603"/>
    <cellStyle name="40% - Акцент6 35" xfId="713"/>
    <cellStyle name="40% - Акцент6 35 2" xfId="2589"/>
    <cellStyle name="40% - Акцент6 35 3" xfId="3604"/>
    <cellStyle name="40% - Акцент6 36" xfId="714"/>
    <cellStyle name="40% - Акцент6 36 2" xfId="2590"/>
    <cellStyle name="40% - Акцент6 36 3" xfId="3605"/>
    <cellStyle name="40% - Акцент6 4" xfId="715"/>
    <cellStyle name="40% - Акцент6 4 2" xfId="2591"/>
    <cellStyle name="40% - Акцент6 4 3" xfId="3606"/>
    <cellStyle name="40% - Акцент6 5" xfId="716"/>
    <cellStyle name="40% - Акцент6 5 2" xfId="2592"/>
    <cellStyle name="40% - Акцент6 5 3" xfId="3607"/>
    <cellStyle name="40% - Акцент6 6" xfId="717"/>
    <cellStyle name="40% - Акцент6 6 2" xfId="2593"/>
    <cellStyle name="40% - Акцент6 6 3" xfId="3608"/>
    <cellStyle name="40% - Акцент6 7" xfId="718"/>
    <cellStyle name="40% - Акцент6 7 2" xfId="2594"/>
    <cellStyle name="40% - Акцент6 7 3" xfId="3609"/>
    <cellStyle name="40% - Акцент6 8" xfId="719"/>
    <cellStyle name="40% - Акцент6 8 2" xfId="2595"/>
    <cellStyle name="40% - Акцент6 8 3" xfId="3610"/>
    <cellStyle name="40% - Акцент6 9" xfId="720"/>
    <cellStyle name="40% - Акцент6 9 2" xfId="2596"/>
    <cellStyle name="40% - Акцент6 9 3" xfId="3611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0 5" xfId="3785"/>
    <cellStyle name="Calculation 2 2 11" xfId="932"/>
    <cellStyle name="Calculation 2 2 11 2" xfId="2775"/>
    <cellStyle name="Calculation 2 2 11 3" xfId="2968"/>
    <cellStyle name="Calculation 2 2 11 4" xfId="3101"/>
    <cellStyle name="Calculation 2 2 11 5" xfId="3779"/>
    <cellStyle name="Calculation 2 2 12" xfId="933"/>
    <cellStyle name="Calculation 2 2 12 2" xfId="2776"/>
    <cellStyle name="Calculation 2 2 12 3" xfId="2967"/>
    <cellStyle name="Calculation 2 2 12 4" xfId="3105"/>
    <cellStyle name="Calculation 2 2 12 5" xfId="3796"/>
    <cellStyle name="Calculation 2 2 13" xfId="934"/>
    <cellStyle name="Calculation 2 2 13 2" xfId="2777"/>
    <cellStyle name="Calculation 2 2 13 3" xfId="2966"/>
    <cellStyle name="Calculation 2 2 13 4" xfId="3102"/>
    <cellStyle name="Calculation 2 2 13 5" xfId="3737"/>
    <cellStyle name="Calculation 2 2 14" xfId="935"/>
    <cellStyle name="Calculation 2 2 14 2" xfId="2778"/>
    <cellStyle name="Calculation 2 2 14 3" xfId="2965"/>
    <cellStyle name="Calculation 2 2 14 4" xfId="3108"/>
    <cellStyle name="Calculation 2 2 14 5" xfId="3733"/>
    <cellStyle name="Calculation 2 2 15" xfId="936"/>
    <cellStyle name="Calculation 2 2 15 2" xfId="2779"/>
    <cellStyle name="Calculation 2 2 15 3" xfId="2964"/>
    <cellStyle name="Calculation 2 2 15 4" xfId="2083"/>
    <cellStyle name="Calculation 2 2 15 5" xfId="3767"/>
    <cellStyle name="Calculation 2 2 16" xfId="937"/>
    <cellStyle name="Calculation 2 2 16 2" xfId="2780"/>
    <cellStyle name="Calculation 2 2 16 3" xfId="2963"/>
    <cellStyle name="Calculation 2 2 16 4" xfId="2653"/>
    <cellStyle name="Calculation 2 2 16 5" xfId="3739"/>
    <cellStyle name="Calculation 2 2 17" xfId="938"/>
    <cellStyle name="Calculation 2 2 17 2" xfId="2781"/>
    <cellStyle name="Calculation 2 2 17 3" xfId="2962"/>
    <cellStyle name="Calculation 2 2 17 4" xfId="2662"/>
    <cellStyle name="Calculation 2 2 17 5" xfId="3760"/>
    <cellStyle name="Calculation 2 2 18" xfId="939"/>
    <cellStyle name="Calculation 2 2 18 2" xfId="2782"/>
    <cellStyle name="Calculation 2 2 18 3" xfId="2961"/>
    <cellStyle name="Calculation 2 2 18 4" xfId="2717"/>
    <cellStyle name="Calculation 2 2 18 5" xfId="3794"/>
    <cellStyle name="Calculation 2 2 19" xfId="940"/>
    <cellStyle name="Calculation 2 2 19 2" xfId="2783"/>
    <cellStyle name="Calculation 2 2 19 3" xfId="2960"/>
    <cellStyle name="Calculation 2 2 19 4" xfId="2718"/>
    <cellStyle name="Calculation 2 2 19 5" xfId="3736"/>
    <cellStyle name="Calculation 2 2 2" xfId="941"/>
    <cellStyle name="Calculation 2 2 2 2" xfId="2784"/>
    <cellStyle name="Calculation 2 2 2 3" xfId="2959"/>
    <cellStyle name="Calculation 2 2 2 4" xfId="2656"/>
    <cellStyle name="Calculation 2 2 2 5" xfId="3781"/>
    <cellStyle name="Calculation 2 2 20" xfId="942"/>
    <cellStyle name="Calculation 2 2 20 2" xfId="2785"/>
    <cellStyle name="Calculation 2 2 20 3" xfId="2958"/>
    <cellStyle name="Calculation 2 2 20 4" xfId="2719"/>
    <cellStyle name="Calculation 2 2 20 5" xfId="3784"/>
    <cellStyle name="Calculation 2 2 21" xfId="943"/>
    <cellStyle name="Calculation 2 2 21 2" xfId="2786"/>
    <cellStyle name="Calculation 2 2 21 3" xfId="2957"/>
    <cellStyle name="Calculation 2 2 21 4" xfId="2720"/>
    <cellStyle name="Calculation 2 2 21 5" xfId="3738"/>
    <cellStyle name="Calculation 2 2 22" xfId="944"/>
    <cellStyle name="Calculation 2 2 22 2" xfId="2787"/>
    <cellStyle name="Calculation 2 2 22 3" xfId="2956"/>
    <cellStyle name="Calculation 2 2 22 4" xfId="2721"/>
    <cellStyle name="Calculation 2 2 22 5" xfId="3735"/>
    <cellStyle name="Calculation 2 2 23" xfId="945"/>
    <cellStyle name="Calculation 2 2 23 2" xfId="2788"/>
    <cellStyle name="Calculation 2 2 23 3" xfId="2955"/>
    <cellStyle name="Calculation 2 2 23 4" xfId="2722"/>
    <cellStyle name="Calculation 2 2 23 5" xfId="3732"/>
    <cellStyle name="Calculation 2 2 24" xfId="946"/>
    <cellStyle name="Calculation 2 2 24 2" xfId="2789"/>
    <cellStyle name="Calculation 2 2 24 3" xfId="2954"/>
    <cellStyle name="Calculation 2 2 24 4" xfId="2652"/>
    <cellStyle name="Calculation 2 2 24 5" xfId="3717"/>
    <cellStyle name="Calculation 2 2 25" xfId="947"/>
    <cellStyle name="Calculation 2 2 25 2" xfId="2790"/>
    <cellStyle name="Calculation 2 2 25 3" xfId="2953"/>
    <cellStyle name="Calculation 2 2 25 4" xfId="2663"/>
    <cellStyle name="Calculation 2 2 25 5" xfId="3712"/>
    <cellStyle name="Calculation 2 2 26" xfId="948"/>
    <cellStyle name="Calculation 2 2 26 2" xfId="2791"/>
    <cellStyle name="Calculation 2 2 26 3" xfId="2952"/>
    <cellStyle name="Calculation 2 2 26 4" xfId="2701"/>
    <cellStyle name="Calculation 2 2 26 5" xfId="3720"/>
    <cellStyle name="Calculation 2 2 27" xfId="949"/>
    <cellStyle name="Calculation 2 2 27 2" xfId="2792"/>
    <cellStyle name="Calculation 2 2 27 3" xfId="2951"/>
    <cellStyle name="Calculation 2 2 27 4" xfId="2712"/>
    <cellStyle name="Calculation 2 2 27 5" xfId="3714"/>
    <cellStyle name="Calculation 2 2 28" xfId="950"/>
    <cellStyle name="Calculation 2 2 28 2" xfId="2793"/>
    <cellStyle name="Calculation 2 2 28 3" xfId="2950"/>
    <cellStyle name="Calculation 2 2 28 4" xfId="2694"/>
    <cellStyle name="Calculation 2 2 28 5" xfId="3788"/>
    <cellStyle name="Calculation 2 2 29" xfId="951"/>
    <cellStyle name="Calculation 2 2 29 2" xfId="2794"/>
    <cellStyle name="Calculation 2 2 29 3" xfId="2949"/>
    <cellStyle name="Calculation 2 2 29 4" xfId="2706"/>
    <cellStyle name="Calculation 2 2 29 5" xfId="3731"/>
    <cellStyle name="Calculation 2 2 3" xfId="952"/>
    <cellStyle name="Calculation 2 2 3 2" xfId="2795"/>
    <cellStyle name="Calculation 2 2 3 3" xfId="2948"/>
    <cellStyle name="Calculation 2 2 3 4" xfId="2723"/>
    <cellStyle name="Calculation 2 2 3 5" xfId="3711"/>
    <cellStyle name="Calculation 2 2 30" xfId="953"/>
    <cellStyle name="Calculation 2 2 30 2" xfId="2796"/>
    <cellStyle name="Calculation 2 2 30 3" xfId="2947"/>
    <cellStyle name="Calculation 2 2 30 4" xfId="2655"/>
    <cellStyle name="Calculation 2 2 30 5" xfId="3778"/>
    <cellStyle name="Calculation 2 2 31" xfId="954"/>
    <cellStyle name="Calculation 2 2 31 2" xfId="2797"/>
    <cellStyle name="Calculation 2 2 31 3" xfId="2946"/>
    <cellStyle name="Calculation 2 2 31 4" xfId="2724"/>
    <cellStyle name="Calculation 2 2 31 5" xfId="3730"/>
    <cellStyle name="Calculation 2 2 32" xfId="955"/>
    <cellStyle name="Calculation 2 2 32 2" xfId="2798"/>
    <cellStyle name="Calculation 2 2 32 3" xfId="2945"/>
    <cellStyle name="Calculation 2 2 32 4" xfId="3103"/>
    <cellStyle name="Calculation 2 2 32 5" xfId="3766"/>
    <cellStyle name="Calculation 2 2 33" xfId="956"/>
    <cellStyle name="Calculation 2 2 33 2" xfId="2799"/>
    <cellStyle name="Calculation 2 2 33 3" xfId="2944"/>
    <cellStyle name="Calculation 2 2 33 4" xfId="2725"/>
    <cellStyle name="Calculation 2 2 33 5" xfId="3795"/>
    <cellStyle name="Calculation 2 2 34" xfId="2661"/>
    <cellStyle name="Calculation 2 2 35" xfId="3055"/>
    <cellStyle name="Calculation 2 2 36" xfId="3113"/>
    <cellStyle name="Calculation 2 2 37" xfId="3612"/>
    <cellStyle name="Calculation 2 2 4" xfId="957"/>
    <cellStyle name="Calculation 2 2 4 2" xfId="2800"/>
    <cellStyle name="Calculation 2 2 4 3" xfId="2943"/>
    <cellStyle name="Calculation 2 2 4 4" xfId="2648"/>
    <cellStyle name="Calculation 2 2 4 5" xfId="3723"/>
    <cellStyle name="Calculation 2 2 5" xfId="958"/>
    <cellStyle name="Calculation 2 2 5 2" xfId="2801"/>
    <cellStyle name="Calculation 2 2 5 3" xfId="2942"/>
    <cellStyle name="Calculation 2 2 5 4" xfId="2693"/>
    <cellStyle name="Calculation 2 2 5 5" xfId="3721"/>
    <cellStyle name="Calculation 2 2 6" xfId="959"/>
    <cellStyle name="Calculation 2 2 6 2" xfId="2802"/>
    <cellStyle name="Calculation 2 2 6 3" xfId="2941"/>
    <cellStyle name="Calculation 2 2 6 4" xfId="2705"/>
    <cellStyle name="Calculation 2 2 6 5" xfId="3715"/>
    <cellStyle name="Calculation 2 2 7" xfId="960"/>
    <cellStyle name="Calculation 2 2 7 2" xfId="2803"/>
    <cellStyle name="Calculation 2 2 7 3" xfId="2940"/>
    <cellStyle name="Calculation 2 2 7 4" xfId="2700"/>
    <cellStyle name="Calculation 2 2 7 5" xfId="3740"/>
    <cellStyle name="Calculation 2 2 8" xfId="961"/>
    <cellStyle name="Calculation 2 2 8 2" xfId="2804"/>
    <cellStyle name="Calculation 2 2 8 3" xfId="2939"/>
    <cellStyle name="Calculation 2 2 8 4" xfId="2711"/>
    <cellStyle name="Calculation 2 2 8 5" xfId="3718"/>
    <cellStyle name="Calculation 2 2 9" xfId="962"/>
    <cellStyle name="Calculation 2 2 9 2" xfId="2805"/>
    <cellStyle name="Calculation 2 2 9 3" xfId="2938"/>
    <cellStyle name="Calculation 2 2 9 4" xfId="2726"/>
    <cellStyle name="Calculation 2 2 9 5" xfId="3713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2 3" xfId="3183"/>
    <cellStyle name="Comma 3 2 2 3" xfId="2149"/>
    <cellStyle name="Comma 3 2 2 4" xfId="3160"/>
    <cellStyle name="Comma 3 2 3" xfId="181"/>
    <cellStyle name="Comma 3 2 3 2" xfId="2143"/>
    <cellStyle name="Comma 3 2 3 3" xfId="3154"/>
    <cellStyle name="Comma 3 2 4" xfId="205"/>
    <cellStyle name="Comma 3 2 4 2" xfId="2166"/>
    <cellStyle name="Comma 3 2 4 3" xfId="3177"/>
    <cellStyle name="Comma 3 2 5" xfId="2124"/>
    <cellStyle name="Comma 3 2 6" xfId="313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2 3" xfId="3153"/>
    <cellStyle name="Comma 5 3" xfId="204"/>
    <cellStyle name="Comma 5 3 2" xfId="2165"/>
    <cellStyle name="Comma 5 3 3" xfId="3176"/>
    <cellStyle name="Comma 5 4" xfId="2121"/>
    <cellStyle name="Comma 5 5" xfId="3133"/>
    <cellStyle name="Comma 6" xfId="187"/>
    <cellStyle name="Comma 6 2" xfId="210"/>
    <cellStyle name="Comma 6 2 2" xfId="2171"/>
    <cellStyle name="Comma 6 2 3" xfId="3182"/>
    <cellStyle name="Comma 6 3" xfId="227"/>
    <cellStyle name="Comma 6 4" xfId="2148"/>
    <cellStyle name="Comma 6 5" xfId="3159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0 5" xfId="3649"/>
    <cellStyle name="Input 2 2 11" xfId="964"/>
    <cellStyle name="Input 2 2 11 2" xfId="2807"/>
    <cellStyle name="Input 2 2 11 3" xfId="2686"/>
    <cellStyle name="Input 2 2 11 4" xfId="3033"/>
    <cellStyle name="Input 2 2 11 5" xfId="3660"/>
    <cellStyle name="Input 2 2 12" xfId="965"/>
    <cellStyle name="Input 2 2 12 2" xfId="2808"/>
    <cellStyle name="Input 2 2 12 3" xfId="2637"/>
    <cellStyle name="Input 2 2 12 4" xfId="3073"/>
    <cellStyle name="Input 2 2 12 5" xfId="3682"/>
    <cellStyle name="Input 2 2 13" xfId="966"/>
    <cellStyle name="Input 2 2 13 2" xfId="2809"/>
    <cellStyle name="Input 2 2 13 3" xfId="2097"/>
    <cellStyle name="Input 2 2 13 4" xfId="3082"/>
    <cellStyle name="Input 2 2 13 5" xfId="3743"/>
    <cellStyle name="Input 2 2 14" xfId="967"/>
    <cellStyle name="Input 2 2 14 2" xfId="2810"/>
    <cellStyle name="Input 2 2 14 3" xfId="2646"/>
    <cellStyle name="Input 2 2 14 4" xfId="3064"/>
    <cellStyle name="Input 2 2 14 5" xfId="3697"/>
    <cellStyle name="Input 2 2 15" xfId="968"/>
    <cellStyle name="Input 2 2 15 2" xfId="2811"/>
    <cellStyle name="Input 2 2 15 3" xfId="2099"/>
    <cellStyle name="Input 2 2 15 4" xfId="3079"/>
    <cellStyle name="Input 2 2 15 5" xfId="3729"/>
    <cellStyle name="Input 2 2 16" xfId="969"/>
    <cellStyle name="Input 2 2 16 2" xfId="2812"/>
    <cellStyle name="Input 2 2 16 3" xfId="2645"/>
    <cellStyle name="Input 2 2 16 4" xfId="3065"/>
    <cellStyle name="Input 2 2 16 5" xfId="3709"/>
    <cellStyle name="Input 2 2 17" xfId="970"/>
    <cellStyle name="Input 2 2 17 2" xfId="2813"/>
    <cellStyle name="Input 2 2 17 3" xfId="2684"/>
    <cellStyle name="Input 2 2 17 4" xfId="3035"/>
    <cellStyle name="Input 2 2 17 5" xfId="3617"/>
    <cellStyle name="Input 2 2 18" xfId="971"/>
    <cellStyle name="Input 2 2 18 2" xfId="2814"/>
    <cellStyle name="Input 2 2 18 3" xfId="2632"/>
    <cellStyle name="Input 2 2 18 4" xfId="3078"/>
    <cellStyle name="Input 2 2 18 5" xfId="3618"/>
    <cellStyle name="Input 2 2 19" xfId="972"/>
    <cellStyle name="Input 2 2 19 2" xfId="2815"/>
    <cellStyle name="Input 2 2 19 3" xfId="2683"/>
    <cellStyle name="Input 2 2 19 4" xfId="3036"/>
    <cellStyle name="Input 2 2 19 5" xfId="3619"/>
    <cellStyle name="Input 2 2 2" xfId="973"/>
    <cellStyle name="Input 2 2 2 2" xfId="2816"/>
    <cellStyle name="Input 2 2 2 3" xfId="2696"/>
    <cellStyle name="Input 2 2 2 4" xfId="3025"/>
    <cellStyle name="Input 2 2 2 5" xfId="3674"/>
    <cellStyle name="Input 2 2 20" xfId="974"/>
    <cellStyle name="Input 2 2 20 2" xfId="2817"/>
    <cellStyle name="Input 2 2 20 3" xfId="2682"/>
    <cellStyle name="Input 2 2 20 4" xfId="3037"/>
    <cellStyle name="Input 2 2 20 5" xfId="3137"/>
    <cellStyle name="Input 2 2 21" xfId="975"/>
    <cellStyle name="Input 2 2 21 2" xfId="2818"/>
    <cellStyle name="Input 2 2 21 3" xfId="2681"/>
    <cellStyle name="Input 2 2 21 4" xfId="3038"/>
    <cellStyle name="Input 2 2 21 5" xfId="3188"/>
    <cellStyle name="Input 2 2 22" xfId="976"/>
    <cellStyle name="Input 2 2 22 2" xfId="2819"/>
    <cellStyle name="Input 2 2 22 3" xfId="2077"/>
    <cellStyle name="Input 2 2 22 4" xfId="3094"/>
    <cellStyle name="Input 2 2 22 5" xfId="3685"/>
    <cellStyle name="Input 2 2 23" xfId="977"/>
    <cellStyle name="Input 2 2 23 2" xfId="2820"/>
    <cellStyle name="Input 2 2 23 3" xfId="3107"/>
    <cellStyle name="Input 2 2 23 4" xfId="3115"/>
    <cellStyle name="Input 2 2 23 5" xfId="3675"/>
    <cellStyle name="Input 2 2 24" xfId="978"/>
    <cellStyle name="Input 2 2 24 2" xfId="2821"/>
    <cellStyle name="Input 2 2 24 3" xfId="2770"/>
    <cellStyle name="Input 2 2 24 4" xfId="2970"/>
    <cellStyle name="Input 2 2 24 5" xfId="3688"/>
    <cellStyle name="Input 2 2 25" xfId="979"/>
    <cellStyle name="Input 2 2 25 2" xfId="2822"/>
    <cellStyle name="Input 2 2 25 3" xfId="2769"/>
    <cellStyle name="Input 2 2 25 4" xfId="2971"/>
    <cellStyle name="Input 2 2 25 5" xfId="3676"/>
    <cellStyle name="Input 2 2 26" xfId="980"/>
    <cellStyle name="Input 2 2 26 2" xfId="2823"/>
    <cellStyle name="Input 2 2 26 3" xfId="2768"/>
    <cellStyle name="Input 2 2 26 4" xfId="2972"/>
    <cellStyle name="Input 2 2 26 5" xfId="3671"/>
    <cellStyle name="Input 2 2 27" xfId="981"/>
    <cellStyle name="Input 2 2 27 2" xfId="2824"/>
    <cellStyle name="Input 2 2 27 3" xfId="2767"/>
    <cellStyle name="Input 2 2 27 4" xfId="2973"/>
    <cellStyle name="Input 2 2 27 5" xfId="3677"/>
    <cellStyle name="Input 2 2 28" xfId="982"/>
    <cellStyle name="Input 2 2 28 2" xfId="2825"/>
    <cellStyle name="Input 2 2 28 3" xfId="2766"/>
    <cellStyle name="Input 2 2 28 4" xfId="2974"/>
    <cellStyle name="Input 2 2 28 5" xfId="3678"/>
    <cellStyle name="Input 2 2 29" xfId="983"/>
    <cellStyle name="Input 2 2 29 2" xfId="2826"/>
    <cellStyle name="Input 2 2 29 3" xfId="2765"/>
    <cellStyle name="Input 2 2 29 4" xfId="2975"/>
    <cellStyle name="Input 2 2 29 5" xfId="3803"/>
    <cellStyle name="Input 2 2 3" xfId="984"/>
    <cellStyle name="Input 2 2 3 2" xfId="2827"/>
    <cellStyle name="Input 2 2 3 3" xfId="2764"/>
    <cellStyle name="Input 2 2 3 4" xfId="2976"/>
    <cellStyle name="Input 2 2 3 5" xfId="3693"/>
    <cellStyle name="Input 2 2 30" xfId="985"/>
    <cellStyle name="Input 2 2 30 2" xfId="2828"/>
    <cellStyle name="Input 2 2 30 3" xfId="2763"/>
    <cellStyle name="Input 2 2 30 4" xfId="2977"/>
    <cellStyle name="Input 2 2 30 5" xfId="3802"/>
    <cellStyle name="Input 2 2 31" xfId="986"/>
    <cellStyle name="Input 2 2 31 2" xfId="2829"/>
    <cellStyle name="Input 2 2 31 3" xfId="2762"/>
    <cellStyle name="Input 2 2 31 4" xfId="2978"/>
    <cellStyle name="Input 2 2 31 5" xfId="3662"/>
    <cellStyle name="Input 2 2 32" xfId="987"/>
    <cellStyle name="Input 2 2 32 2" xfId="2830"/>
    <cellStyle name="Input 2 2 32 3" xfId="2761"/>
    <cellStyle name="Input 2 2 32 4" xfId="2979"/>
    <cellStyle name="Input 2 2 32 5" xfId="3663"/>
    <cellStyle name="Input 2 2 33" xfId="988"/>
    <cellStyle name="Input 2 2 33 2" xfId="2831"/>
    <cellStyle name="Input 2 2 33 3" xfId="2760"/>
    <cellStyle name="Input 2 2 33 4" xfId="2980"/>
    <cellStyle name="Input 2 2 33 5" xfId="3664"/>
    <cellStyle name="Input 2 2 34" xfId="2670"/>
    <cellStyle name="Input 2 2 35" xfId="3048"/>
    <cellStyle name="Input 2 2 36" xfId="3112"/>
    <cellStyle name="Input 2 2 37" xfId="3613"/>
    <cellStyle name="Input 2 2 4" xfId="989"/>
    <cellStyle name="Input 2 2 4 2" xfId="2832"/>
    <cellStyle name="Input 2 2 4 3" xfId="2650"/>
    <cellStyle name="Input 2 2 4 4" xfId="3061"/>
    <cellStyle name="Input 2 2 4 5" xfId="3665"/>
    <cellStyle name="Input 2 2 5" xfId="990"/>
    <cellStyle name="Input 2 2 5 2" xfId="2833"/>
    <cellStyle name="Input 2 2 5 3" xfId="2079"/>
    <cellStyle name="Input 2 2 5 4" xfId="3098"/>
    <cellStyle name="Input 2 2 5 5" xfId="3666"/>
    <cellStyle name="Input 2 2 6" xfId="991"/>
    <cellStyle name="Input 2 2 6 2" xfId="2834"/>
    <cellStyle name="Input 2 2 6 3" xfId="2642"/>
    <cellStyle name="Input 2 2 6 4" xfId="3068"/>
    <cellStyle name="Input 2 2 6 5" xfId="3667"/>
    <cellStyle name="Input 2 2 7" xfId="992"/>
    <cellStyle name="Input 2 2 7 2" xfId="2835"/>
    <cellStyle name="Input 2 2 7 3" xfId="2085"/>
    <cellStyle name="Input 2 2 7 4" xfId="3084"/>
    <cellStyle name="Input 2 2 7 5" xfId="3668"/>
    <cellStyle name="Input 2 2 8" xfId="993"/>
    <cellStyle name="Input 2 2 8 2" xfId="2836"/>
    <cellStyle name="Input 2 2 8 3" xfId="2703"/>
    <cellStyle name="Input 2 2 8 4" xfId="3020"/>
    <cellStyle name="Input 2 2 8 5" xfId="3692"/>
    <cellStyle name="Input 2 2 9" xfId="994"/>
    <cellStyle name="Input 2 2 9 2" xfId="2837"/>
    <cellStyle name="Input 2 2 9 3" xfId="2691"/>
    <cellStyle name="Input 2 2 9 4" xfId="3028"/>
    <cellStyle name="Input 2 2 9 5" xfId="3695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2 3" xfId="3157"/>
    <cellStyle name="Normal 10 3" xfId="208"/>
    <cellStyle name="Normal 10 3 2" xfId="2169"/>
    <cellStyle name="Normal 10 3 2 2" xfId="3116"/>
    <cellStyle name="Normal 10 3 3" xfId="3180"/>
    <cellStyle name="Normal 11" xfId="164"/>
    <cellStyle name="Normal 11 2" xfId="186"/>
    <cellStyle name="Normal 11 2 2" xfId="2147"/>
    <cellStyle name="Normal 11 2 3" xfId="3158"/>
    <cellStyle name="Normal 11 3" xfId="209"/>
    <cellStyle name="Normal 11 3 2" xfId="2170"/>
    <cellStyle name="Normal 11 3 3" xfId="2059"/>
    <cellStyle name="Normal 11 3 4" xfId="3181"/>
    <cellStyle name="Normal 11 4" xfId="2127"/>
    <cellStyle name="Normal 11 5" xfId="3138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2 3" xfId="3184"/>
    <cellStyle name="Normal 5 2 2 3" xfId="2150"/>
    <cellStyle name="Normal 5 2 2 4" xfId="3161"/>
    <cellStyle name="Normal 5 2 3" xfId="182"/>
    <cellStyle name="Normal 5 2 3 2" xfId="2144"/>
    <cellStyle name="Normal 5 2 3 3" xfId="3155"/>
    <cellStyle name="Normal 5 2 4" xfId="206"/>
    <cellStyle name="Normal 5 2 4 2" xfId="2167"/>
    <cellStyle name="Normal 5 2 4 3" xfId="3178"/>
    <cellStyle name="Normal 5 2 5" xfId="2125"/>
    <cellStyle name="Normal 5 2 6" xfId="313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3 3" xfId="3152"/>
    <cellStyle name="Normal 8 4" xfId="203"/>
    <cellStyle name="Normal 8 4 2" xfId="2164"/>
    <cellStyle name="Normal 8 4 3" xfId="3175"/>
    <cellStyle name="Normal 9" xfId="94"/>
    <cellStyle name="Normal 9 2" xfId="184"/>
    <cellStyle name="Normal 9 2 2" xfId="2145"/>
    <cellStyle name="Normal 9 2 3" xfId="3156"/>
    <cellStyle name="Normal 9 3" xfId="207"/>
    <cellStyle name="Normal 9 3 2" xfId="2168"/>
    <cellStyle name="Normal 9 3 3" xfId="3179"/>
    <cellStyle name="Normal 9 4" xfId="2120"/>
    <cellStyle name="Normal 9 5" xfId="3132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0 6" xfId="3696"/>
    <cellStyle name="Note 2 2 10 7" xfId="3700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1 6" xfId="3770"/>
    <cellStyle name="Note 2 2 11 7" xfId="3703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2 6" xfId="3783"/>
    <cellStyle name="Note 2 2 12 7" xfId="3186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3 6" xfId="3797"/>
    <cellStyle name="Note 2 2 13 7" xfId="3705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4 6" xfId="3786"/>
    <cellStyle name="Note 2 2 14 7" xfId="3650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5 6" xfId="3771"/>
    <cellStyle name="Note 2 2 15 7" xfId="3657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6 6" xfId="3791"/>
    <cellStyle name="Note 2 2 16 7" xfId="3689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7 6" xfId="3772"/>
    <cellStyle name="Note 2 2 17 7" xfId="3658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8 6" xfId="3763"/>
    <cellStyle name="Note 2 2 18 7" xfId="3651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19 6" xfId="3773"/>
    <cellStyle name="Note 2 2 19 7" xfId="3661"/>
    <cellStyle name="Note 2 2 2" xfId="1005"/>
    <cellStyle name="Note 2 2 2 2" xfId="2848"/>
    <cellStyle name="Note 2 2 2 3" xfId="2678"/>
    <cellStyle name="Note 2 2 2 4" xfId="3041"/>
    <cellStyle name="Note 2 2 2 5" xfId="2607"/>
    <cellStyle name="Note 2 2 2 6" xfId="3774"/>
    <cellStyle name="Note 2 2 2 7" xfId="3652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0 6" xfId="3801"/>
    <cellStyle name="Note 2 2 20 7" xfId="3647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1 6" xfId="3799"/>
    <cellStyle name="Note 2 2 21 7" xfId="3653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2 6" xfId="3191"/>
    <cellStyle name="Note 2 2 22 7" xfId="3654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3 6" xfId="3744"/>
    <cellStyle name="Note 2 2 23 7" xfId="3809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4 6" xfId="3745"/>
    <cellStyle name="Note 2 2 24 7" xfId="3804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5 6" xfId="3746"/>
    <cellStyle name="Note 2 2 25 7" xfId="3808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6 6" xfId="3747"/>
    <cellStyle name="Note 2 2 26 7" xfId="3687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7 6" xfId="3748"/>
    <cellStyle name="Note 2 2 27 7" xfId="3756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8 6" xfId="3749"/>
    <cellStyle name="Note 2 2 28 7" xfId="3670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29 6" xfId="3750"/>
    <cellStyle name="Note 2 2 29 7" xfId="3672"/>
    <cellStyle name="Note 2 2 3" xfId="1016"/>
    <cellStyle name="Note 2 2 3 2" xfId="2859"/>
    <cellStyle name="Note 2 2 3 3" xfId="2654"/>
    <cellStyle name="Note 2 2 3 4" xfId="3060"/>
    <cellStyle name="Note 2 2 3 5" xfId="2618"/>
    <cellStyle name="Note 2 2 3 6" xfId="3751"/>
    <cellStyle name="Note 2 2 3 7" xfId="3681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0 6" xfId="3752"/>
    <cellStyle name="Note 2 2 30 7" xfId="3684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1 6" xfId="3753"/>
    <cellStyle name="Note 2 2 31 7" xfId="369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2 6" xfId="3754"/>
    <cellStyle name="Note 2 2 32 7" xfId="3704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3 6" xfId="3782"/>
    <cellStyle name="Note 2 2 33 7" xfId="3706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4 6" xfId="3800"/>
    <cellStyle name="Note 2 2 34 7" xfId="3699"/>
    <cellStyle name="Note 2 2 35" xfId="2679"/>
    <cellStyle name="Note 2 2 36" xfId="3040"/>
    <cellStyle name="Note 2 2 37" xfId="3111"/>
    <cellStyle name="Note 2 2 38" xfId="2126"/>
    <cellStyle name="Note 2 2 39" xfId="3680"/>
    <cellStyle name="Note 2 2 4" xfId="1022"/>
    <cellStyle name="Note 2 2 4 2" xfId="2865"/>
    <cellStyle name="Note 2 2 4 3" xfId="2651"/>
    <cellStyle name="Note 2 2 4 4" xfId="2715"/>
    <cellStyle name="Note 2 2 4 5" xfId="2624"/>
    <cellStyle name="Note 2 2 4 6" xfId="3694"/>
    <cellStyle name="Note 2 2 4 7" xfId="3702"/>
    <cellStyle name="Note 2 2 40" xfId="3614"/>
    <cellStyle name="Note 2 2 5" xfId="1023"/>
    <cellStyle name="Note 2 2 5 2" xfId="2866"/>
    <cellStyle name="Note 2 2 5 3" xfId="2753"/>
    <cellStyle name="Note 2 2 5 4" xfId="2987"/>
    <cellStyle name="Note 2 2 5 5" xfId="2625"/>
    <cellStyle name="Note 2 2 5 6" xfId="3708"/>
    <cellStyle name="Note 2 2 5 7" xfId="3656"/>
    <cellStyle name="Note 2 2 6" xfId="1024"/>
    <cellStyle name="Note 2 2 6 2" xfId="2867"/>
    <cellStyle name="Note 2 2 6 3" xfId="2675"/>
    <cellStyle name="Note 2 2 6 4" xfId="3044"/>
    <cellStyle name="Note 2 2 6 5" xfId="2626"/>
    <cellStyle name="Note 2 2 6 6" xfId="3701"/>
    <cellStyle name="Note 2 2 6 7" xfId="3805"/>
    <cellStyle name="Note 2 2 7" xfId="1025"/>
    <cellStyle name="Note 2 2 7 2" xfId="2868"/>
    <cellStyle name="Note 2 2 7 3" xfId="2657"/>
    <cellStyle name="Note 2 2 7 4" xfId="3059"/>
    <cellStyle name="Note 2 2 7 5" xfId="2627"/>
    <cellStyle name="Note 2 2 7 6" xfId="3698"/>
    <cellStyle name="Note 2 2 7 7" xfId="3620"/>
    <cellStyle name="Note 2 2 8" xfId="1026"/>
    <cellStyle name="Note 2 2 8 2" xfId="2869"/>
    <cellStyle name="Note 2 2 8 3" xfId="2087"/>
    <cellStyle name="Note 2 2 8 4" xfId="3097"/>
    <cellStyle name="Note 2 2 8 5" xfId="2628"/>
    <cellStyle name="Note 2 2 8 6" xfId="3645"/>
    <cellStyle name="Note 2 2 8 7" xfId="3769"/>
    <cellStyle name="Note 2 2 9" xfId="1027"/>
    <cellStyle name="Note 2 2 9 2" xfId="2870"/>
    <cellStyle name="Note 2 2 9 3" xfId="2752"/>
    <cellStyle name="Note 2 2 9 4" xfId="2988"/>
    <cellStyle name="Note 2 2 9 5" xfId="2629"/>
    <cellStyle name="Note 2 2 9 6" xfId="3644"/>
    <cellStyle name="Note 2 2 9 7" xfId="3762"/>
    <cellStyle name="Note 2 3" xfId="260"/>
    <cellStyle name="Note 2 3 2" xfId="2759"/>
    <cellStyle name="Note 2 3 3" xfId="2981"/>
    <cellStyle name="Note 2 3 4" xfId="2773"/>
    <cellStyle name="Note 2 3 5" xfId="3755"/>
    <cellStyle name="Note 2 3 6" xfId="3707"/>
    <cellStyle name="Note 2 3 7" xfId="3734"/>
    <cellStyle name="Note 2 4" xfId="2100"/>
    <cellStyle name="Note 2 5" xfId="2035"/>
    <cellStyle name="Note 2 6" xfId="3130"/>
    <cellStyle name="Note 3" xfId="166"/>
    <cellStyle name="Note 3 2" xfId="2128"/>
    <cellStyle name="Note 3 3" xfId="3139"/>
    <cellStyle name="Note 4" xfId="190"/>
    <cellStyle name="Note 4 2" xfId="2151"/>
    <cellStyle name="Note 4 3" xfId="3162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0 5" xfId="3759"/>
    <cellStyle name="Output 2 2 11" xfId="1029"/>
    <cellStyle name="Output 2 2 11 2" xfId="2872"/>
    <cellStyle name="Output 2 2 11 3" xfId="2750"/>
    <cellStyle name="Output 2 2 11 4" xfId="2990"/>
    <cellStyle name="Output 2 2 11 5" xfId="3722"/>
    <cellStyle name="Output 2 2 12" xfId="1030"/>
    <cellStyle name="Output 2 2 12 2" xfId="2873"/>
    <cellStyle name="Output 2 2 12 3" xfId="2649"/>
    <cellStyle name="Output 2 2 12 4" xfId="3062"/>
    <cellStyle name="Output 2 2 12 5" xfId="3716"/>
    <cellStyle name="Output 2 2 13" xfId="1031"/>
    <cellStyle name="Output 2 2 13 2" xfId="2874"/>
    <cellStyle name="Output 2 2 13 3" xfId="2749"/>
    <cellStyle name="Output 2 2 13 4" xfId="2991"/>
    <cellStyle name="Output 2 2 13 5" xfId="3780"/>
    <cellStyle name="Output 2 2 14" xfId="1032"/>
    <cellStyle name="Output 2 2 14 2" xfId="2875"/>
    <cellStyle name="Output 2 2 14 3" xfId="2748"/>
    <cellStyle name="Output 2 2 14 4" xfId="2992"/>
    <cellStyle name="Output 2 2 14 5" xfId="3741"/>
    <cellStyle name="Output 2 2 15" xfId="1033"/>
    <cellStyle name="Output 2 2 15 2" xfId="2876"/>
    <cellStyle name="Output 2 2 15 3" xfId="2674"/>
    <cellStyle name="Output 2 2 15 4" xfId="3045"/>
    <cellStyle name="Output 2 2 15 5" xfId="3728"/>
    <cellStyle name="Output 2 2 16" xfId="1034"/>
    <cellStyle name="Output 2 2 16 2" xfId="2877"/>
    <cellStyle name="Output 2 2 16 3" xfId="2747"/>
    <cellStyle name="Output 2 2 16 4" xfId="2993"/>
    <cellStyle name="Output 2 2 16 5" xfId="3798"/>
    <cellStyle name="Output 2 2 17" xfId="1035"/>
    <cellStyle name="Output 2 2 17 2" xfId="2878"/>
    <cellStyle name="Output 2 2 17 3" xfId="2688"/>
    <cellStyle name="Output 2 2 17 4" xfId="3031"/>
    <cellStyle name="Output 2 2 17 5" xfId="3787"/>
    <cellStyle name="Output 2 2 18" xfId="1036"/>
    <cellStyle name="Output 2 2 18 2" xfId="2879"/>
    <cellStyle name="Output 2 2 18 3" xfId="2673"/>
    <cellStyle name="Output 2 2 18 4" xfId="2771"/>
    <cellStyle name="Output 2 2 18 5" xfId="3775"/>
    <cellStyle name="Output 2 2 19" xfId="1037"/>
    <cellStyle name="Output 2 2 19 2" xfId="2880"/>
    <cellStyle name="Output 2 2 19 3" xfId="2094"/>
    <cellStyle name="Output 2 2 19 4" xfId="3099"/>
    <cellStyle name="Output 2 2 19 5" xfId="3621"/>
    <cellStyle name="Output 2 2 2" xfId="1038"/>
    <cellStyle name="Output 2 2 2 2" xfId="2881"/>
    <cellStyle name="Output 2 2 2 3" xfId="2772"/>
    <cellStyle name="Output 2 2 2 4" xfId="3106"/>
    <cellStyle name="Output 2 2 2 5" xfId="3622"/>
    <cellStyle name="Output 2 2 20" xfId="1039"/>
    <cellStyle name="Output 2 2 20 2" xfId="2882"/>
    <cellStyle name="Output 2 2 20 3" xfId="2746"/>
    <cellStyle name="Output 2 2 20 4" xfId="2994"/>
    <cellStyle name="Output 2 2 20 5" xfId="3623"/>
    <cellStyle name="Output 2 2 21" xfId="1040"/>
    <cellStyle name="Output 2 2 21 2" xfId="2883"/>
    <cellStyle name="Output 2 2 21 3" xfId="2745"/>
    <cellStyle name="Output 2 2 21 4" xfId="2995"/>
    <cellStyle name="Output 2 2 21 5" xfId="3624"/>
    <cellStyle name="Output 2 2 22" xfId="1041"/>
    <cellStyle name="Output 2 2 22 2" xfId="2884"/>
    <cellStyle name="Output 2 2 22 3" xfId="2744"/>
    <cellStyle name="Output 2 2 22 4" xfId="2996"/>
    <cellStyle name="Output 2 2 22 5" xfId="3625"/>
    <cellStyle name="Output 2 2 23" xfId="1042"/>
    <cellStyle name="Output 2 2 23 2" xfId="2885"/>
    <cellStyle name="Output 2 2 23 3" xfId="2743"/>
    <cellStyle name="Output 2 2 23 4" xfId="2997"/>
    <cellStyle name="Output 2 2 23 5" xfId="3626"/>
    <cellStyle name="Output 2 2 24" xfId="1043"/>
    <cellStyle name="Output 2 2 24 2" xfId="2886"/>
    <cellStyle name="Output 2 2 24 3" xfId="2742"/>
    <cellStyle name="Output 2 2 24 4" xfId="2998"/>
    <cellStyle name="Output 2 2 24 5" xfId="3185"/>
    <cellStyle name="Output 2 2 25" xfId="1044"/>
    <cellStyle name="Output 2 2 25 2" xfId="2887"/>
    <cellStyle name="Output 2 2 25 3" xfId="2741"/>
    <cellStyle name="Output 2 2 25 4" xfId="2999"/>
    <cellStyle name="Output 2 2 25 5" xfId="3117"/>
    <cellStyle name="Output 2 2 26" xfId="1045"/>
    <cellStyle name="Output 2 2 26 2" xfId="2888"/>
    <cellStyle name="Output 2 2 26 3" xfId="3104"/>
    <cellStyle name="Output 2 2 26 4" xfId="3114"/>
    <cellStyle name="Output 2 2 26 5" xfId="3131"/>
    <cellStyle name="Output 2 2 27" xfId="1046"/>
    <cellStyle name="Output 2 2 27 2" xfId="2889"/>
    <cellStyle name="Output 2 2 27 3" xfId="2740"/>
    <cellStyle name="Output 2 2 27 4" xfId="3000"/>
    <cellStyle name="Output 2 2 27 5" xfId="3136"/>
    <cellStyle name="Output 2 2 28" xfId="1047"/>
    <cellStyle name="Output 2 2 28 2" xfId="2890"/>
    <cellStyle name="Output 2 2 28 3" xfId="2690"/>
    <cellStyle name="Output 2 2 28 4" xfId="3029"/>
    <cellStyle name="Output 2 2 28 5" xfId="3627"/>
    <cellStyle name="Output 2 2 29" xfId="1048"/>
    <cellStyle name="Output 2 2 29 2" xfId="2891"/>
    <cellStyle name="Output 2 2 29 3" xfId="2710"/>
    <cellStyle name="Output 2 2 29 4" xfId="3015"/>
    <cellStyle name="Output 2 2 29 5" xfId="3628"/>
    <cellStyle name="Output 2 2 3" xfId="1049"/>
    <cellStyle name="Output 2 2 3 2" xfId="2892"/>
    <cellStyle name="Output 2 2 3 3" xfId="2699"/>
    <cellStyle name="Output 2 2 3 4" xfId="3022"/>
    <cellStyle name="Output 2 2 3 5" xfId="3629"/>
    <cellStyle name="Output 2 2 30" xfId="1050"/>
    <cellStyle name="Output 2 2 30 2" xfId="2893"/>
    <cellStyle name="Output 2 2 30 3" xfId="2689"/>
    <cellStyle name="Output 2 2 30 4" xfId="3030"/>
    <cellStyle name="Output 2 2 30 5" xfId="3630"/>
    <cellStyle name="Output 2 2 31" xfId="1051"/>
    <cellStyle name="Output 2 2 31 2" xfId="2894"/>
    <cellStyle name="Output 2 2 31 3" xfId="2709"/>
    <cellStyle name="Output 2 2 31 4" xfId="3016"/>
    <cellStyle name="Output 2 2 31 5" xfId="3631"/>
    <cellStyle name="Output 2 2 32" xfId="1052"/>
    <cellStyle name="Output 2 2 32 2" xfId="2895"/>
    <cellStyle name="Output 2 2 32 3" xfId="2698"/>
    <cellStyle name="Output 2 2 32 4" xfId="3023"/>
    <cellStyle name="Output 2 2 32 5" xfId="3632"/>
    <cellStyle name="Output 2 2 33" xfId="1053"/>
    <cellStyle name="Output 2 2 33 2" xfId="2896"/>
    <cellStyle name="Output 2 2 33 3" xfId="2092"/>
    <cellStyle name="Output 2 2 33 4" xfId="3096"/>
    <cellStyle name="Output 2 2 33 5" xfId="3633"/>
    <cellStyle name="Output 2 2 34" xfId="1054"/>
    <cellStyle name="Output 2 2 34 2" xfId="2897"/>
    <cellStyle name="Output 2 2 34 3" xfId="2091"/>
    <cellStyle name="Output 2 2 34 4" xfId="3100"/>
    <cellStyle name="Output 2 2 34 5" xfId="3634"/>
    <cellStyle name="Output 2 2 35" xfId="2680"/>
    <cellStyle name="Output 2 2 36" xfId="3039"/>
    <cellStyle name="Output 2 2 37" xfId="3110"/>
    <cellStyle name="Output 2 2 38" xfId="3615"/>
    <cellStyle name="Output 2 2 4" xfId="1055"/>
    <cellStyle name="Output 2 2 4 2" xfId="2898"/>
    <cellStyle name="Output 2 2 4 3" xfId="2672"/>
    <cellStyle name="Output 2 2 4 4" xfId="3046"/>
    <cellStyle name="Output 2 2 4 5" xfId="3635"/>
    <cellStyle name="Output 2 2 5" xfId="1056"/>
    <cellStyle name="Output 2 2 5 2" xfId="2899"/>
    <cellStyle name="Output 2 2 5 3" xfId="2658"/>
    <cellStyle name="Output 2 2 5 4" xfId="3058"/>
    <cellStyle name="Output 2 2 5 5" xfId="3636"/>
    <cellStyle name="Output 2 2 6" xfId="1057"/>
    <cellStyle name="Output 2 2 6 2" xfId="2900"/>
    <cellStyle name="Output 2 2 6 3" xfId="2640"/>
    <cellStyle name="Output 2 2 6 4" xfId="3070"/>
    <cellStyle name="Output 2 2 6 5" xfId="3637"/>
    <cellStyle name="Output 2 2 7" xfId="1058"/>
    <cellStyle name="Output 2 2 7 2" xfId="2901"/>
    <cellStyle name="Output 2 2 7 3" xfId="2090"/>
    <cellStyle name="Output 2 2 7 4" xfId="3086"/>
    <cellStyle name="Output 2 2 7 5" xfId="3655"/>
    <cellStyle name="Output 2 2 8" xfId="1059"/>
    <cellStyle name="Output 2 2 8 2" xfId="2902"/>
    <cellStyle name="Output 2 2 8 3" xfId="2671"/>
    <cellStyle name="Output 2 2 8 4" xfId="3047"/>
    <cellStyle name="Output 2 2 8 5" xfId="3659"/>
    <cellStyle name="Output 2 2 9" xfId="1060"/>
    <cellStyle name="Output 2 2 9 2" xfId="2903"/>
    <cellStyle name="Output 2 2 9 3" xfId="2638"/>
    <cellStyle name="Output 2 2 9 4" xfId="3072"/>
    <cellStyle name="Output 2 2 9 5" xfId="3673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0 5" xfId="3646"/>
    <cellStyle name="Total 2 2 11" xfId="1062"/>
    <cellStyle name="Total 2 2 11 2" xfId="2905"/>
    <cellStyle name="Total 2 2 11 3" xfId="2739"/>
    <cellStyle name="Total 2 2 11 4" xfId="3001"/>
    <cellStyle name="Total 2 2 11 5" xfId="3648"/>
    <cellStyle name="Total 2 2 12" xfId="1063"/>
    <cellStyle name="Total 2 2 12 2" xfId="2906"/>
    <cellStyle name="Total 2 2 12 3" xfId="2738"/>
    <cellStyle name="Total 2 2 12 4" xfId="3002"/>
    <cellStyle name="Total 2 2 12 5" xfId="3638"/>
    <cellStyle name="Total 2 2 13" xfId="1064"/>
    <cellStyle name="Total 2 2 13 2" xfId="2907"/>
    <cellStyle name="Total 2 2 13 3" xfId="2737"/>
    <cellStyle name="Total 2 2 13 4" xfId="3003"/>
    <cellStyle name="Total 2 2 13 5" xfId="3639"/>
    <cellStyle name="Total 2 2 14" xfId="1065"/>
    <cellStyle name="Total 2 2 14 2" xfId="2908"/>
    <cellStyle name="Total 2 2 14 3" xfId="2736"/>
    <cellStyle name="Total 2 2 14 4" xfId="3004"/>
    <cellStyle name="Total 2 2 14 5" xfId="3640"/>
    <cellStyle name="Total 2 2 15" xfId="1066"/>
    <cellStyle name="Total 2 2 15 2" xfId="2909"/>
    <cellStyle name="Total 2 2 15 3" xfId="2735"/>
    <cellStyle name="Total 2 2 15 4" xfId="3005"/>
    <cellStyle name="Total 2 2 15 5" xfId="3641"/>
    <cellStyle name="Total 2 2 16" xfId="1067"/>
    <cellStyle name="Total 2 2 16 2" xfId="2910"/>
    <cellStyle name="Total 2 2 16 3" xfId="2734"/>
    <cellStyle name="Total 2 2 16 4" xfId="3006"/>
    <cellStyle name="Total 2 2 16 5" xfId="3642"/>
    <cellStyle name="Total 2 2 17" xfId="1068"/>
    <cellStyle name="Total 2 2 17 2" xfId="2911"/>
    <cellStyle name="Total 2 2 17 3" xfId="2733"/>
    <cellStyle name="Total 2 2 17 4" xfId="3007"/>
    <cellStyle name="Total 2 2 17 5" xfId="3643"/>
    <cellStyle name="Total 2 2 18" xfId="1069"/>
    <cellStyle name="Total 2 2 18 2" xfId="2912"/>
    <cellStyle name="Total 2 2 18 3" xfId="2643"/>
    <cellStyle name="Total 2 2 18 4" xfId="3067"/>
    <cellStyle name="Total 2 2 18 5" xfId="3679"/>
    <cellStyle name="Total 2 2 19" xfId="1070"/>
    <cellStyle name="Total 2 2 19 2" xfId="2913"/>
    <cellStyle name="Total 2 2 19 3" xfId="2088"/>
    <cellStyle name="Total 2 2 19 4" xfId="3085"/>
    <cellStyle name="Total 2 2 19 5" xfId="3686"/>
    <cellStyle name="Total 2 2 2" xfId="1071"/>
    <cellStyle name="Total 2 2 2 2" xfId="2914"/>
    <cellStyle name="Total 2 2 2 3" xfId="2669"/>
    <cellStyle name="Total 2 2 2 4" xfId="3049"/>
    <cellStyle name="Total 2 2 2 5" xfId="3189"/>
    <cellStyle name="Total 2 2 20" xfId="1072"/>
    <cellStyle name="Total 2 2 20 2" xfId="2915"/>
    <cellStyle name="Total 2 2 20 3" xfId="2634"/>
    <cellStyle name="Total 2 2 20 4" xfId="3076"/>
    <cellStyle name="Total 2 2 20 5" xfId="3761"/>
    <cellStyle name="Total 2 2 21" xfId="1073"/>
    <cellStyle name="Total 2 2 21 2" xfId="2916"/>
    <cellStyle name="Total 2 2 21 3" xfId="2093"/>
    <cellStyle name="Total 2 2 21 4" xfId="3088"/>
    <cellStyle name="Total 2 2 21 5" xfId="3669"/>
    <cellStyle name="Total 2 2 22" xfId="1074"/>
    <cellStyle name="Total 2 2 22 2" xfId="2917"/>
    <cellStyle name="Total 2 2 22 3" xfId="2668"/>
    <cellStyle name="Total 2 2 22 4" xfId="3050"/>
    <cellStyle name="Total 2 2 22 5" xfId="3793"/>
    <cellStyle name="Total 2 2 23" xfId="1075"/>
    <cellStyle name="Total 2 2 23 2" xfId="2918"/>
    <cellStyle name="Total 2 2 23 3" xfId="2636"/>
    <cellStyle name="Total 2 2 23 4" xfId="3074"/>
    <cellStyle name="Total 2 2 23 5" xfId="3789"/>
    <cellStyle name="Total 2 2 24" xfId="1076"/>
    <cellStyle name="Total 2 2 24 2" xfId="2919"/>
    <cellStyle name="Total 2 2 24 3" xfId="2084"/>
    <cellStyle name="Total 2 2 24 4" xfId="3089"/>
    <cellStyle name="Total 2 2 24 5" xfId="3777"/>
    <cellStyle name="Total 2 2 25" xfId="1077"/>
    <cellStyle name="Total 2 2 25 2" xfId="2920"/>
    <cellStyle name="Total 2 2 25 3" xfId="2667"/>
    <cellStyle name="Total 2 2 25 4" xfId="3051"/>
    <cellStyle name="Total 2 2 25 5" xfId="3765"/>
    <cellStyle name="Total 2 2 26" xfId="1078"/>
    <cellStyle name="Total 2 2 26 2" xfId="2921"/>
    <cellStyle name="Total 2 2 26 3" xfId="2644"/>
    <cellStyle name="Total 2 2 26 4" xfId="3066"/>
    <cellStyle name="Total 2 2 26 5" xfId="3758"/>
    <cellStyle name="Total 2 2 27" xfId="1079"/>
    <cellStyle name="Total 2 2 27 2" xfId="2922"/>
    <cellStyle name="Total 2 2 27 3" xfId="2081"/>
    <cellStyle name="Total 2 2 27 4" xfId="3090"/>
    <cellStyle name="Total 2 2 27 5" xfId="3792"/>
    <cellStyle name="Total 2 2 28" xfId="1080"/>
    <cellStyle name="Total 2 2 28 2" xfId="2923"/>
    <cellStyle name="Total 2 2 28 3" xfId="2666"/>
    <cellStyle name="Total 2 2 28 4" xfId="3052"/>
    <cellStyle name="Total 2 2 28 5" xfId="3790"/>
    <cellStyle name="Total 2 2 29" xfId="1081"/>
    <cellStyle name="Total 2 2 29 2" xfId="2924"/>
    <cellStyle name="Total 2 2 29 3" xfId="2635"/>
    <cellStyle name="Total 2 2 29 4" xfId="3075"/>
    <cellStyle name="Total 2 2 29 5" xfId="3776"/>
    <cellStyle name="Total 2 2 3" xfId="1082"/>
    <cellStyle name="Total 2 2 3 2" xfId="2925"/>
    <cellStyle name="Total 2 2 3 3" xfId="2082"/>
    <cellStyle name="Total 2 2 3 4" xfId="3091"/>
    <cellStyle name="Total 2 2 3 5" xfId="3764"/>
    <cellStyle name="Total 2 2 30" xfId="1083"/>
    <cellStyle name="Total 2 2 30 2" xfId="2926"/>
    <cellStyle name="Total 2 2 30 3" xfId="2665"/>
    <cellStyle name="Total 2 2 30 4" xfId="3053"/>
    <cellStyle name="Total 2 2 30 5" xfId="3757"/>
    <cellStyle name="Total 2 2 31" xfId="1084"/>
    <cellStyle name="Total 2 2 31 2" xfId="2927"/>
    <cellStyle name="Total 2 2 31 3" xfId="2641"/>
    <cellStyle name="Total 2 2 31 4" xfId="3069"/>
    <cellStyle name="Total 2 2 31 5" xfId="3710"/>
    <cellStyle name="Total 2 2 32" xfId="1085"/>
    <cellStyle name="Total 2 2 32 2" xfId="2928"/>
    <cellStyle name="Total 2 2 32 3" xfId="2123"/>
    <cellStyle name="Total 2 2 32 4" xfId="3087"/>
    <cellStyle name="Total 2 2 32 5" xfId="3806"/>
    <cellStyle name="Total 2 2 33" xfId="1086"/>
    <cellStyle name="Total 2 2 33 2" xfId="2929"/>
    <cellStyle name="Total 2 2 33 3" xfId="2664"/>
    <cellStyle name="Total 2 2 33 4" xfId="3054"/>
    <cellStyle name="Total 2 2 33 5" xfId="3768"/>
    <cellStyle name="Total 2 2 34" xfId="1087"/>
    <cellStyle name="Total 2 2 34 2" xfId="2930"/>
    <cellStyle name="Total 2 2 34 3" xfId="2639"/>
    <cellStyle name="Total 2 2 34 4" xfId="3071"/>
    <cellStyle name="Total 2 2 34 5" xfId="3807"/>
    <cellStyle name="Total 2 2 35" xfId="2685"/>
    <cellStyle name="Total 2 2 36" xfId="3034"/>
    <cellStyle name="Total 2 2 37" xfId="3109"/>
    <cellStyle name="Total 2 2 38" xfId="3616"/>
    <cellStyle name="Total 2 2 4" xfId="1088"/>
    <cellStyle name="Total 2 2 4 2" xfId="2931"/>
    <cellStyle name="Total 2 2 4 3" xfId="2095"/>
    <cellStyle name="Total 2 2 4 4" xfId="3080"/>
    <cellStyle name="Total 2 2 4 5" xfId="3727"/>
    <cellStyle name="Total 2 2 5" xfId="1089"/>
    <cellStyle name="Total 2 2 5 2" xfId="2932"/>
    <cellStyle name="Total 2 2 5 3" xfId="2732"/>
    <cellStyle name="Total 2 2 5 4" xfId="3008"/>
    <cellStyle name="Total 2 2 5 5" xfId="3726"/>
    <cellStyle name="Total 2 2 6" xfId="1090"/>
    <cellStyle name="Total 2 2 6 2" xfId="2933"/>
    <cellStyle name="Total 2 2 6 3" xfId="2731"/>
    <cellStyle name="Total 2 2 6 4" xfId="3009"/>
    <cellStyle name="Total 2 2 6 5" xfId="3719"/>
    <cellStyle name="Total 2 2 7" xfId="1091"/>
    <cellStyle name="Total 2 2 7 2" xfId="2934"/>
    <cellStyle name="Total 2 2 7 3" xfId="2730"/>
    <cellStyle name="Total 2 2 7 4" xfId="3010"/>
    <cellStyle name="Total 2 2 7 5" xfId="3725"/>
    <cellStyle name="Total 2 2 8" xfId="1092"/>
    <cellStyle name="Total 2 2 8 2" xfId="2935"/>
    <cellStyle name="Total 2 2 8 3" xfId="2729"/>
    <cellStyle name="Total 2 2 8 4" xfId="3011"/>
    <cellStyle name="Total 2 2 8 5" xfId="3742"/>
    <cellStyle name="Total 2 2 9" xfId="1093"/>
    <cellStyle name="Total 2 2 9 2" xfId="2936"/>
    <cellStyle name="Total 2 2 9 3" xfId="2728"/>
    <cellStyle name="Total 2 2 9 4" xfId="3012"/>
    <cellStyle name="Total 2 2 9 5" xfId="3724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2 3" xfId="3683"/>
    <cellStyle name="Обычный 2 14 3" xfId="2175"/>
    <cellStyle name="Обычный 2 14 4" xfId="3187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2 3" xfId="3691"/>
    <cellStyle name="Обычный 2 9 3" xfId="2176"/>
    <cellStyle name="Обычный 2 9 4" xfId="3190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colors>
    <mruColors>
      <color rgb="FFFFAC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K26"/>
  <sheetViews>
    <sheetView zoomScale="70" zoomScaleNormal="70" zoomScaleSheetLayoutView="100" workbookViewId="0">
      <selection activeCell="G13" sqref="G13"/>
    </sheetView>
  </sheetViews>
  <sheetFormatPr defaultColWidth="9.09765625" defaultRowHeight="17.75"/>
  <cols>
    <col min="1" max="1" width="6.796875" style="12" customWidth="1"/>
    <col min="2" max="2" width="10.3984375" style="81" customWidth="1"/>
    <col min="3" max="3" width="15.19921875" style="12" customWidth="1"/>
    <col min="4" max="6" width="46.296875" style="12" customWidth="1"/>
    <col min="7" max="8" width="26" style="12" customWidth="1"/>
    <col min="9" max="10" width="12.19921875" style="12" customWidth="1"/>
    <col min="11" max="16384" width="9.09765625" style="12"/>
  </cols>
  <sheetData>
    <row r="1" spans="1:37" ht="37.35" customHeight="1">
      <c r="F1" s="286" t="s">
        <v>18</v>
      </c>
      <c r="G1" s="286"/>
      <c r="H1" s="286"/>
    </row>
    <row r="2" spans="1:37" ht="17.600000000000001" customHeight="1">
      <c r="F2" s="286" t="s">
        <v>51</v>
      </c>
      <c r="G2" s="286"/>
      <c r="H2" s="286"/>
    </row>
    <row r="3" spans="1:37" ht="17.600000000000001" customHeight="1">
      <c r="F3" s="286" t="s">
        <v>0</v>
      </c>
      <c r="G3" s="286"/>
      <c r="H3" s="286"/>
    </row>
    <row r="6" spans="1:37" ht="75.900000000000006" customHeight="1">
      <c r="A6" s="287" t="s">
        <v>588</v>
      </c>
      <c r="B6" s="287"/>
      <c r="C6" s="287"/>
      <c r="D6" s="287"/>
      <c r="E6" s="287"/>
      <c r="F6" s="287"/>
      <c r="G6" s="287"/>
      <c r="H6" s="287"/>
    </row>
    <row r="7" spans="1:37">
      <c r="A7" s="51"/>
      <c r="B7" s="51"/>
      <c r="C7" s="51"/>
      <c r="D7" s="51"/>
      <c r="E7" s="51"/>
      <c r="F7" s="51"/>
    </row>
    <row r="9" spans="1:37">
      <c r="D9" s="50"/>
      <c r="E9" s="50"/>
      <c r="F9" s="50"/>
      <c r="H9" s="50" t="s">
        <v>9</v>
      </c>
    </row>
    <row r="10" spans="1:37" ht="61.25" customHeight="1">
      <c r="A10" s="283" t="s">
        <v>52</v>
      </c>
      <c r="B10" s="283" t="s">
        <v>1</v>
      </c>
      <c r="C10" s="283"/>
      <c r="D10" s="283" t="s">
        <v>53</v>
      </c>
      <c r="E10" s="283" t="s">
        <v>54</v>
      </c>
      <c r="F10" s="283" t="s">
        <v>55</v>
      </c>
      <c r="G10" s="281" t="s">
        <v>589</v>
      </c>
      <c r="H10" s="282"/>
    </row>
    <row r="11" spans="1:37" ht="24.75" customHeight="1">
      <c r="A11" s="283"/>
      <c r="B11" s="283"/>
      <c r="C11" s="283"/>
      <c r="D11" s="283"/>
      <c r="E11" s="283"/>
      <c r="F11" s="283"/>
      <c r="G11" s="283" t="s">
        <v>2</v>
      </c>
      <c r="H11" s="283" t="s">
        <v>3</v>
      </c>
    </row>
    <row r="12" spans="1:37">
      <c r="A12" s="283"/>
      <c r="B12" s="44" t="s">
        <v>14</v>
      </c>
      <c r="C12" s="44" t="s">
        <v>15</v>
      </c>
      <c r="D12" s="283"/>
      <c r="E12" s="283"/>
      <c r="F12" s="283"/>
      <c r="G12" s="283"/>
      <c r="H12" s="283"/>
    </row>
    <row r="13" spans="1:37" s="52" customFormat="1">
      <c r="A13" s="284" t="s">
        <v>56</v>
      </c>
      <c r="B13" s="284"/>
      <c r="C13" s="284"/>
      <c r="D13" s="284"/>
      <c r="E13" s="284"/>
      <c r="F13" s="284"/>
      <c r="G13" s="1">
        <f t="shared" ref="G13:H13" si="0">+G15</f>
        <v>0</v>
      </c>
      <c r="H13" s="1">
        <f t="shared" si="0"/>
        <v>0</v>
      </c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</row>
    <row r="14" spans="1:37" s="52" customFormat="1">
      <c r="A14" s="285" t="s">
        <v>49</v>
      </c>
      <c r="B14" s="285"/>
      <c r="C14" s="285"/>
      <c r="D14" s="285"/>
      <c r="E14" s="285"/>
      <c r="F14" s="285"/>
      <c r="G14" s="1"/>
      <c r="H14" s="1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</row>
    <row r="15" spans="1:37" s="52" customFormat="1">
      <c r="A15" s="284" t="s">
        <v>17</v>
      </c>
      <c r="B15" s="284"/>
      <c r="C15" s="284"/>
      <c r="D15" s="284"/>
      <c r="E15" s="284"/>
      <c r="F15" s="284"/>
      <c r="G15" s="1">
        <f>+G16+G18+G20+G23</f>
        <v>0</v>
      </c>
      <c r="H15" s="1">
        <f>+H16+H18+H20+H23</f>
        <v>0</v>
      </c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</row>
    <row r="16" spans="1:37" ht="149.94999999999999">
      <c r="A16" s="48"/>
      <c r="B16" s="37">
        <v>1162</v>
      </c>
      <c r="C16" s="49"/>
      <c r="D16" s="49" t="s">
        <v>573</v>
      </c>
      <c r="E16" s="49" t="s">
        <v>606</v>
      </c>
      <c r="F16" s="49" t="s">
        <v>607</v>
      </c>
      <c r="G16" s="158">
        <f>+G17</f>
        <v>-2906353.9</v>
      </c>
      <c r="H16" s="158">
        <f>+H17</f>
        <v>-3408199.8</v>
      </c>
    </row>
    <row r="17" spans="1:37" ht="70.95">
      <c r="A17" s="87"/>
      <c r="B17" s="86"/>
      <c r="C17" s="87" t="s">
        <v>608</v>
      </c>
      <c r="D17" s="87" t="s">
        <v>535</v>
      </c>
      <c r="E17" s="87" t="s">
        <v>609</v>
      </c>
      <c r="F17" s="87" t="s">
        <v>57</v>
      </c>
      <c r="G17" s="160">
        <f>+'Հավելված N 2'!G26</f>
        <v>-2906353.9</v>
      </c>
      <c r="H17" s="160">
        <f>+'Հավելված N 2'!H26</f>
        <v>-3408199.8</v>
      </c>
      <c r="AG17" s="88"/>
      <c r="AH17" s="88"/>
      <c r="AI17" s="88"/>
      <c r="AJ17" s="88"/>
      <c r="AK17" s="88"/>
    </row>
    <row r="18" spans="1:37" ht="116.6">
      <c r="A18" s="48"/>
      <c r="B18" s="37">
        <v>1183</v>
      </c>
      <c r="C18" s="49"/>
      <c r="D18" s="49" t="s">
        <v>565</v>
      </c>
      <c r="E18" s="49" t="s">
        <v>600</v>
      </c>
      <c r="F18" s="49" t="s">
        <v>601</v>
      </c>
      <c r="G18" s="158">
        <f>+G19</f>
        <v>30000</v>
      </c>
      <c r="H18" s="158">
        <f>+H19</f>
        <v>40000</v>
      </c>
    </row>
    <row r="19" spans="1:37" ht="88.7">
      <c r="A19" s="87"/>
      <c r="B19" s="86"/>
      <c r="C19" s="87" t="s">
        <v>602</v>
      </c>
      <c r="D19" s="87" t="s">
        <v>603</v>
      </c>
      <c r="E19" s="87" t="s">
        <v>604</v>
      </c>
      <c r="F19" s="87" t="s">
        <v>605</v>
      </c>
      <c r="G19" s="160">
        <f>+'Հավելված N 2'!G45</f>
        <v>30000</v>
      </c>
      <c r="H19" s="160">
        <f>+'Հավելված N 2'!H45</f>
        <v>40000</v>
      </c>
      <c r="AG19" s="88"/>
      <c r="AH19" s="88"/>
      <c r="AI19" s="88"/>
      <c r="AJ19" s="88"/>
      <c r="AK19" s="88"/>
    </row>
    <row r="20" spans="1:37" ht="133.25">
      <c r="A20" s="48"/>
      <c r="B20" s="37">
        <v>1192</v>
      </c>
      <c r="C20" s="49"/>
      <c r="D20" s="49" t="s">
        <v>591</v>
      </c>
      <c r="E20" s="49" t="s">
        <v>592</v>
      </c>
      <c r="F20" s="49" t="s">
        <v>593</v>
      </c>
      <c r="G20" s="158">
        <f>+G21+G22</f>
        <v>755791.1</v>
      </c>
      <c r="H20" s="158">
        <f>+H21+H22</f>
        <v>1247637</v>
      </c>
    </row>
    <row r="21" spans="1:37" ht="106.4">
      <c r="A21" s="87"/>
      <c r="B21" s="86"/>
      <c r="C21" s="87" t="s">
        <v>594</v>
      </c>
      <c r="D21" s="87" t="s">
        <v>595</v>
      </c>
      <c r="E21" s="87" t="s">
        <v>596</v>
      </c>
      <c r="F21" s="87" t="s">
        <v>57</v>
      </c>
      <c r="G21" s="160">
        <f>+'Հավելված N 2'!G146</f>
        <v>545000</v>
      </c>
      <c r="H21" s="160">
        <f>+'Հավելված N 2'!H146</f>
        <v>545000</v>
      </c>
      <c r="AG21" s="88"/>
      <c r="AH21" s="88"/>
      <c r="AI21" s="88"/>
      <c r="AJ21" s="88"/>
      <c r="AK21" s="88"/>
    </row>
    <row r="22" spans="1:37" ht="53.2">
      <c r="A22" s="48"/>
      <c r="B22" s="42"/>
      <c r="C22" s="87" t="s">
        <v>599</v>
      </c>
      <c r="D22" s="48" t="s">
        <v>597</v>
      </c>
      <c r="E22" s="48" t="s">
        <v>598</v>
      </c>
      <c r="F22" s="48" t="s">
        <v>57</v>
      </c>
      <c r="G22" s="159">
        <f>+'Հավելված N 2'!G58</f>
        <v>210791.1</v>
      </c>
      <c r="H22" s="159">
        <f>+'Հավելված N 2'!H58</f>
        <v>702637</v>
      </c>
    </row>
    <row r="23" spans="1:37" ht="83.3">
      <c r="A23" s="48"/>
      <c r="B23" s="37" t="s">
        <v>58</v>
      </c>
      <c r="C23" s="49"/>
      <c r="D23" s="49" t="s">
        <v>59</v>
      </c>
      <c r="E23" s="49" t="s">
        <v>60</v>
      </c>
      <c r="F23" s="49" t="s">
        <v>61</v>
      </c>
      <c r="G23" s="158">
        <f>+G24+G25+G26</f>
        <v>2120562.7999999998</v>
      </c>
      <c r="H23" s="158">
        <f>+H24+H25+H26</f>
        <v>2120562.7999999998</v>
      </c>
    </row>
    <row r="24" spans="1:37" ht="124.15">
      <c r="A24" s="87"/>
      <c r="B24" s="86"/>
      <c r="C24" s="87" t="s">
        <v>86</v>
      </c>
      <c r="D24" s="87" t="s">
        <v>87</v>
      </c>
      <c r="E24" s="87" t="s">
        <v>88</v>
      </c>
      <c r="F24" s="87" t="s">
        <v>57</v>
      </c>
      <c r="G24" s="160">
        <f>+'Հավելված N 2'!G69</f>
        <v>1300000</v>
      </c>
      <c r="H24" s="160">
        <f>+'Հավելված N 2'!H69</f>
        <v>1300000</v>
      </c>
      <c r="AG24" s="88"/>
      <c r="AH24" s="88"/>
      <c r="AI24" s="88"/>
      <c r="AJ24" s="88"/>
      <c r="AK24" s="88"/>
    </row>
    <row r="25" spans="1:37" ht="124.15">
      <c r="A25" s="48"/>
      <c r="B25" s="42"/>
      <c r="C25" s="48" t="s">
        <v>590</v>
      </c>
      <c r="D25" s="48" t="s">
        <v>575</v>
      </c>
      <c r="E25" s="48" t="s">
        <v>88</v>
      </c>
      <c r="F25" s="48" t="s">
        <v>57</v>
      </c>
      <c r="G25" s="159">
        <f>+'Հավելված N 2'!G78</f>
        <v>700000</v>
      </c>
      <c r="H25" s="159">
        <f>+'Հավելված N 2'!H78</f>
        <v>700000</v>
      </c>
    </row>
    <row r="26" spans="1:37" ht="124.15">
      <c r="A26" s="48"/>
      <c r="B26" s="42"/>
      <c r="C26" s="48" t="s">
        <v>89</v>
      </c>
      <c r="D26" s="48" t="s">
        <v>83</v>
      </c>
      <c r="E26" s="48" t="s">
        <v>90</v>
      </c>
      <c r="F26" s="48" t="s">
        <v>57</v>
      </c>
      <c r="G26" s="159">
        <f>+'Հավելված N 2'!G87</f>
        <v>120562.79999999999</v>
      </c>
      <c r="H26" s="159">
        <f>+'Հավելված N 2'!H87</f>
        <v>120562.79999999999</v>
      </c>
    </row>
  </sheetData>
  <mergeCells count="15">
    <mergeCell ref="G10:H10"/>
    <mergeCell ref="H11:H12"/>
    <mergeCell ref="A15:F15"/>
    <mergeCell ref="A14:F14"/>
    <mergeCell ref="F1:H1"/>
    <mergeCell ref="F3:H3"/>
    <mergeCell ref="F2:H2"/>
    <mergeCell ref="A13:F13"/>
    <mergeCell ref="A6:H6"/>
    <mergeCell ref="D10:D12"/>
    <mergeCell ref="E10:E12"/>
    <mergeCell ref="F10:F12"/>
    <mergeCell ref="B10:C11"/>
    <mergeCell ref="A10:A12"/>
    <mergeCell ref="G11:G12"/>
  </mergeCells>
  <phoneticPr fontId="100" type="noConversion"/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156"/>
  <sheetViews>
    <sheetView topLeftCell="A19" zoomScale="70" zoomScaleNormal="70" zoomScaleSheetLayoutView="100" workbookViewId="0">
      <selection activeCell="F20" sqref="F20"/>
    </sheetView>
  </sheetViews>
  <sheetFormatPr defaultColWidth="9.09765625" defaultRowHeight="17.75"/>
  <cols>
    <col min="1" max="1" width="9.3984375" style="2" customWidth="1"/>
    <col min="2" max="3" width="8.09765625" style="2" customWidth="1"/>
    <col min="4" max="4" width="11.59765625" style="2" customWidth="1"/>
    <col min="5" max="5" width="15.59765625" style="2" customWidth="1"/>
    <col min="6" max="6" width="62.09765625" style="2" customWidth="1"/>
    <col min="7" max="8" width="24.8984375" style="2" customWidth="1"/>
    <col min="9" max="11" width="15" style="2" customWidth="1"/>
    <col min="12" max="16384" width="9.09765625" style="2"/>
  </cols>
  <sheetData>
    <row r="1" spans="1:8" s="15" customFormat="1" ht="37.5" customHeight="1">
      <c r="F1" s="288" t="s">
        <v>117</v>
      </c>
      <c r="G1" s="288"/>
      <c r="H1" s="288"/>
    </row>
    <row r="2" spans="1:8" s="13" customFormat="1" ht="17.600000000000001" customHeight="1">
      <c r="F2" s="289" t="s">
        <v>51</v>
      </c>
      <c r="G2" s="289"/>
      <c r="H2" s="289"/>
    </row>
    <row r="3" spans="1:8" s="13" customFormat="1" ht="17.600000000000001" customHeight="1">
      <c r="F3" s="289" t="s">
        <v>0</v>
      </c>
      <c r="G3" s="289"/>
      <c r="H3" s="289"/>
    </row>
    <row r="4" spans="1:8" ht="13.7" customHeight="1"/>
    <row r="5" spans="1:8" ht="13.7" customHeight="1"/>
    <row r="6" spans="1:8" ht="13.7" customHeight="1"/>
    <row r="7" spans="1:8" ht="52.55" customHeight="1">
      <c r="A7" s="290" t="s">
        <v>587</v>
      </c>
      <c r="B7" s="290"/>
      <c r="C7" s="290"/>
      <c r="D7" s="290"/>
      <c r="E7" s="290"/>
      <c r="F7" s="290"/>
      <c r="G7" s="290"/>
      <c r="H7" s="290"/>
    </row>
    <row r="8" spans="1:8">
      <c r="A8" s="25"/>
      <c r="B8" s="25"/>
      <c r="C8" s="25"/>
      <c r="D8" s="25"/>
      <c r="E8" s="25"/>
      <c r="F8" s="25"/>
      <c r="G8" s="25"/>
      <c r="H8" s="25"/>
    </row>
    <row r="10" spans="1:8">
      <c r="H10" s="13" t="s">
        <v>9</v>
      </c>
    </row>
    <row r="11" spans="1:8" s="8" customFormat="1" ht="54.8" customHeight="1">
      <c r="A11" s="291" t="s">
        <v>10</v>
      </c>
      <c r="B11" s="291"/>
      <c r="C11" s="291"/>
      <c r="D11" s="291" t="s">
        <v>1</v>
      </c>
      <c r="E11" s="291"/>
      <c r="F11" s="291" t="s">
        <v>5</v>
      </c>
      <c r="G11" s="281" t="s">
        <v>546</v>
      </c>
      <c r="H11" s="282"/>
    </row>
    <row r="12" spans="1:8" s="8" customFormat="1">
      <c r="A12" s="14" t="s">
        <v>21</v>
      </c>
      <c r="B12" s="14" t="s">
        <v>22</v>
      </c>
      <c r="C12" s="14" t="s">
        <v>11</v>
      </c>
      <c r="D12" s="14" t="s">
        <v>4</v>
      </c>
      <c r="E12" s="14" t="s">
        <v>15</v>
      </c>
      <c r="F12" s="291"/>
      <c r="G12" s="14" t="s">
        <v>2</v>
      </c>
      <c r="H12" s="14" t="s">
        <v>3</v>
      </c>
    </row>
    <row r="13" spans="1:8" s="8" customFormat="1" ht="34.950000000000003" customHeight="1">
      <c r="A13" s="7"/>
      <c r="B13" s="7"/>
      <c r="C13" s="7"/>
      <c r="D13" s="14"/>
      <c r="E13" s="14"/>
      <c r="F13" s="11" t="s">
        <v>8</v>
      </c>
      <c r="G13" s="6">
        <f t="shared" ref="G13:H13" si="0">+G15</f>
        <v>0</v>
      </c>
      <c r="H13" s="6">
        <f t="shared" si="0"/>
        <v>0</v>
      </c>
    </row>
    <row r="14" spans="1:8" s="8" customFormat="1">
      <c r="A14" s="7"/>
      <c r="B14" s="7"/>
      <c r="C14" s="7"/>
      <c r="D14" s="14"/>
      <c r="E14" s="14"/>
      <c r="F14" s="7" t="s">
        <v>37</v>
      </c>
      <c r="G14" s="1"/>
      <c r="H14" s="1"/>
    </row>
    <row r="15" spans="1:8" s="8" customFormat="1" ht="33.35">
      <c r="A15" s="7"/>
      <c r="B15" s="7"/>
      <c r="C15" s="7"/>
      <c r="D15" s="14"/>
      <c r="E15" s="14"/>
      <c r="F15" s="3" t="s">
        <v>17</v>
      </c>
      <c r="G15" s="1">
        <f>+G16+G35</f>
        <v>0</v>
      </c>
      <c r="H15" s="1">
        <f>+H16+H35</f>
        <v>0</v>
      </c>
    </row>
    <row r="16" spans="1:8" s="8" customFormat="1" ht="33.35">
      <c r="A16" s="297" t="s">
        <v>39</v>
      </c>
      <c r="B16" s="307"/>
      <c r="C16" s="307"/>
      <c r="D16" s="226"/>
      <c r="E16" s="227"/>
      <c r="F16" s="108" t="s">
        <v>570</v>
      </c>
      <c r="G16" s="225">
        <f t="shared" ref="G16:H16" si="1">+G18</f>
        <v>-2906353.9</v>
      </c>
      <c r="H16" s="225">
        <f t="shared" si="1"/>
        <v>-3408199.8</v>
      </c>
    </row>
    <row r="17" spans="1:8" s="8" customFormat="1" ht="16.95" customHeight="1">
      <c r="A17" s="298"/>
      <c r="B17" s="307"/>
      <c r="C17" s="307"/>
      <c r="D17" s="228"/>
      <c r="E17" s="229"/>
      <c r="F17" s="103" t="s">
        <v>6</v>
      </c>
      <c r="G17" s="230"/>
      <c r="H17" s="230"/>
    </row>
    <row r="18" spans="1:8" s="8" customFormat="1">
      <c r="A18" s="298"/>
      <c r="B18" s="297" t="s">
        <v>571</v>
      </c>
      <c r="C18" s="307"/>
      <c r="D18" s="228"/>
      <c r="E18" s="229"/>
      <c r="F18" s="108" t="s">
        <v>572</v>
      </c>
      <c r="G18" s="231">
        <f t="shared" ref="G18:H18" si="2">+G20</f>
        <v>-2906353.9</v>
      </c>
      <c r="H18" s="231">
        <f t="shared" si="2"/>
        <v>-3408199.8</v>
      </c>
    </row>
    <row r="19" spans="1:8" s="8" customFormat="1" ht="16.95" customHeight="1">
      <c r="A19" s="298"/>
      <c r="B19" s="298"/>
      <c r="C19" s="307"/>
      <c r="D19" s="228"/>
      <c r="E19" s="229"/>
      <c r="F19" s="103" t="s">
        <v>6</v>
      </c>
      <c r="G19" s="231"/>
      <c r="H19" s="230"/>
    </row>
    <row r="20" spans="1:8" s="8" customFormat="1">
      <c r="A20" s="298"/>
      <c r="B20" s="298"/>
      <c r="C20" s="297" t="s">
        <v>39</v>
      </c>
      <c r="D20" s="228"/>
      <c r="E20" s="229"/>
      <c r="F20" s="108" t="s">
        <v>572</v>
      </c>
      <c r="G20" s="231">
        <f>+G22</f>
        <v>-2906353.9</v>
      </c>
      <c r="H20" s="231">
        <f>+H22</f>
        <v>-3408199.8</v>
      </c>
    </row>
    <row r="21" spans="1:8" s="8" customFormat="1" ht="16.95" customHeight="1">
      <c r="A21" s="298"/>
      <c r="B21" s="298"/>
      <c r="C21" s="298"/>
      <c r="D21" s="228"/>
      <c r="E21" s="229"/>
      <c r="F21" s="103" t="s">
        <v>6</v>
      </c>
      <c r="G21" s="231"/>
      <c r="H21" s="232"/>
    </row>
    <row r="22" spans="1:8" s="8" customFormat="1" ht="35.5">
      <c r="A22" s="298"/>
      <c r="B22" s="298"/>
      <c r="C22" s="298"/>
      <c r="D22" s="228"/>
      <c r="E22" s="229"/>
      <c r="F22" s="109" t="s">
        <v>12</v>
      </c>
      <c r="G22" s="231">
        <f>+G24</f>
        <v>-2906353.9</v>
      </c>
      <c r="H22" s="232">
        <f>+H24</f>
        <v>-3408199.8</v>
      </c>
    </row>
    <row r="23" spans="1:8" s="8" customFormat="1" ht="16.95" customHeight="1">
      <c r="A23" s="298"/>
      <c r="B23" s="298"/>
      <c r="C23" s="298"/>
      <c r="D23" s="233"/>
      <c r="E23" s="234"/>
      <c r="F23" s="103" t="s">
        <v>6</v>
      </c>
      <c r="G23" s="231"/>
      <c r="H23" s="232"/>
    </row>
    <row r="24" spans="1:8" s="8" customFormat="1" ht="18" customHeight="1">
      <c r="A24" s="298"/>
      <c r="B24" s="298"/>
      <c r="C24" s="298"/>
      <c r="D24" s="162">
        <v>1162</v>
      </c>
      <c r="E24" s="292" t="s">
        <v>573</v>
      </c>
      <c r="F24" s="292"/>
      <c r="G24" s="225">
        <f t="shared" ref="G24:H24" si="3">+G26</f>
        <v>-2906353.9</v>
      </c>
      <c r="H24" s="225">
        <f t="shared" si="3"/>
        <v>-3408199.8</v>
      </c>
    </row>
    <row r="25" spans="1:8" s="8" customFormat="1" ht="16.95" customHeight="1">
      <c r="A25" s="298"/>
      <c r="B25" s="298"/>
      <c r="C25" s="298"/>
      <c r="D25" s="293"/>
      <c r="E25" s="110"/>
      <c r="F25" s="103" t="s">
        <v>6</v>
      </c>
      <c r="G25" s="225"/>
      <c r="H25" s="225"/>
    </row>
    <row r="26" spans="1:8" s="8" customFormat="1" ht="66.650000000000006">
      <c r="A26" s="298"/>
      <c r="B26" s="298"/>
      <c r="C26" s="298"/>
      <c r="D26" s="294"/>
      <c r="E26" s="96">
        <v>32004</v>
      </c>
      <c r="F26" s="101" t="s">
        <v>544</v>
      </c>
      <c r="G26" s="235">
        <f>+G28</f>
        <v>-2906353.9</v>
      </c>
      <c r="H26" s="235">
        <f>+H28</f>
        <v>-3408199.8</v>
      </c>
    </row>
    <row r="27" spans="1:8" s="8" customFormat="1">
      <c r="A27" s="298"/>
      <c r="B27" s="298"/>
      <c r="C27" s="298"/>
      <c r="D27" s="294"/>
      <c r="E27" s="293"/>
      <c r="F27" s="103" t="s">
        <v>16</v>
      </c>
      <c r="G27" s="231"/>
      <c r="H27" s="230"/>
    </row>
    <row r="28" spans="1:8" s="9" customFormat="1" ht="53.2">
      <c r="A28" s="298"/>
      <c r="B28" s="298"/>
      <c r="C28" s="298"/>
      <c r="D28" s="294"/>
      <c r="E28" s="294"/>
      <c r="F28" s="111" t="s">
        <v>574</v>
      </c>
      <c r="G28" s="236">
        <f>+G30</f>
        <v>-2906353.9</v>
      </c>
      <c r="H28" s="236">
        <f>+H30</f>
        <v>-3408199.8</v>
      </c>
    </row>
    <row r="29" spans="1:8" s="8" customFormat="1" ht="53.2">
      <c r="A29" s="298"/>
      <c r="B29" s="298"/>
      <c r="C29" s="298"/>
      <c r="D29" s="294"/>
      <c r="E29" s="294"/>
      <c r="F29" s="103" t="s">
        <v>13</v>
      </c>
      <c r="G29" s="115"/>
      <c r="H29" s="230"/>
    </row>
    <row r="30" spans="1:8" s="8" customFormat="1" ht="16.95" customHeight="1">
      <c r="A30" s="298"/>
      <c r="B30" s="298"/>
      <c r="C30" s="298"/>
      <c r="D30" s="294"/>
      <c r="E30" s="294"/>
      <c r="F30" s="106" t="s">
        <v>7</v>
      </c>
      <c r="G30" s="231">
        <f t="shared" ref="G30:H30" si="4">+G31</f>
        <v>-2906353.9</v>
      </c>
      <c r="H30" s="231">
        <f t="shared" si="4"/>
        <v>-3408199.8</v>
      </c>
    </row>
    <row r="31" spans="1:8" s="8" customFormat="1" ht="16.95" customHeight="1">
      <c r="A31" s="298"/>
      <c r="B31" s="298"/>
      <c r="C31" s="298"/>
      <c r="D31" s="294"/>
      <c r="E31" s="294"/>
      <c r="F31" s="103" t="s">
        <v>553</v>
      </c>
      <c r="G31" s="115">
        <f t="shared" ref="G31:H33" si="5">+G32</f>
        <v>-2906353.9</v>
      </c>
      <c r="H31" s="237">
        <f t="shared" si="5"/>
        <v>-3408199.8</v>
      </c>
    </row>
    <row r="32" spans="1:8" s="8" customFormat="1">
      <c r="A32" s="298"/>
      <c r="B32" s="298"/>
      <c r="C32" s="298"/>
      <c r="D32" s="294"/>
      <c r="E32" s="294"/>
      <c r="F32" s="103" t="s">
        <v>560</v>
      </c>
      <c r="G32" s="115">
        <f>+G33</f>
        <v>-2906353.9</v>
      </c>
      <c r="H32" s="237">
        <f>+H33</f>
        <v>-3408199.8</v>
      </c>
    </row>
    <row r="33" spans="1:9" s="8" customFormat="1">
      <c r="A33" s="298"/>
      <c r="B33" s="298"/>
      <c r="C33" s="298"/>
      <c r="D33" s="294"/>
      <c r="E33" s="294"/>
      <c r="F33" s="103" t="s">
        <v>77</v>
      </c>
      <c r="G33" s="115">
        <f t="shared" si="5"/>
        <v>-2906353.9</v>
      </c>
      <c r="H33" s="237">
        <f t="shared" si="5"/>
        <v>-3408199.8</v>
      </c>
      <c r="I33" s="238"/>
    </row>
    <row r="34" spans="1:9" s="8" customFormat="1">
      <c r="A34" s="299"/>
      <c r="B34" s="299"/>
      <c r="C34" s="299"/>
      <c r="D34" s="295"/>
      <c r="E34" s="295"/>
      <c r="F34" s="239" t="s">
        <v>79</v>
      </c>
      <c r="G34" s="237">
        <f>+'Հավելված N 4'!E15</f>
        <v>-2906353.9</v>
      </c>
      <c r="H34" s="237">
        <f>+'Հավելված N 4'!F15</f>
        <v>-3408199.8</v>
      </c>
      <c r="I34" s="10"/>
    </row>
    <row r="35" spans="1:9" s="8" customFormat="1">
      <c r="A35" s="296" t="s">
        <v>38</v>
      </c>
      <c r="B35" s="314"/>
      <c r="C35" s="300"/>
      <c r="D35" s="303"/>
      <c r="E35" s="300"/>
      <c r="F35" s="108" t="s">
        <v>40</v>
      </c>
      <c r="G35" s="1">
        <f>+G37+G138</f>
        <v>2906353.9</v>
      </c>
      <c r="H35" s="1">
        <f>+H37+H138</f>
        <v>3408199.8</v>
      </c>
    </row>
    <row r="36" spans="1:9" s="8" customFormat="1" ht="17.600000000000001" customHeight="1">
      <c r="A36" s="296"/>
      <c r="B36" s="314"/>
      <c r="C36" s="301"/>
      <c r="D36" s="304"/>
      <c r="E36" s="301"/>
      <c r="F36" s="103" t="s">
        <v>6</v>
      </c>
      <c r="G36" s="5"/>
      <c r="H36" s="4"/>
    </row>
    <row r="37" spans="1:9" s="8" customFormat="1">
      <c r="A37" s="296"/>
      <c r="B37" s="296" t="s">
        <v>46</v>
      </c>
      <c r="C37" s="301"/>
      <c r="D37" s="304"/>
      <c r="E37" s="301"/>
      <c r="F37" s="108" t="s">
        <v>47</v>
      </c>
      <c r="G37" s="35">
        <f t="shared" ref="G37:H37" si="6">+G39</f>
        <v>2361353.9</v>
      </c>
      <c r="H37" s="35">
        <f t="shared" si="6"/>
        <v>2863199.8</v>
      </c>
    </row>
    <row r="38" spans="1:9" s="9" customFormat="1" ht="17.600000000000001" customHeight="1">
      <c r="A38" s="296"/>
      <c r="B38" s="296"/>
      <c r="C38" s="302"/>
      <c r="D38" s="304"/>
      <c r="E38" s="301"/>
      <c r="F38" s="103" t="s">
        <v>6</v>
      </c>
      <c r="G38" s="35"/>
      <c r="H38" s="35"/>
      <c r="I38" s="8"/>
    </row>
    <row r="39" spans="1:9" s="8" customFormat="1">
      <c r="A39" s="296"/>
      <c r="B39" s="296"/>
      <c r="C39" s="297" t="s">
        <v>39</v>
      </c>
      <c r="D39" s="304"/>
      <c r="E39" s="301"/>
      <c r="F39" s="108" t="s">
        <v>48</v>
      </c>
      <c r="G39" s="35">
        <f t="shared" ref="G39:H39" si="7">+G41</f>
        <v>2361353.9</v>
      </c>
      <c r="H39" s="35">
        <f t="shared" si="7"/>
        <v>2863199.8</v>
      </c>
    </row>
    <row r="40" spans="1:9" s="8" customFormat="1" ht="16.95" customHeight="1">
      <c r="A40" s="296"/>
      <c r="B40" s="296"/>
      <c r="C40" s="298"/>
      <c r="D40" s="304"/>
      <c r="E40" s="301"/>
      <c r="F40" s="103" t="s">
        <v>6</v>
      </c>
      <c r="G40" s="35"/>
      <c r="H40" s="35"/>
    </row>
    <row r="41" spans="1:9" s="8" customFormat="1" ht="16.95" customHeight="1">
      <c r="A41" s="296"/>
      <c r="B41" s="296"/>
      <c r="C41" s="298"/>
      <c r="D41" s="304"/>
      <c r="E41" s="301"/>
      <c r="F41" s="109" t="s">
        <v>12</v>
      </c>
      <c r="G41" s="35">
        <f>+G43+G56+G67</f>
        <v>2361353.9</v>
      </c>
      <c r="H41" s="35">
        <f>+H43+H56+H67</f>
        <v>2863199.8</v>
      </c>
    </row>
    <row r="42" spans="1:9" s="8" customFormat="1" ht="17.600000000000001" customHeight="1">
      <c r="A42" s="296"/>
      <c r="B42" s="296"/>
      <c r="C42" s="298"/>
      <c r="D42" s="305"/>
      <c r="E42" s="302"/>
      <c r="F42" s="103" t="s">
        <v>6</v>
      </c>
      <c r="G42" s="35"/>
      <c r="H42" s="35"/>
    </row>
    <row r="43" spans="1:9" s="8" customFormat="1">
      <c r="A43" s="296"/>
      <c r="B43" s="296"/>
      <c r="C43" s="298"/>
      <c r="D43" s="96">
        <v>1183</v>
      </c>
      <c r="E43" s="292" t="s">
        <v>578</v>
      </c>
      <c r="F43" s="292"/>
      <c r="G43" s="36">
        <f>+G45</f>
        <v>30000</v>
      </c>
      <c r="H43" s="36">
        <f>+H45</f>
        <v>40000</v>
      </c>
    </row>
    <row r="44" spans="1:9" s="8" customFormat="1">
      <c r="A44" s="296"/>
      <c r="B44" s="296"/>
      <c r="C44" s="298"/>
      <c r="D44" s="311"/>
      <c r="E44" s="110"/>
      <c r="F44" s="103" t="s">
        <v>6</v>
      </c>
      <c r="G44" s="36"/>
      <c r="H44" s="36"/>
    </row>
    <row r="45" spans="1:9" ht="50">
      <c r="A45" s="296"/>
      <c r="B45" s="296"/>
      <c r="C45" s="298"/>
      <c r="D45" s="312"/>
      <c r="E45" s="96">
        <v>11002</v>
      </c>
      <c r="F45" s="101" t="s">
        <v>579</v>
      </c>
      <c r="G45" s="38">
        <f t="shared" ref="G45:H45" si="8">+G47</f>
        <v>30000</v>
      </c>
      <c r="H45" s="38">
        <f t="shared" si="8"/>
        <v>40000</v>
      </c>
      <c r="I45" s="8"/>
    </row>
    <row r="46" spans="1:9" s="8" customFormat="1" ht="32.4" customHeight="1">
      <c r="A46" s="296"/>
      <c r="B46" s="296"/>
      <c r="C46" s="298"/>
      <c r="D46" s="312"/>
      <c r="E46" s="308"/>
      <c r="F46" s="103" t="s">
        <v>16</v>
      </c>
      <c r="G46" s="35"/>
      <c r="H46" s="35"/>
    </row>
    <row r="47" spans="1:9" s="8" customFormat="1" ht="34.950000000000003" customHeight="1">
      <c r="A47" s="296"/>
      <c r="B47" s="296"/>
      <c r="C47" s="298"/>
      <c r="D47" s="312"/>
      <c r="E47" s="309"/>
      <c r="F47" s="111" t="s">
        <v>12</v>
      </c>
      <c r="G47" s="39">
        <f t="shared" ref="G47:H47" si="9">+G49</f>
        <v>30000</v>
      </c>
      <c r="H47" s="39">
        <f t="shared" si="9"/>
        <v>40000</v>
      </c>
      <c r="I47" s="9"/>
    </row>
    <row r="48" spans="1:9" s="8" customFormat="1" ht="53.2">
      <c r="A48" s="296"/>
      <c r="B48" s="296"/>
      <c r="C48" s="298"/>
      <c r="D48" s="312"/>
      <c r="E48" s="309"/>
      <c r="F48" s="103" t="s">
        <v>13</v>
      </c>
      <c r="G48" s="41"/>
      <c r="H48" s="40"/>
    </row>
    <row r="49" spans="1:9" s="8" customFormat="1" ht="17.600000000000001" customHeight="1">
      <c r="A49" s="296"/>
      <c r="B49" s="296"/>
      <c r="C49" s="298"/>
      <c r="D49" s="312"/>
      <c r="E49" s="309"/>
      <c r="F49" s="106" t="s">
        <v>7</v>
      </c>
      <c r="G49" s="35">
        <f t="shared" ref="G49:H54" si="10">+G50</f>
        <v>30000</v>
      </c>
      <c r="H49" s="35">
        <f t="shared" si="10"/>
        <v>40000</v>
      </c>
    </row>
    <row r="50" spans="1:9" s="8" customFormat="1" ht="17.600000000000001" customHeight="1">
      <c r="A50" s="296"/>
      <c r="B50" s="296"/>
      <c r="C50" s="298"/>
      <c r="D50" s="312"/>
      <c r="E50" s="309"/>
      <c r="F50" s="103" t="s">
        <v>556</v>
      </c>
      <c r="G50" s="41">
        <f t="shared" si="10"/>
        <v>30000</v>
      </c>
      <c r="H50" s="34">
        <f t="shared" si="10"/>
        <v>40000</v>
      </c>
    </row>
    <row r="51" spans="1:9" s="8" customFormat="1" ht="17.600000000000001" customHeight="1">
      <c r="A51" s="296"/>
      <c r="B51" s="296"/>
      <c r="C51" s="298"/>
      <c r="D51" s="312"/>
      <c r="E51" s="309"/>
      <c r="F51" s="103" t="s">
        <v>580</v>
      </c>
      <c r="G51" s="34">
        <f>+G52+G54</f>
        <v>30000</v>
      </c>
      <c r="H51" s="34">
        <f>+H52+H54</f>
        <v>40000</v>
      </c>
    </row>
    <row r="52" spans="1:9" s="8" customFormat="1" ht="35.5">
      <c r="A52" s="296"/>
      <c r="B52" s="296"/>
      <c r="C52" s="298"/>
      <c r="D52" s="312"/>
      <c r="E52" s="309"/>
      <c r="F52" s="112" t="s">
        <v>583</v>
      </c>
      <c r="G52" s="41">
        <f t="shared" si="10"/>
        <v>12000</v>
      </c>
      <c r="H52" s="34">
        <f t="shared" si="10"/>
        <v>17000</v>
      </c>
      <c r="I52" s="10"/>
    </row>
    <row r="53" spans="1:9" s="8" customFormat="1" ht="35.5">
      <c r="A53" s="296"/>
      <c r="B53" s="296"/>
      <c r="C53" s="298"/>
      <c r="D53" s="312"/>
      <c r="E53" s="309"/>
      <c r="F53" s="112" t="s">
        <v>581</v>
      </c>
      <c r="G53" s="34">
        <v>12000</v>
      </c>
      <c r="H53" s="34">
        <v>17000</v>
      </c>
      <c r="I53" s="10"/>
    </row>
    <row r="54" spans="1:9" s="8" customFormat="1" ht="35.5">
      <c r="A54" s="296"/>
      <c r="B54" s="296"/>
      <c r="C54" s="298"/>
      <c r="D54" s="312"/>
      <c r="E54" s="309"/>
      <c r="F54" s="112" t="s">
        <v>584</v>
      </c>
      <c r="G54" s="41">
        <f t="shared" si="10"/>
        <v>18000</v>
      </c>
      <c r="H54" s="34">
        <f>+H55</f>
        <v>23000</v>
      </c>
      <c r="I54" s="10"/>
    </row>
    <row r="55" spans="1:9" s="8" customFormat="1" ht="35.5">
      <c r="A55" s="296"/>
      <c r="B55" s="296"/>
      <c r="C55" s="298"/>
      <c r="D55" s="313"/>
      <c r="E55" s="310"/>
      <c r="F55" s="112" t="s">
        <v>582</v>
      </c>
      <c r="G55" s="34">
        <v>18000</v>
      </c>
      <c r="H55" s="34">
        <v>23000</v>
      </c>
      <c r="I55" s="10"/>
    </row>
    <row r="56" spans="1:9" s="8" customFormat="1">
      <c r="A56" s="296"/>
      <c r="B56" s="296"/>
      <c r="C56" s="298"/>
      <c r="D56" s="96">
        <v>1192</v>
      </c>
      <c r="E56" s="292" t="s">
        <v>557</v>
      </c>
      <c r="F56" s="292"/>
      <c r="G56" s="36">
        <f>+G58</f>
        <v>210791.1</v>
      </c>
      <c r="H56" s="36">
        <f>+H58</f>
        <v>702637</v>
      </c>
    </row>
    <row r="57" spans="1:9" s="8" customFormat="1">
      <c r="A57" s="296"/>
      <c r="B57" s="296"/>
      <c r="C57" s="298"/>
      <c r="D57" s="311"/>
      <c r="E57" s="110"/>
      <c r="F57" s="103" t="s">
        <v>6</v>
      </c>
      <c r="G57" s="36"/>
      <c r="H57" s="36"/>
    </row>
    <row r="58" spans="1:9" ht="33.35">
      <c r="A58" s="296"/>
      <c r="B58" s="296"/>
      <c r="C58" s="298"/>
      <c r="D58" s="312"/>
      <c r="E58" s="96">
        <v>32007</v>
      </c>
      <c r="F58" s="101" t="s">
        <v>576</v>
      </c>
      <c r="G58" s="38">
        <f t="shared" ref="G58:H58" si="11">+G60</f>
        <v>210791.1</v>
      </c>
      <c r="H58" s="38">
        <f t="shared" si="11"/>
        <v>702637</v>
      </c>
      <c r="I58" s="8"/>
    </row>
    <row r="59" spans="1:9" s="8" customFormat="1" ht="32.4" customHeight="1">
      <c r="A59" s="296"/>
      <c r="B59" s="296"/>
      <c r="C59" s="298"/>
      <c r="D59" s="312"/>
      <c r="E59" s="308"/>
      <c r="F59" s="103" t="s">
        <v>16</v>
      </c>
      <c r="G59" s="35"/>
      <c r="H59" s="35"/>
    </row>
    <row r="60" spans="1:9" s="8" customFormat="1" ht="34.950000000000003" customHeight="1">
      <c r="A60" s="296"/>
      <c r="B60" s="296"/>
      <c r="C60" s="298"/>
      <c r="D60" s="312"/>
      <c r="E60" s="309"/>
      <c r="F60" s="111" t="s">
        <v>12</v>
      </c>
      <c r="G60" s="39">
        <f t="shared" ref="G60:H60" si="12">+G62</f>
        <v>210791.1</v>
      </c>
      <c r="H60" s="39">
        <f t="shared" si="12"/>
        <v>702637</v>
      </c>
      <c r="I60" s="9"/>
    </row>
    <row r="61" spans="1:9" s="8" customFormat="1" ht="53.2">
      <c r="A61" s="296"/>
      <c r="B61" s="296"/>
      <c r="C61" s="298"/>
      <c r="D61" s="312"/>
      <c r="E61" s="309"/>
      <c r="F61" s="103" t="s">
        <v>13</v>
      </c>
      <c r="G61" s="41"/>
      <c r="H61" s="40"/>
    </row>
    <row r="62" spans="1:9" s="8" customFormat="1" ht="17.600000000000001" customHeight="1">
      <c r="A62" s="296"/>
      <c r="B62" s="296"/>
      <c r="C62" s="298"/>
      <c r="D62" s="312"/>
      <c r="E62" s="309"/>
      <c r="F62" s="106" t="s">
        <v>7</v>
      </c>
      <c r="G62" s="35">
        <f t="shared" ref="G62:H65" si="13">+G63</f>
        <v>210791.1</v>
      </c>
      <c r="H62" s="35">
        <f t="shared" si="13"/>
        <v>702637</v>
      </c>
    </row>
    <row r="63" spans="1:9" s="8" customFormat="1" ht="17.600000000000001" customHeight="1">
      <c r="A63" s="296"/>
      <c r="B63" s="296"/>
      <c r="C63" s="298"/>
      <c r="D63" s="312"/>
      <c r="E63" s="309"/>
      <c r="F63" s="103" t="s">
        <v>34</v>
      </c>
      <c r="G63" s="41">
        <f t="shared" si="13"/>
        <v>210791.1</v>
      </c>
      <c r="H63" s="34">
        <f t="shared" si="13"/>
        <v>702637</v>
      </c>
    </row>
    <row r="64" spans="1:9" s="8" customFormat="1" ht="17.600000000000001" customHeight="1">
      <c r="A64" s="296"/>
      <c r="B64" s="296"/>
      <c r="C64" s="298"/>
      <c r="D64" s="312"/>
      <c r="E64" s="309"/>
      <c r="F64" s="103" t="s">
        <v>35</v>
      </c>
      <c r="G64" s="34">
        <f t="shared" si="13"/>
        <v>210791.1</v>
      </c>
      <c r="H64" s="34">
        <f t="shared" si="13"/>
        <v>702637</v>
      </c>
    </row>
    <row r="65" spans="1:9" s="8" customFormat="1" ht="17.600000000000001" customHeight="1">
      <c r="A65" s="296"/>
      <c r="B65" s="296"/>
      <c r="C65" s="298"/>
      <c r="D65" s="312"/>
      <c r="E65" s="309"/>
      <c r="F65" s="112" t="s">
        <v>577</v>
      </c>
      <c r="G65" s="41">
        <f t="shared" si="13"/>
        <v>210791.1</v>
      </c>
      <c r="H65" s="34">
        <f t="shared" si="13"/>
        <v>702637</v>
      </c>
      <c r="I65" s="10"/>
    </row>
    <row r="66" spans="1:9" s="8" customFormat="1" ht="17.600000000000001" customHeight="1">
      <c r="A66" s="296"/>
      <c r="B66" s="296"/>
      <c r="C66" s="298"/>
      <c r="D66" s="313"/>
      <c r="E66" s="310"/>
      <c r="F66" s="112" t="s">
        <v>79</v>
      </c>
      <c r="G66" s="34">
        <f>+'Հավելված N 4'!E18</f>
        <v>210791.1</v>
      </c>
      <c r="H66" s="34">
        <f>+'Հավելված N 4'!F18</f>
        <v>702637</v>
      </c>
      <c r="I66" s="10"/>
    </row>
    <row r="67" spans="1:9" s="8" customFormat="1">
      <c r="A67" s="296"/>
      <c r="B67" s="296"/>
      <c r="C67" s="298"/>
      <c r="D67" s="96">
        <v>1236</v>
      </c>
      <c r="E67" s="292" t="s">
        <v>41</v>
      </c>
      <c r="F67" s="292"/>
      <c r="G67" s="36">
        <f>+G69+G78+G87</f>
        <v>2120562.7999999998</v>
      </c>
      <c r="H67" s="36">
        <f>+H69+H78+H87</f>
        <v>2120562.7999999998</v>
      </c>
    </row>
    <row r="68" spans="1:9" s="8" customFormat="1">
      <c r="A68" s="296"/>
      <c r="B68" s="296"/>
      <c r="C68" s="298"/>
      <c r="D68" s="307"/>
      <c r="E68" s="110"/>
      <c r="F68" s="103" t="s">
        <v>6</v>
      </c>
      <c r="G68" s="36"/>
      <c r="H68" s="36"/>
    </row>
    <row r="69" spans="1:9">
      <c r="A69" s="296"/>
      <c r="B69" s="296"/>
      <c r="C69" s="298"/>
      <c r="D69" s="307"/>
      <c r="E69" s="96">
        <v>32003</v>
      </c>
      <c r="F69" s="101" t="s">
        <v>82</v>
      </c>
      <c r="G69" s="38">
        <f t="shared" ref="G69:H69" si="14">+G71</f>
        <v>1300000</v>
      </c>
      <c r="H69" s="38">
        <f t="shared" si="14"/>
        <v>1300000</v>
      </c>
      <c r="I69" s="8"/>
    </row>
    <row r="70" spans="1:9" s="8" customFormat="1" ht="32.4" customHeight="1">
      <c r="A70" s="296"/>
      <c r="B70" s="296"/>
      <c r="C70" s="298"/>
      <c r="D70" s="307"/>
      <c r="E70" s="308"/>
      <c r="F70" s="103" t="s">
        <v>16</v>
      </c>
      <c r="G70" s="35"/>
      <c r="H70" s="35"/>
    </row>
    <row r="71" spans="1:9" s="8" customFormat="1" ht="34.950000000000003" customHeight="1">
      <c r="A71" s="296"/>
      <c r="B71" s="296"/>
      <c r="C71" s="298"/>
      <c r="D71" s="307"/>
      <c r="E71" s="309"/>
      <c r="F71" s="111" t="s">
        <v>12</v>
      </c>
      <c r="G71" s="39">
        <f t="shared" ref="G71:H71" si="15">+G73</f>
        <v>1300000</v>
      </c>
      <c r="H71" s="39">
        <f t="shared" si="15"/>
        <v>1300000</v>
      </c>
      <c r="I71" s="9"/>
    </row>
    <row r="72" spans="1:9" s="8" customFormat="1" ht="53.2">
      <c r="A72" s="296"/>
      <c r="B72" s="296"/>
      <c r="C72" s="298"/>
      <c r="D72" s="307"/>
      <c r="E72" s="309"/>
      <c r="F72" s="103" t="s">
        <v>13</v>
      </c>
      <c r="G72" s="41"/>
      <c r="H72" s="40"/>
    </row>
    <row r="73" spans="1:9" s="8" customFormat="1" ht="17.600000000000001" customHeight="1">
      <c r="A73" s="296"/>
      <c r="B73" s="296"/>
      <c r="C73" s="298"/>
      <c r="D73" s="307"/>
      <c r="E73" s="309"/>
      <c r="F73" s="106" t="s">
        <v>7</v>
      </c>
      <c r="G73" s="35">
        <f t="shared" ref="G73" si="16">+G74</f>
        <v>1300000</v>
      </c>
      <c r="H73" s="35">
        <f t="shared" ref="H73" si="17">+H74</f>
        <v>1300000</v>
      </c>
    </row>
    <row r="74" spans="1:9" s="8" customFormat="1" ht="17.600000000000001" customHeight="1">
      <c r="A74" s="296"/>
      <c r="B74" s="296"/>
      <c r="C74" s="298"/>
      <c r="D74" s="307"/>
      <c r="E74" s="309"/>
      <c r="F74" s="103" t="s">
        <v>34</v>
      </c>
      <c r="G74" s="41">
        <f t="shared" ref="G74:H76" si="18">+G75</f>
        <v>1300000</v>
      </c>
      <c r="H74" s="34">
        <f t="shared" si="18"/>
        <v>1300000</v>
      </c>
    </row>
    <row r="75" spans="1:9" s="8" customFormat="1" ht="17.600000000000001" customHeight="1">
      <c r="A75" s="296"/>
      <c r="B75" s="296"/>
      <c r="C75" s="298"/>
      <c r="D75" s="307"/>
      <c r="E75" s="309"/>
      <c r="F75" s="103" t="s">
        <v>35</v>
      </c>
      <c r="G75" s="34">
        <f t="shared" si="18"/>
        <v>1300000</v>
      </c>
      <c r="H75" s="34">
        <f t="shared" si="18"/>
        <v>1300000</v>
      </c>
    </row>
    <row r="76" spans="1:9" s="8" customFormat="1" ht="17.600000000000001" customHeight="1">
      <c r="A76" s="296"/>
      <c r="B76" s="296"/>
      <c r="C76" s="298"/>
      <c r="D76" s="307"/>
      <c r="E76" s="309"/>
      <c r="F76" s="112" t="s">
        <v>36</v>
      </c>
      <c r="G76" s="41">
        <f t="shared" si="18"/>
        <v>1300000</v>
      </c>
      <c r="H76" s="34">
        <f t="shared" si="18"/>
        <v>1300000</v>
      </c>
      <c r="I76" s="10"/>
    </row>
    <row r="77" spans="1:9" s="8" customFormat="1" ht="17.600000000000001" customHeight="1">
      <c r="A77" s="296"/>
      <c r="B77" s="296"/>
      <c r="C77" s="298"/>
      <c r="D77" s="307"/>
      <c r="E77" s="310"/>
      <c r="F77" s="112" t="s">
        <v>81</v>
      </c>
      <c r="G77" s="34">
        <f>+'Հավելված N 4'!E21</f>
        <v>1300000</v>
      </c>
      <c r="H77" s="34">
        <f>+'Հավելված N 4'!F21</f>
        <v>1300000</v>
      </c>
      <c r="I77" s="10"/>
    </row>
    <row r="78" spans="1:9">
      <c r="A78" s="296"/>
      <c r="B78" s="296"/>
      <c r="C78" s="298"/>
      <c r="D78" s="307"/>
      <c r="E78" s="96">
        <v>32005</v>
      </c>
      <c r="F78" s="113" t="s">
        <v>575</v>
      </c>
      <c r="G78" s="38">
        <f t="shared" ref="G78:H78" si="19">+G80</f>
        <v>700000</v>
      </c>
      <c r="H78" s="38">
        <f t="shared" si="19"/>
        <v>700000</v>
      </c>
      <c r="I78" s="8"/>
    </row>
    <row r="79" spans="1:9" s="8" customFormat="1" ht="32.4" customHeight="1">
      <c r="A79" s="296"/>
      <c r="B79" s="296"/>
      <c r="C79" s="298"/>
      <c r="D79" s="307"/>
      <c r="E79" s="308"/>
      <c r="F79" s="103" t="s">
        <v>16</v>
      </c>
      <c r="G79" s="35"/>
      <c r="H79" s="35"/>
    </row>
    <row r="80" spans="1:9" s="8" customFormat="1" ht="35.5">
      <c r="A80" s="296"/>
      <c r="B80" s="296"/>
      <c r="C80" s="298"/>
      <c r="D80" s="307"/>
      <c r="E80" s="309"/>
      <c r="F80" s="111" t="s">
        <v>12</v>
      </c>
      <c r="G80" s="39">
        <f t="shared" ref="G80:H80" si="20">+G82</f>
        <v>700000</v>
      </c>
      <c r="H80" s="39">
        <f t="shared" si="20"/>
        <v>700000</v>
      </c>
      <c r="I80" s="9"/>
    </row>
    <row r="81" spans="1:9" s="8" customFormat="1" ht="53.2">
      <c r="A81" s="296"/>
      <c r="B81" s="296"/>
      <c r="C81" s="298"/>
      <c r="D81" s="307"/>
      <c r="E81" s="309"/>
      <c r="F81" s="103" t="s">
        <v>13</v>
      </c>
      <c r="G81" s="41"/>
      <c r="H81" s="40"/>
    </row>
    <row r="82" spans="1:9" s="8" customFormat="1" ht="17.600000000000001" customHeight="1">
      <c r="A82" s="296"/>
      <c r="B82" s="296"/>
      <c r="C82" s="298"/>
      <c r="D82" s="307"/>
      <c r="E82" s="309"/>
      <c r="F82" s="106" t="s">
        <v>7</v>
      </c>
      <c r="G82" s="35">
        <f t="shared" ref="G82" si="21">+G83</f>
        <v>700000</v>
      </c>
      <c r="H82" s="35">
        <f t="shared" ref="H82" si="22">+H83</f>
        <v>700000</v>
      </c>
    </row>
    <row r="83" spans="1:9" s="8" customFormat="1" ht="17.600000000000001" customHeight="1">
      <c r="A83" s="296"/>
      <c r="B83" s="296"/>
      <c r="C83" s="298"/>
      <c r="D83" s="307"/>
      <c r="E83" s="309"/>
      <c r="F83" s="103" t="s">
        <v>34</v>
      </c>
      <c r="G83" s="41">
        <f t="shared" ref="G83:H85" si="23">+G84</f>
        <v>700000</v>
      </c>
      <c r="H83" s="34">
        <f t="shared" si="23"/>
        <v>700000</v>
      </c>
    </row>
    <row r="84" spans="1:9" s="8" customFormat="1" ht="17.600000000000001" customHeight="1">
      <c r="A84" s="296"/>
      <c r="B84" s="296"/>
      <c r="C84" s="298"/>
      <c r="D84" s="307"/>
      <c r="E84" s="309"/>
      <c r="F84" s="103" t="s">
        <v>35</v>
      </c>
      <c r="G84" s="34">
        <f t="shared" si="23"/>
        <v>700000</v>
      </c>
      <c r="H84" s="34">
        <f t="shared" si="23"/>
        <v>700000</v>
      </c>
    </row>
    <row r="85" spans="1:9" s="8" customFormat="1" ht="17.600000000000001" customHeight="1">
      <c r="A85" s="296"/>
      <c r="B85" s="296"/>
      <c r="C85" s="298"/>
      <c r="D85" s="307"/>
      <c r="E85" s="309"/>
      <c r="F85" s="112" t="s">
        <v>36</v>
      </c>
      <c r="G85" s="41">
        <f t="shared" si="23"/>
        <v>700000</v>
      </c>
      <c r="H85" s="34">
        <f t="shared" si="23"/>
        <v>700000</v>
      </c>
      <c r="I85" s="10"/>
    </row>
    <row r="86" spans="1:9" s="8" customFormat="1" ht="17.600000000000001" customHeight="1">
      <c r="A86" s="296"/>
      <c r="B86" s="296"/>
      <c r="C86" s="298"/>
      <c r="D86" s="307"/>
      <c r="E86" s="309"/>
      <c r="F86" s="266" t="s">
        <v>81</v>
      </c>
      <c r="G86" s="34">
        <f>+'Հավելված N 4'!E24</f>
        <v>700000</v>
      </c>
      <c r="H86" s="34">
        <f>+'Հավելված N 4'!F24</f>
        <v>700000</v>
      </c>
      <c r="I86" s="10"/>
    </row>
    <row r="87" spans="1:9" ht="50">
      <c r="A87" s="296"/>
      <c r="B87" s="296"/>
      <c r="C87" s="298"/>
      <c r="D87" s="307"/>
      <c r="E87" s="96">
        <v>32006</v>
      </c>
      <c r="F87" s="113" t="s">
        <v>83</v>
      </c>
      <c r="G87" s="38">
        <f>+G89+G96+G103+G110+G117+G124+G131</f>
        <v>120562.79999999999</v>
      </c>
      <c r="H87" s="38">
        <f>+H89+H96+H103+H110+H117+H124+H131</f>
        <v>120562.79999999999</v>
      </c>
      <c r="I87" s="8"/>
    </row>
    <row r="88" spans="1:9" s="8" customFormat="1" ht="32.4" customHeight="1">
      <c r="A88" s="296"/>
      <c r="B88" s="296"/>
      <c r="C88" s="298"/>
      <c r="D88" s="307"/>
      <c r="E88" s="306"/>
      <c r="F88" s="103" t="s">
        <v>16</v>
      </c>
      <c r="G88" s="35"/>
      <c r="H88" s="35"/>
    </row>
    <row r="89" spans="1:9" s="8" customFormat="1" ht="17.600000000000001" customHeight="1">
      <c r="A89" s="296"/>
      <c r="B89" s="296"/>
      <c r="C89" s="298"/>
      <c r="D89" s="307"/>
      <c r="E89" s="306"/>
      <c r="F89" s="111" t="s">
        <v>119</v>
      </c>
      <c r="G89" s="39">
        <f t="shared" ref="G89:H89" si="24">+G91</f>
        <v>25401.999999999993</v>
      </c>
      <c r="H89" s="39">
        <f t="shared" si="24"/>
        <v>25401.999999999993</v>
      </c>
      <c r="I89" s="9"/>
    </row>
    <row r="90" spans="1:9" s="8" customFormat="1" ht="53.2">
      <c r="A90" s="296"/>
      <c r="B90" s="296"/>
      <c r="C90" s="298"/>
      <c r="D90" s="307"/>
      <c r="E90" s="306"/>
      <c r="F90" s="103" t="s">
        <v>13</v>
      </c>
      <c r="G90" s="41"/>
      <c r="H90" s="40"/>
    </row>
    <row r="91" spans="1:9" s="8" customFormat="1" ht="17.600000000000001" customHeight="1">
      <c r="A91" s="296"/>
      <c r="B91" s="296"/>
      <c r="C91" s="298"/>
      <c r="D91" s="307"/>
      <c r="E91" s="306"/>
      <c r="F91" s="106" t="s">
        <v>7</v>
      </c>
      <c r="G91" s="35">
        <f t="shared" ref="G91" si="25">+G92</f>
        <v>25401.999999999993</v>
      </c>
      <c r="H91" s="35">
        <f t="shared" ref="H91" si="26">+H92</f>
        <v>25401.999999999993</v>
      </c>
    </row>
    <row r="92" spans="1:9" s="8" customFormat="1" ht="17.600000000000001" customHeight="1">
      <c r="A92" s="296"/>
      <c r="B92" s="296"/>
      <c r="C92" s="298"/>
      <c r="D92" s="307"/>
      <c r="E92" s="306"/>
      <c r="F92" s="103" t="s">
        <v>34</v>
      </c>
      <c r="G92" s="41">
        <f t="shared" ref="G92:H94" si="27">+G93</f>
        <v>25401.999999999993</v>
      </c>
      <c r="H92" s="34">
        <f t="shared" si="27"/>
        <v>25401.999999999993</v>
      </c>
    </row>
    <row r="93" spans="1:9" s="8" customFormat="1" ht="17.600000000000001" customHeight="1">
      <c r="A93" s="296"/>
      <c r="B93" s="296"/>
      <c r="C93" s="298"/>
      <c r="D93" s="307"/>
      <c r="E93" s="306"/>
      <c r="F93" s="103" t="s">
        <v>35</v>
      </c>
      <c r="G93" s="34">
        <f t="shared" si="27"/>
        <v>25401.999999999993</v>
      </c>
      <c r="H93" s="34">
        <f t="shared" si="27"/>
        <v>25401.999999999993</v>
      </c>
    </row>
    <row r="94" spans="1:9" s="8" customFormat="1" ht="17.600000000000001" customHeight="1">
      <c r="A94" s="296"/>
      <c r="B94" s="296"/>
      <c r="C94" s="298"/>
      <c r="D94" s="307"/>
      <c r="E94" s="306"/>
      <c r="F94" s="107" t="s">
        <v>77</v>
      </c>
      <c r="G94" s="41">
        <f t="shared" si="27"/>
        <v>25401.999999999993</v>
      </c>
      <c r="H94" s="34">
        <f t="shared" si="27"/>
        <v>25401.999999999993</v>
      </c>
      <c r="I94" s="10"/>
    </row>
    <row r="95" spans="1:9" s="8" customFormat="1" ht="17.600000000000001" customHeight="1">
      <c r="A95" s="296"/>
      <c r="B95" s="296"/>
      <c r="C95" s="298"/>
      <c r="D95" s="307"/>
      <c r="E95" s="306"/>
      <c r="F95" s="107" t="s">
        <v>79</v>
      </c>
      <c r="G95" s="34">
        <f>+'Հավելված N 4'!E27</f>
        <v>25401.999999999993</v>
      </c>
      <c r="H95" s="34">
        <f>+'Հավելված N 4'!F27</f>
        <v>25401.999999999993</v>
      </c>
      <c r="I95" s="10"/>
    </row>
    <row r="96" spans="1:9" s="8" customFormat="1">
      <c r="A96" s="296"/>
      <c r="B96" s="296"/>
      <c r="C96" s="298"/>
      <c r="D96" s="307"/>
      <c r="E96" s="306"/>
      <c r="F96" s="111" t="s">
        <v>284</v>
      </c>
      <c r="G96" s="39">
        <f t="shared" ref="G96:H96" si="28">+G98</f>
        <v>10005.799999999997</v>
      </c>
      <c r="H96" s="39">
        <f t="shared" si="28"/>
        <v>10005.799999999997</v>
      </c>
      <c r="I96" s="9"/>
    </row>
    <row r="97" spans="1:9" s="8" customFormat="1" ht="53.2">
      <c r="A97" s="296"/>
      <c r="B97" s="296"/>
      <c r="C97" s="298"/>
      <c r="D97" s="307"/>
      <c r="E97" s="306"/>
      <c r="F97" s="103" t="s">
        <v>13</v>
      </c>
      <c r="G97" s="41"/>
      <c r="H97" s="40"/>
    </row>
    <row r="98" spans="1:9" s="8" customFormat="1">
      <c r="A98" s="296"/>
      <c r="B98" s="296"/>
      <c r="C98" s="298"/>
      <c r="D98" s="307"/>
      <c r="E98" s="306"/>
      <c r="F98" s="106" t="s">
        <v>7</v>
      </c>
      <c r="G98" s="35">
        <f t="shared" ref="G98:H101" si="29">+G99</f>
        <v>10005.799999999997</v>
      </c>
      <c r="H98" s="35">
        <f t="shared" si="29"/>
        <v>10005.799999999997</v>
      </c>
    </row>
    <row r="99" spans="1:9" s="8" customFormat="1">
      <c r="A99" s="296"/>
      <c r="B99" s="296"/>
      <c r="C99" s="298"/>
      <c r="D99" s="307"/>
      <c r="E99" s="306"/>
      <c r="F99" s="103" t="s">
        <v>34</v>
      </c>
      <c r="G99" s="41">
        <f t="shared" si="29"/>
        <v>10005.799999999997</v>
      </c>
      <c r="H99" s="34">
        <f t="shared" si="29"/>
        <v>10005.799999999997</v>
      </c>
    </row>
    <row r="100" spans="1:9" s="8" customFormat="1">
      <c r="A100" s="296"/>
      <c r="B100" s="296"/>
      <c r="C100" s="298"/>
      <c r="D100" s="307"/>
      <c r="E100" s="306"/>
      <c r="F100" s="103" t="s">
        <v>35</v>
      </c>
      <c r="G100" s="34">
        <f t="shared" si="29"/>
        <v>10005.799999999997</v>
      </c>
      <c r="H100" s="34">
        <f t="shared" si="29"/>
        <v>10005.799999999997</v>
      </c>
    </row>
    <row r="101" spans="1:9" s="8" customFormat="1">
      <c r="A101" s="296"/>
      <c r="B101" s="296"/>
      <c r="C101" s="298"/>
      <c r="D101" s="307"/>
      <c r="E101" s="306"/>
      <c r="F101" s="107" t="s">
        <v>77</v>
      </c>
      <c r="G101" s="41">
        <f t="shared" si="29"/>
        <v>10005.799999999997</v>
      </c>
      <c r="H101" s="34">
        <f t="shared" si="29"/>
        <v>10005.799999999997</v>
      </c>
      <c r="I101" s="10"/>
    </row>
    <row r="102" spans="1:9" s="8" customFormat="1">
      <c r="A102" s="296"/>
      <c r="B102" s="296"/>
      <c r="C102" s="298"/>
      <c r="D102" s="307"/>
      <c r="E102" s="306"/>
      <c r="F102" s="107" t="s">
        <v>79</v>
      </c>
      <c r="G102" s="34">
        <f>+'Հավելված N 4'!E36</f>
        <v>10005.799999999997</v>
      </c>
      <c r="H102" s="34">
        <f>+'Հավելված N 4'!F36</f>
        <v>10005.799999999997</v>
      </c>
      <c r="I102" s="10"/>
    </row>
    <row r="103" spans="1:9" s="8" customFormat="1">
      <c r="A103" s="296"/>
      <c r="B103" s="296"/>
      <c r="C103" s="298"/>
      <c r="D103" s="307"/>
      <c r="E103" s="306"/>
      <c r="F103" s="111" t="s">
        <v>352</v>
      </c>
      <c r="G103" s="39">
        <f t="shared" ref="G103:H103" si="30">+G105</f>
        <v>43483.1</v>
      </c>
      <c r="H103" s="39">
        <f t="shared" si="30"/>
        <v>43483.1</v>
      </c>
      <c r="I103" s="9"/>
    </row>
    <row r="104" spans="1:9" s="8" customFormat="1" ht="53.2">
      <c r="A104" s="296"/>
      <c r="B104" s="296"/>
      <c r="C104" s="298"/>
      <c r="D104" s="307"/>
      <c r="E104" s="306"/>
      <c r="F104" s="103" t="s">
        <v>13</v>
      </c>
      <c r="G104" s="41"/>
      <c r="H104" s="40"/>
    </row>
    <row r="105" spans="1:9" s="8" customFormat="1">
      <c r="A105" s="296"/>
      <c r="B105" s="296"/>
      <c r="C105" s="298"/>
      <c r="D105" s="307"/>
      <c r="E105" s="306"/>
      <c r="F105" s="106" t="s">
        <v>7</v>
      </c>
      <c r="G105" s="35">
        <f t="shared" ref="G105:H108" si="31">+G106</f>
        <v>43483.1</v>
      </c>
      <c r="H105" s="35">
        <f t="shared" si="31"/>
        <v>43483.1</v>
      </c>
    </row>
    <row r="106" spans="1:9" s="8" customFormat="1">
      <c r="A106" s="296"/>
      <c r="B106" s="296"/>
      <c r="C106" s="298"/>
      <c r="D106" s="307"/>
      <c r="E106" s="306"/>
      <c r="F106" s="103" t="s">
        <v>34</v>
      </c>
      <c r="G106" s="41">
        <f t="shared" si="31"/>
        <v>43483.1</v>
      </c>
      <c r="H106" s="34">
        <f t="shared" si="31"/>
        <v>43483.1</v>
      </c>
    </row>
    <row r="107" spans="1:9" s="8" customFormat="1">
      <c r="A107" s="296"/>
      <c r="B107" s="296"/>
      <c r="C107" s="298"/>
      <c r="D107" s="307"/>
      <c r="E107" s="306"/>
      <c r="F107" s="103" t="s">
        <v>35</v>
      </c>
      <c r="G107" s="34">
        <f t="shared" si="31"/>
        <v>43483.1</v>
      </c>
      <c r="H107" s="34">
        <f t="shared" si="31"/>
        <v>43483.1</v>
      </c>
    </row>
    <row r="108" spans="1:9" s="8" customFormat="1">
      <c r="A108" s="296"/>
      <c r="B108" s="296"/>
      <c r="C108" s="298"/>
      <c r="D108" s="307"/>
      <c r="E108" s="306"/>
      <c r="F108" s="107" t="s">
        <v>77</v>
      </c>
      <c r="G108" s="41">
        <f t="shared" si="31"/>
        <v>43483.1</v>
      </c>
      <c r="H108" s="34">
        <f t="shared" si="31"/>
        <v>43483.1</v>
      </c>
      <c r="I108" s="10"/>
    </row>
    <row r="109" spans="1:9" s="8" customFormat="1">
      <c r="A109" s="296"/>
      <c r="B109" s="296"/>
      <c r="C109" s="298"/>
      <c r="D109" s="307"/>
      <c r="E109" s="306"/>
      <c r="F109" s="107" t="s">
        <v>79</v>
      </c>
      <c r="G109" s="34">
        <f>+'Հավելված N 4'!E40</f>
        <v>43483.1</v>
      </c>
      <c r="H109" s="34">
        <f>+'Հավելված N 4'!F40</f>
        <v>43483.1</v>
      </c>
      <c r="I109" s="10"/>
    </row>
    <row r="110" spans="1:9" s="8" customFormat="1">
      <c r="A110" s="296"/>
      <c r="B110" s="296"/>
      <c r="C110" s="298"/>
      <c r="D110" s="307"/>
      <c r="E110" s="306"/>
      <c r="F110" s="111" t="s">
        <v>116</v>
      </c>
      <c r="G110" s="39">
        <f t="shared" ref="G110:H110" si="32">+G112</f>
        <v>1169.9000000000001</v>
      </c>
      <c r="H110" s="39">
        <f t="shared" si="32"/>
        <v>1169.9000000000001</v>
      </c>
      <c r="I110" s="9"/>
    </row>
    <row r="111" spans="1:9" s="8" customFormat="1" ht="53.2">
      <c r="A111" s="296"/>
      <c r="B111" s="296"/>
      <c r="C111" s="298"/>
      <c r="D111" s="307"/>
      <c r="E111" s="306"/>
      <c r="F111" s="103" t="s">
        <v>13</v>
      </c>
      <c r="G111" s="41"/>
      <c r="H111" s="40"/>
    </row>
    <row r="112" spans="1:9" s="8" customFormat="1">
      <c r="A112" s="296"/>
      <c r="B112" s="296"/>
      <c r="C112" s="298"/>
      <c r="D112" s="307"/>
      <c r="E112" s="306"/>
      <c r="F112" s="106" t="s">
        <v>7</v>
      </c>
      <c r="G112" s="35">
        <f t="shared" ref="G112:H115" si="33">+G113</f>
        <v>1169.9000000000001</v>
      </c>
      <c r="H112" s="35">
        <f t="shared" si="33"/>
        <v>1169.9000000000001</v>
      </c>
    </row>
    <row r="113" spans="1:9" s="8" customFormat="1">
      <c r="A113" s="296"/>
      <c r="B113" s="296"/>
      <c r="C113" s="298"/>
      <c r="D113" s="307"/>
      <c r="E113" s="306"/>
      <c r="F113" s="103" t="s">
        <v>34</v>
      </c>
      <c r="G113" s="41">
        <f t="shared" si="33"/>
        <v>1169.9000000000001</v>
      </c>
      <c r="H113" s="34">
        <f t="shared" si="33"/>
        <v>1169.9000000000001</v>
      </c>
    </row>
    <row r="114" spans="1:9" s="8" customFormat="1">
      <c r="A114" s="296"/>
      <c r="B114" s="296"/>
      <c r="C114" s="298"/>
      <c r="D114" s="307"/>
      <c r="E114" s="306"/>
      <c r="F114" s="103" t="s">
        <v>35</v>
      </c>
      <c r="G114" s="34">
        <f t="shared" si="33"/>
        <v>1169.9000000000001</v>
      </c>
      <c r="H114" s="34">
        <f t="shared" si="33"/>
        <v>1169.9000000000001</v>
      </c>
    </row>
    <row r="115" spans="1:9" s="8" customFormat="1">
      <c r="A115" s="296"/>
      <c r="B115" s="296"/>
      <c r="C115" s="298"/>
      <c r="D115" s="307"/>
      <c r="E115" s="306"/>
      <c r="F115" s="107" t="s">
        <v>77</v>
      </c>
      <c r="G115" s="41">
        <f t="shared" si="33"/>
        <v>1169.9000000000001</v>
      </c>
      <c r="H115" s="34">
        <f t="shared" si="33"/>
        <v>1169.9000000000001</v>
      </c>
      <c r="I115" s="10"/>
    </row>
    <row r="116" spans="1:9" s="8" customFormat="1">
      <c r="A116" s="296"/>
      <c r="B116" s="296"/>
      <c r="C116" s="298"/>
      <c r="D116" s="307"/>
      <c r="E116" s="306"/>
      <c r="F116" s="107" t="s">
        <v>79</v>
      </c>
      <c r="G116" s="34">
        <f>+'Հավելված N 4'!E72</f>
        <v>1169.9000000000001</v>
      </c>
      <c r="H116" s="34">
        <f>+'Հավելված N 4'!F72</f>
        <v>1169.9000000000001</v>
      </c>
      <c r="I116" s="10"/>
    </row>
    <row r="117" spans="1:9" s="8" customFormat="1">
      <c r="A117" s="296"/>
      <c r="B117" s="296"/>
      <c r="C117" s="298"/>
      <c r="D117" s="307"/>
      <c r="E117" s="306"/>
      <c r="F117" s="111" t="s">
        <v>459</v>
      </c>
      <c r="G117" s="39">
        <f t="shared" ref="G117:H117" si="34">+G119</f>
        <v>15954.600000000002</v>
      </c>
      <c r="H117" s="39">
        <f t="shared" si="34"/>
        <v>15954.600000000002</v>
      </c>
      <c r="I117" s="9"/>
    </row>
    <row r="118" spans="1:9" s="8" customFormat="1" ht="53.2">
      <c r="A118" s="296"/>
      <c r="B118" s="296"/>
      <c r="C118" s="298"/>
      <c r="D118" s="307"/>
      <c r="E118" s="306"/>
      <c r="F118" s="103" t="s">
        <v>13</v>
      </c>
      <c r="G118" s="41"/>
      <c r="H118" s="40"/>
    </row>
    <row r="119" spans="1:9" s="8" customFormat="1">
      <c r="A119" s="296"/>
      <c r="B119" s="296"/>
      <c r="C119" s="298"/>
      <c r="D119" s="307"/>
      <c r="E119" s="306"/>
      <c r="F119" s="106" t="s">
        <v>7</v>
      </c>
      <c r="G119" s="35">
        <f t="shared" ref="G119:H122" si="35">+G120</f>
        <v>15954.600000000002</v>
      </c>
      <c r="H119" s="35">
        <f t="shared" si="35"/>
        <v>15954.600000000002</v>
      </c>
    </row>
    <row r="120" spans="1:9" s="8" customFormat="1">
      <c r="A120" s="296"/>
      <c r="B120" s="296"/>
      <c r="C120" s="298"/>
      <c r="D120" s="307"/>
      <c r="E120" s="306"/>
      <c r="F120" s="103" t="s">
        <v>34</v>
      </c>
      <c r="G120" s="41">
        <f t="shared" si="35"/>
        <v>15954.600000000002</v>
      </c>
      <c r="H120" s="34">
        <f t="shared" si="35"/>
        <v>15954.600000000002</v>
      </c>
    </row>
    <row r="121" spans="1:9" s="8" customFormat="1">
      <c r="A121" s="296"/>
      <c r="B121" s="296"/>
      <c r="C121" s="298"/>
      <c r="D121" s="307"/>
      <c r="E121" s="306"/>
      <c r="F121" s="103" t="s">
        <v>35</v>
      </c>
      <c r="G121" s="34">
        <f t="shared" si="35"/>
        <v>15954.600000000002</v>
      </c>
      <c r="H121" s="34">
        <f t="shared" si="35"/>
        <v>15954.600000000002</v>
      </c>
    </row>
    <row r="122" spans="1:9" s="8" customFormat="1">
      <c r="A122" s="296"/>
      <c r="B122" s="296"/>
      <c r="C122" s="298"/>
      <c r="D122" s="307"/>
      <c r="E122" s="306"/>
      <c r="F122" s="107" t="s">
        <v>77</v>
      </c>
      <c r="G122" s="41">
        <f t="shared" si="35"/>
        <v>15954.600000000002</v>
      </c>
      <c r="H122" s="34">
        <f t="shared" si="35"/>
        <v>15954.600000000002</v>
      </c>
      <c r="I122" s="10"/>
    </row>
    <row r="123" spans="1:9" s="8" customFormat="1">
      <c r="A123" s="296"/>
      <c r="B123" s="296"/>
      <c r="C123" s="298"/>
      <c r="D123" s="307"/>
      <c r="E123" s="306"/>
      <c r="F123" s="107" t="s">
        <v>79</v>
      </c>
      <c r="G123" s="34">
        <f>+'Հավելված N 4'!E78</f>
        <v>15954.600000000002</v>
      </c>
      <c r="H123" s="34">
        <f>+'Հավելված N 4'!F78</f>
        <v>15954.600000000002</v>
      </c>
      <c r="I123" s="10"/>
    </row>
    <row r="124" spans="1:9" s="8" customFormat="1">
      <c r="A124" s="296"/>
      <c r="B124" s="296"/>
      <c r="C124" s="298"/>
      <c r="D124" s="307"/>
      <c r="E124" s="306"/>
      <c r="F124" s="111" t="s">
        <v>474</v>
      </c>
      <c r="G124" s="39">
        <f t="shared" ref="G124:H124" si="36">+G126</f>
        <v>1500</v>
      </c>
      <c r="H124" s="39">
        <f t="shared" si="36"/>
        <v>1500</v>
      </c>
      <c r="I124" s="9"/>
    </row>
    <row r="125" spans="1:9" s="8" customFormat="1" ht="53.2">
      <c r="A125" s="296"/>
      <c r="B125" s="296"/>
      <c r="C125" s="298"/>
      <c r="D125" s="307"/>
      <c r="E125" s="306"/>
      <c r="F125" s="103" t="s">
        <v>13</v>
      </c>
      <c r="G125" s="41"/>
      <c r="H125" s="40"/>
    </row>
    <row r="126" spans="1:9" s="8" customFormat="1">
      <c r="A126" s="296"/>
      <c r="B126" s="296"/>
      <c r="C126" s="298"/>
      <c r="D126" s="307"/>
      <c r="E126" s="306"/>
      <c r="F126" s="106" t="s">
        <v>7</v>
      </c>
      <c r="G126" s="35">
        <f t="shared" ref="G126:H129" si="37">+G127</f>
        <v>1500</v>
      </c>
      <c r="H126" s="35">
        <f t="shared" si="37"/>
        <v>1500</v>
      </c>
    </row>
    <row r="127" spans="1:9" s="8" customFormat="1">
      <c r="A127" s="296"/>
      <c r="B127" s="296"/>
      <c r="C127" s="298"/>
      <c r="D127" s="307"/>
      <c r="E127" s="306"/>
      <c r="F127" s="103" t="s">
        <v>34</v>
      </c>
      <c r="G127" s="41">
        <f t="shared" si="37"/>
        <v>1500</v>
      </c>
      <c r="H127" s="34">
        <f t="shared" si="37"/>
        <v>1500</v>
      </c>
    </row>
    <row r="128" spans="1:9" s="8" customFormat="1">
      <c r="A128" s="296"/>
      <c r="B128" s="296"/>
      <c r="C128" s="298"/>
      <c r="D128" s="307"/>
      <c r="E128" s="306"/>
      <c r="F128" s="103" t="s">
        <v>35</v>
      </c>
      <c r="G128" s="34">
        <f t="shared" si="37"/>
        <v>1500</v>
      </c>
      <c r="H128" s="34">
        <f t="shared" si="37"/>
        <v>1500</v>
      </c>
    </row>
    <row r="129" spans="1:9" s="8" customFormat="1">
      <c r="A129" s="296"/>
      <c r="B129" s="296"/>
      <c r="C129" s="298"/>
      <c r="D129" s="307"/>
      <c r="E129" s="306"/>
      <c r="F129" s="107" t="s">
        <v>77</v>
      </c>
      <c r="G129" s="41">
        <f t="shared" si="37"/>
        <v>1500</v>
      </c>
      <c r="H129" s="34">
        <f t="shared" si="37"/>
        <v>1500</v>
      </c>
      <c r="I129" s="10"/>
    </row>
    <row r="130" spans="1:9" s="8" customFormat="1">
      <c r="A130" s="296"/>
      <c r="B130" s="296"/>
      <c r="C130" s="298"/>
      <c r="D130" s="307"/>
      <c r="E130" s="306"/>
      <c r="F130" s="107" t="s">
        <v>79</v>
      </c>
      <c r="G130" s="34">
        <f>+'Հավելված N 4'!E92</f>
        <v>1500</v>
      </c>
      <c r="H130" s="34">
        <f>+'Հավելված N 4'!F92</f>
        <v>1500</v>
      </c>
      <c r="I130" s="10"/>
    </row>
    <row r="131" spans="1:9" s="8" customFormat="1">
      <c r="A131" s="296"/>
      <c r="B131" s="296"/>
      <c r="C131" s="298"/>
      <c r="D131" s="307"/>
      <c r="E131" s="306"/>
      <c r="F131" s="111" t="s">
        <v>481</v>
      </c>
      <c r="G131" s="39">
        <f t="shared" ref="G131:H131" si="38">+G133</f>
        <v>23047.399999999998</v>
      </c>
      <c r="H131" s="39">
        <f t="shared" si="38"/>
        <v>23047.399999999998</v>
      </c>
      <c r="I131" s="9"/>
    </row>
    <row r="132" spans="1:9" s="8" customFormat="1" ht="53.2">
      <c r="A132" s="296"/>
      <c r="B132" s="296"/>
      <c r="C132" s="298"/>
      <c r="D132" s="307"/>
      <c r="E132" s="306"/>
      <c r="F132" s="103" t="s">
        <v>13</v>
      </c>
      <c r="G132" s="41"/>
      <c r="H132" s="40"/>
    </row>
    <row r="133" spans="1:9" s="8" customFormat="1">
      <c r="A133" s="296"/>
      <c r="B133" s="296"/>
      <c r="C133" s="298"/>
      <c r="D133" s="307"/>
      <c r="E133" s="306"/>
      <c r="F133" s="106" t="s">
        <v>7</v>
      </c>
      <c r="G133" s="35">
        <f t="shared" ref="G133:H136" si="39">+G134</f>
        <v>23047.399999999998</v>
      </c>
      <c r="H133" s="35">
        <f t="shared" si="39"/>
        <v>23047.399999999998</v>
      </c>
    </row>
    <row r="134" spans="1:9" s="8" customFormat="1">
      <c r="A134" s="296"/>
      <c r="B134" s="296"/>
      <c r="C134" s="298"/>
      <c r="D134" s="307"/>
      <c r="E134" s="306"/>
      <c r="F134" s="103" t="s">
        <v>34</v>
      </c>
      <c r="G134" s="41">
        <f t="shared" si="39"/>
        <v>23047.399999999998</v>
      </c>
      <c r="H134" s="34">
        <f t="shared" si="39"/>
        <v>23047.399999999998</v>
      </c>
    </row>
    <row r="135" spans="1:9" s="8" customFormat="1">
      <c r="A135" s="296"/>
      <c r="B135" s="296"/>
      <c r="C135" s="298"/>
      <c r="D135" s="307"/>
      <c r="E135" s="306"/>
      <c r="F135" s="103" t="s">
        <v>35</v>
      </c>
      <c r="G135" s="34">
        <f t="shared" si="39"/>
        <v>23047.399999999998</v>
      </c>
      <c r="H135" s="34">
        <f t="shared" si="39"/>
        <v>23047.399999999998</v>
      </c>
    </row>
    <row r="136" spans="1:9" s="8" customFormat="1">
      <c r="A136" s="296"/>
      <c r="B136" s="296"/>
      <c r="C136" s="298"/>
      <c r="D136" s="307"/>
      <c r="E136" s="306"/>
      <c r="F136" s="107" t="s">
        <v>77</v>
      </c>
      <c r="G136" s="41">
        <f t="shared" si="39"/>
        <v>23047.399999999998</v>
      </c>
      <c r="H136" s="34">
        <f t="shared" si="39"/>
        <v>23047.399999999998</v>
      </c>
      <c r="I136" s="10"/>
    </row>
    <row r="137" spans="1:9" s="8" customFormat="1">
      <c r="A137" s="296"/>
      <c r="B137" s="296"/>
      <c r="C137" s="299"/>
      <c r="D137" s="307"/>
      <c r="E137" s="306"/>
      <c r="F137" s="107" t="s">
        <v>79</v>
      </c>
      <c r="G137" s="34">
        <f>+'Հավելված N 4'!E98</f>
        <v>23047.399999999998</v>
      </c>
      <c r="H137" s="34">
        <f>+'Հավելված N 4'!F98</f>
        <v>23047.399999999998</v>
      </c>
      <c r="I137" s="10"/>
    </row>
    <row r="138" spans="1:9" s="8" customFormat="1" ht="18" customHeight="1">
      <c r="A138" s="296"/>
      <c r="B138" s="315" t="s">
        <v>585</v>
      </c>
      <c r="C138" s="317"/>
      <c r="D138" s="307"/>
      <c r="E138" s="314"/>
      <c r="F138" s="108" t="s">
        <v>586</v>
      </c>
      <c r="G138" s="35">
        <f t="shared" ref="G138:H138" si="40">+G140</f>
        <v>545000</v>
      </c>
      <c r="H138" s="35">
        <f t="shared" si="40"/>
        <v>545000</v>
      </c>
    </row>
    <row r="139" spans="1:9" s="9" customFormat="1" ht="17.600000000000001" customHeight="1">
      <c r="A139" s="296"/>
      <c r="B139" s="315"/>
      <c r="C139" s="318"/>
      <c r="D139" s="307"/>
      <c r="E139" s="314"/>
      <c r="F139" s="103" t="s">
        <v>6</v>
      </c>
      <c r="G139" s="35"/>
      <c r="H139" s="35"/>
      <c r="I139" s="8"/>
    </row>
    <row r="140" spans="1:9" s="8" customFormat="1" ht="18" customHeight="1">
      <c r="A140" s="296"/>
      <c r="B140" s="315"/>
      <c r="C140" s="296" t="s">
        <v>39</v>
      </c>
      <c r="D140" s="316"/>
      <c r="E140" s="314"/>
      <c r="F140" s="108" t="s">
        <v>586</v>
      </c>
      <c r="G140" s="35">
        <f t="shared" ref="G140:H140" si="41">+G142</f>
        <v>545000</v>
      </c>
      <c r="H140" s="35">
        <f t="shared" si="41"/>
        <v>545000</v>
      </c>
    </row>
    <row r="141" spans="1:9" s="8" customFormat="1" ht="16.95" customHeight="1">
      <c r="A141" s="296"/>
      <c r="B141" s="315"/>
      <c r="C141" s="296"/>
      <c r="D141" s="316"/>
      <c r="E141" s="314"/>
      <c r="F141" s="103" t="s">
        <v>6</v>
      </c>
      <c r="G141" s="35"/>
      <c r="H141" s="35"/>
    </row>
    <row r="142" spans="1:9" s="8" customFormat="1" ht="16.95" customHeight="1">
      <c r="A142" s="296"/>
      <c r="B142" s="315"/>
      <c r="C142" s="296"/>
      <c r="D142" s="316"/>
      <c r="E142" s="314"/>
      <c r="F142" s="109" t="s">
        <v>12</v>
      </c>
      <c r="G142" s="35">
        <f>+G144</f>
        <v>545000</v>
      </c>
      <c r="H142" s="35">
        <f>+H144</f>
        <v>545000</v>
      </c>
    </row>
    <row r="143" spans="1:9" s="8" customFormat="1" ht="17.600000000000001" customHeight="1">
      <c r="A143" s="296"/>
      <c r="B143" s="315"/>
      <c r="C143" s="296"/>
      <c r="D143" s="316"/>
      <c r="E143" s="314"/>
      <c r="F143" s="103" t="s">
        <v>6</v>
      </c>
      <c r="G143" s="35"/>
      <c r="H143" s="35"/>
    </row>
    <row r="144" spans="1:9" s="8" customFormat="1">
      <c r="A144" s="296"/>
      <c r="B144" s="315"/>
      <c r="C144" s="296"/>
      <c r="D144" s="100">
        <v>1192</v>
      </c>
      <c r="E144" s="292" t="s">
        <v>557</v>
      </c>
      <c r="F144" s="292"/>
      <c r="G144" s="36">
        <f>+G146</f>
        <v>545000</v>
      </c>
      <c r="H144" s="36">
        <f>+H146</f>
        <v>545000</v>
      </c>
    </row>
    <row r="145" spans="1:9" s="8" customFormat="1">
      <c r="A145" s="296"/>
      <c r="B145" s="315"/>
      <c r="C145" s="296"/>
      <c r="D145" s="316"/>
      <c r="E145" s="240"/>
      <c r="F145" s="103" t="s">
        <v>6</v>
      </c>
      <c r="G145" s="36"/>
      <c r="H145" s="36"/>
    </row>
    <row r="146" spans="1:9" ht="95.4" customHeight="1">
      <c r="A146" s="296"/>
      <c r="B146" s="315"/>
      <c r="C146" s="296"/>
      <c r="D146" s="316"/>
      <c r="E146" s="100">
        <v>32006</v>
      </c>
      <c r="F146" s="101" t="s">
        <v>558</v>
      </c>
      <c r="G146" s="38">
        <f t="shared" ref="G146:H146" si="42">+G148</f>
        <v>545000</v>
      </c>
      <c r="H146" s="38">
        <f t="shared" si="42"/>
        <v>545000</v>
      </c>
      <c r="I146" s="8"/>
    </row>
    <row r="147" spans="1:9" s="8" customFormat="1" ht="32.4" customHeight="1">
      <c r="A147" s="296"/>
      <c r="B147" s="315"/>
      <c r="C147" s="296"/>
      <c r="D147" s="316"/>
      <c r="E147" s="306"/>
      <c r="F147" s="241" t="s">
        <v>16</v>
      </c>
      <c r="G147" s="35"/>
      <c r="H147" s="35"/>
    </row>
    <row r="148" spans="1:9" s="8" customFormat="1" ht="34.950000000000003" customHeight="1">
      <c r="A148" s="296"/>
      <c r="B148" s="315"/>
      <c r="C148" s="296"/>
      <c r="D148" s="316"/>
      <c r="E148" s="306"/>
      <c r="F148" s="242" t="s">
        <v>12</v>
      </c>
      <c r="G148" s="39">
        <f t="shared" ref="G148:H148" si="43">+G150</f>
        <v>545000</v>
      </c>
      <c r="H148" s="39">
        <f t="shared" si="43"/>
        <v>545000</v>
      </c>
      <c r="I148" s="9"/>
    </row>
    <row r="149" spans="1:9" s="8" customFormat="1" ht="53.2">
      <c r="A149" s="296"/>
      <c r="B149" s="315"/>
      <c r="C149" s="296"/>
      <c r="D149" s="316"/>
      <c r="E149" s="306"/>
      <c r="F149" s="241" t="s">
        <v>13</v>
      </c>
      <c r="G149" s="41"/>
      <c r="H149" s="40"/>
    </row>
    <row r="150" spans="1:9" s="8" customFormat="1" ht="17.600000000000001" customHeight="1">
      <c r="A150" s="296"/>
      <c r="B150" s="315"/>
      <c r="C150" s="296"/>
      <c r="D150" s="316"/>
      <c r="E150" s="306"/>
      <c r="F150" s="206" t="s">
        <v>7</v>
      </c>
      <c r="G150" s="35">
        <f t="shared" ref="G150:H155" si="44">+G151</f>
        <v>545000</v>
      </c>
      <c r="H150" s="35">
        <f t="shared" si="44"/>
        <v>545000</v>
      </c>
    </row>
    <row r="151" spans="1:9" s="8" customFormat="1" ht="17.600000000000001" customHeight="1">
      <c r="A151" s="296"/>
      <c r="B151" s="315"/>
      <c r="C151" s="296"/>
      <c r="D151" s="316"/>
      <c r="E151" s="306"/>
      <c r="F151" s="241" t="s">
        <v>553</v>
      </c>
      <c r="G151" s="41">
        <f t="shared" si="44"/>
        <v>545000</v>
      </c>
      <c r="H151" s="34">
        <f t="shared" si="44"/>
        <v>545000</v>
      </c>
    </row>
    <row r="152" spans="1:9" s="8" customFormat="1" ht="17.600000000000001" customHeight="1">
      <c r="A152" s="296"/>
      <c r="B152" s="315"/>
      <c r="C152" s="296"/>
      <c r="D152" s="316"/>
      <c r="E152" s="306"/>
      <c r="F152" s="241" t="s">
        <v>560</v>
      </c>
      <c r="G152" s="34">
        <f>+G153+G155</f>
        <v>545000</v>
      </c>
      <c r="H152" s="34">
        <f>+H153+H155</f>
        <v>545000</v>
      </c>
    </row>
    <row r="153" spans="1:9" s="8" customFormat="1" ht="17.600000000000001" customHeight="1">
      <c r="A153" s="296"/>
      <c r="B153" s="315"/>
      <c r="C153" s="296"/>
      <c r="D153" s="316"/>
      <c r="E153" s="306"/>
      <c r="F153" s="205" t="s">
        <v>561</v>
      </c>
      <c r="G153" s="41">
        <f t="shared" si="44"/>
        <v>45000</v>
      </c>
      <c r="H153" s="34">
        <f t="shared" si="44"/>
        <v>45000</v>
      </c>
      <c r="I153" s="10"/>
    </row>
    <row r="154" spans="1:9" s="8" customFormat="1" ht="17.600000000000001" customHeight="1">
      <c r="A154" s="296"/>
      <c r="B154" s="315"/>
      <c r="C154" s="296"/>
      <c r="D154" s="316"/>
      <c r="E154" s="306"/>
      <c r="F154" s="205" t="s">
        <v>45</v>
      </c>
      <c r="G154" s="34">
        <f>+'Հավելված N 5'!D28</f>
        <v>45000</v>
      </c>
      <c r="H154" s="34">
        <f>+'Հավելված N 5'!G28</f>
        <v>45000</v>
      </c>
      <c r="I154" s="10"/>
    </row>
    <row r="155" spans="1:9" s="8" customFormat="1" ht="17.600000000000001" customHeight="1">
      <c r="A155" s="296"/>
      <c r="B155" s="315"/>
      <c r="C155" s="296"/>
      <c r="D155" s="316"/>
      <c r="E155" s="306"/>
      <c r="F155" s="205" t="s">
        <v>77</v>
      </c>
      <c r="G155" s="41">
        <f t="shared" si="44"/>
        <v>500000</v>
      </c>
      <c r="H155" s="34">
        <f t="shared" si="44"/>
        <v>500000</v>
      </c>
      <c r="I155" s="10"/>
    </row>
    <row r="156" spans="1:9" s="8" customFormat="1" ht="17.600000000000001" customHeight="1">
      <c r="A156" s="296"/>
      <c r="B156" s="315"/>
      <c r="C156" s="296"/>
      <c r="D156" s="316"/>
      <c r="E156" s="306"/>
      <c r="F156" s="205" t="s">
        <v>79</v>
      </c>
      <c r="G156" s="34">
        <f>+'Հավելված N 5'!D30</f>
        <v>500000</v>
      </c>
      <c r="H156" s="34">
        <f>+'Հավելված N 5'!G30</f>
        <v>500000</v>
      </c>
      <c r="I156" s="10"/>
    </row>
  </sheetData>
  <mergeCells count="42">
    <mergeCell ref="B37:B137"/>
    <mergeCell ref="E144:F144"/>
    <mergeCell ref="B138:B156"/>
    <mergeCell ref="E43:F43"/>
    <mergeCell ref="E46:E55"/>
    <mergeCell ref="D145:D156"/>
    <mergeCell ref="C138:C139"/>
    <mergeCell ref="C140:C156"/>
    <mergeCell ref="D138:D143"/>
    <mergeCell ref="E138:E143"/>
    <mergeCell ref="D44:D55"/>
    <mergeCell ref="E67:F67"/>
    <mergeCell ref="E79:E86"/>
    <mergeCell ref="A16:A34"/>
    <mergeCell ref="B16:B17"/>
    <mergeCell ref="C16:C19"/>
    <mergeCell ref="B18:B34"/>
    <mergeCell ref="C20:C34"/>
    <mergeCell ref="E24:F24"/>
    <mergeCell ref="D25:D34"/>
    <mergeCell ref="E27:E34"/>
    <mergeCell ref="A35:A156"/>
    <mergeCell ref="C39:C137"/>
    <mergeCell ref="E35:E42"/>
    <mergeCell ref="D35:D42"/>
    <mergeCell ref="C35:C38"/>
    <mergeCell ref="E147:E156"/>
    <mergeCell ref="E88:E137"/>
    <mergeCell ref="D68:D137"/>
    <mergeCell ref="E59:E66"/>
    <mergeCell ref="D57:D66"/>
    <mergeCell ref="B35:B36"/>
    <mergeCell ref="E56:F56"/>
    <mergeCell ref="E70:E77"/>
    <mergeCell ref="F1:H1"/>
    <mergeCell ref="F3:H3"/>
    <mergeCell ref="A7:H7"/>
    <mergeCell ref="A11:C11"/>
    <mergeCell ref="D11:E11"/>
    <mergeCell ref="F2:H2"/>
    <mergeCell ref="F11:F12"/>
    <mergeCell ref="G11:H1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92"/>
  <sheetViews>
    <sheetView topLeftCell="A79" zoomScale="70" zoomScaleNormal="70" workbookViewId="0">
      <selection activeCell="C87" sqref="C87"/>
    </sheetView>
  </sheetViews>
  <sheetFormatPr defaultColWidth="9.09765625" defaultRowHeight="17.75"/>
  <cols>
    <col min="1" max="1" width="9.09765625" style="45"/>
    <col min="2" max="2" width="9.09765625" style="45" customWidth="1"/>
    <col min="3" max="3" width="54.19921875" style="45" customWidth="1"/>
    <col min="4" max="4" width="27.796875" style="45" customWidth="1"/>
    <col min="5" max="8" width="20.3984375" style="45" customWidth="1"/>
    <col min="9" max="9" width="21.296875" style="45" bestFit="1" customWidth="1"/>
    <col min="10" max="10" width="13.69921875" style="45" bestFit="1" customWidth="1"/>
    <col min="11" max="16384" width="9.09765625" style="45"/>
  </cols>
  <sheetData>
    <row r="1" spans="1:10" s="84" customFormat="1" ht="26.6" customHeight="1">
      <c r="A1" s="82"/>
      <c r="B1" s="83"/>
      <c r="C1" s="83"/>
      <c r="D1" s="83"/>
      <c r="E1" s="82"/>
      <c r="F1" s="335" t="s">
        <v>20</v>
      </c>
      <c r="G1" s="335"/>
      <c r="H1" s="335"/>
    </row>
    <row r="2" spans="1:10" s="17" customFormat="1">
      <c r="A2" s="70"/>
      <c r="B2" s="70"/>
      <c r="C2" s="70"/>
      <c r="D2" s="70"/>
      <c r="E2" s="71"/>
      <c r="F2" s="336" t="s">
        <v>50</v>
      </c>
      <c r="G2" s="336"/>
      <c r="H2" s="336"/>
    </row>
    <row r="3" spans="1:10" s="17" customFormat="1">
      <c r="A3" s="70"/>
      <c r="B3" s="70"/>
      <c r="C3" s="70"/>
      <c r="D3" s="70"/>
      <c r="E3" s="71"/>
      <c r="F3" s="336" t="s">
        <v>19</v>
      </c>
      <c r="G3" s="336"/>
      <c r="H3" s="336"/>
    </row>
    <row r="4" spans="1:10" s="17" customFormat="1">
      <c r="A4" s="85"/>
      <c r="B4" s="85"/>
      <c r="C4" s="72"/>
      <c r="D4" s="71"/>
      <c r="E4" s="71"/>
      <c r="F4" s="71"/>
      <c r="G4" s="71"/>
      <c r="H4" s="71"/>
    </row>
    <row r="5" spans="1:10" s="17" customFormat="1" ht="37.5" customHeight="1">
      <c r="A5" s="337" t="s">
        <v>545</v>
      </c>
      <c r="B5" s="338"/>
      <c r="C5" s="338"/>
      <c r="D5" s="338"/>
      <c r="E5" s="338"/>
      <c r="F5" s="338"/>
      <c r="G5" s="338"/>
      <c r="H5" s="338"/>
    </row>
    <row r="6" spans="1:10" s="17" customFormat="1" ht="37.5" customHeight="1">
      <c r="A6" s="338"/>
      <c r="B6" s="338"/>
      <c r="C6" s="338"/>
      <c r="D6" s="338"/>
      <c r="E6" s="338"/>
      <c r="F6" s="338"/>
      <c r="G6" s="338"/>
      <c r="H6" s="338"/>
    </row>
    <row r="7" spans="1:10" s="17" customFormat="1">
      <c r="E7" s="71"/>
      <c r="F7" s="71"/>
      <c r="G7" s="71"/>
    </row>
    <row r="8" spans="1:10" s="17" customFormat="1">
      <c r="A8" s="73"/>
      <c r="B8" s="73"/>
      <c r="C8" s="73"/>
      <c r="D8" s="74"/>
      <c r="E8" s="71"/>
      <c r="F8" s="71"/>
      <c r="G8" s="339" t="s">
        <v>9</v>
      </c>
      <c r="H8" s="339"/>
    </row>
    <row r="9" spans="1:10" s="17" customFormat="1" ht="45" customHeight="1">
      <c r="A9" s="329" t="s">
        <v>23</v>
      </c>
      <c r="B9" s="330"/>
      <c r="C9" s="333" t="s">
        <v>24</v>
      </c>
      <c r="D9" s="331" t="s">
        <v>25</v>
      </c>
      <c r="E9" s="326" t="s">
        <v>546</v>
      </c>
      <c r="F9" s="327"/>
      <c r="G9" s="327"/>
      <c r="H9" s="328"/>
    </row>
    <row r="10" spans="1:10" s="17" customFormat="1" ht="99.95">
      <c r="A10" s="67" t="s">
        <v>14</v>
      </c>
      <c r="B10" s="67" t="s">
        <v>15</v>
      </c>
      <c r="C10" s="334"/>
      <c r="D10" s="332"/>
      <c r="E10" s="75" t="s">
        <v>26</v>
      </c>
      <c r="F10" s="75" t="s">
        <v>27</v>
      </c>
      <c r="G10" s="75" t="s">
        <v>28</v>
      </c>
      <c r="H10" s="75" t="s">
        <v>29</v>
      </c>
    </row>
    <row r="11" spans="1:10" s="17" customFormat="1">
      <c r="A11" s="67"/>
      <c r="B11" s="67"/>
      <c r="C11" s="18" t="s">
        <v>30</v>
      </c>
      <c r="D11" s="1">
        <f>SUM(E11:H11)</f>
        <v>-585000</v>
      </c>
      <c r="E11" s="19">
        <f>+E13</f>
        <v>2000000</v>
      </c>
      <c r="F11" s="19">
        <f>+F13</f>
        <v>0</v>
      </c>
      <c r="G11" s="19">
        <f>+G13</f>
        <v>0</v>
      </c>
      <c r="H11" s="19">
        <f>+H13</f>
        <v>-2585000</v>
      </c>
      <c r="I11" s="76"/>
      <c r="J11" s="76"/>
    </row>
    <row r="12" spans="1:10" s="17" customFormat="1">
      <c r="A12" s="67"/>
      <c r="B12" s="67"/>
      <c r="C12" s="18" t="s">
        <v>31</v>
      </c>
      <c r="D12" s="253"/>
      <c r="E12" s="254"/>
      <c r="F12" s="254"/>
      <c r="G12" s="254"/>
      <c r="H12" s="254"/>
      <c r="I12" s="76"/>
      <c r="J12" s="77"/>
    </row>
    <row r="13" spans="1:10" s="17" customFormat="1" ht="33.35">
      <c r="A13" s="78"/>
      <c r="B13" s="79"/>
      <c r="C13" s="79" t="s">
        <v>17</v>
      </c>
      <c r="D13" s="1">
        <f>SUM(E13:H13)</f>
        <v>-585000</v>
      </c>
      <c r="E13" s="19">
        <f>+E15+E16+E17+E20+E23</f>
        <v>2000000</v>
      </c>
      <c r="F13" s="19">
        <f t="shared" ref="F13:H13" si="0">+F15+F16+F17+F20+F23</f>
        <v>0</v>
      </c>
      <c r="G13" s="19">
        <f t="shared" si="0"/>
        <v>0</v>
      </c>
      <c r="H13" s="19">
        <f t="shared" si="0"/>
        <v>-2585000</v>
      </c>
      <c r="I13" s="76"/>
    </row>
    <row r="14" spans="1:10" s="17" customFormat="1">
      <c r="A14" s="78"/>
      <c r="B14" s="78"/>
      <c r="C14" s="78" t="s">
        <v>32</v>
      </c>
      <c r="D14" s="255"/>
      <c r="E14" s="255"/>
      <c r="F14" s="255"/>
      <c r="G14" s="255"/>
      <c r="H14" s="255"/>
      <c r="I14" s="277"/>
    </row>
    <row r="15" spans="1:10" s="17" customFormat="1" ht="66.650000000000006">
      <c r="A15" s="18">
        <v>1162</v>
      </c>
      <c r="B15" s="16">
        <v>32004</v>
      </c>
      <c r="C15" s="23" t="s">
        <v>535</v>
      </c>
      <c r="D15" s="19">
        <f>SUM(E15:H15)</f>
        <v>-3408199.8</v>
      </c>
      <c r="E15" s="256">
        <v>0</v>
      </c>
      <c r="F15" s="256">
        <v>0</v>
      </c>
      <c r="G15" s="256">
        <v>0</v>
      </c>
      <c r="H15" s="258">
        <f>+'Հավելված N 9'!I23</f>
        <v>-3408199.8</v>
      </c>
    </row>
    <row r="16" spans="1:10" s="17" customFormat="1" ht="35.6" customHeight="1">
      <c r="A16" s="18">
        <v>1192</v>
      </c>
      <c r="B16" s="16">
        <v>32007</v>
      </c>
      <c r="C16" s="23" t="s">
        <v>536</v>
      </c>
      <c r="D16" s="75">
        <f>SUM(E16:H16)</f>
        <v>702637</v>
      </c>
      <c r="E16" s="151">
        <v>0</v>
      </c>
      <c r="F16" s="151">
        <v>0</v>
      </c>
      <c r="G16" s="151">
        <v>0</v>
      </c>
      <c r="H16" s="257">
        <f>+'Հավելված N 9'!I16</f>
        <v>702637</v>
      </c>
    </row>
    <row r="17" spans="1:10" s="17" customFormat="1" ht="33.35">
      <c r="A17" s="18">
        <v>1236</v>
      </c>
      <c r="B17" s="16">
        <v>32003</v>
      </c>
      <c r="C17" s="23" t="s">
        <v>82</v>
      </c>
      <c r="D17" s="75">
        <f>SUM(E17:H17)</f>
        <v>1300000</v>
      </c>
      <c r="E17" s="151">
        <f>+E19</f>
        <v>1300000</v>
      </c>
      <c r="F17" s="151">
        <f t="shared" ref="F17:H17" si="1">+F19</f>
        <v>0</v>
      </c>
      <c r="G17" s="151">
        <f t="shared" si="1"/>
        <v>0</v>
      </c>
      <c r="H17" s="151">
        <f t="shared" si="1"/>
        <v>0</v>
      </c>
      <c r="I17" s="77"/>
    </row>
    <row r="18" spans="1:10" s="17" customFormat="1">
      <c r="A18" s="26"/>
      <c r="B18" s="26"/>
      <c r="C18" s="27" t="s">
        <v>6</v>
      </c>
      <c r="D18" s="152"/>
      <c r="E18" s="153"/>
      <c r="F18" s="154"/>
      <c r="G18" s="154"/>
      <c r="H18" s="154"/>
      <c r="I18" s="28"/>
      <c r="J18" s="28"/>
    </row>
    <row r="19" spans="1:10" s="17" customFormat="1" ht="33.35">
      <c r="A19" s="43"/>
      <c r="B19" s="43"/>
      <c r="C19" s="24" t="s">
        <v>82</v>
      </c>
      <c r="D19" s="155">
        <f>SUM(E19:H19)</f>
        <v>1300000</v>
      </c>
      <c r="E19" s="155">
        <v>1300000</v>
      </c>
      <c r="F19" s="157">
        <v>0</v>
      </c>
      <c r="G19" s="157">
        <v>0</v>
      </c>
      <c r="H19" s="157">
        <v>0</v>
      </c>
      <c r="I19" s="29"/>
      <c r="J19" s="29"/>
    </row>
    <row r="20" spans="1:10" s="17" customFormat="1">
      <c r="A20" s="18">
        <v>1236</v>
      </c>
      <c r="B20" s="16">
        <v>32005</v>
      </c>
      <c r="C20" s="23" t="s">
        <v>534</v>
      </c>
      <c r="D20" s="75">
        <f>SUM(E20:H20)</f>
        <v>700000</v>
      </c>
      <c r="E20" s="151">
        <f>+E22</f>
        <v>700000</v>
      </c>
      <c r="F20" s="151">
        <f t="shared" ref="F20:H20" si="2">+F22</f>
        <v>0</v>
      </c>
      <c r="G20" s="151">
        <f t="shared" si="2"/>
        <v>0</v>
      </c>
      <c r="H20" s="151">
        <f t="shared" si="2"/>
        <v>0</v>
      </c>
    </row>
    <row r="21" spans="1:10" s="17" customFormat="1">
      <c r="A21" s="26"/>
      <c r="B21" s="26"/>
      <c r="C21" s="27" t="s">
        <v>6</v>
      </c>
      <c r="D21" s="152"/>
      <c r="E21" s="153"/>
      <c r="F21" s="154"/>
      <c r="G21" s="154"/>
      <c r="H21" s="154"/>
      <c r="I21" s="28"/>
      <c r="J21" s="28"/>
    </row>
    <row r="22" spans="1:10" s="17" customFormat="1">
      <c r="A22" s="43"/>
      <c r="B22" s="43"/>
      <c r="C22" s="24" t="s">
        <v>534</v>
      </c>
      <c r="D22" s="155">
        <f>SUM(E22:H22)</f>
        <v>700000</v>
      </c>
      <c r="E22" s="155">
        <v>700000</v>
      </c>
      <c r="F22" s="157">
        <v>0</v>
      </c>
      <c r="G22" s="157">
        <v>0</v>
      </c>
      <c r="H22" s="157">
        <v>0</v>
      </c>
      <c r="I22" s="29"/>
      <c r="J22" s="29"/>
    </row>
    <row r="23" spans="1:10" ht="55.35" customHeight="1">
      <c r="A23" s="18">
        <v>1236</v>
      </c>
      <c r="B23" s="16">
        <v>32006</v>
      </c>
      <c r="C23" s="23" t="s">
        <v>83</v>
      </c>
      <c r="D23" s="75">
        <f>SUM(E23:H23)</f>
        <v>120562.79999999999</v>
      </c>
      <c r="E23" s="151">
        <f>+E25+E32+E34+E64+E68+E80+E84</f>
        <v>0</v>
      </c>
      <c r="F23" s="151">
        <f t="shared" ref="F23:H23" si="3">+F25+F32+F34+F64+F68+F80+F84</f>
        <v>0</v>
      </c>
      <c r="G23" s="151">
        <f t="shared" si="3"/>
        <v>0</v>
      </c>
      <c r="H23" s="151">
        <f t="shared" si="3"/>
        <v>120562.79999999999</v>
      </c>
      <c r="I23" s="17"/>
      <c r="J23" s="17"/>
    </row>
    <row r="24" spans="1:10">
      <c r="A24" s="26"/>
      <c r="B24" s="26"/>
      <c r="C24" s="27" t="s">
        <v>6</v>
      </c>
      <c r="D24" s="152"/>
      <c r="E24" s="153"/>
      <c r="F24" s="154"/>
      <c r="G24" s="154"/>
      <c r="H24" s="154"/>
      <c r="I24" s="28"/>
      <c r="J24" s="28"/>
    </row>
    <row r="25" spans="1:10">
      <c r="A25" s="43"/>
      <c r="B25" s="43"/>
      <c r="C25" s="24" t="s">
        <v>100</v>
      </c>
      <c r="D25" s="155">
        <f>SUM(E25:H25)</f>
        <v>25401.999999999993</v>
      </c>
      <c r="E25" s="155">
        <f>SUM(E26:E31)</f>
        <v>0</v>
      </c>
      <c r="F25" s="155">
        <f t="shared" ref="F25:G25" si="4">SUM(F26:F31)</f>
        <v>0</v>
      </c>
      <c r="G25" s="155">
        <f t="shared" si="4"/>
        <v>0</v>
      </c>
      <c r="H25" s="155">
        <f>SUM(H26:H31)</f>
        <v>25401.999999999993</v>
      </c>
      <c r="I25" s="29"/>
      <c r="J25" s="29"/>
    </row>
    <row r="26" spans="1:10" ht="35.5">
      <c r="A26" s="323"/>
      <c r="B26" s="323"/>
      <c r="C26" s="91" t="s">
        <v>278</v>
      </c>
      <c r="D26" s="156">
        <f t="shared" ref="D26:D31" si="5">+E26+F26+G26+H26</f>
        <v>1928.1</v>
      </c>
      <c r="E26" s="156"/>
      <c r="F26" s="156"/>
      <c r="G26" s="156"/>
      <c r="H26" s="156">
        <v>1928.1</v>
      </c>
      <c r="I26" s="92"/>
      <c r="J26" s="92"/>
    </row>
    <row r="27" spans="1:10" ht="35.5">
      <c r="A27" s="324"/>
      <c r="B27" s="324"/>
      <c r="C27" s="91" t="s">
        <v>279</v>
      </c>
      <c r="D27" s="156">
        <f t="shared" si="5"/>
        <v>1928.1</v>
      </c>
      <c r="E27" s="156"/>
      <c r="F27" s="156"/>
      <c r="G27" s="156"/>
      <c r="H27" s="156">
        <v>1928.1</v>
      </c>
      <c r="I27" s="92"/>
      <c r="J27" s="92"/>
    </row>
    <row r="28" spans="1:10" ht="35.5">
      <c r="A28" s="324"/>
      <c r="B28" s="324"/>
      <c r="C28" s="91" t="s">
        <v>283</v>
      </c>
      <c r="D28" s="156">
        <f t="shared" si="5"/>
        <v>1928.1</v>
      </c>
      <c r="E28" s="156"/>
      <c r="F28" s="156"/>
      <c r="G28" s="156"/>
      <c r="H28" s="156">
        <v>1928.1</v>
      </c>
      <c r="I28" s="92"/>
      <c r="J28" s="92"/>
    </row>
    <row r="29" spans="1:10" ht="35.5">
      <c r="A29" s="324"/>
      <c r="B29" s="324"/>
      <c r="C29" s="91" t="s">
        <v>280</v>
      </c>
      <c r="D29" s="156">
        <f t="shared" si="5"/>
        <v>2058.8000000000002</v>
      </c>
      <c r="E29" s="156"/>
      <c r="F29" s="156"/>
      <c r="G29" s="156"/>
      <c r="H29" s="156">
        <v>2058.8000000000002</v>
      </c>
      <c r="I29" s="92"/>
      <c r="J29" s="92"/>
    </row>
    <row r="30" spans="1:10">
      <c r="A30" s="324"/>
      <c r="B30" s="324"/>
      <c r="C30" s="91" t="s">
        <v>281</v>
      </c>
      <c r="D30" s="156">
        <f t="shared" si="5"/>
        <v>2058.8000000000002</v>
      </c>
      <c r="E30" s="156"/>
      <c r="F30" s="156"/>
      <c r="G30" s="156"/>
      <c r="H30" s="156">
        <v>2058.8000000000002</v>
      </c>
      <c r="I30" s="92"/>
      <c r="J30" s="92"/>
    </row>
    <row r="31" spans="1:10" ht="34.4" customHeight="1">
      <c r="A31" s="325"/>
      <c r="B31" s="325"/>
      <c r="C31" s="91" t="s">
        <v>282</v>
      </c>
      <c r="D31" s="156">
        <f t="shared" si="5"/>
        <v>15500.099999999995</v>
      </c>
      <c r="E31" s="156"/>
      <c r="F31" s="156"/>
      <c r="G31" s="156"/>
      <c r="H31" s="156">
        <f>+SUM('Հավելված N 9'!I66:I155)</f>
        <v>15500.099999999995</v>
      </c>
      <c r="I31" s="92"/>
      <c r="J31" s="92"/>
    </row>
    <row r="32" spans="1:10">
      <c r="A32" s="43"/>
      <c r="B32" s="43"/>
      <c r="C32" s="24" t="s">
        <v>351</v>
      </c>
      <c r="D32" s="155">
        <f>SUM(E32:H32)</f>
        <v>10005.799999999997</v>
      </c>
      <c r="E32" s="155">
        <f>+E33</f>
        <v>0</v>
      </c>
      <c r="F32" s="155">
        <f t="shared" ref="F32:H32" si="6">+F33</f>
        <v>0</v>
      </c>
      <c r="G32" s="155">
        <f t="shared" si="6"/>
        <v>0</v>
      </c>
      <c r="H32" s="155">
        <f t="shared" si="6"/>
        <v>10005.799999999997</v>
      </c>
      <c r="I32" s="29"/>
      <c r="J32" s="29"/>
    </row>
    <row r="33" spans="1:10" ht="35.5">
      <c r="A33" s="167"/>
      <c r="B33" s="167"/>
      <c r="C33" s="168" t="s">
        <v>641</v>
      </c>
      <c r="D33" s="156">
        <f t="shared" ref="D33" si="7">+E33+F33+G33+H33</f>
        <v>10005.799999999997</v>
      </c>
      <c r="E33" s="156"/>
      <c r="F33" s="156"/>
      <c r="G33" s="156"/>
      <c r="H33" s="156">
        <f>+'Հավելված N 9'!I170</f>
        <v>10005.799999999997</v>
      </c>
      <c r="I33" s="92"/>
      <c r="J33" s="92"/>
    </row>
    <row r="34" spans="1:10">
      <c r="A34" s="43"/>
      <c r="B34" s="43"/>
      <c r="C34" s="24" t="s">
        <v>359</v>
      </c>
      <c r="D34" s="155">
        <f>SUM(E34:H34)</f>
        <v>43483.1</v>
      </c>
      <c r="E34" s="155">
        <f t="shared" ref="E34:G34" si="8">SUM(E35:E63)</f>
        <v>0</v>
      </c>
      <c r="F34" s="155">
        <f t="shared" si="8"/>
        <v>0</v>
      </c>
      <c r="G34" s="155">
        <f t="shared" si="8"/>
        <v>0</v>
      </c>
      <c r="H34" s="155">
        <f>SUM(H35:H63)</f>
        <v>43483.1</v>
      </c>
      <c r="I34" s="29"/>
      <c r="J34" s="29"/>
    </row>
    <row r="35" spans="1:10">
      <c r="A35" s="319"/>
      <c r="B35" s="319"/>
      <c r="C35" s="168" t="s">
        <v>360</v>
      </c>
      <c r="D35" s="156">
        <f t="shared" ref="D35:D62" si="9">+E35+F35+G35+H35</f>
        <v>1094.5</v>
      </c>
      <c r="E35" s="156"/>
      <c r="F35" s="156"/>
      <c r="G35" s="156"/>
      <c r="H35" s="156">
        <v>1094.5</v>
      </c>
      <c r="I35" s="92"/>
      <c r="J35" s="92"/>
    </row>
    <row r="36" spans="1:10">
      <c r="A36" s="320"/>
      <c r="B36" s="320"/>
      <c r="C36" s="168" t="s">
        <v>361</v>
      </c>
      <c r="D36" s="156">
        <f t="shared" si="9"/>
        <v>1094.5</v>
      </c>
      <c r="E36" s="156"/>
      <c r="F36" s="156"/>
      <c r="G36" s="156"/>
      <c r="H36" s="156">
        <v>1094.5</v>
      </c>
      <c r="I36" s="92"/>
      <c r="J36" s="92"/>
    </row>
    <row r="37" spans="1:10">
      <c r="A37" s="320"/>
      <c r="B37" s="320"/>
      <c r="C37" s="168" t="s">
        <v>362</v>
      </c>
      <c r="D37" s="156">
        <f t="shared" si="9"/>
        <v>1094.5</v>
      </c>
      <c r="E37" s="156"/>
      <c r="F37" s="156"/>
      <c r="G37" s="156"/>
      <c r="H37" s="156">
        <v>1094.5</v>
      </c>
      <c r="I37" s="92"/>
      <c r="J37" s="92"/>
    </row>
    <row r="38" spans="1:10" ht="35.5">
      <c r="A38" s="320"/>
      <c r="B38" s="320"/>
      <c r="C38" s="168" t="s">
        <v>363</v>
      </c>
      <c r="D38" s="156">
        <f t="shared" si="9"/>
        <v>1094.5</v>
      </c>
      <c r="E38" s="156"/>
      <c r="F38" s="156"/>
      <c r="G38" s="156"/>
      <c r="H38" s="156">
        <v>1094.5</v>
      </c>
      <c r="I38" s="92"/>
      <c r="J38" s="92"/>
    </row>
    <row r="39" spans="1:10" ht="35.5">
      <c r="A39" s="320"/>
      <c r="B39" s="320"/>
      <c r="C39" s="168" t="s">
        <v>364</v>
      </c>
      <c r="D39" s="156">
        <f t="shared" si="9"/>
        <v>489.1</v>
      </c>
      <c r="E39" s="156"/>
      <c r="F39" s="156"/>
      <c r="G39" s="156"/>
      <c r="H39" s="156">
        <v>489.1</v>
      </c>
      <c r="I39" s="92"/>
      <c r="J39" s="92"/>
    </row>
    <row r="40" spans="1:10">
      <c r="A40" s="320"/>
      <c r="B40" s="320"/>
      <c r="C40" s="168" t="s">
        <v>365</v>
      </c>
      <c r="D40" s="156">
        <f t="shared" si="9"/>
        <v>489.1</v>
      </c>
      <c r="E40" s="156"/>
      <c r="F40" s="156"/>
      <c r="G40" s="156"/>
      <c r="H40" s="156">
        <v>489.1</v>
      </c>
      <c r="I40" s="92"/>
      <c r="J40" s="92"/>
    </row>
    <row r="41" spans="1:10" ht="35.5">
      <c r="A41" s="320"/>
      <c r="B41" s="320"/>
      <c r="C41" s="168" t="s">
        <v>366</v>
      </c>
      <c r="D41" s="156">
        <f t="shared" si="9"/>
        <v>605.4</v>
      </c>
      <c r="E41" s="156"/>
      <c r="F41" s="156"/>
      <c r="G41" s="156"/>
      <c r="H41" s="156">
        <v>605.4</v>
      </c>
      <c r="I41" s="92"/>
      <c r="J41" s="92"/>
    </row>
    <row r="42" spans="1:10" ht="35.5">
      <c r="A42" s="320"/>
      <c r="B42" s="320"/>
      <c r="C42" s="168" t="s">
        <v>367</v>
      </c>
      <c r="D42" s="156">
        <f t="shared" si="9"/>
        <v>876.6</v>
      </c>
      <c r="E42" s="156"/>
      <c r="F42" s="156"/>
      <c r="G42" s="156"/>
      <c r="H42" s="156">
        <v>876.6</v>
      </c>
      <c r="I42" s="92"/>
      <c r="J42" s="92"/>
    </row>
    <row r="43" spans="1:10" ht="35.5">
      <c r="A43" s="320"/>
      <c r="B43" s="320"/>
      <c r="C43" s="252" t="s">
        <v>368</v>
      </c>
      <c r="D43" s="156">
        <f t="shared" si="9"/>
        <v>714.8</v>
      </c>
      <c r="E43" s="156"/>
      <c r="F43" s="156"/>
      <c r="G43" s="156"/>
      <c r="H43" s="156">
        <v>714.8</v>
      </c>
      <c r="I43" s="92"/>
      <c r="J43" s="92"/>
    </row>
    <row r="44" spans="1:10" ht="35.5">
      <c r="A44" s="320"/>
      <c r="B44" s="320"/>
      <c r="C44" s="168" t="s">
        <v>387</v>
      </c>
      <c r="D44" s="156">
        <f t="shared" si="9"/>
        <v>326.89999999999998</v>
      </c>
      <c r="E44" s="169"/>
      <c r="F44" s="169"/>
      <c r="G44" s="169"/>
      <c r="H44" s="169">
        <v>326.89999999999998</v>
      </c>
      <c r="I44" s="92"/>
      <c r="J44" s="92"/>
    </row>
    <row r="45" spans="1:10" ht="35.5">
      <c r="A45" s="320"/>
      <c r="B45" s="320"/>
      <c r="C45" s="168" t="s">
        <v>369</v>
      </c>
      <c r="D45" s="156">
        <f t="shared" si="9"/>
        <v>837.4</v>
      </c>
      <c r="E45" s="156"/>
      <c r="F45" s="156"/>
      <c r="G45" s="156"/>
      <c r="H45" s="156">
        <v>837.4</v>
      </c>
      <c r="I45" s="92"/>
      <c r="J45" s="92"/>
    </row>
    <row r="46" spans="1:10">
      <c r="A46" s="320"/>
      <c r="B46" s="320"/>
      <c r="C46" s="168" t="s">
        <v>370</v>
      </c>
      <c r="D46" s="156">
        <f t="shared" si="9"/>
        <v>955</v>
      </c>
      <c r="E46" s="156"/>
      <c r="F46" s="156"/>
      <c r="G46" s="156"/>
      <c r="H46" s="156">
        <v>955</v>
      </c>
      <c r="I46" s="92"/>
      <c r="J46" s="92"/>
    </row>
    <row r="47" spans="1:10">
      <c r="A47" s="320"/>
      <c r="B47" s="320"/>
      <c r="C47" s="168" t="s">
        <v>371</v>
      </c>
      <c r="D47" s="156">
        <f t="shared" si="9"/>
        <v>1159.5</v>
      </c>
      <c r="E47" s="156"/>
      <c r="F47" s="156"/>
      <c r="G47" s="156"/>
      <c r="H47" s="170">
        <v>1159.5</v>
      </c>
      <c r="I47" s="92"/>
      <c r="J47" s="92"/>
    </row>
    <row r="48" spans="1:10" ht="35.5">
      <c r="A48" s="320"/>
      <c r="B48" s="320"/>
      <c r="C48" s="168" t="s">
        <v>372</v>
      </c>
      <c r="D48" s="156">
        <f t="shared" si="9"/>
        <v>915.8</v>
      </c>
      <c r="E48" s="156"/>
      <c r="F48" s="156"/>
      <c r="G48" s="156"/>
      <c r="H48" s="156">
        <v>915.8</v>
      </c>
      <c r="I48" s="92"/>
      <c r="J48" s="92"/>
    </row>
    <row r="49" spans="1:10" ht="35.5">
      <c r="A49" s="320"/>
      <c r="B49" s="320"/>
      <c r="C49" s="168" t="s">
        <v>373</v>
      </c>
      <c r="D49" s="156">
        <f t="shared" si="9"/>
        <v>716.2</v>
      </c>
      <c r="E49" s="156"/>
      <c r="F49" s="156"/>
      <c r="G49" s="156"/>
      <c r="H49" s="156">
        <v>716.2</v>
      </c>
      <c r="I49" s="92"/>
      <c r="J49" s="92"/>
    </row>
    <row r="50" spans="1:10" ht="35.5">
      <c r="A50" s="320"/>
      <c r="B50" s="320"/>
      <c r="C50" s="168" t="s">
        <v>374</v>
      </c>
      <c r="D50" s="156">
        <f t="shared" si="9"/>
        <v>489.1</v>
      </c>
      <c r="E50" s="156"/>
      <c r="F50" s="156"/>
      <c r="G50" s="156"/>
      <c r="H50" s="156">
        <v>489.1</v>
      </c>
      <c r="I50" s="92"/>
      <c r="J50" s="92"/>
    </row>
    <row r="51" spans="1:10" ht="35.5">
      <c r="A51" s="320"/>
      <c r="B51" s="320"/>
      <c r="C51" s="168" t="s">
        <v>375</v>
      </c>
      <c r="D51" s="156">
        <f t="shared" si="9"/>
        <v>1173</v>
      </c>
      <c r="E51" s="156"/>
      <c r="F51" s="156"/>
      <c r="G51" s="156"/>
      <c r="H51" s="156">
        <v>1173</v>
      </c>
      <c r="I51" s="92"/>
      <c r="J51" s="92"/>
    </row>
    <row r="52" spans="1:10" ht="35.5">
      <c r="A52" s="320"/>
      <c r="B52" s="320"/>
      <c r="C52" s="168" t="s">
        <v>376</v>
      </c>
      <c r="D52" s="156">
        <f t="shared" si="9"/>
        <v>1094.5</v>
      </c>
      <c r="E52" s="156"/>
      <c r="F52" s="156"/>
      <c r="G52" s="156"/>
      <c r="H52" s="156">
        <v>1094.5</v>
      </c>
      <c r="I52" s="92"/>
      <c r="J52" s="92"/>
    </row>
    <row r="53" spans="1:10" ht="35.5">
      <c r="A53" s="320"/>
      <c r="B53" s="320"/>
      <c r="C53" s="168" t="s">
        <v>377</v>
      </c>
      <c r="D53" s="156">
        <f t="shared" si="9"/>
        <v>824.7</v>
      </c>
      <c r="E53" s="156"/>
      <c r="F53" s="156"/>
      <c r="G53" s="156"/>
      <c r="H53" s="156">
        <v>824.7</v>
      </c>
      <c r="I53" s="92"/>
      <c r="J53" s="92"/>
    </row>
    <row r="54" spans="1:10" ht="35.5">
      <c r="A54" s="320"/>
      <c r="B54" s="320"/>
      <c r="C54" s="168" t="s">
        <v>378</v>
      </c>
      <c r="D54" s="156">
        <f t="shared" si="9"/>
        <v>1212.2</v>
      </c>
      <c r="E54" s="156"/>
      <c r="F54" s="156"/>
      <c r="G54" s="156"/>
      <c r="H54" s="156">
        <v>1212.2</v>
      </c>
      <c r="I54" s="92"/>
      <c r="J54" s="92"/>
    </row>
    <row r="55" spans="1:10" ht="35.5">
      <c r="A55" s="320"/>
      <c r="B55" s="320"/>
      <c r="C55" s="168" t="s">
        <v>379</v>
      </c>
      <c r="D55" s="156">
        <f t="shared" si="9"/>
        <v>1290.5999999999999</v>
      </c>
      <c r="E55" s="156"/>
      <c r="F55" s="156"/>
      <c r="G55" s="156"/>
      <c r="H55" s="156">
        <v>1290.5999999999999</v>
      </c>
      <c r="I55" s="92"/>
      <c r="J55" s="92"/>
    </row>
    <row r="56" spans="1:10" ht="35.5">
      <c r="A56" s="320"/>
      <c r="B56" s="320"/>
      <c r="C56" s="168" t="s">
        <v>380</v>
      </c>
      <c r="D56" s="156">
        <f t="shared" si="9"/>
        <v>1094.5</v>
      </c>
      <c r="E56" s="156"/>
      <c r="F56" s="156"/>
      <c r="G56" s="156"/>
      <c r="H56" s="156">
        <v>1094.5</v>
      </c>
      <c r="I56" s="92"/>
      <c r="J56" s="92"/>
    </row>
    <row r="57" spans="1:10" ht="35.5">
      <c r="A57" s="320"/>
      <c r="B57" s="320"/>
      <c r="C57" s="168" t="s">
        <v>381</v>
      </c>
      <c r="D57" s="156">
        <f t="shared" si="9"/>
        <v>1094.5</v>
      </c>
      <c r="E57" s="156"/>
      <c r="F57" s="156"/>
      <c r="G57" s="156"/>
      <c r="H57" s="156">
        <v>1094.5</v>
      </c>
      <c r="I57" s="92"/>
      <c r="J57" s="92"/>
    </row>
    <row r="58" spans="1:10" ht="35.5">
      <c r="A58" s="320"/>
      <c r="B58" s="320"/>
      <c r="C58" s="168" t="s">
        <v>382</v>
      </c>
      <c r="D58" s="156">
        <f t="shared" si="9"/>
        <v>1369.1</v>
      </c>
      <c r="E58" s="156"/>
      <c r="F58" s="156"/>
      <c r="G58" s="156"/>
      <c r="H58" s="156">
        <v>1369.1</v>
      </c>
      <c r="I58" s="92"/>
      <c r="J58" s="92"/>
    </row>
    <row r="59" spans="1:10" ht="35.5">
      <c r="A59" s="320"/>
      <c r="B59" s="320"/>
      <c r="C59" s="168" t="s">
        <v>383</v>
      </c>
      <c r="D59" s="156">
        <f t="shared" si="9"/>
        <v>1369.1</v>
      </c>
      <c r="E59" s="156"/>
      <c r="F59" s="156"/>
      <c r="G59" s="156"/>
      <c r="H59" s="156">
        <v>1369.1</v>
      </c>
      <c r="I59" s="92"/>
      <c r="J59" s="92"/>
    </row>
    <row r="60" spans="1:10">
      <c r="A60" s="320"/>
      <c r="B60" s="320"/>
      <c r="C60" s="168" t="s">
        <v>384</v>
      </c>
      <c r="D60" s="156">
        <f t="shared" si="9"/>
        <v>1094.5</v>
      </c>
      <c r="E60" s="156"/>
      <c r="F60" s="156"/>
      <c r="G60" s="156"/>
      <c r="H60" s="156">
        <v>1094.5</v>
      </c>
      <c r="I60" s="92"/>
      <c r="J60" s="92"/>
    </row>
    <row r="61" spans="1:10" ht="35.5">
      <c r="A61" s="320"/>
      <c r="B61" s="320"/>
      <c r="C61" s="168" t="s">
        <v>385</v>
      </c>
      <c r="D61" s="156">
        <f t="shared" si="9"/>
        <v>1133.7</v>
      </c>
      <c r="E61" s="156"/>
      <c r="F61" s="156"/>
      <c r="G61" s="156"/>
      <c r="H61" s="156">
        <v>1133.7</v>
      </c>
      <c r="I61" s="92"/>
      <c r="J61" s="92"/>
    </row>
    <row r="62" spans="1:10" ht="35.5">
      <c r="A62" s="320"/>
      <c r="B62" s="320"/>
      <c r="C62" s="168" t="s">
        <v>386</v>
      </c>
      <c r="D62" s="156">
        <f t="shared" si="9"/>
        <v>1252.9000000000001</v>
      </c>
      <c r="E62" s="156"/>
      <c r="F62" s="156"/>
      <c r="G62" s="156"/>
      <c r="H62" s="156">
        <v>1252.9000000000001</v>
      </c>
      <c r="I62" s="92"/>
      <c r="J62" s="92"/>
    </row>
    <row r="63" spans="1:10" ht="35.5">
      <c r="A63" s="321"/>
      <c r="B63" s="321"/>
      <c r="C63" s="168" t="s">
        <v>642</v>
      </c>
      <c r="D63" s="156">
        <f>+E63+F63+G63+H63</f>
        <v>16526.899999999998</v>
      </c>
      <c r="E63" s="156"/>
      <c r="F63" s="156"/>
      <c r="G63" s="156"/>
      <c r="H63" s="156">
        <f>+SUM('Հավելված N 9'!I259:I341)</f>
        <v>16526.899999999998</v>
      </c>
      <c r="I63" s="92"/>
      <c r="J63" s="92"/>
    </row>
    <row r="64" spans="1:10">
      <c r="A64" s="146"/>
      <c r="B64" s="146"/>
      <c r="C64" s="24" t="s">
        <v>101</v>
      </c>
      <c r="D64" s="155">
        <f>SUM(E64:H64)</f>
        <v>1169.9000000000001</v>
      </c>
      <c r="E64" s="155">
        <f>SUM(E65:E67)</f>
        <v>0</v>
      </c>
      <c r="F64" s="155">
        <f t="shared" ref="F64:H64" si="10">SUM(F65:F67)</f>
        <v>0</v>
      </c>
      <c r="G64" s="155">
        <f t="shared" si="10"/>
        <v>0</v>
      </c>
      <c r="H64" s="155">
        <f t="shared" si="10"/>
        <v>1169.9000000000001</v>
      </c>
      <c r="I64" s="29"/>
      <c r="J64" s="29"/>
    </row>
    <row r="65" spans="1:10" ht="35.5">
      <c r="A65" s="319"/>
      <c r="B65" s="319"/>
      <c r="C65" s="168" t="s">
        <v>456</v>
      </c>
      <c r="D65" s="156">
        <f t="shared" ref="D65:D67" si="11">+E65+F65+G65+H65</f>
        <v>528.4</v>
      </c>
      <c r="E65" s="156"/>
      <c r="F65" s="156"/>
      <c r="G65" s="156"/>
      <c r="H65" s="156">
        <v>528.4</v>
      </c>
      <c r="I65" s="92"/>
      <c r="J65" s="92"/>
    </row>
    <row r="66" spans="1:10" ht="35.5">
      <c r="A66" s="320"/>
      <c r="B66" s="320"/>
      <c r="C66" s="168" t="s">
        <v>457</v>
      </c>
      <c r="D66" s="156">
        <f t="shared" si="11"/>
        <v>442.5</v>
      </c>
      <c r="E66" s="156"/>
      <c r="F66" s="156"/>
      <c r="G66" s="156"/>
      <c r="H66" s="156">
        <v>442.5</v>
      </c>
      <c r="I66" s="92"/>
      <c r="J66" s="92"/>
    </row>
    <row r="67" spans="1:10" ht="53.2">
      <c r="A67" s="321"/>
      <c r="B67" s="321"/>
      <c r="C67" s="168" t="s">
        <v>458</v>
      </c>
      <c r="D67" s="156">
        <f t="shared" si="11"/>
        <v>199</v>
      </c>
      <c r="E67" s="156"/>
      <c r="F67" s="156"/>
      <c r="G67" s="156"/>
      <c r="H67" s="156">
        <v>199</v>
      </c>
      <c r="I67" s="92"/>
      <c r="J67" s="92"/>
    </row>
    <row r="68" spans="1:10">
      <c r="A68" s="146"/>
      <c r="B68" s="146"/>
      <c r="C68" s="24" t="s">
        <v>463</v>
      </c>
      <c r="D68" s="155">
        <f>SUM(E68:H68)</f>
        <v>15954.600000000002</v>
      </c>
      <c r="E68" s="155">
        <f>SUM(E69:E79)</f>
        <v>0</v>
      </c>
      <c r="F68" s="155">
        <f t="shared" ref="F68:H68" si="12">SUM(F69:F79)</f>
        <v>0</v>
      </c>
      <c r="G68" s="155">
        <f t="shared" si="12"/>
        <v>0</v>
      </c>
      <c r="H68" s="155">
        <f t="shared" si="12"/>
        <v>15954.600000000002</v>
      </c>
      <c r="I68" s="29"/>
      <c r="J68" s="29"/>
    </row>
    <row r="69" spans="1:10">
      <c r="A69" s="319"/>
      <c r="B69" s="319"/>
      <c r="C69" s="171" t="s">
        <v>464</v>
      </c>
      <c r="D69" s="156">
        <f t="shared" ref="D69:D78" si="13">+E69+F69+G69+H69</f>
        <v>767.9</v>
      </c>
      <c r="E69" s="156"/>
      <c r="F69" s="156"/>
      <c r="G69" s="156"/>
      <c r="H69" s="156">
        <v>767.9</v>
      </c>
      <c r="I69" s="92"/>
      <c r="J69" s="92"/>
    </row>
    <row r="70" spans="1:10">
      <c r="A70" s="320"/>
      <c r="B70" s="320"/>
      <c r="C70" s="171" t="s">
        <v>465</v>
      </c>
      <c r="D70" s="156">
        <f t="shared" si="13"/>
        <v>767.9</v>
      </c>
      <c r="E70" s="156"/>
      <c r="F70" s="156"/>
      <c r="G70" s="156"/>
      <c r="H70" s="156">
        <v>767.9</v>
      </c>
      <c r="I70" s="92"/>
      <c r="J70" s="92"/>
    </row>
    <row r="71" spans="1:10">
      <c r="A71" s="320"/>
      <c r="B71" s="320"/>
      <c r="C71" s="171" t="s">
        <v>466</v>
      </c>
      <c r="D71" s="156">
        <f t="shared" si="13"/>
        <v>767.9</v>
      </c>
      <c r="E71" s="156"/>
      <c r="F71" s="156"/>
      <c r="G71" s="156"/>
      <c r="H71" s="156">
        <v>767.9</v>
      </c>
      <c r="I71" s="92"/>
      <c r="J71" s="92"/>
    </row>
    <row r="72" spans="1:10" ht="35.5">
      <c r="A72" s="320"/>
      <c r="B72" s="320"/>
      <c r="C72" s="171" t="s">
        <v>467</v>
      </c>
      <c r="D72" s="156">
        <f t="shared" si="13"/>
        <v>1166.8</v>
      </c>
      <c r="E72" s="156"/>
      <c r="F72" s="156"/>
      <c r="G72" s="156"/>
      <c r="H72" s="156">
        <v>1166.8</v>
      </c>
      <c r="I72" s="92"/>
      <c r="J72" s="92"/>
    </row>
    <row r="73" spans="1:10" ht="35.5">
      <c r="A73" s="320"/>
      <c r="B73" s="320"/>
      <c r="C73" s="171" t="s">
        <v>468</v>
      </c>
      <c r="D73" s="156">
        <f t="shared" si="13"/>
        <v>1166.8</v>
      </c>
      <c r="E73" s="156"/>
      <c r="F73" s="156"/>
      <c r="G73" s="156"/>
      <c r="H73" s="156">
        <v>1166.8</v>
      </c>
      <c r="I73" s="92"/>
      <c r="J73" s="92"/>
    </row>
    <row r="74" spans="1:10" ht="35.5">
      <c r="A74" s="320"/>
      <c r="B74" s="320"/>
      <c r="C74" s="171" t="s">
        <v>469</v>
      </c>
      <c r="D74" s="156">
        <f t="shared" si="13"/>
        <v>1166.8</v>
      </c>
      <c r="E74" s="156"/>
      <c r="F74" s="156"/>
      <c r="G74" s="156"/>
      <c r="H74" s="156">
        <v>1166.8</v>
      </c>
      <c r="I74" s="92"/>
      <c r="J74" s="92"/>
    </row>
    <row r="75" spans="1:10" ht="35.5">
      <c r="A75" s="320"/>
      <c r="B75" s="320"/>
      <c r="C75" s="171" t="s">
        <v>470</v>
      </c>
      <c r="D75" s="156">
        <f t="shared" si="13"/>
        <v>1166.8</v>
      </c>
      <c r="E75" s="156"/>
      <c r="F75" s="156"/>
      <c r="G75" s="156"/>
      <c r="H75" s="156">
        <v>1166.8</v>
      </c>
      <c r="I75" s="92"/>
      <c r="J75" s="92"/>
    </row>
    <row r="76" spans="1:10" ht="35.5">
      <c r="A76" s="320"/>
      <c r="B76" s="320"/>
      <c r="C76" s="171" t="s">
        <v>471</v>
      </c>
      <c r="D76" s="156">
        <f t="shared" si="13"/>
        <v>1166.8</v>
      </c>
      <c r="E76" s="156"/>
      <c r="F76" s="156"/>
      <c r="G76" s="156"/>
      <c r="H76" s="156">
        <v>1166.8</v>
      </c>
      <c r="I76" s="92"/>
      <c r="J76" s="92"/>
    </row>
    <row r="77" spans="1:10" ht="35.5">
      <c r="A77" s="320"/>
      <c r="B77" s="320"/>
      <c r="C77" s="171" t="s">
        <v>473</v>
      </c>
      <c r="D77" s="156">
        <f t="shared" si="13"/>
        <v>239.8</v>
      </c>
      <c r="E77" s="169"/>
      <c r="F77" s="169"/>
      <c r="G77" s="169"/>
      <c r="H77" s="169">
        <v>239.8</v>
      </c>
      <c r="I77" s="92"/>
      <c r="J77" s="92"/>
    </row>
    <row r="78" spans="1:10" ht="35.5">
      <c r="A78" s="320"/>
      <c r="B78" s="320"/>
      <c r="C78" s="171" t="s">
        <v>472</v>
      </c>
      <c r="D78" s="156">
        <f t="shared" si="13"/>
        <v>767.8</v>
      </c>
      <c r="E78" s="156"/>
      <c r="F78" s="156"/>
      <c r="G78" s="156"/>
      <c r="H78" s="156">
        <v>767.8</v>
      </c>
      <c r="I78" s="92"/>
      <c r="J78" s="92"/>
    </row>
    <row r="79" spans="1:10" ht="35.5">
      <c r="A79" s="321"/>
      <c r="B79" s="321"/>
      <c r="C79" s="171" t="s">
        <v>673</v>
      </c>
      <c r="D79" s="156">
        <f t="shared" ref="D79" si="14">+E79+F79+G79+H79</f>
        <v>6809.300000000002</v>
      </c>
      <c r="E79" s="156"/>
      <c r="F79" s="156"/>
      <c r="G79" s="156"/>
      <c r="H79" s="156">
        <f>+SUM('Հավելված N 9'!I358:I420)</f>
        <v>6809.300000000002</v>
      </c>
      <c r="I79" s="92"/>
      <c r="J79" s="92"/>
    </row>
    <row r="80" spans="1:10">
      <c r="A80" s="146"/>
      <c r="B80" s="146"/>
      <c r="C80" s="24" t="s">
        <v>477</v>
      </c>
      <c r="D80" s="155">
        <f>SUM(E80:H80)</f>
        <v>1500</v>
      </c>
      <c r="E80" s="155">
        <f t="shared" ref="E80:G80" si="15">SUM(E81:E83)</f>
        <v>0</v>
      </c>
      <c r="F80" s="155">
        <f t="shared" si="15"/>
        <v>0</v>
      </c>
      <c r="G80" s="155">
        <f t="shared" si="15"/>
        <v>0</v>
      </c>
      <c r="H80" s="155">
        <f>SUM(H81:H83)</f>
        <v>1500</v>
      </c>
      <c r="I80" s="29"/>
      <c r="J80" s="29"/>
    </row>
    <row r="81" spans="1:10" ht="35.5">
      <c r="A81" s="322"/>
      <c r="B81" s="322"/>
      <c r="C81" s="171" t="s">
        <v>478</v>
      </c>
      <c r="D81" s="156">
        <f t="shared" ref="D81:D83" si="16">+E81+F81+G81+H81</f>
        <v>500</v>
      </c>
      <c r="E81" s="156"/>
      <c r="F81" s="156"/>
      <c r="G81" s="156"/>
      <c r="H81" s="156">
        <v>500</v>
      </c>
      <c r="I81" s="92"/>
      <c r="J81" s="92"/>
    </row>
    <row r="82" spans="1:10">
      <c r="A82" s="322"/>
      <c r="B82" s="322"/>
      <c r="C82" s="171" t="s">
        <v>479</v>
      </c>
      <c r="D82" s="156">
        <f t="shared" si="16"/>
        <v>500</v>
      </c>
      <c r="E82" s="156"/>
      <c r="F82" s="156"/>
      <c r="G82" s="156"/>
      <c r="H82" s="156">
        <v>500</v>
      </c>
      <c r="I82" s="92"/>
      <c r="J82" s="92"/>
    </row>
    <row r="83" spans="1:10">
      <c r="A83" s="322"/>
      <c r="B83" s="322"/>
      <c r="C83" s="171" t="s">
        <v>480</v>
      </c>
      <c r="D83" s="156">
        <f t="shared" si="16"/>
        <v>500</v>
      </c>
      <c r="E83" s="156"/>
      <c r="F83" s="156"/>
      <c r="G83" s="156"/>
      <c r="H83" s="156">
        <v>500</v>
      </c>
      <c r="I83" s="92"/>
      <c r="J83" s="92"/>
    </row>
    <row r="84" spans="1:10">
      <c r="A84" s="146"/>
      <c r="B84" s="146"/>
      <c r="C84" s="24" t="s">
        <v>526</v>
      </c>
      <c r="D84" s="155">
        <f>SUM(E84:H84)</f>
        <v>23047.399999999998</v>
      </c>
      <c r="E84" s="155">
        <f t="shared" ref="E84:G84" si="17">SUM(E85:E92)</f>
        <v>0</v>
      </c>
      <c r="F84" s="155">
        <f t="shared" si="17"/>
        <v>0</v>
      </c>
      <c r="G84" s="155">
        <f t="shared" si="17"/>
        <v>0</v>
      </c>
      <c r="H84" s="155">
        <f>SUM(H85:H92)</f>
        <v>23047.399999999998</v>
      </c>
      <c r="I84" s="29"/>
      <c r="J84" s="29"/>
    </row>
    <row r="85" spans="1:10" ht="35.5">
      <c r="A85" s="319"/>
      <c r="B85" s="319"/>
      <c r="C85" s="171" t="s">
        <v>527</v>
      </c>
      <c r="D85" s="156">
        <f t="shared" ref="D85:D92" si="18">+E85+F85+G85+H85</f>
        <v>4707.3999999999996</v>
      </c>
      <c r="E85" s="156"/>
      <c r="F85" s="156"/>
      <c r="G85" s="156"/>
      <c r="H85" s="170">
        <v>4707.3999999999996</v>
      </c>
      <c r="I85" s="92"/>
      <c r="J85" s="92"/>
    </row>
    <row r="86" spans="1:10">
      <c r="A86" s="320"/>
      <c r="B86" s="320"/>
      <c r="C86" s="171" t="s">
        <v>533</v>
      </c>
      <c r="D86" s="156">
        <f t="shared" si="18"/>
        <v>1838.1</v>
      </c>
      <c r="E86" s="169"/>
      <c r="F86" s="169"/>
      <c r="G86" s="169"/>
      <c r="H86" s="173">
        <v>1838.1</v>
      </c>
      <c r="I86" s="92"/>
      <c r="J86" s="92"/>
    </row>
    <row r="87" spans="1:10" ht="37.65" customHeight="1">
      <c r="A87" s="320"/>
      <c r="B87" s="320"/>
      <c r="C87" s="171" t="s">
        <v>724</v>
      </c>
      <c r="D87" s="156">
        <f t="shared" si="18"/>
        <v>500</v>
      </c>
      <c r="E87" s="169"/>
      <c r="F87" s="169"/>
      <c r="G87" s="169"/>
      <c r="H87" s="173">
        <v>500</v>
      </c>
      <c r="I87" s="92"/>
      <c r="J87" s="92"/>
    </row>
    <row r="88" spans="1:10" ht="35.5">
      <c r="A88" s="320"/>
      <c r="B88" s="320"/>
      <c r="C88" s="171" t="s">
        <v>530</v>
      </c>
      <c r="D88" s="156">
        <f t="shared" si="18"/>
        <v>8449.6</v>
      </c>
      <c r="E88" s="156"/>
      <c r="F88" s="156"/>
      <c r="G88" s="156"/>
      <c r="H88" s="170">
        <v>8449.6</v>
      </c>
      <c r="I88" s="92"/>
      <c r="J88" s="92"/>
    </row>
    <row r="89" spans="1:10">
      <c r="A89" s="320"/>
      <c r="B89" s="320"/>
      <c r="C89" s="171" t="s">
        <v>531</v>
      </c>
      <c r="D89" s="156">
        <f t="shared" si="18"/>
        <v>1404.6</v>
      </c>
      <c r="E89" s="156"/>
      <c r="F89" s="156"/>
      <c r="G89" s="156"/>
      <c r="H89" s="170">
        <v>1404.6</v>
      </c>
      <c r="I89" s="92"/>
      <c r="J89" s="92"/>
    </row>
    <row r="90" spans="1:10" ht="35.5">
      <c r="A90" s="320"/>
      <c r="B90" s="320"/>
      <c r="C90" s="171" t="s">
        <v>532</v>
      </c>
      <c r="D90" s="156">
        <f t="shared" si="18"/>
        <v>5127.8</v>
      </c>
      <c r="E90" s="156"/>
      <c r="F90" s="156"/>
      <c r="G90" s="156"/>
      <c r="H90" s="170">
        <v>5127.8</v>
      </c>
      <c r="I90" s="92"/>
      <c r="J90" s="92"/>
    </row>
    <row r="91" spans="1:10">
      <c r="A91" s="320"/>
      <c r="B91" s="320"/>
      <c r="C91" s="171" t="s">
        <v>529</v>
      </c>
      <c r="D91" s="156">
        <f t="shared" si="18"/>
        <v>523.6</v>
      </c>
      <c r="E91" s="156"/>
      <c r="F91" s="156"/>
      <c r="G91" s="156"/>
      <c r="H91" s="170">
        <v>523.6</v>
      </c>
      <c r="I91" s="92"/>
      <c r="J91" s="92"/>
    </row>
    <row r="92" spans="1:10">
      <c r="A92" s="321"/>
      <c r="B92" s="321"/>
      <c r="C92" s="171" t="s">
        <v>528</v>
      </c>
      <c r="D92" s="156">
        <f t="shared" si="18"/>
        <v>496.3</v>
      </c>
      <c r="E92" s="156"/>
      <c r="F92" s="156"/>
      <c r="G92" s="156"/>
      <c r="H92" s="170">
        <v>496.3</v>
      </c>
      <c r="I92" s="92"/>
      <c r="J92" s="92"/>
    </row>
  </sheetData>
  <mergeCells count="21">
    <mergeCell ref="E9:H9"/>
    <mergeCell ref="A9:B9"/>
    <mergeCell ref="D9:D10"/>
    <mergeCell ref="C9:C10"/>
    <mergeCell ref="F1:H1"/>
    <mergeCell ref="F2:H2"/>
    <mergeCell ref="F3:H3"/>
    <mergeCell ref="A5:H6"/>
    <mergeCell ref="G8:H8"/>
    <mergeCell ref="B26:B31"/>
    <mergeCell ref="A26:A31"/>
    <mergeCell ref="A35:A63"/>
    <mergeCell ref="B35:B63"/>
    <mergeCell ref="B65:B67"/>
    <mergeCell ref="A65:A67"/>
    <mergeCell ref="B85:B92"/>
    <mergeCell ref="A85:A92"/>
    <mergeCell ref="B81:B83"/>
    <mergeCell ref="A81:A83"/>
    <mergeCell ref="B69:B79"/>
    <mergeCell ref="A69:A7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J108"/>
  <sheetViews>
    <sheetView tabSelected="1" topLeftCell="A96" zoomScale="84" zoomScaleNormal="84" workbookViewId="0">
      <selection activeCell="D104" sqref="D104"/>
    </sheetView>
  </sheetViews>
  <sheetFormatPr defaultColWidth="9.09765625" defaultRowHeight="17.75"/>
  <cols>
    <col min="1" max="3" width="9.09765625" style="46"/>
    <col min="4" max="4" width="54.19921875" style="46" customWidth="1"/>
    <col min="5" max="6" width="24.8984375" style="61" customWidth="1"/>
    <col min="7" max="7" width="20.69921875" style="122" customWidth="1"/>
    <col min="8" max="8" width="19.296875" style="46" customWidth="1"/>
    <col min="9" max="9" width="20" style="46" customWidth="1"/>
    <col min="10" max="16384" width="9.09765625" style="46"/>
  </cols>
  <sheetData>
    <row r="1" spans="1:10" s="62" customFormat="1" ht="25.55" customHeight="1">
      <c r="E1" s="340" t="s">
        <v>44</v>
      </c>
      <c r="F1" s="340"/>
      <c r="G1" s="121"/>
    </row>
    <row r="2" spans="1:10" s="33" customFormat="1" ht="17.899999999999999" customHeight="1">
      <c r="D2" s="336" t="s">
        <v>50</v>
      </c>
      <c r="E2" s="336"/>
      <c r="F2" s="336"/>
      <c r="G2" s="93"/>
    </row>
    <row r="3" spans="1:10" s="33" customFormat="1">
      <c r="D3" s="63"/>
      <c r="E3" s="341" t="s">
        <v>19</v>
      </c>
      <c r="F3" s="341"/>
      <c r="G3" s="93"/>
    </row>
    <row r="4" spans="1:10" s="33" customFormat="1" ht="13.7" customHeight="1">
      <c r="D4" s="63"/>
      <c r="E4" s="64"/>
      <c r="F4" s="64"/>
      <c r="G4" s="93"/>
    </row>
    <row r="5" spans="1:10" s="33" customFormat="1" ht="13.7" customHeight="1">
      <c r="D5" s="63"/>
      <c r="E5" s="64"/>
      <c r="F5" s="64"/>
      <c r="G5" s="93"/>
    </row>
    <row r="6" spans="1:10" s="33" customFormat="1" ht="85.7" customHeight="1">
      <c r="B6" s="342" t="s">
        <v>84</v>
      </c>
      <c r="C6" s="342"/>
      <c r="D6" s="342"/>
      <c r="E6" s="342"/>
      <c r="F6" s="342"/>
      <c r="G6" s="93"/>
    </row>
    <row r="7" spans="1:10" s="33" customFormat="1">
      <c r="E7" s="65"/>
      <c r="F7" s="65"/>
      <c r="G7" s="93"/>
    </row>
    <row r="8" spans="1:10" s="33" customFormat="1">
      <c r="E8" s="66"/>
      <c r="F8" s="66" t="s">
        <v>9</v>
      </c>
      <c r="G8" s="93"/>
    </row>
    <row r="9" spans="1:10" s="33" customFormat="1" ht="56.45" customHeight="1">
      <c r="B9" s="329" t="s">
        <v>23</v>
      </c>
      <c r="C9" s="330"/>
      <c r="D9" s="333" t="s">
        <v>24</v>
      </c>
      <c r="E9" s="343" t="s">
        <v>546</v>
      </c>
      <c r="F9" s="344"/>
      <c r="G9" s="93"/>
    </row>
    <row r="10" spans="1:10" s="33" customFormat="1" ht="88.55" customHeight="1">
      <c r="B10" s="67" t="s">
        <v>14</v>
      </c>
      <c r="C10" s="67" t="s">
        <v>15</v>
      </c>
      <c r="D10" s="334"/>
      <c r="E10" s="68" t="s">
        <v>2</v>
      </c>
      <c r="F10" s="68" t="s">
        <v>3</v>
      </c>
      <c r="G10" s="120"/>
    </row>
    <row r="11" spans="1:10" s="33" customFormat="1" ht="33.35">
      <c r="B11" s="67"/>
      <c r="C11" s="67"/>
      <c r="D11" s="69" t="s">
        <v>17</v>
      </c>
      <c r="E11" s="19">
        <f>+E13+E16+E19+E22+E25</f>
        <v>-574999.99999999977</v>
      </c>
      <c r="F11" s="19">
        <f>+F13+F16+F19+F22+F25</f>
        <v>-584999.99999999977</v>
      </c>
      <c r="G11" s="93"/>
    </row>
    <row r="12" spans="1:10" s="33" customFormat="1">
      <c r="B12" s="67"/>
      <c r="C12" s="67"/>
      <c r="D12" s="80" t="s">
        <v>33</v>
      </c>
      <c r="E12" s="254"/>
      <c r="F12" s="254"/>
      <c r="G12" s="93"/>
    </row>
    <row r="13" spans="1:10" ht="66.650000000000006">
      <c r="A13" s="33"/>
      <c r="B13" s="18">
        <v>1162</v>
      </c>
      <c r="C13" s="16">
        <v>32004</v>
      </c>
      <c r="D13" s="23" t="s">
        <v>535</v>
      </c>
      <c r="E13" s="19">
        <f>+E15</f>
        <v>-2906353.9</v>
      </c>
      <c r="F13" s="19">
        <f t="shared" ref="F13" si="0">+F15</f>
        <v>-3408199.8</v>
      </c>
      <c r="G13" s="93"/>
      <c r="H13" s="33"/>
      <c r="I13" s="33"/>
      <c r="J13" s="33"/>
    </row>
    <row r="14" spans="1:10">
      <c r="A14" s="33"/>
      <c r="B14" s="30"/>
      <c r="C14" s="30"/>
      <c r="D14" s="47" t="s">
        <v>16</v>
      </c>
      <c r="E14" s="260"/>
      <c r="F14" s="260"/>
      <c r="G14" s="93"/>
      <c r="H14" s="33"/>
      <c r="I14" s="33"/>
      <c r="J14" s="33"/>
    </row>
    <row r="15" spans="1:10" ht="50">
      <c r="A15" s="33"/>
      <c r="B15" s="31"/>
      <c r="C15" s="31"/>
      <c r="D15" s="94" t="s">
        <v>543</v>
      </c>
      <c r="E15" s="261">
        <f>-E16-E19-E22-E25-'Հավելված N 5'!D13-30000</f>
        <v>-2906353.9</v>
      </c>
      <c r="F15" s="261">
        <f>+'Հավելված N 3'!D15</f>
        <v>-3408199.8</v>
      </c>
      <c r="G15" s="93"/>
      <c r="H15" s="33"/>
      <c r="I15" s="33"/>
      <c r="J15" s="33"/>
    </row>
    <row r="16" spans="1:10" ht="33.35">
      <c r="A16" s="33"/>
      <c r="B16" s="18">
        <v>1192</v>
      </c>
      <c r="C16" s="16">
        <v>32007</v>
      </c>
      <c r="D16" s="23" t="s">
        <v>536</v>
      </c>
      <c r="E16" s="75">
        <f t="shared" ref="E16:F16" si="1">+E18</f>
        <v>210791.1</v>
      </c>
      <c r="F16" s="75">
        <f t="shared" si="1"/>
        <v>702637</v>
      </c>
      <c r="G16" s="93"/>
      <c r="H16" s="33"/>
      <c r="I16" s="33"/>
      <c r="J16" s="33"/>
    </row>
    <row r="17" spans="1:10">
      <c r="A17" s="33"/>
      <c r="B17" s="30"/>
      <c r="C17" s="30"/>
      <c r="D17" s="47" t="s">
        <v>16</v>
      </c>
      <c r="E17" s="147"/>
      <c r="F17" s="147"/>
      <c r="G17" s="93"/>
      <c r="H17" s="33"/>
      <c r="I17" s="33"/>
      <c r="J17" s="33"/>
    </row>
    <row r="18" spans="1:10" ht="33.35">
      <c r="A18" s="33"/>
      <c r="B18" s="31"/>
      <c r="C18" s="31"/>
      <c r="D18" s="94" t="s">
        <v>12</v>
      </c>
      <c r="E18" s="244">
        <f>+ROUND(F18*0.3,1)</f>
        <v>210791.1</v>
      </c>
      <c r="F18" s="148">
        <f>+'Հավելված N 3'!D16</f>
        <v>702637</v>
      </c>
      <c r="G18" s="93"/>
      <c r="H18" s="33"/>
      <c r="I18" s="33"/>
      <c r="J18" s="33"/>
    </row>
    <row r="19" spans="1:10" ht="33.35">
      <c r="A19" s="33"/>
      <c r="B19" s="18">
        <v>1236</v>
      </c>
      <c r="C19" s="16">
        <v>32003</v>
      </c>
      <c r="D19" s="23" t="s">
        <v>82</v>
      </c>
      <c r="E19" s="75">
        <f t="shared" ref="E19:F19" si="2">+E21</f>
        <v>1300000</v>
      </c>
      <c r="F19" s="75">
        <f t="shared" si="2"/>
        <v>1300000</v>
      </c>
      <c r="G19" s="93"/>
      <c r="H19" s="33"/>
      <c r="I19" s="33"/>
      <c r="J19" s="33"/>
    </row>
    <row r="20" spans="1:10">
      <c r="A20" s="33"/>
      <c r="B20" s="30"/>
      <c r="C20" s="30"/>
      <c r="D20" s="47" t="s">
        <v>16</v>
      </c>
      <c r="E20" s="147"/>
      <c r="F20" s="147"/>
      <c r="G20" s="93"/>
      <c r="H20" s="33"/>
      <c r="I20" s="33"/>
      <c r="J20" s="33"/>
    </row>
    <row r="21" spans="1:10" ht="33.35">
      <c r="A21" s="33"/>
      <c r="B21" s="31"/>
      <c r="C21" s="31"/>
      <c r="D21" s="94" t="s">
        <v>12</v>
      </c>
      <c r="E21" s="148">
        <f>+F21</f>
        <v>1300000</v>
      </c>
      <c r="F21" s="148">
        <f>+'Հավելված N 3'!D19</f>
        <v>1300000</v>
      </c>
      <c r="G21" s="93"/>
      <c r="H21" s="33"/>
      <c r="I21" s="33"/>
      <c r="J21" s="33"/>
    </row>
    <row r="22" spans="1:10">
      <c r="A22" s="33"/>
      <c r="B22" s="18">
        <v>1236</v>
      </c>
      <c r="C22" s="16">
        <v>32005</v>
      </c>
      <c r="D22" s="23" t="s">
        <v>534</v>
      </c>
      <c r="E22" s="75">
        <f>+E24</f>
        <v>700000</v>
      </c>
      <c r="F22" s="75">
        <f t="shared" ref="F22" si="3">+F24</f>
        <v>700000</v>
      </c>
      <c r="G22" s="93"/>
      <c r="H22" s="33"/>
      <c r="I22" s="33"/>
      <c r="J22" s="33"/>
    </row>
    <row r="23" spans="1:10">
      <c r="A23" s="33"/>
      <c r="B23" s="30"/>
      <c r="C23" s="30"/>
      <c r="D23" s="47" t="s">
        <v>16</v>
      </c>
      <c r="E23" s="147"/>
      <c r="F23" s="147"/>
      <c r="G23" s="93"/>
      <c r="H23" s="33"/>
      <c r="I23" s="33"/>
      <c r="J23" s="33"/>
    </row>
    <row r="24" spans="1:10" ht="33.35">
      <c r="A24" s="33"/>
      <c r="B24" s="31"/>
      <c r="C24" s="31"/>
      <c r="D24" s="94" t="s">
        <v>12</v>
      </c>
      <c r="E24" s="148">
        <f>+F24</f>
        <v>700000</v>
      </c>
      <c r="F24" s="148">
        <f>+'Հավելված N 3'!D22</f>
        <v>700000</v>
      </c>
      <c r="G24" s="93"/>
      <c r="H24" s="33"/>
      <c r="I24" s="33"/>
      <c r="J24" s="33"/>
    </row>
    <row r="25" spans="1:10" ht="50">
      <c r="A25" s="33"/>
      <c r="B25" s="18">
        <v>1236</v>
      </c>
      <c r="C25" s="16">
        <v>32006</v>
      </c>
      <c r="D25" s="23" t="s">
        <v>83</v>
      </c>
      <c r="E25" s="75">
        <f>+E27+E36+E40+E72+E78+E92+E98</f>
        <v>120562.79999999999</v>
      </c>
      <c r="F25" s="75">
        <f>+F27+F36+F40+F72+F78+F92+F98</f>
        <v>120562.79999999999</v>
      </c>
      <c r="G25" s="93"/>
      <c r="H25" s="33"/>
      <c r="I25" s="33"/>
      <c r="J25" s="33"/>
    </row>
    <row r="26" spans="1:10">
      <c r="A26" s="33"/>
      <c r="B26" s="30"/>
      <c r="C26" s="30"/>
      <c r="D26" s="47" t="s">
        <v>16</v>
      </c>
      <c r="E26" s="147"/>
      <c r="F26" s="147"/>
      <c r="G26" s="93"/>
      <c r="H26" s="33"/>
      <c r="I26" s="33"/>
      <c r="J26" s="33"/>
    </row>
    <row r="27" spans="1:10">
      <c r="A27" s="33"/>
      <c r="B27" s="31"/>
      <c r="C27" s="31"/>
      <c r="D27" s="94" t="s">
        <v>119</v>
      </c>
      <c r="E27" s="148">
        <f>+E29</f>
        <v>25401.999999999993</v>
      </c>
      <c r="F27" s="148">
        <f>+F29</f>
        <v>25401.999999999993</v>
      </c>
      <c r="G27" s="93"/>
      <c r="H27" s="33"/>
      <c r="I27" s="33"/>
      <c r="J27" s="33"/>
    </row>
    <row r="28" spans="1:10">
      <c r="A28" s="33"/>
      <c r="B28" s="30"/>
      <c r="C28" s="30"/>
      <c r="D28" s="47" t="s">
        <v>80</v>
      </c>
      <c r="E28" s="147"/>
      <c r="F28" s="147"/>
      <c r="G28" s="93"/>
      <c r="H28" s="33"/>
      <c r="I28" s="33"/>
      <c r="J28" s="33"/>
    </row>
    <row r="29" spans="1:10" s="33" customFormat="1">
      <c r="B29" s="104"/>
      <c r="C29" s="104"/>
      <c r="D29" s="105" t="s">
        <v>100</v>
      </c>
      <c r="E29" s="149">
        <f>SUM(E30:E35)</f>
        <v>25401.999999999993</v>
      </c>
      <c r="F29" s="149">
        <f>SUM(F30:F35)</f>
        <v>25401.999999999993</v>
      </c>
      <c r="G29" s="93"/>
    </row>
    <row r="30" spans="1:10" s="33" customFormat="1" ht="35.5">
      <c r="B30" s="345"/>
      <c r="C30" s="345"/>
      <c r="D30" s="171" t="str">
        <f>+'Հավելված N 3'!C26</f>
        <v>Արտաշավան բնակավայրի «Կակաչ» մանկապարտեզ</v>
      </c>
      <c r="E30" s="150">
        <f>+F30</f>
        <v>1928.1</v>
      </c>
      <c r="F30" s="150">
        <f>+'Հավելված N 3'!D26</f>
        <v>1928.1</v>
      </c>
      <c r="G30" s="93"/>
    </row>
    <row r="31" spans="1:10" s="33" customFormat="1" ht="35.5">
      <c r="B31" s="346"/>
      <c r="C31" s="346"/>
      <c r="D31" s="171" t="str">
        <f>+'Հավելված N 3'!C27</f>
        <v>Ապարան համայնքի Շենավան գյուղի մանկապարտեզ</v>
      </c>
      <c r="E31" s="150">
        <f t="shared" ref="E31:E35" si="4">+F31</f>
        <v>1928.1</v>
      </c>
      <c r="F31" s="150">
        <f>+'Հավելված N 3'!D27</f>
        <v>1928.1</v>
      </c>
      <c r="G31" s="93"/>
    </row>
    <row r="32" spans="1:10" s="33" customFormat="1" ht="35.5">
      <c r="B32" s="346"/>
      <c r="C32" s="346"/>
      <c r="D32" s="171" t="str">
        <f>+'Հավելված N 3'!C28</f>
        <v>Ապարան համայնքի Արագածի Լիա Տեր–Ղևոնդյանի անվան մանկապարտեզ</v>
      </c>
      <c r="E32" s="150">
        <f t="shared" si="4"/>
        <v>1928.1</v>
      </c>
      <c r="F32" s="150">
        <f>+'Հավելված N 3'!D28</f>
        <v>1928.1</v>
      </c>
      <c r="G32" s="93"/>
    </row>
    <row r="33" spans="1:10" s="33" customFormat="1" ht="35.5">
      <c r="B33" s="346"/>
      <c r="C33" s="346"/>
      <c r="D33" s="171" t="str">
        <f>+'Հավելված N 3'!C29</f>
        <v xml:space="preserve">Ալագյազ համայնքի «Մոդուլային» տիպի 144 տեղ հզորությամբ մսուր-մանկապարտեզ </v>
      </c>
      <c r="E33" s="150">
        <f t="shared" si="4"/>
        <v>2058.8000000000002</v>
      </c>
      <c r="F33" s="150">
        <f>+'Հավելված N 3'!D29</f>
        <v>2058.8000000000002</v>
      </c>
      <c r="G33" s="93"/>
    </row>
    <row r="34" spans="1:10" s="33" customFormat="1">
      <c r="B34" s="346"/>
      <c r="C34" s="346"/>
      <c r="D34" s="171" t="str">
        <f>+'Հավելված N 3'!C30</f>
        <v xml:space="preserve">Աշտարակի թիվ 4 «Հասմիկ» մանկապարտեզ </v>
      </c>
      <c r="E34" s="150">
        <f t="shared" si="4"/>
        <v>2058.8000000000002</v>
      </c>
      <c r="F34" s="150">
        <f>+'Հավելված N 3'!D30</f>
        <v>2058.8000000000002</v>
      </c>
      <c r="G34" s="93"/>
    </row>
    <row r="35" spans="1:10" s="33" customFormat="1" ht="35.5">
      <c r="B35" s="347"/>
      <c r="C35" s="347"/>
      <c r="D35" s="171" t="str">
        <f>+'Հավելված N 3'!C31</f>
        <v>Աշտարակ համայնքի Ուշի բնակավայրի մանկապարտեզ</v>
      </c>
      <c r="E35" s="150">
        <f t="shared" si="4"/>
        <v>15500.099999999995</v>
      </c>
      <c r="F35" s="150">
        <f>+'Հավելված N 3'!D31</f>
        <v>15500.099999999995</v>
      </c>
      <c r="G35" s="93"/>
    </row>
    <row r="36" spans="1:10">
      <c r="A36" s="33"/>
      <c r="B36" s="31"/>
      <c r="C36" s="31"/>
      <c r="D36" s="94" t="s">
        <v>284</v>
      </c>
      <c r="E36" s="148">
        <f>+E38</f>
        <v>10005.799999999997</v>
      </c>
      <c r="F36" s="148">
        <f>+F38</f>
        <v>10005.799999999997</v>
      </c>
      <c r="G36" s="93"/>
      <c r="H36" s="33"/>
      <c r="I36" s="33"/>
      <c r="J36" s="33"/>
    </row>
    <row r="37" spans="1:10">
      <c r="A37" s="33"/>
      <c r="B37" s="30"/>
      <c r="C37" s="30"/>
      <c r="D37" s="47" t="s">
        <v>80</v>
      </c>
      <c r="E37" s="147"/>
      <c r="F37" s="147"/>
      <c r="G37" s="93"/>
      <c r="H37" s="33"/>
      <c r="I37" s="33"/>
      <c r="J37" s="33"/>
    </row>
    <row r="38" spans="1:10" s="33" customFormat="1">
      <c r="B38" s="104"/>
      <c r="C38" s="104"/>
      <c r="D38" s="105" t="s">
        <v>351</v>
      </c>
      <c r="E38" s="149">
        <f>+E39</f>
        <v>10005.799999999997</v>
      </c>
      <c r="F38" s="149">
        <f>+F39</f>
        <v>10005.799999999997</v>
      </c>
      <c r="G38" s="93"/>
    </row>
    <row r="39" spans="1:10" s="33" customFormat="1" ht="35.5">
      <c r="B39" s="180"/>
      <c r="C39" s="180"/>
      <c r="D39" s="168" t="str">
        <f>+'Հավելված N 3'!C33</f>
        <v xml:space="preserve">Արալեզ համայնքի «Մոդուլային» տիպի 144 տեղ հզորությամբ մսուր-մանկապարտեզ </v>
      </c>
      <c r="E39" s="150">
        <f>+F39</f>
        <v>10005.799999999997</v>
      </c>
      <c r="F39" s="150">
        <f>+'Հավելված N 3'!D33</f>
        <v>10005.799999999997</v>
      </c>
      <c r="G39" s="93"/>
    </row>
    <row r="40" spans="1:10">
      <c r="A40" s="33"/>
      <c r="B40" s="31"/>
      <c r="C40" s="31"/>
      <c r="D40" s="94" t="s">
        <v>352</v>
      </c>
      <c r="E40" s="148">
        <f>+E42</f>
        <v>43483.1</v>
      </c>
      <c r="F40" s="148">
        <f>+F42</f>
        <v>43483.1</v>
      </c>
      <c r="G40" s="93"/>
      <c r="H40" s="33"/>
      <c r="I40" s="33"/>
      <c r="J40" s="33"/>
    </row>
    <row r="41" spans="1:10">
      <c r="A41" s="33"/>
      <c r="B41" s="30"/>
      <c r="C41" s="30"/>
      <c r="D41" s="47" t="s">
        <v>80</v>
      </c>
      <c r="E41" s="147"/>
      <c r="F41" s="147"/>
      <c r="G41" s="93"/>
      <c r="H41" s="33"/>
      <c r="I41" s="33"/>
      <c r="J41" s="33"/>
    </row>
    <row r="42" spans="1:10" s="33" customFormat="1">
      <c r="B42" s="104"/>
      <c r="C42" s="104"/>
      <c r="D42" s="105" t="s">
        <v>359</v>
      </c>
      <c r="E42" s="149">
        <f>SUM(E43:E71)</f>
        <v>43483.1</v>
      </c>
      <c r="F42" s="149">
        <f>SUM(F43:F71)</f>
        <v>43483.1</v>
      </c>
      <c r="G42" s="93"/>
    </row>
    <row r="43" spans="1:10" s="33" customFormat="1" ht="16.8" customHeight="1">
      <c r="B43" s="348"/>
      <c r="C43" s="348"/>
      <c r="D43" s="171" t="str">
        <f>+'Հավելված N 3'!C35</f>
        <v>Արաքս համայնքի Խորոնք գյուղի մանկապարտեզ</v>
      </c>
      <c r="E43" s="150">
        <f>+F43</f>
        <v>1094.5</v>
      </c>
      <c r="F43" s="150">
        <f>+'Հավելված N 3'!D35</f>
        <v>1094.5</v>
      </c>
      <c r="G43" s="93"/>
    </row>
    <row r="44" spans="1:10" s="33" customFormat="1" ht="16.8" customHeight="1">
      <c r="B44" s="349"/>
      <c r="C44" s="349"/>
      <c r="D44" s="171" t="str">
        <f>+'Հավելված N 3'!C36</f>
        <v>Արաքս համայնքի Ջրառատ գյուղի մանկապարտեզ</v>
      </c>
      <c r="E44" s="150">
        <f t="shared" ref="E44:E71" si="5">+F44</f>
        <v>1094.5</v>
      </c>
      <c r="F44" s="150">
        <f>+'Հավելված N 3'!D36</f>
        <v>1094.5</v>
      </c>
      <c r="G44" s="93"/>
    </row>
    <row r="45" spans="1:10" s="33" customFormat="1" ht="16.8" customHeight="1">
      <c r="B45" s="349"/>
      <c r="C45" s="349"/>
      <c r="D45" s="171" t="str">
        <f>+'Հավելված N 3'!C37</f>
        <v>Արաքս համայնքի Մեծամոր գյուղի մանկապարտեզ</v>
      </c>
      <c r="E45" s="150">
        <f t="shared" si="5"/>
        <v>1094.5</v>
      </c>
      <c r="F45" s="150">
        <f>+'Հավելված N 3'!D37</f>
        <v>1094.5</v>
      </c>
      <c r="G45" s="93"/>
    </row>
    <row r="46" spans="1:10" s="33" customFormat="1" ht="35.5">
      <c r="B46" s="349"/>
      <c r="C46" s="349"/>
      <c r="D46" s="171" t="str">
        <f>+'Հավելված N 3'!C38</f>
        <v>Բաղրամյան համայնքի Հուշակերտ գյուղի  մանկապարտեզ</v>
      </c>
      <c r="E46" s="150">
        <f t="shared" si="5"/>
        <v>1094.5</v>
      </c>
      <c r="F46" s="150">
        <f>+'Հավելված N 3'!D38</f>
        <v>1094.5</v>
      </c>
      <c r="G46" s="93"/>
    </row>
    <row r="47" spans="1:10" s="33" customFormat="1" ht="35.5">
      <c r="B47" s="349"/>
      <c r="C47" s="349"/>
      <c r="D47" s="171" t="str">
        <f>+'Հավելված N 3'!C39</f>
        <v>Արմավիր համայնքի Սարդարապատ գյուղի մանկապարտեզ</v>
      </c>
      <c r="E47" s="150">
        <f t="shared" si="5"/>
        <v>489.1</v>
      </c>
      <c r="F47" s="150">
        <f>+'Հավելված N 3'!D39</f>
        <v>489.1</v>
      </c>
      <c r="G47" s="93"/>
    </row>
    <row r="48" spans="1:10" s="33" customFormat="1" ht="16.8" customHeight="1">
      <c r="B48" s="349"/>
      <c r="C48" s="349"/>
      <c r="D48" s="171" t="str">
        <f>+'Հավելված N 3'!C40</f>
        <v>Արմավիր համայնքի Արաքս գյուղի մանկապարտեզ</v>
      </c>
      <c r="E48" s="150">
        <f t="shared" si="5"/>
        <v>489.1</v>
      </c>
      <c r="F48" s="150">
        <f>+'Հավելված N 3'!D40</f>
        <v>489.1</v>
      </c>
      <c r="G48" s="93"/>
    </row>
    <row r="49" spans="2:7" s="33" customFormat="1" ht="35.5">
      <c r="B49" s="349"/>
      <c r="C49" s="349"/>
      <c r="D49" s="171" t="str">
        <f>+'Հավելված N 3'!C41</f>
        <v>Մեծամոր համայնքի Ջանֆիդա գյուղի Վազգեն Սարգսյանի անվան մանկապարտեզ</v>
      </c>
      <c r="E49" s="150">
        <f t="shared" si="5"/>
        <v>605.4</v>
      </c>
      <c r="F49" s="150">
        <f>+'Հավելված N 3'!D41</f>
        <v>605.4</v>
      </c>
      <c r="G49" s="93"/>
    </row>
    <row r="50" spans="2:7" s="33" customFormat="1" ht="35.5">
      <c r="B50" s="349"/>
      <c r="C50" s="349"/>
      <c r="D50" s="171" t="str">
        <f>+'Հավելված N 3'!C42</f>
        <v>Մեծամոր համայնքի Զարթոնք գյուղի մանկապարտեզ</v>
      </c>
      <c r="E50" s="150">
        <f t="shared" si="5"/>
        <v>876.6</v>
      </c>
      <c r="F50" s="150">
        <f>+'Հավելված N 3'!D42</f>
        <v>876.6</v>
      </c>
      <c r="G50" s="93"/>
    </row>
    <row r="51" spans="2:7" s="33" customFormat="1" ht="35.6" customHeight="1">
      <c r="B51" s="349"/>
      <c r="C51" s="349"/>
      <c r="D51" s="171" t="str">
        <f>+'Հավելված N 3'!C43</f>
        <v>Մեծամոր համայնքի Արևիկ գյուղի «Մոդուլային» տիպի 144 տեղ հզորությամբ մսուր-մանկապարտեզ</v>
      </c>
      <c r="E51" s="150">
        <f t="shared" si="5"/>
        <v>714.8</v>
      </c>
      <c r="F51" s="150">
        <f>+'Հավելված N 3'!D43</f>
        <v>714.8</v>
      </c>
      <c r="G51" s="93"/>
    </row>
    <row r="52" spans="2:7" s="33" customFormat="1" ht="35.5">
      <c r="B52" s="349"/>
      <c r="C52" s="349"/>
      <c r="D52" s="171" t="str">
        <f>+'Հավելված N 3'!C44</f>
        <v>Վաղարշապատ համայնքի թիվ 10 «Ոսկեհատ» մանկապարտեզ</v>
      </c>
      <c r="E52" s="150">
        <f t="shared" si="5"/>
        <v>326.89999999999998</v>
      </c>
      <c r="F52" s="150">
        <f>+'Հավելված N 3'!D44</f>
        <v>326.89999999999998</v>
      </c>
      <c r="G52" s="93"/>
    </row>
    <row r="53" spans="2:7" s="33" customFormat="1" ht="35.5">
      <c r="B53" s="349"/>
      <c r="C53" s="349"/>
      <c r="D53" s="171" t="str">
        <f>+'Հավելված N 3'!C45</f>
        <v>Վաղարշապատ համայնքի թիվ 3 Ծիծեռնակ մսուր-մանկապարտեզ</v>
      </c>
      <c r="E53" s="150">
        <f t="shared" si="5"/>
        <v>837.4</v>
      </c>
      <c r="F53" s="150">
        <f>+'Հավելված N 3'!D45</f>
        <v>837.4</v>
      </c>
      <c r="G53" s="93"/>
    </row>
    <row r="54" spans="2:7" s="33" customFormat="1">
      <c r="B54" s="349"/>
      <c r="C54" s="349"/>
      <c r="D54" s="171" t="str">
        <f>+'Հավելված N 3'!C46</f>
        <v>Արաքս համայնքի Գայ գյուղի մանկապարտեզ</v>
      </c>
      <c r="E54" s="150">
        <f t="shared" si="5"/>
        <v>955</v>
      </c>
      <c r="F54" s="150">
        <f>+'Հավելված N 3'!D46</f>
        <v>955</v>
      </c>
      <c r="G54" s="93"/>
    </row>
    <row r="55" spans="2:7" s="33" customFormat="1">
      <c r="B55" s="349"/>
      <c r="C55" s="349"/>
      <c r="D55" s="171" t="str">
        <f>+'Հավելված N 3'!C47</f>
        <v>Արաքս համայնքի Արաքս գյուղի մանկապարտեզ</v>
      </c>
      <c r="E55" s="150">
        <f t="shared" si="5"/>
        <v>1159.5</v>
      </c>
      <c r="F55" s="150">
        <f>+'Հավելված N 3'!D47</f>
        <v>1159.5</v>
      </c>
      <c r="G55" s="93"/>
    </row>
    <row r="56" spans="2:7" s="33" customFormat="1" ht="35.5">
      <c r="B56" s="349"/>
      <c r="C56" s="349"/>
      <c r="D56" s="171" t="str">
        <f>+'Հավելված N 3'!C48</f>
        <v>Արաքս համայնք Առատաշեն գյուղի մանկապարտեզ</v>
      </c>
      <c r="E56" s="150">
        <f t="shared" si="5"/>
        <v>915.8</v>
      </c>
      <c r="F56" s="150">
        <f>+'Հավելված N 3'!D48</f>
        <v>915.8</v>
      </c>
      <c r="G56" s="93"/>
    </row>
    <row r="57" spans="2:7" s="33" customFormat="1" ht="35.5">
      <c r="B57" s="349"/>
      <c r="C57" s="349"/>
      <c r="D57" s="171" t="str">
        <f>+'Հավելված N 3'!C49</f>
        <v>Փարաքար համայնքի Արևաշատ գյուղի մանկապարտեզ</v>
      </c>
      <c r="E57" s="150">
        <f t="shared" si="5"/>
        <v>716.2</v>
      </c>
      <c r="F57" s="150">
        <f>+'Հավելված N 3'!D49</f>
        <v>716.2</v>
      </c>
      <c r="G57" s="93"/>
    </row>
    <row r="58" spans="2:7" s="33" customFormat="1" ht="35.5">
      <c r="B58" s="349"/>
      <c r="C58" s="349"/>
      <c r="D58" s="171" t="str">
        <f>+'Հավելված N 3'!C50</f>
        <v>Արմավիր համայնքի Արմավիր քաղաքի թիվ 2 մսուր-մանկապարտեզ</v>
      </c>
      <c r="E58" s="150">
        <f t="shared" si="5"/>
        <v>489.1</v>
      </c>
      <c r="F58" s="150">
        <f>+'Հավելված N 3'!D50</f>
        <v>489.1</v>
      </c>
      <c r="G58" s="93"/>
    </row>
    <row r="59" spans="2:7" s="33" customFormat="1" ht="35.5">
      <c r="B59" s="349"/>
      <c r="C59" s="349"/>
      <c r="D59" s="171" t="str">
        <f>+'Հավելված N 3'!C51</f>
        <v>Արմավիր համայնքի Արմավիր քաղաքի թիվ 11 մսուր-մանկապարտեզ</v>
      </c>
      <c r="E59" s="150">
        <f t="shared" si="5"/>
        <v>1173</v>
      </c>
      <c r="F59" s="150">
        <f>+'Հավելված N 3'!D51</f>
        <v>1173</v>
      </c>
      <c r="G59" s="93"/>
    </row>
    <row r="60" spans="2:7" s="33" customFormat="1" ht="35.5">
      <c r="B60" s="349"/>
      <c r="C60" s="349"/>
      <c r="D60" s="171" t="str">
        <f>+'Հավելված N 3'!C52</f>
        <v>Արմավիր համայնքի Խանջյան գյուղի մանկապարտեզ</v>
      </c>
      <c r="E60" s="150">
        <f t="shared" si="5"/>
        <v>1094.5</v>
      </c>
      <c r="F60" s="150">
        <f>+'Հավելված N 3'!D52</f>
        <v>1094.5</v>
      </c>
      <c r="G60" s="93"/>
    </row>
    <row r="61" spans="2:7" s="33" customFormat="1" ht="35.5">
      <c r="B61" s="349"/>
      <c r="C61" s="349"/>
      <c r="D61" s="171" t="str">
        <f>+'Հավելված N 3'!C53</f>
        <v>Արմավիր համայնքի Արմավիր քաղաքի թիվ 5 մսուր-մանկապարտեզ</v>
      </c>
      <c r="E61" s="150">
        <f t="shared" si="5"/>
        <v>824.7</v>
      </c>
      <c r="F61" s="150">
        <f>+'Հավելված N 3'!D53</f>
        <v>824.7</v>
      </c>
      <c r="G61" s="93"/>
    </row>
    <row r="62" spans="2:7" s="33" customFormat="1" ht="35.5">
      <c r="B62" s="349"/>
      <c r="C62" s="349"/>
      <c r="D62" s="171" t="str">
        <f>+'Հավելված N 3'!C54</f>
        <v>Մեծամոր համայնքի Մեծամոր քաղաքի թիվ 2 մսուր մանկապարտեզ</v>
      </c>
      <c r="E62" s="150">
        <f t="shared" si="5"/>
        <v>1212.2</v>
      </c>
      <c r="F62" s="150">
        <f>+'Հավելված N 3'!D54</f>
        <v>1212.2</v>
      </c>
      <c r="G62" s="93"/>
    </row>
    <row r="63" spans="2:7" s="33" customFormat="1" ht="35.5">
      <c r="B63" s="349"/>
      <c r="C63" s="349"/>
      <c r="D63" s="171" t="str">
        <f>+'Հավելված N 3'!C55</f>
        <v>Մեծամոր համայնքի Մեծամոր քաղաքի թիվ 3 մսուր մանկապարտեզ</v>
      </c>
      <c r="E63" s="150">
        <f t="shared" si="5"/>
        <v>1290.5999999999999</v>
      </c>
      <c r="F63" s="150">
        <f>+'Հավելված N 3'!D55</f>
        <v>1290.5999999999999</v>
      </c>
      <c r="G63" s="93"/>
    </row>
    <row r="64" spans="2:7" s="33" customFormat="1" ht="35.5">
      <c r="B64" s="349"/>
      <c r="C64" s="349"/>
      <c r="D64" s="171" t="str">
        <f>+'Հավելված N 3'!C56</f>
        <v>Մեծամոր համայնքի Տարոնիկ գյուղի մանկապարտեզ</v>
      </c>
      <c r="E64" s="150">
        <f t="shared" si="5"/>
        <v>1094.5</v>
      </c>
      <c r="F64" s="150">
        <f>+'Հավելված N 3'!D56</f>
        <v>1094.5</v>
      </c>
      <c r="G64" s="93"/>
    </row>
    <row r="65" spans="1:10" s="33" customFormat="1" ht="35.5">
      <c r="B65" s="349"/>
      <c r="C65" s="349"/>
      <c r="D65" s="171" t="str">
        <f>+'Հավելված N 3'!C57</f>
        <v xml:space="preserve">Մեծամոր համայնքի Տանձուտ գյուղի մանկապարտեզ </v>
      </c>
      <c r="E65" s="150">
        <f t="shared" si="5"/>
        <v>1094.5</v>
      </c>
      <c r="F65" s="150">
        <f>+'Հավելված N 3'!D57</f>
        <v>1094.5</v>
      </c>
      <c r="G65" s="93"/>
    </row>
    <row r="66" spans="1:10" s="33" customFormat="1" ht="35.5">
      <c r="B66" s="349"/>
      <c r="C66" s="349"/>
      <c r="D66" s="171" t="str">
        <f>+'Հավելված N 3'!C58</f>
        <v xml:space="preserve">Վաղարշապատ համայնքի թիվ 4 Ձնծաղիկ մսուր-մանկապարտեզ </v>
      </c>
      <c r="E66" s="150">
        <f t="shared" si="5"/>
        <v>1369.1</v>
      </c>
      <c r="F66" s="150">
        <f>+'Հավելված N 3'!D58</f>
        <v>1369.1</v>
      </c>
      <c r="G66" s="93"/>
    </row>
    <row r="67" spans="1:10" s="33" customFormat="1" ht="35.5">
      <c r="B67" s="349"/>
      <c r="C67" s="349"/>
      <c r="D67" s="171" t="str">
        <f>+'Հավելված N 3'!C59</f>
        <v xml:space="preserve">Վաղարշապատ համայնքի թիվ 6 Արևիկ մսուր-մանկապարտեզ </v>
      </c>
      <c r="E67" s="150">
        <f t="shared" si="5"/>
        <v>1369.1</v>
      </c>
      <c r="F67" s="150">
        <f>+'Հավելված N 3'!D59</f>
        <v>1369.1</v>
      </c>
      <c r="G67" s="93"/>
    </row>
    <row r="68" spans="1:10" s="33" customFormat="1">
      <c r="B68" s="349"/>
      <c r="C68" s="349"/>
      <c r="D68" s="171" t="str">
        <f>+'Հավելված N 3'!C60</f>
        <v xml:space="preserve">Խոյ համայնքի Հայթաղ գյուղի մանկապարտեզ </v>
      </c>
      <c r="E68" s="150">
        <f t="shared" si="5"/>
        <v>1094.5</v>
      </c>
      <c r="F68" s="150">
        <f>+'Հավելված N 3'!D60</f>
        <v>1094.5</v>
      </c>
      <c r="G68" s="93"/>
    </row>
    <row r="69" spans="1:10" s="33" customFormat="1" ht="35.5">
      <c r="B69" s="349"/>
      <c r="C69" s="349"/>
      <c r="D69" s="171" t="str">
        <f>+'Հավելված N 3'!C61</f>
        <v>Բաղրամյան համայնքի Լեռնագոգ գյուղի  մանկապարտեզ</v>
      </c>
      <c r="E69" s="150">
        <f t="shared" si="5"/>
        <v>1133.7</v>
      </c>
      <c r="F69" s="150">
        <f>+'Հավելված N 3'!D61</f>
        <v>1133.7</v>
      </c>
      <c r="G69" s="93"/>
    </row>
    <row r="70" spans="1:10" s="33" customFormat="1" ht="35.5">
      <c r="B70" s="349"/>
      <c r="C70" s="349"/>
      <c r="D70" s="171" t="str">
        <f>+'Հավելված N 3'!C62</f>
        <v>Փարաքար համայնքի Բաղրամյան գյուղի մանկապարտեզ</v>
      </c>
      <c r="E70" s="150">
        <f t="shared" si="5"/>
        <v>1252.9000000000001</v>
      </c>
      <c r="F70" s="150">
        <f>+'Հավելված N 3'!D62</f>
        <v>1252.9000000000001</v>
      </c>
      <c r="G70" s="93"/>
    </row>
    <row r="71" spans="1:10" s="33" customFormat="1" ht="35.5">
      <c r="B71" s="350"/>
      <c r="C71" s="350"/>
      <c r="D71" s="171" t="str">
        <f>+'Հավելված N 3'!C63</f>
        <v>Այգևան համայնքի «Մոդուլային» տիպի 144 տեղ հզորությամբ մսուր-մանկապարտեզ</v>
      </c>
      <c r="E71" s="150">
        <f t="shared" si="5"/>
        <v>16526.899999999998</v>
      </c>
      <c r="F71" s="150">
        <f>+'Հավելված N 3'!D63</f>
        <v>16526.899999999998</v>
      </c>
      <c r="G71" s="93"/>
    </row>
    <row r="72" spans="1:10">
      <c r="A72" s="33"/>
      <c r="B72" s="31"/>
      <c r="C72" s="31"/>
      <c r="D72" s="94" t="s">
        <v>116</v>
      </c>
      <c r="E72" s="148">
        <f>+E74</f>
        <v>1169.9000000000001</v>
      </c>
      <c r="F72" s="148">
        <f>+F74</f>
        <v>1169.9000000000001</v>
      </c>
      <c r="G72" s="93"/>
      <c r="H72" s="33"/>
      <c r="I72" s="33"/>
      <c r="J72" s="33"/>
    </row>
    <row r="73" spans="1:10">
      <c r="A73" s="33"/>
      <c r="B73" s="30"/>
      <c r="C73" s="30"/>
      <c r="D73" s="47" t="s">
        <v>80</v>
      </c>
      <c r="E73" s="147"/>
      <c r="F73" s="147"/>
      <c r="G73" s="93"/>
      <c r="H73" s="33"/>
      <c r="I73" s="33"/>
      <c r="J73" s="33"/>
    </row>
    <row r="74" spans="1:10" s="33" customFormat="1">
      <c r="B74" s="104"/>
      <c r="C74" s="104"/>
      <c r="D74" s="105" t="s">
        <v>101</v>
      </c>
      <c r="E74" s="149">
        <f>SUM(E75:E77)</f>
        <v>1169.9000000000001</v>
      </c>
      <c r="F74" s="149">
        <f>SUM(F75:F77)</f>
        <v>1169.9000000000001</v>
      </c>
      <c r="G74" s="93"/>
    </row>
    <row r="75" spans="1:10" s="33" customFormat="1" ht="35.5">
      <c r="B75" s="351"/>
      <c r="C75" s="351"/>
      <c r="D75" s="171" t="str">
        <f>+'Հավելված N 3'!C65</f>
        <v>Մարտունու համայնքի Ծովասար գյուղի մանկապարտեզ</v>
      </c>
      <c r="E75" s="150">
        <f>+F75</f>
        <v>528.4</v>
      </c>
      <c r="F75" s="150">
        <f>+'Հավելված N 3'!D65</f>
        <v>528.4</v>
      </c>
      <c r="G75" s="93"/>
    </row>
    <row r="76" spans="1:10" s="33" customFormat="1" ht="35.5">
      <c r="B76" s="351"/>
      <c r="C76" s="351"/>
      <c r="D76" s="171" t="str">
        <f>+'Հավելված N 3'!C66</f>
        <v>Մարտունու համայնքի Վարդենիկ բնակավայրի Բանավան թաղամասի թիվ 1 մանկապարտեզ</v>
      </c>
      <c r="E76" s="150">
        <f t="shared" ref="E76:E77" si="6">+F76</f>
        <v>442.5</v>
      </c>
      <c r="F76" s="150">
        <f>+'Հավելված N 3'!D66</f>
        <v>442.5</v>
      </c>
      <c r="G76" s="93"/>
    </row>
    <row r="77" spans="1:10" s="33" customFormat="1" ht="53.2">
      <c r="B77" s="351"/>
      <c r="C77" s="351"/>
      <c r="D77" s="171" t="str">
        <f>+'Հավելված N 3'!C67</f>
        <v xml:space="preserve">ՀՀ Գեղարքունիքի մարզի Աստղաձոր համայնքում «Մոդուլային» տիպի 144 տեղ հզորությամբ մսուր-մանկապարտեզ </v>
      </c>
      <c r="E77" s="150">
        <f t="shared" si="6"/>
        <v>199</v>
      </c>
      <c r="F77" s="150">
        <f>+'Հավելված N 3'!D67</f>
        <v>199</v>
      </c>
      <c r="G77" s="93"/>
    </row>
    <row r="78" spans="1:10">
      <c r="A78" s="33"/>
      <c r="B78" s="31"/>
      <c r="C78" s="31"/>
      <c r="D78" s="94" t="s">
        <v>459</v>
      </c>
      <c r="E78" s="148">
        <f>+E80</f>
        <v>15954.600000000002</v>
      </c>
      <c r="F78" s="148">
        <f>+F80</f>
        <v>15954.600000000002</v>
      </c>
      <c r="G78" s="93"/>
      <c r="H78" s="33"/>
      <c r="I78" s="33"/>
      <c r="J78" s="33"/>
    </row>
    <row r="79" spans="1:10">
      <c r="A79" s="33"/>
      <c r="B79" s="30"/>
      <c r="C79" s="30"/>
      <c r="D79" s="47" t="s">
        <v>80</v>
      </c>
      <c r="E79" s="147"/>
      <c r="F79" s="147"/>
      <c r="G79" s="93"/>
      <c r="H79" s="33"/>
      <c r="I79" s="33"/>
      <c r="J79" s="33"/>
    </row>
    <row r="80" spans="1:10" s="33" customFormat="1">
      <c r="B80" s="104"/>
      <c r="C80" s="104"/>
      <c r="D80" s="105" t="s">
        <v>463</v>
      </c>
      <c r="E80" s="149">
        <f>SUM(E81:E91)</f>
        <v>15954.600000000002</v>
      </c>
      <c r="F80" s="149">
        <f>SUM(F81:F91)</f>
        <v>15954.600000000002</v>
      </c>
      <c r="G80" s="93"/>
    </row>
    <row r="81" spans="1:10" s="33" customFormat="1">
      <c r="B81" s="348"/>
      <c r="C81" s="348"/>
      <c r="D81" s="171" t="str">
        <f>+'Հավելված N 3'!C69</f>
        <v>Հրազդան համայնքի թիվ 6 մանկապարտեզ</v>
      </c>
      <c r="E81" s="150">
        <f>+F81</f>
        <v>767.9</v>
      </c>
      <c r="F81" s="150">
        <f>+'Հավելված N 3'!D69</f>
        <v>767.9</v>
      </c>
      <c r="G81" s="93"/>
    </row>
    <row r="82" spans="1:10" s="33" customFormat="1">
      <c r="B82" s="349"/>
      <c r="C82" s="349"/>
      <c r="D82" s="171" t="str">
        <f>+'Հավելված N 3'!C70</f>
        <v>Հրազդան համայնքի թիվ 8 մանկապարտեզ</v>
      </c>
      <c r="E82" s="150">
        <f t="shared" ref="E82:E90" si="7">+F82</f>
        <v>767.9</v>
      </c>
      <c r="F82" s="150">
        <f>+'Հավելված N 3'!D70</f>
        <v>767.9</v>
      </c>
      <c r="G82" s="93"/>
    </row>
    <row r="83" spans="1:10" s="33" customFormat="1">
      <c r="B83" s="349"/>
      <c r="C83" s="349"/>
      <c r="D83" s="171" t="str">
        <f>+'Հավելված N 3'!C71</f>
        <v>Հրազդան համայնքի թիվ 11 մանկապարտեզ</v>
      </c>
      <c r="E83" s="150">
        <f t="shared" si="7"/>
        <v>767.9</v>
      </c>
      <c r="F83" s="150">
        <f>+'Հավելված N 3'!D71</f>
        <v>767.9</v>
      </c>
      <c r="G83" s="93"/>
    </row>
    <row r="84" spans="1:10" s="33" customFormat="1" ht="35.5">
      <c r="B84" s="349"/>
      <c r="C84" s="349"/>
      <c r="D84" s="171" t="str">
        <f>+'Հավելված N 3'!C72</f>
        <v>Աբովյան համայնքի Արամուս գյուղի մանկապարտեզ</v>
      </c>
      <c r="E84" s="150">
        <f t="shared" si="7"/>
        <v>1166.8</v>
      </c>
      <c r="F84" s="150">
        <f>+'Հավելված N 3'!D72</f>
        <v>1166.8</v>
      </c>
      <c r="G84" s="93"/>
    </row>
    <row r="85" spans="1:10" s="33" customFormat="1" ht="35.5">
      <c r="B85" s="349"/>
      <c r="C85" s="349"/>
      <c r="D85" s="171" t="str">
        <f>+'Հավելված N 3'!C73</f>
        <v>Աբովյան համայնքի Բալահովիտ գյուղի մանկապարտեզ</v>
      </c>
      <c r="E85" s="150">
        <f t="shared" si="7"/>
        <v>1166.8</v>
      </c>
      <c r="F85" s="150">
        <f>+'Հավելված N 3'!D73</f>
        <v>1166.8</v>
      </c>
      <c r="G85" s="93"/>
    </row>
    <row r="86" spans="1:10" s="33" customFormat="1" ht="16.8" customHeight="1">
      <c r="B86" s="349"/>
      <c r="C86" s="349"/>
      <c r="D86" s="171" t="str">
        <f>+'Հավելված N 3'!C74</f>
        <v>Նաիրի համայնքի Արագյուղ գյուղի մանկապարտեզ</v>
      </c>
      <c r="E86" s="150">
        <f t="shared" si="7"/>
        <v>1166.8</v>
      </c>
      <c r="F86" s="150">
        <f>+'Հավելված N 3'!D74</f>
        <v>1166.8</v>
      </c>
      <c r="G86" s="93"/>
    </row>
    <row r="87" spans="1:10" s="33" customFormat="1" ht="35.5">
      <c r="B87" s="349"/>
      <c r="C87" s="349"/>
      <c r="D87" s="171" t="str">
        <f>+'Հավելված N 3'!C75</f>
        <v>Նաիրի համայնքի Բուժական գյուղի մանկապարտեզ</v>
      </c>
      <c r="E87" s="150">
        <f t="shared" si="7"/>
        <v>1166.8</v>
      </c>
      <c r="F87" s="150">
        <f>+'Հավելված N 3'!D75</f>
        <v>1166.8</v>
      </c>
      <c r="G87" s="93"/>
    </row>
    <row r="88" spans="1:10" s="33" customFormat="1" ht="35.5">
      <c r="B88" s="349"/>
      <c r="C88" s="349"/>
      <c r="D88" s="171" t="str">
        <f>+'Հավելված N 3'!C76</f>
        <v>Նաիրի համայնքի Պռոշյանի թիվ 1 մսուր մանկապարտեզ</v>
      </c>
      <c r="E88" s="150">
        <f t="shared" si="7"/>
        <v>1166.8</v>
      </c>
      <c r="F88" s="150">
        <f>+'Հավելված N 3'!D76</f>
        <v>1166.8</v>
      </c>
      <c r="G88" s="93"/>
    </row>
    <row r="89" spans="1:10" s="33" customFormat="1" ht="35.5">
      <c r="B89" s="349"/>
      <c r="C89" s="349"/>
      <c r="D89" s="171" t="str">
        <f>+'Հավելված N 3'!C77</f>
        <v>Նաիրի համայնքի Զովունի բնակավայրի մանկապարտեզ</v>
      </c>
      <c r="E89" s="150">
        <f t="shared" si="7"/>
        <v>239.8</v>
      </c>
      <c r="F89" s="150">
        <f>+'Հավելված N 3'!D77</f>
        <v>239.8</v>
      </c>
      <c r="G89" s="93"/>
    </row>
    <row r="90" spans="1:10" s="33" customFormat="1" ht="35.5">
      <c r="B90" s="349"/>
      <c r="C90" s="349"/>
      <c r="D90" s="171" t="str">
        <f>+'Հավելված N 3'!C78</f>
        <v>Ակունք համայնքի Նոր Գյուղ բնակավայրի մանկապարտեզ</v>
      </c>
      <c r="E90" s="150">
        <f t="shared" si="7"/>
        <v>767.8</v>
      </c>
      <c r="F90" s="150">
        <f>+'Հավելված N 3'!D78</f>
        <v>767.8</v>
      </c>
      <c r="G90" s="93"/>
    </row>
    <row r="91" spans="1:10" s="33" customFormat="1" ht="35.5">
      <c r="B91" s="350"/>
      <c r="C91" s="350"/>
      <c r="D91" s="171" t="str">
        <f>+'Հավելված N 3'!C79</f>
        <v xml:space="preserve">Հրազդան համայնքում «Մոդուլային» տիպի 144 տեղ հզորությամբ մսուր-մանկապարտեզ </v>
      </c>
      <c r="E91" s="150">
        <f t="shared" ref="E91" si="8">+F91</f>
        <v>6809.300000000002</v>
      </c>
      <c r="F91" s="150">
        <f>+'Հավելված N 3'!D79</f>
        <v>6809.300000000002</v>
      </c>
      <c r="G91" s="93"/>
    </row>
    <row r="92" spans="1:10">
      <c r="A92" s="33"/>
      <c r="B92" s="31"/>
      <c r="C92" s="31"/>
      <c r="D92" s="94" t="s">
        <v>474</v>
      </c>
      <c r="E92" s="148">
        <f>+E94</f>
        <v>1500</v>
      </c>
      <c r="F92" s="148">
        <f>+F94</f>
        <v>1500</v>
      </c>
      <c r="G92" s="93"/>
      <c r="H92" s="33"/>
      <c r="I92" s="33"/>
      <c r="J92" s="33"/>
    </row>
    <row r="93" spans="1:10">
      <c r="A93" s="33"/>
      <c r="B93" s="30"/>
      <c r="C93" s="30"/>
      <c r="D93" s="47" t="s">
        <v>80</v>
      </c>
      <c r="E93" s="147"/>
      <c r="F93" s="147"/>
      <c r="G93" s="93"/>
      <c r="H93" s="33"/>
      <c r="I93" s="33"/>
      <c r="J93" s="33"/>
    </row>
    <row r="94" spans="1:10" s="33" customFormat="1">
      <c r="B94" s="104"/>
      <c r="C94" s="104"/>
      <c r="D94" s="105" t="s">
        <v>477</v>
      </c>
      <c r="E94" s="149">
        <f>SUM(E95:E97)</f>
        <v>1500</v>
      </c>
      <c r="F94" s="149">
        <f>SUM(F95:F97)</f>
        <v>1500</v>
      </c>
      <c r="G94" s="93"/>
    </row>
    <row r="95" spans="1:10" s="33" customFormat="1" ht="35.5">
      <c r="B95" s="351"/>
      <c r="C95" s="351"/>
      <c r="D95" s="171" t="str">
        <f>+'Հավելված N 3'!C81</f>
        <v>Ագարակի մանկապարտեզի Ալվանք գյուղի մասնաճյուղ</v>
      </c>
      <c r="E95" s="150">
        <f>+F95</f>
        <v>500</v>
      </c>
      <c r="F95" s="150">
        <f>+'Հավելված N 3'!D81</f>
        <v>500</v>
      </c>
      <c r="G95" s="93"/>
    </row>
    <row r="96" spans="1:10" s="33" customFormat="1">
      <c r="B96" s="351"/>
      <c r="C96" s="351"/>
      <c r="D96" s="171" t="str">
        <f>+'Հավելված N 3'!C82</f>
        <v>Կապան քաղաքի թիվ 2 մանկապարտեզ</v>
      </c>
      <c r="E96" s="150">
        <f t="shared" ref="E96:E97" si="9">+F96</f>
        <v>500</v>
      </c>
      <c r="F96" s="150">
        <f>+'Հավելված N 3'!D82</f>
        <v>500</v>
      </c>
      <c r="G96" s="93"/>
    </row>
    <row r="97" spans="1:10" s="33" customFormat="1">
      <c r="B97" s="351"/>
      <c r="C97" s="351"/>
      <c r="D97" s="171" t="str">
        <f>+'Հավելված N 3'!C83</f>
        <v>Կապան քաղաքի թիվ 1 մանկապարտեզ</v>
      </c>
      <c r="E97" s="150">
        <f t="shared" si="9"/>
        <v>500</v>
      </c>
      <c r="F97" s="150">
        <f>+'Հավելված N 3'!D83</f>
        <v>500</v>
      </c>
      <c r="G97" s="93"/>
    </row>
    <row r="98" spans="1:10">
      <c r="A98" s="33"/>
      <c r="B98" s="31"/>
      <c r="C98" s="31"/>
      <c r="D98" s="94" t="s">
        <v>481</v>
      </c>
      <c r="E98" s="148">
        <f>+E100</f>
        <v>23047.399999999998</v>
      </c>
      <c r="F98" s="148">
        <f>+F100</f>
        <v>23047.399999999998</v>
      </c>
      <c r="G98" s="93"/>
      <c r="H98" s="33"/>
      <c r="I98" s="33"/>
      <c r="J98" s="33"/>
    </row>
    <row r="99" spans="1:10">
      <c r="A99" s="33"/>
      <c r="B99" s="30"/>
      <c r="C99" s="30"/>
      <c r="D99" s="47" t="s">
        <v>80</v>
      </c>
      <c r="E99" s="147"/>
      <c r="F99" s="147"/>
      <c r="G99" s="93"/>
      <c r="H99" s="33"/>
      <c r="I99" s="33"/>
      <c r="J99" s="33"/>
    </row>
    <row r="100" spans="1:10" s="33" customFormat="1">
      <c r="B100" s="104"/>
      <c r="C100" s="104"/>
      <c r="D100" s="105" t="s">
        <v>526</v>
      </c>
      <c r="E100" s="149">
        <f>SUM(E101:E108)</f>
        <v>23047.399999999998</v>
      </c>
      <c r="F100" s="149">
        <f>SUM(F101:F108)</f>
        <v>23047.399999999998</v>
      </c>
      <c r="G100" s="93"/>
    </row>
    <row r="101" spans="1:10" s="33" customFormat="1" ht="35.5">
      <c r="B101" s="351"/>
      <c r="C101" s="351"/>
      <c r="D101" s="171" t="str">
        <f>+'Հավելված N 3'!C85</f>
        <v>Նոյեմբերյան համայնքի Հաղթանակ գյուղի մանկապարտեզ</v>
      </c>
      <c r="E101" s="150">
        <f>+F101</f>
        <v>4707.3999999999996</v>
      </c>
      <c r="F101" s="150">
        <f>+'Հավելված N 3'!D85</f>
        <v>4707.3999999999996</v>
      </c>
      <c r="G101" s="93"/>
    </row>
    <row r="102" spans="1:10" s="33" customFormat="1">
      <c r="B102" s="351"/>
      <c r="C102" s="351"/>
      <c r="D102" s="171" t="str">
        <f>+'Հավելված N 3'!C86</f>
        <v>Իջևան քաղաքի թիվ 5 մանկապարտեզ</v>
      </c>
      <c r="E102" s="150">
        <f t="shared" ref="E102:E108" si="10">+F102</f>
        <v>1838.1</v>
      </c>
      <c r="F102" s="150">
        <f>+'Հավելված N 3'!D86</f>
        <v>1838.1</v>
      </c>
      <c r="G102" s="93"/>
    </row>
    <row r="103" spans="1:10" s="33" customFormat="1" ht="33.35" customHeight="1">
      <c r="B103" s="351"/>
      <c r="C103" s="351"/>
      <c r="D103" s="171" t="str">
        <f>+'Հավելված N 3'!C87</f>
        <v>Իջևան համայնքի գ. Ծաղկավանի մանկապարտեզ</v>
      </c>
      <c r="E103" s="150">
        <f t="shared" si="10"/>
        <v>500</v>
      </c>
      <c r="F103" s="150">
        <f>+'Հավելված N 3'!D87</f>
        <v>500</v>
      </c>
      <c r="G103" s="93"/>
    </row>
    <row r="104" spans="1:10" s="33" customFormat="1" ht="35.5">
      <c r="B104" s="351"/>
      <c r="C104" s="351"/>
      <c r="D104" s="171" t="str">
        <f>+'Հավելված N 3'!C88</f>
        <v>Բերդ համայնքի Արծվաբերդ գյուղի մանկապարտեզ</v>
      </c>
      <c r="E104" s="150">
        <f t="shared" si="10"/>
        <v>8449.6</v>
      </c>
      <c r="F104" s="150">
        <f>+'Հավելված N 3'!D88</f>
        <v>8449.6</v>
      </c>
      <c r="G104" s="93"/>
    </row>
    <row r="105" spans="1:10" s="33" customFormat="1">
      <c r="B105" s="351"/>
      <c r="C105" s="351"/>
      <c r="D105" s="171" t="str">
        <f>+'Հավելված N 3'!C89</f>
        <v>Բերդ համայնքի Այգեձոր գյուղի մանկապարտեզ</v>
      </c>
      <c r="E105" s="150">
        <f t="shared" si="10"/>
        <v>1404.6</v>
      </c>
      <c r="F105" s="150">
        <f>+'Հավելված N 3'!D89</f>
        <v>1404.6</v>
      </c>
      <c r="G105" s="93"/>
    </row>
    <row r="106" spans="1:10" s="33" customFormat="1" ht="35.5">
      <c r="B106" s="351"/>
      <c r="C106" s="351"/>
      <c r="D106" s="171" t="str">
        <f>+'Հավելված N 3'!C90</f>
        <v>Իջևան համայնքի Խաշթառակ գյուղի մանկապարտեզ</v>
      </c>
      <c r="E106" s="150">
        <f t="shared" si="10"/>
        <v>5127.8</v>
      </c>
      <c r="F106" s="150">
        <f>+'Հավելված N 3'!D90</f>
        <v>5127.8</v>
      </c>
      <c r="G106" s="93"/>
    </row>
    <row r="107" spans="1:10" s="33" customFormat="1">
      <c r="B107" s="351"/>
      <c r="C107" s="351"/>
      <c r="D107" s="171" t="str">
        <f>+'Հավելված N 3'!C91</f>
        <v>Գանձաքարի մանկապարտեզ ՀՈԱԿ</v>
      </c>
      <c r="E107" s="150">
        <f t="shared" si="10"/>
        <v>523.6</v>
      </c>
      <c r="F107" s="150">
        <f>+'Հավելված N 3'!D91</f>
        <v>523.6</v>
      </c>
      <c r="G107" s="93"/>
    </row>
    <row r="108" spans="1:10" s="33" customFormat="1">
      <c r="B108" s="351"/>
      <c r="C108" s="351"/>
      <c r="D108" s="171" t="str">
        <f>+'Հավելված N 3'!C92</f>
        <v>Այրումի մանկապարտեզ ՀՈԱԿ</v>
      </c>
      <c r="E108" s="150">
        <f t="shared" si="10"/>
        <v>496.3</v>
      </c>
      <c r="F108" s="150">
        <f>+'Հավելված N 3'!D92</f>
        <v>496.3</v>
      </c>
      <c r="G108" s="93"/>
    </row>
  </sheetData>
  <mergeCells count="19">
    <mergeCell ref="C101:C108"/>
    <mergeCell ref="B101:B108"/>
    <mergeCell ref="C95:C97"/>
    <mergeCell ref="B95:B97"/>
    <mergeCell ref="C81:C91"/>
    <mergeCell ref="B81:B91"/>
    <mergeCell ref="C30:C35"/>
    <mergeCell ref="B30:B35"/>
    <mergeCell ref="B43:B71"/>
    <mergeCell ref="C43:C71"/>
    <mergeCell ref="C75:C77"/>
    <mergeCell ref="B75:B77"/>
    <mergeCell ref="E1:F1"/>
    <mergeCell ref="E3:F3"/>
    <mergeCell ref="B6:F6"/>
    <mergeCell ref="B9:C9"/>
    <mergeCell ref="D9:D10"/>
    <mergeCell ref="E9:F9"/>
    <mergeCell ref="D2:F2"/>
  </mergeCells>
  <pageMargins left="0.25" right="0.25" top="0.75" bottom="0.75" header="0.3" footer="0.3"/>
  <pageSetup paperSize="9" scale="4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30"/>
  <sheetViews>
    <sheetView topLeftCell="A17" zoomScale="65" zoomScaleNormal="55" workbookViewId="0">
      <selection activeCell="C20" sqref="C20"/>
    </sheetView>
  </sheetViews>
  <sheetFormatPr defaultColWidth="8.19921875" defaultRowHeight="17.75"/>
  <cols>
    <col min="1" max="1" width="9.69921875" style="114" bestFit="1" customWidth="1"/>
    <col min="2" max="2" width="14.296875" style="114" bestFit="1" customWidth="1"/>
    <col min="3" max="3" width="68.3984375" style="114" customWidth="1"/>
    <col min="4" max="4" width="19.8984375" style="114" bestFit="1" customWidth="1"/>
    <col min="5" max="5" width="19.3984375" style="114" bestFit="1" customWidth="1"/>
    <col min="6" max="6" width="19.8984375" style="114" bestFit="1" customWidth="1"/>
    <col min="7" max="7" width="20.19921875" style="114" bestFit="1" customWidth="1"/>
    <col min="8" max="8" width="20" style="114" bestFit="1" customWidth="1"/>
    <col min="9" max="9" width="19.8984375" style="114" bestFit="1" customWidth="1"/>
    <col min="10" max="10" width="13.796875" style="114" customWidth="1"/>
    <col min="11" max="16384" width="8.19921875" style="114"/>
  </cols>
  <sheetData>
    <row r="1" spans="1:13" s="20" customFormat="1" ht="25.55" customHeight="1">
      <c r="F1" s="352"/>
      <c r="G1" s="352"/>
      <c r="H1" s="352" t="s">
        <v>78</v>
      </c>
      <c r="I1" s="352"/>
    </row>
    <row r="2" spans="1:13" s="21" customFormat="1" ht="17.899999999999999" customHeight="1">
      <c r="F2" s="353" t="s">
        <v>50</v>
      </c>
      <c r="G2" s="353"/>
      <c r="H2" s="353"/>
      <c r="I2" s="353"/>
    </row>
    <row r="3" spans="1:13" s="21" customFormat="1">
      <c r="F3" s="353"/>
      <c r="G3" s="353"/>
      <c r="H3" s="353" t="s">
        <v>19</v>
      </c>
      <c r="I3" s="353"/>
    </row>
    <row r="4" spans="1:13" s="21" customFormat="1" ht="13.7" customHeight="1"/>
    <row r="5" spans="1:13" s="21" customFormat="1" ht="13.7" customHeight="1"/>
    <row r="6" spans="1:13" s="21" customFormat="1" ht="85.7" customHeight="1">
      <c r="A6" s="342" t="s">
        <v>547</v>
      </c>
      <c r="B6" s="342"/>
      <c r="C6" s="342"/>
      <c r="D6" s="342"/>
      <c r="E6" s="342"/>
      <c r="F6" s="342"/>
      <c r="G6" s="342"/>
      <c r="H6" s="342"/>
      <c r="I6" s="342"/>
    </row>
    <row r="8" spans="1:13">
      <c r="I8" s="181" t="s">
        <v>9</v>
      </c>
    </row>
    <row r="9" spans="1:13" s="8" customFormat="1" ht="17.75" customHeight="1">
      <c r="A9" s="359" t="s">
        <v>1</v>
      </c>
      <c r="B9" s="360"/>
      <c r="C9" s="300" t="s">
        <v>5</v>
      </c>
      <c r="D9" s="356" t="s">
        <v>95</v>
      </c>
      <c r="E9" s="357"/>
      <c r="F9" s="357"/>
      <c r="G9" s="357"/>
      <c r="H9" s="357"/>
      <c r="I9" s="358"/>
    </row>
    <row r="10" spans="1:13" s="8" customFormat="1">
      <c r="A10" s="361"/>
      <c r="B10" s="362"/>
      <c r="C10" s="301"/>
      <c r="D10" s="356" t="s">
        <v>548</v>
      </c>
      <c r="E10" s="357"/>
      <c r="F10" s="358"/>
      <c r="G10" s="356" t="s">
        <v>549</v>
      </c>
      <c r="H10" s="357"/>
      <c r="I10" s="358"/>
    </row>
    <row r="11" spans="1:13" s="8" customFormat="1" ht="38.700000000000003" customHeight="1">
      <c r="A11" s="363"/>
      <c r="B11" s="364"/>
      <c r="C11" s="302"/>
      <c r="D11" s="293" t="s">
        <v>550</v>
      </c>
      <c r="E11" s="354" t="s">
        <v>6</v>
      </c>
      <c r="F11" s="355"/>
      <c r="G11" s="293" t="s">
        <v>550</v>
      </c>
      <c r="H11" s="354" t="s">
        <v>6</v>
      </c>
      <c r="I11" s="355"/>
    </row>
    <row r="12" spans="1:13" s="8" customFormat="1" ht="37.1" customHeight="1">
      <c r="A12" s="106" t="s">
        <v>14</v>
      </c>
      <c r="B12" s="106" t="s">
        <v>98</v>
      </c>
      <c r="C12" s="182"/>
      <c r="D12" s="295"/>
      <c r="E12" s="106" t="s">
        <v>551</v>
      </c>
      <c r="F12" s="106" t="s">
        <v>552</v>
      </c>
      <c r="G12" s="295"/>
      <c r="H12" s="106" t="s">
        <v>551</v>
      </c>
      <c r="I12" s="106" t="s">
        <v>552</v>
      </c>
      <c r="K12" s="183"/>
      <c r="L12" s="183"/>
      <c r="M12" s="183"/>
    </row>
    <row r="13" spans="1:13" s="188" customFormat="1" ht="16.7">
      <c r="A13" s="184"/>
      <c r="B13" s="184"/>
      <c r="C13" s="185" t="s">
        <v>8</v>
      </c>
      <c r="D13" s="186">
        <f t="shared" ref="D13" si="0">+E13+F13</f>
        <v>545000</v>
      </c>
      <c r="E13" s="187">
        <f>+E15</f>
        <v>0</v>
      </c>
      <c r="F13" s="187">
        <f>+F15</f>
        <v>545000</v>
      </c>
      <c r="G13" s="186">
        <f t="shared" ref="G13" si="1">+H13+I13</f>
        <v>545000</v>
      </c>
      <c r="H13" s="187">
        <f>+H15</f>
        <v>0</v>
      </c>
      <c r="I13" s="187">
        <f>+I15</f>
        <v>545000</v>
      </c>
    </row>
    <row r="14" spans="1:13" s="190" customFormat="1" ht="15.6">
      <c r="A14" s="189"/>
      <c r="B14" s="189"/>
      <c r="C14" s="189" t="s">
        <v>6</v>
      </c>
      <c r="D14" s="189"/>
      <c r="E14" s="189"/>
      <c r="F14" s="189"/>
      <c r="G14" s="189"/>
      <c r="H14" s="189"/>
      <c r="I14" s="189"/>
    </row>
    <row r="15" spans="1:13" s="190" customFormat="1" ht="16.7">
      <c r="A15" s="189"/>
      <c r="B15" s="189"/>
      <c r="C15" s="191" t="s">
        <v>553</v>
      </c>
      <c r="D15" s="192">
        <f t="shared" ref="D15:D16" si="2">+E15+F15</f>
        <v>545000</v>
      </c>
      <c r="E15" s="193">
        <f>+E16</f>
        <v>0</v>
      </c>
      <c r="F15" s="193">
        <f>+F16</f>
        <v>545000</v>
      </c>
      <c r="G15" s="192">
        <f t="shared" ref="G15:G16" si="3">+H15+I15</f>
        <v>545000</v>
      </c>
      <c r="H15" s="193">
        <f>+H16</f>
        <v>0</v>
      </c>
      <c r="I15" s="193">
        <f>+I16</f>
        <v>545000</v>
      </c>
    </row>
    <row r="16" spans="1:13" s="190" customFormat="1" ht="32.25">
      <c r="A16" s="189"/>
      <c r="B16" s="189"/>
      <c r="C16" s="191" t="s">
        <v>554</v>
      </c>
      <c r="D16" s="192">
        <f t="shared" si="2"/>
        <v>545000</v>
      </c>
      <c r="E16" s="193">
        <f>+E18</f>
        <v>0</v>
      </c>
      <c r="F16" s="193">
        <f>+F18</f>
        <v>545000</v>
      </c>
      <c r="G16" s="192">
        <f t="shared" si="3"/>
        <v>545000</v>
      </c>
      <c r="H16" s="193">
        <f>+H18</f>
        <v>0</v>
      </c>
      <c r="I16" s="193">
        <f>+I18</f>
        <v>545000</v>
      </c>
    </row>
    <row r="17" spans="1:9" s="190" customFormat="1" ht="15.6">
      <c r="A17" s="189"/>
      <c r="B17" s="189"/>
      <c r="C17" s="189" t="s">
        <v>6</v>
      </c>
      <c r="D17" s="189"/>
      <c r="E17" s="189"/>
      <c r="F17" s="189"/>
      <c r="G17" s="189"/>
      <c r="H17" s="189"/>
      <c r="I17" s="189"/>
    </row>
    <row r="18" spans="1:9" s="195" customFormat="1" ht="16.7">
      <c r="A18" s="207">
        <v>1192</v>
      </c>
      <c r="B18" s="194"/>
      <c r="C18" s="194" t="s">
        <v>557</v>
      </c>
      <c r="D18" s="192">
        <f t="shared" ref="D18" si="4">+E18+F18</f>
        <v>545000</v>
      </c>
      <c r="E18" s="192">
        <f>+E20</f>
        <v>0</v>
      </c>
      <c r="F18" s="192">
        <f>+F20</f>
        <v>545000</v>
      </c>
      <c r="G18" s="192">
        <f t="shared" ref="G18" si="5">+H18+I18</f>
        <v>545000</v>
      </c>
      <c r="H18" s="192">
        <f>+H20</f>
        <v>0</v>
      </c>
      <c r="I18" s="192">
        <f>+I20</f>
        <v>545000</v>
      </c>
    </row>
    <row r="19" spans="1:9" s="8" customFormat="1">
      <c r="A19" s="103"/>
      <c r="B19" s="103"/>
      <c r="C19" s="103" t="s">
        <v>6</v>
      </c>
      <c r="D19" s="103"/>
      <c r="E19" s="103"/>
      <c r="F19" s="103"/>
      <c r="G19" s="103"/>
      <c r="H19" s="103"/>
      <c r="I19" s="103"/>
    </row>
    <row r="20" spans="1:9" s="200" customFormat="1" ht="70.95">
      <c r="A20" s="196"/>
      <c r="B20" s="197">
        <v>32006</v>
      </c>
      <c r="C20" s="198" t="s">
        <v>558</v>
      </c>
      <c r="D20" s="199">
        <f t="shared" ref="D20" si="6">+E20+F20</f>
        <v>545000</v>
      </c>
      <c r="E20" s="199">
        <f>+E22</f>
        <v>0</v>
      </c>
      <c r="F20" s="199">
        <f>+F22</f>
        <v>545000</v>
      </c>
      <c r="G20" s="199">
        <f t="shared" ref="G20" si="7">+H20+I20</f>
        <v>545000</v>
      </c>
      <c r="H20" s="199">
        <f>+H22</f>
        <v>0</v>
      </c>
      <c r="I20" s="199">
        <f>+I22</f>
        <v>545000</v>
      </c>
    </row>
    <row r="21" spans="1:9" s="8" customFormat="1">
      <c r="A21" s="103"/>
      <c r="B21" s="103"/>
      <c r="C21" s="103" t="s">
        <v>16</v>
      </c>
      <c r="D21" s="103"/>
      <c r="E21" s="103"/>
      <c r="F21" s="103"/>
      <c r="G21" s="103"/>
      <c r="H21" s="103"/>
      <c r="I21" s="103"/>
    </row>
    <row r="22" spans="1:9" s="203" customFormat="1" ht="35.5">
      <c r="A22" s="198"/>
      <c r="B22" s="198"/>
      <c r="C22" s="201" t="s">
        <v>559</v>
      </c>
      <c r="D22" s="202">
        <f t="shared" ref="D22" si="8">+E22+F22</f>
        <v>545000</v>
      </c>
      <c r="E22" s="202">
        <f>+E24</f>
        <v>0</v>
      </c>
      <c r="F22" s="202">
        <f>+F24</f>
        <v>545000</v>
      </c>
      <c r="G22" s="202">
        <f t="shared" ref="G22" si="9">+H22+I22</f>
        <v>545000</v>
      </c>
      <c r="H22" s="202">
        <f>+H24</f>
        <v>0</v>
      </c>
      <c r="I22" s="202">
        <f>+I24</f>
        <v>545000</v>
      </c>
    </row>
    <row r="23" spans="1:9" s="8" customFormat="1" ht="35.5">
      <c r="A23" s="103"/>
      <c r="B23" s="103"/>
      <c r="C23" s="103" t="s">
        <v>555</v>
      </c>
      <c r="D23" s="103"/>
      <c r="E23" s="103"/>
      <c r="F23" s="103"/>
      <c r="G23" s="103"/>
      <c r="H23" s="103"/>
      <c r="I23" s="103"/>
    </row>
    <row r="24" spans="1:9" s="200" customFormat="1">
      <c r="A24" s="196"/>
      <c r="B24" s="196"/>
      <c r="C24" s="196" t="s">
        <v>7</v>
      </c>
      <c r="D24" s="199">
        <f t="shared" ref="D24:D27" si="10">+E24+F24</f>
        <v>545000</v>
      </c>
      <c r="E24" s="199">
        <f t="shared" ref="E24:I29" si="11">+E25</f>
        <v>0</v>
      </c>
      <c r="F24" s="199">
        <f t="shared" si="11"/>
        <v>545000</v>
      </c>
      <c r="G24" s="199">
        <f t="shared" ref="G24:G27" si="12">+H24+I24</f>
        <v>545000</v>
      </c>
      <c r="H24" s="199">
        <f t="shared" si="11"/>
        <v>0</v>
      </c>
      <c r="I24" s="199">
        <f t="shared" si="11"/>
        <v>545000</v>
      </c>
    </row>
    <row r="25" spans="1:9" s="8" customFormat="1">
      <c r="A25" s="103"/>
      <c r="B25" s="103"/>
      <c r="C25" s="103" t="s">
        <v>553</v>
      </c>
      <c r="D25" s="204">
        <f t="shared" si="10"/>
        <v>545000</v>
      </c>
      <c r="E25" s="204">
        <f t="shared" si="11"/>
        <v>0</v>
      </c>
      <c r="F25" s="204">
        <f t="shared" si="11"/>
        <v>545000</v>
      </c>
      <c r="G25" s="204">
        <f t="shared" si="12"/>
        <v>545000</v>
      </c>
      <c r="H25" s="204">
        <f t="shared" si="11"/>
        <v>0</v>
      </c>
      <c r="I25" s="204">
        <f t="shared" si="11"/>
        <v>545000</v>
      </c>
    </row>
    <row r="26" spans="1:9" s="8" customFormat="1">
      <c r="A26" s="103"/>
      <c r="B26" s="103"/>
      <c r="C26" s="103" t="s">
        <v>560</v>
      </c>
      <c r="D26" s="204">
        <f t="shared" si="10"/>
        <v>545000</v>
      </c>
      <c r="E26" s="204">
        <f>+E27+E29</f>
        <v>0</v>
      </c>
      <c r="F26" s="204">
        <f>+F27+F29</f>
        <v>545000</v>
      </c>
      <c r="G26" s="204">
        <f t="shared" si="12"/>
        <v>545000</v>
      </c>
      <c r="H26" s="204">
        <f>+H27+H29</f>
        <v>0</v>
      </c>
      <c r="I26" s="204">
        <f>+I27+I29</f>
        <v>545000</v>
      </c>
    </row>
    <row r="27" spans="1:9" s="8" customFormat="1">
      <c r="A27" s="103"/>
      <c r="B27" s="103"/>
      <c r="C27" s="205" t="s">
        <v>561</v>
      </c>
      <c r="D27" s="204">
        <f t="shared" si="10"/>
        <v>45000</v>
      </c>
      <c r="E27" s="204">
        <f t="shared" si="11"/>
        <v>0</v>
      </c>
      <c r="F27" s="204">
        <f t="shared" si="11"/>
        <v>45000</v>
      </c>
      <c r="G27" s="204">
        <f t="shared" si="12"/>
        <v>45000</v>
      </c>
      <c r="H27" s="204">
        <f t="shared" si="11"/>
        <v>0</v>
      </c>
      <c r="I27" s="204">
        <f t="shared" si="11"/>
        <v>45000</v>
      </c>
    </row>
    <row r="28" spans="1:9" s="8" customFormat="1">
      <c r="A28" s="103"/>
      <c r="B28" s="103"/>
      <c r="C28" s="205" t="s">
        <v>45</v>
      </c>
      <c r="D28" s="204">
        <f>+E28+F28</f>
        <v>45000</v>
      </c>
      <c r="E28" s="204"/>
      <c r="F28" s="204">
        <v>45000</v>
      </c>
      <c r="G28" s="204">
        <f>+H28+I28</f>
        <v>45000</v>
      </c>
      <c r="H28" s="204"/>
      <c r="I28" s="204">
        <v>45000</v>
      </c>
    </row>
    <row r="29" spans="1:9" s="8" customFormat="1">
      <c r="A29" s="103"/>
      <c r="B29" s="103"/>
      <c r="C29" s="205" t="s">
        <v>77</v>
      </c>
      <c r="D29" s="204">
        <f t="shared" ref="D29" si="13">+E29+F29</f>
        <v>500000</v>
      </c>
      <c r="E29" s="204">
        <f t="shared" si="11"/>
        <v>0</v>
      </c>
      <c r="F29" s="204">
        <f t="shared" si="11"/>
        <v>500000</v>
      </c>
      <c r="G29" s="204">
        <f t="shared" ref="G29" si="14">+H29+I29</f>
        <v>500000</v>
      </c>
      <c r="H29" s="204">
        <f t="shared" si="11"/>
        <v>0</v>
      </c>
      <c r="I29" s="204">
        <f t="shared" si="11"/>
        <v>500000</v>
      </c>
    </row>
    <row r="30" spans="1:9" s="8" customFormat="1">
      <c r="A30" s="103"/>
      <c r="B30" s="103"/>
      <c r="C30" s="205" t="s">
        <v>79</v>
      </c>
      <c r="D30" s="204">
        <f>+E30+F30</f>
        <v>500000</v>
      </c>
      <c r="E30" s="204"/>
      <c r="F30" s="243">
        <v>500000</v>
      </c>
      <c r="G30" s="204">
        <f>+H30+I30</f>
        <v>500000</v>
      </c>
      <c r="H30" s="204"/>
      <c r="I30" s="204">
        <v>500000</v>
      </c>
    </row>
  </sheetData>
  <mergeCells count="15">
    <mergeCell ref="G11:G12"/>
    <mergeCell ref="H11:I11"/>
    <mergeCell ref="D9:I9"/>
    <mergeCell ref="A9:B11"/>
    <mergeCell ref="C9:C11"/>
    <mergeCell ref="D10:F10"/>
    <mergeCell ref="G10:I10"/>
    <mergeCell ref="D11:D12"/>
    <mergeCell ref="E11:F11"/>
    <mergeCell ref="A6:I6"/>
    <mergeCell ref="F1:G1"/>
    <mergeCell ref="H1:I1"/>
    <mergeCell ref="F2:I2"/>
    <mergeCell ref="F3:G3"/>
    <mergeCell ref="H3:I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D14"/>
  <sheetViews>
    <sheetView zoomScale="70" zoomScaleNormal="70" workbookViewId="0">
      <selection activeCell="F1" sqref="F1:G3"/>
    </sheetView>
  </sheetViews>
  <sheetFormatPr defaultColWidth="9.09765625" defaultRowHeight="17.75"/>
  <cols>
    <col min="1" max="1" width="9.8984375" style="212" customWidth="1"/>
    <col min="2" max="2" width="14.69921875" style="212" bestFit="1" customWidth="1"/>
    <col min="3" max="3" width="8" style="212" customWidth="1"/>
    <col min="4" max="4" width="7.69921875" style="212" customWidth="1"/>
    <col min="5" max="5" width="39.09765625" style="212" customWidth="1"/>
    <col min="6" max="6" width="50.09765625" style="212" customWidth="1"/>
    <col min="7" max="7" width="35" style="212" customWidth="1"/>
    <col min="8" max="8" width="13.796875" style="212" bestFit="1" customWidth="1"/>
    <col min="9" max="10" width="9.09765625" style="212"/>
    <col min="11" max="11" width="12.09765625" style="212" customWidth="1"/>
    <col min="12" max="16384" width="9.09765625" style="212"/>
  </cols>
  <sheetData>
    <row r="1" spans="1:30" s="208" customFormat="1" ht="25.4" customHeight="1">
      <c r="F1" s="365" t="s">
        <v>569</v>
      </c>
      <c r="G1" s="365"/>
      <c r="AB1" s="365"/>
      <c r="AC1" s="365"/>
      <c r="AD1" s="365"/>
    </row>
    <row r="2" spans="1:30" s="114" customFormat="1">
      <c r="F2" s="366" t="s">
        <v>51</v>
      </c>
      <c r="G2" s="366"/>
      <c r="AA2" s="366"/>
      <c r="AB2" s="366"/>
      <c r="AC2" s="366"/>
      <c r="AD2" s="366"/>
    </row>
    <row r="3" spans="1:30" s="114" customFormat="1" ht="16" customHeight="1">
      <c r="F3" s="366" t="s">
        <v>0</v>
      </c>
      <c r="G3" s="366"/>
      <c r="Y3" s="366"/>
      <c r="Z3" s="366"/>
      <c r="AA3" s="366"/>
      <c r="AB3" s="366"/>
      <c r="AC3" s="366"/>
      <c r="AD3" s="366"/>
    </row>
    <row r="4" spans="1:30" s="114" customFormat="1">
      <c r="F4" s="209"/>
      <c r="G4" s="209"/>
      <c r="H4" s="209"/>
    </row>
    <row r="5" spans="1:30" s="114" customFormat="1" ht="16" customHeight="1">
      <c r="F5" s="209"/>
      <c r="G5" s="209"/>
      <c r="H5" s="209"/>
    </row>
    <row r="6" spans="1:30" s="114" customFormat="1" ht="67.7" customHeight="1">
      <c r="A6" s="373" t="s">
        <v>566</v>
      </c>
      <c r="B6" s="373"/>
      <c r="C6" s="373"/>
      <c r="D6" s="373"/>
      <c r="E6" s="373"/>
      <c r="F6" s="373"/>
      <c r="G6" s="373"/>
      <c r="H6" s="210"/>
    </row>
    <row r="7" spans="1:30" s="114" customFormat="1" ht="20.95" customHeight="1">
      <c r="A7" s="374" t="s">
        <v>562</v>
      </c>
      <c r="B7" s="374"/>
      <c r="C7" s="374"/>
      <c r="D7" s="374"/>
      <c r="E7" s="374"/>
      <c r="F7" s="374"/>
      <c r="G7" s="374"/>
      <c r="H7" s="210"/>
    </row>
    <row r="8" spans="1:30" ht="53.2" customHeight="1">
      <c r="A8" s="375" t="s">
        <v>1</v>
      </c>
      <c r="B8" s="375"/>
      <c r="C8" s="376" t="s">
        <v>563</v>
      </c>
      <c r="D8" s="377"/>
      <c r="E8" s="378"/>
      <c r="F8" s="382" t="s">
        <v>564</v>
      </c>
      <c r="G8" s="211" t="s">
        <v>95</v>
      </c>
    </row>
    <row r="9" spans="1:30" s="213" customFormat="1">
      <c r="A9" s="211" t="s">
        <v>14</v>
      </c>
      <c r="B9" s="211" t="s">
        <v>15</v>
      </c>
      <c r="C9" s="379"/>
      <c r="D9" s="380"/>
      <c r="E9" s="381"/>
      <c r="F9" s="383"/>
      <c r="G9" s="211" t="s">
        <v>3</v>
      </c>
    </row>
    <row r="10" spans="1:30" s="213" customFormat="1" ht="31.7" customHeight="1">
      <c r="A10" s="384" t="s">
        <v>12</v>
      </c>
      <c r="B10" s="385"/>
      <c r="C10" s="385"/>
      <c r="D10" s="385"/>
      <c r="E10" s="385"/>
      <c r="F10" s="386"/>
      <c r="G10" s="214">
        <f>+G11</f>
        <v>40000</v>
      </c>
      <c r="H10" s="215"/>
    </row>
    <row r="11" spans="1:30" ht="24.05" customHeight="1">
      <c r="A11" s="216">
        <v>1183</v>
      </c>
      <c r="B11" s="367" t="s">
        <v>565</v>
      </c>
      <c r="C11" s="368"/>
      <c r="D11" s="368"/>
      <c r="E11" s="368"/>
      <c r="F11" s="369"/>
      <c r="G11" s="217">
        <f>+G12</f>
        <v>40000</v>
      </c>
    </row>
    <row r="12" spans="1:30" ht="55.35" customHeight="1">
      <c r="A12" s="218"/>
      <c r="B12" s="216">
        <v>11002</v>
      </c>
      <c r="C12" s="370" t="s">
        <v>567</v>
      </c>
      <c r="D12" s="371"/>
      <c r="E12" s="372"/>
      <c r="F12" s="219"/>
      <c r="G12" s="220">
        <f>+G13</f>
        <v>40000</v>
      </c>
      <c r="H12" s="221"/>
    </row>
    <row r="13" spans="1:30" ht="33.35">
      <c r="A13" s="218"/>
      <c r="B13" s="222"/>
      <c r="C13" s="222"/>
      <c r="D13" s="99"/>
      <c r="E13" s="109"/>
      <c r="F13" s="223" t="s">
        <v>12</v>
      </c>
      <c r="G13" s="220">
        <f>+G14</f>
        <v>40000</v>
      </c>
    </row>
    <row r="14" spans="1:30">
      <c r="A14" s="218"/>
      <c r="B14" s="218"/>
      <c r="C14" s="218"/>
      <c r="D14" s="99"/>
      <c r="E14" s="109"/>
      <c r="F14" s="168" t="s">
        <v>568</v>
      </c>
      <c r="G14" s="224">
        <v>40000</v>
      </c>
    </row>
  </sheetData>
  <mergeCells count="14">
    <mergeCell ref="B11:F11"/>
    <mergeCell ref="C12:E12"/>
    <mergeCell ref="A6:G6"/>
    <mergeCell ref="A7:G7"/>
    <mergeCell ref="A8:B8"/>
    <mergeCell ref="C8:E9"/>
    <mergeCell ref="F8:F9"/>
    <mergeCell ref="A10:F10"/>
    <mergeCell ref="F1:G1"/>
    <mergeCell ref="AB1:AD1"/>
    <mergeCell ref="F2:G2"/>
    <mergeCell ref="AA2:AD2"/>
    <mergeCell ref="F3:G3"/>
    <mergeCell ref="Y3:AD3"/>
  </mergeCells>
  <pageMargins left="0.25" right="0.25" top="0.75" bottom="0.75" header="0.3" footer="0.3"/>
  <pageSetup paperSize="9" scale="3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A55"/>
  <sheetViews>
    <sheetView zoomScale="70" zoomScaleNormal="70" workbookViewId="0">
      <selection activeCell="K55" sqref="K55"/>
    </sheetView>
  </sheetViews>
  <sheetFormatPr defaultColWidth="8.796875" defaultRowHeight="17.75"/>
  <cols>
    <col min="1" max="1" width="6.3984375" style="54" bestFit="1" customWidth="1"/>
    <col min="2" max="2" width="9.69921875" style="54" customWidth="1"/>
    <col min="3" max="3" width="13.09765625" style="54" customWidth="1"/>
    <col min="4" max="4" width="16.69921875" style="55" customWidth="1"/>
    <col min="5" max="5" width="13.09765625" style="54" customWidth="1"/>
    <col min="6" max="6" width="15.3984375" style="54" customWidth="1"/>
    <col min="7" max="7" width="10.3984375" style="54" customWidth="1"/>
    <col min="8" max="8" width="22.59765625" style="54" customWidth="1"/>
    <col min="9" max="9" width="46.296875" style="54" customWidth="1"/>
    <col min="10" max="11" width="22.19921875" style="54" customWidth="1"/>
    <col min="12" max="12" width="14.3984375" style="54" bestFit="1" customWidth="1"/>
    <col min="13" max="16384" width="8.796875" style="54"/>
  </cols>
  <sheetData>
    <row r="1" spans="1:53" ht="38.700000000000003" customHeight="1">
      <c r="D1" s="20"/>
      <c r="E1" s="20"/>
      <c r="F1" s="20"/>
      <c r="G1" s="352"/>
      <c r="H1" s="352"/>
      <c r="J1" s="365" t="s">
        <v>638</v>
      </c>
      <c r="K1" s="365"/>
    </row>
    <row r="2" spans="1:53" ht="17.75" customHeight="1">
      <c r="D2" s="21"/>
      <c r="E2" s="21"/>
      <c r="F2" s="22"/>
      <c r="H2" s="32"/>
      <c r="I2" s="32"/>
      <c r="J2" s="366" t="s">
        <v>51</v>
      </c>
      <c r="K2" s="366"/>
    </row>
    <row r="3" spans="1:53">
      <c r="D3" s="21"/>
      <c r="E3" s="21"/>
      <c r="F3" s="22"/>
      <c r="G3" s="353"/>
      <c r="H3" s="353"/>
      <c r="J3" s="366" t="s">
        <v>0</v>
      </c>
      <c r="K3" s="366"/>
    </row>
    <row r="4" spans="1:53">
      <c r="D4" s="21"/>
      <c r="E4" s="21"/>
      <c r="F4" s="22"/>
      <c r="G4" s="32"/>
      <c r="H4" s="32"/>
      <c r="I4" s="32"/>
    </row>
    <row r="5" spans="1:53">
      <c r="D5" s="21"/>
      <c r="E5" s="21"/>
      <c r="F5" s="22"/>
      <c r="G5" s="32"/>
      <c r="H5" s="32"/>
      <c r="I5" s="32"/>
    </row>
    <row r="6" spans="1:53">
      <c r="A6" s="342" t="s">
        <v>96</v>
      </c>
      <c r="B6" s="342"/>
      <c r="C6" s="342"/>
      <c r="D6" s="342"/>
      <c r="E6" s="342"/>
      <c r="F6" s="342"/>
      <c r="G6" s="342"/>
      <c r="H6" s="342"/>
      <c r="I6" s="342"/>
      <c r="J6" s="342"/>
      <c r="K6" s="342"/>
    </row>
    <row r="9" spans="1:53" ht="72" customHeight="1">
      <c r="A9" s="283" t="s">
        <v>62</v>
      </c>
      <c r="B9" s="283" t="s">
        <v>63</v>
      </c>
      <c r="C9" s="283"/>
      <c r="D9" s="283" t="s">
        <v>64</v>
      </c>
      <c r="E9" s="283"/>
      <c r="F9" s="283"/>
      <c r="G9" s="283"/>
      <c r="H9" s="283" t="s">
        <v>65</v>
      </c>
      <c r="I9" s="283" t="s">
        <v>66</v>
      </c>
      <c r="J9" s="394" t="s">
        <v>546</v>
      </c>
      <c r="K9" s="395"/>
    </row>
    <row r="10" spans="1:53" ht="51.05" customHeight="1">
      <c r="A10" s="283"/>
      <c r="B10" s="44" t="s">
        <v>72</v>
      </c>
      <c r="C10" s="44" t="s">
        <v>71</v>
      </c>
      <c r="D10" s="44" t="s">
        <v>67</v>
      </c>
      <c r="E10" s="44" t="s">
        <v>71</v>
      </c>
      <c r="F10" s="44" t="s">
        <v>73</v>
      </c>
      <c r="G10" s="44" t="s">
        <v>68</v>
      </c>
      <c r="H10" s="283"/>
      <c r="I10" s="283"/>
      <c r="J10" s="44" t="s">
        <v>69</v>
      </c>
      <c r="K10" s="44" t="s">
        <v>70</v>
      </c>
    </row>
    <row r="11" spans="1:53" s="59" customFormat="1" ht="48.5" customHeight="1">
      <c r="A11" s="398" t="s">
        <v>74</v>
      </c>
      <c r="B11" s="398"/>
      <c r="C11" s="398"/>
      <c r="D11" s="398"/>
      <c r="E11" s="398"/>
      <c r="F11" s="398"/>
      <c r="G11" s="398"/>
      <c r="H11" s="398"/>
      <c r="I11" s="398"/>
      <c r="J11" s="119">
        <f t="shared" ref="J11:K11" si="0">+J13</f>
        <v>0</v>
      </c>
      <c r="K11" s="119">
        <f t="shared" si="0"/>
        <v>0</v>
      </c>
      <c r="L11" s="89"/>
      <c r="M11" s="89"/>
      <c r="N11" s="89"/>
      <c r="O11" s="89"/>
      <c r="P11" s="89"/>
      <c r="Q11" s="89"/>
      <c r="R11" s="89"/>
      <c r="S11" s="89"/>
    </row>
    <row r="12" spans="1:53" s="53" customFormat="1" ht="16.7">
      <c r="A12" s="396" t="s">
        <v>49</v>
      </c>
      <c r="B12" s="396"/>
      <c r="C12" s="396"/>
      <c r="D12" s="396"/>
      <c r="E12" s="396"/>
      <c r="F12" s="396"/>
      <c r="G12" s="396"/>
      <c r="H12" s="396"/>
      <c r="I12" s="396"/>
      <c r="J12" s="19"/>
      <c r="K12" s="19"/>
      <c r="L12" s="90"/>
      <c r="M12" s="90"/>
      <c r="N12" s="90"/>
      <c r="O12" s="90"/>
      <c r="P12" s="90"/>
      <c r="Q12" s="90"/>
      <c r="R12" s="90"/>
      <c r="S12" s="90"/>
    </row>
    <row r="13" spans="1:53" s="58" customFormat="1" ht="29.95" customHeight="1">
      <c r="A13" s="397" t="s">
        <v>75</v>
      </c>
      <c r="B13" s="397"/>
      <c r="C13" s="397"/>
      <c r="D13" s="397"/>
      <c r="E13" s="397"/>
      <c r="F13" s="397"/>
      <c r="G13" s="397"/>
      <c r="H13" s="397"/>
      <c r="I13" s="397"/>
      <c r="J13" s="118">
        <f>+J14+J20+J26+J39</f>
        <v>0</v>
      </c>
      <c r="K13" s="118">
        <f>+K14+K20+K26+K39</f>
        <v>0</v>
      </c>
      <c r="L13" s="8"/>
      <c r="M13" s="8"/>
      <c r="N13" s="8"/>
      <c r="O13" s="8"/>
      <c r="P13" s="8"/>
      <c r="Q13" s="8"/>
      <c r="R13" s="8"/>
      <c r="S13" s="8"/>
    </row>
    <row r="14" spans="1:53" s="57" customFormat="1" ht="17.75" customHeight="1">
      <c r="A14" s="388"/>
      <c r="B14" s="247">
        <v>1162</v>
      </c>
      <c r="C14" s="387" t="s">
        <v>634</v>
      </c>
      <c r="D14" s="387"/>
      <c r="E14" s="387"/>
      <c r="F14" s="387"/>
      <c r="G14" s="387"/>
      <c r="H14" s="387"/>
      <c r="I14" s="387"/>
      <c r="J14" s="249">
        <f>+J15</f>
        <v>-2906353.9</v>
      </c>
      <c r="K14" s="249">
        <f>+K15</f>
        <v>-3408199.8</v>
      </c>
      <c r="L14" s="264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</row>
    <row r="15" spans="1:53" ht="33.35" customHeight="1">
      <c r="A15" s="389"/>
      <c r="B15" s="388"/>
      <c r="C15" s="388"/>
      <c r="D15" s="247" t="s">
        <v>608</v>
      </c>
      <c r="E15" s="387" t="s">
        <v>535</v>
      </c>
      <c r="F15" s="387"/>
      <c r="G15" s="387"/>
      <c r="H15" s="387"/>
      <c r="I15" s="387"/>
      <c r="J15" s="250">
        <f>+'Հավելված N 1'!G17</f>
        <v>-2906353.9</v>
      </c>
      <c r="K15" s="250">
        <f>+'Հավելված N 1'!H17</f>
        <v>-3408199.8</v>
      </c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</row>
    <row r="16" spans="1:53" ht="37.65" customHeight="1">
      <c r="A16" s="389"/>
      <c r="B16" s="389"/>
      <c r="C16" s="389"/>
      <c r="D16" s="402"/>
      <c r="E16" s="402"/>
      <c r="F16" s="387" t="s">
        <v>635</v>
      </c>
      <c r="G16" s="387"/>
      <c r="H16" s="387"/>
      <c r="I16" s="387"/>
      <c r="J16" s="387"/>
      <c r="K16" s="387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</row>
    <row r="17" spans="1:53">
      <c r="A17" s="389"/>
      <c r="B17" s="389"/>
      <c r="C17" s="389"/>
      <c r="D17" s="404"/>
      <c r="E17" s="404"/>
      <c r="F17" s="402"/>
      <c r="G17" s="387" t="s">
        <v>43</v>
      </c>
      <c r="H17" s="387"/>
      <c r="I17" s="387"/>
      <c r="J17" s="387"/>
      <c r="K17" s="387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</row>
    <row r="18" spans="1:53">
      <c r="A18" s="389"/>
      <c r="B18" s="389"/>
      <c r="C18" s="389"/>
      <c r="D18" s="404"/>
      <c r="E18" s="404"/>
      <c r="F18" s="404"/>
      <c r="G18" s="402"/>
      <c r="H18" s="387" t="s">
        <v>636</v>
      </c>
      <c r="I18" s="387"/>
      <c r="J18" s="387"/>
      <c r="K18" s="387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</row>
    <row r="19" spans="1:53" s="56" customFormat="1" ht="35.5">
      <c r="A19" s="389"/>
      <c r="B19" s="390"/>
      <c r="C19" s="390"/>
      <c r="D19" s="403"/>
      <c r="E19" s="403"/>
      <c r="F19" s="403"/>
      <c r="G19" s="403"/>
      <c r="H19" s="248"/>
      <c r="I19" s="97" t="s">
        <v>637</v>
      </c>
      <c r="J19" s="245"/>
      <c r="K19" s="246">
        <v>-8</v>
      </c>
    </row>
    <row r="20" spans="1:53" s="57" customFormat="1" ht="17.75" customHeight="1">
      <c r="A20" s="389"/>
      <c r="B20" s="247">
        <v>1183</v>
      </c>
      <c r="C20" s="387" t="s">
        <v>578</v>
      </c>
      <c r="D20" s="387"/>
      <c r="E20" s="387"/>
      <c r="F20" s="387"/>
      <c r="G20" s="387"/>
      <c r="H20" s="387"/>
      <c r="I20" s="387"/>
      <c r="J20" s="249">
        <f>+J21</f>
        <v>30000</v>
      </c>
      <c r="K20" s="249">
        <f>+K21</f>
        <v>40000</v>
      </c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</row>
    <row r="21" spans="1:53" ht="33.35" customHeight="1">
      <c r="A21" s="389"/>
      <c r="B21" s="388"/>
      <c r="C21" s="388"/>
      <c r="D21" s="247" t="s">
        <v>602</v>
      </c>
      <c r="E21" s="387" t="s">
        <v>603</v>
      </c>
      <c r="F21" s="387"/>
      <c r="G21" s="387"/>
      <c r="H21" s="387"/>
      <c r="I21" s="387"/>
      <c r="J21" s="250">
        <f>+'Հավելված N 1'!G19</f>
        <v>30000</v>
      </c>
      <c r="K21" s="250">
        <f>+'Հավելված N 1'!H19</f>
        <v>40000</v>
      </c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</row>
    <row r="22" spans="1:53" ht="37.65" customHeight="1">
      <c r="A22" s="389"/>
      <c r="B22" s="389"/>
      <c r="C22" s="389"/>
      <c r="D22" s="402"/>
      <c r="E22" s="402"/>
      <c r="F22" s="387" t="s">
        <v>623</v>
      </c>
      <c r="G22" s="387"/>
      <c r="H22" s="387"/>
      <c r="I22" s="387"/>
      <c r="J22" s="387"/>
      <c r="K22" s="387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</row>
    <row r="23" spans="1:53" ht="17.75" customHeight="1">
      <c r="A23" s="389"/>
      <c r="B23" s="389"/>
      <c r="C23" s="389"/>
      <c r="D23" s="404"/>
      <c r="E23" s="404"/>
      <c r="F23" s="402"/>
      <c r="G23" s="387" t="s">
        <v>622</v>
      </c>
      <c r="H23" s="387"/>
      <c r="I23" s="387"/>
      <c r="J23" s="387"/>
      <c r="K23" s="387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</row>
    <row r="24" spans="1:53" ht="17.75" customHeight="1">
      <c r="A24" s="389"/>
      <c r="B24" s="389"/>
      <c r="C24" s="389"/>
      <c r="D24" s="404"/>
      <c r="E24" s="404"/>
      <c r="F24" s="404"/>
      <c r="G24" s="402"/>
      <c r="H24" s="387" t="s">
        <v>624</v>
      </c>
      <c r="I24" s="387"/>
      <c r="J24" s="387"/>
      <c r="K24" s="387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</row>
    <row r="25" spans="1:53" s="56" customFormat="1">
      <c r="A25" s="389"/>
      <c r="B25" s="390"/>
      <c r="C25" s="390"/>
      <c r="D25" s="403"/>
      <c r="E25" s="403"/>
      <c r="F25" s="403"/>
      <c r="G25" s="403"/>
      <c r="H25" s="248"/>
      <c r="I25" s="97" t="s">
        <v>625</v>
      </c>
      <c r="J25" s="245"/>
      <c r="K25" s="246">
        <f>44-15</f>
        <v>29</v>
      </c>
    </row>
    <row r="26" spans="1:53" s="57" customFormat="1" ht="17.75" customHeight="1">
      <c r="A26" s="389"/>
      <c r="B26" s="247">
        <v>1192</v>
      </c>
      <c r="C26" s="387" t="s">
        <v>557</v>
      </c>
      <c r="D26" s="387"/>
      <c r="E26" s="387"/>
      <c r="F26" s="387"/>
      <c r="G26" s="387"/>
      <c r="H26" s="387"/>
      <c r="I26" s="387"/>
      <c r="J26" s="249">
        <f>+J27+J31</f>
        <v>755791.1</v>
      </c>
      <c r="K26" s="249">
        <f>+K27+K31</f>
        <v>1247637</v>
      </c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</row>
    <row r="27" spans="1:53" ht="52.25" customHeight="1">
      <c r="A27" s="389"/>
      <c r="B27" s="388"/>
      <c r="C27" s="388"/>
      <c r="D27" s="247" t="s">
        <v>594</v>
      </c>
      <c r="E27" s="387" t="s">
        <v>595</v>
      </c>
      <c r="F27" s="387"/>
      <c r="G27" s="387"/>
      <c r="H27" s="387"/>
      <c r="I27" s="387"/>
      <c r="J27" s="250">
        <f>+'Հավելված N 1'!G21</f>
        <v>545000</v>
      </c>
      <c r="K27" s="250">
        <f>+'Հավելված N 1'!H21</f>
        <v>545000</v>
      </c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</row>
    <row r="28" spans="1:53">
      <c r="A28" s="389"/>
      <c r="B28" s="389"/>
      <c r="C28" s="389"/>
      <c r="D28" s="405"/>
      <c r="E28" s="393"/>
      <c r="F28" s="387" t="s">
        <v>626</v>
      </c>
      <c r="G28" s="387"/>
      <c r="H28" s="387"/>
      <c r="I28" s="387"/>
      <c r="J28" s="387"/>
      <c r="K28" s="387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</row>
    <row r="29" spans="1:53">
      <c r="A29" s="389"/>
      <c r="B29" s="389"/>
      <c r="C29" s="389"/>
      <c r="D29" s="405"/>
      <c r="E29" s="393"/>
      <c r="F29" s="393"/>
      <c r="G29" s="387" t="s">
        <v>43</v>
      </c>
      <c r="H29" s="387"/>
      <c r="I29" s="387"/>
      <c r="J29" s="387"/>
      <c r="K29" s="387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</row>
    <row r="30" spans="1:53" ht="34.4" customHeight="1">
      <c r="A30" s="389"/>
      <c r="B30" s="389"/>
      <c r="C30" s="389"/>
      <c r="D30" s="405"/>
      <c r="E30" s="393"/>
      <c r="F30" s="393"/>
      <c r="G30" s="251"/>
      <c r="H30" s="387" t="s">
        <v>627</v>
      </c>
      <c r="I30" s="387"/>
      <c r="J30" s="387"/>
      <c r="K30" s="387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</row>
    <row r="31" spans="1:53">
      <c r="A31" s="389"/>
      <c r="B31" s="389"/>
      <c r="C31" s="389"/>
      <c r="D31" s="247" t="s">
        <v>628</v>
      </c>
      <c r="E31" s="387" t="s">
        <v>597</v>
      </c>
      <c r="F31" s="387"/>
      <c r="G31" s="387"/>
      <c r="H31" s="387"/>
      <c r="I31" s="387"/>
      <c r="J31" s="250">
        <f>+'Հավելված N 1'!G22</f>
        <v>210791.1</v>
      </c>
      <c r="K31" s="250">
        <f>+'Հավելված N 1'!H22</f>
        <v>702637</v>
      </c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</row>
    <row r="32" spans="1:53">
      <c r="A32" s="389"/>
      <c r="B32" s="389"/>
      <c r="C32" s="389"/>
      <c r="D32" s="402"/>
      <c r="E32" s="402"/>
      <c r="F32" s="387" t="s">
        <v>629</v>
      </c>
      <c r="G32" s="387"/>
      <c r="H32" s="387"/>
      <c r="I32" s="387"/>
      <c r="J32" s="387"/>
      <c r="K32" s="387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</row>
    <row r="33" spans="1:53">
      <c r="A33" s="389"/>
      <c r="B33" s="389"/>
      <c r="C33" s="389"/>
      <c r="D33" s="404"/>
      <c r="E33" s="404"/>
      <c r="F33" s="402"/>
      <c r="G33" s="387" t="s">
        <v>43</v>
      </c>
      <c r="H33" s="387"/>
      <c r="I33" s="387"/>
      <c r="J33" s="387"/>
      <c r="K33" s="387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</row>
    <row r="34" spans="1:53" ht="34.4" customHeight="1">
      <c r="A34" s="389"/>
      <c r="B34" s="389"/>
      <c r="C34" s="389"/>
      <c r="D34" s="404"/>
      <c r="E34" s="404"/>
      <c r="F34" s="404"/>
      <c r="G34" s="402"/>
      <c r="H34" s="387" t="s">
        <v>627</v>
      </c>
      <c r="I34" s="387"/>
      <c r="J34" s="387"/>
      <c r="K34" s="387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</row>
    <row r="35" spans="1:53" s="56" customFormat="1" ht="53.2">
      <c r="A35" s="389"/>
      <c r="B35" s="389"/>
      <c r="C35" s="389"/>
      <c r="D35" s="404"/>
      <c r="E35" s="404"/>
      <c r="F35" s="404"/>
      <c r="G35" s="404"/>
      <c r="H35" s="402"/>
      <c r="I35" s="97" t="s">
        <v>632</v>
      </c>
      <c r="J35" s="245"/>
      <c r="K35" s="246">
        <v>25</v>
      </c>
    </row>
    <row r="36" spans="1:53" s="56" customFormat="1" ht="70.95">
      <c r="A36" s="389"/>
      <c r="B36" s="389"/>
      <c r="C36" s="389"/>
      <c r="D36" s="404"/>
      <c r="E36" s="404"/>
      <c r="F36" s="404"/>
      <c r="G36" s="404"/>
      <c r="H36" s="404"/>
      <c r="I36" s="97" t="s">
        <v>633</v>
      </c>
      <c r="J36" s="245"/>
      <c r="K36" s="246">
        <v>-72</v>
      </c>
    </row>
    <row r="37" spans="1:53" s="56" customFormat="1" ht="124.15">
      <c r="A37" s="389"/>
      <c r="B37" s="389"/>
      <c r="C37" s="389"/>
      <c r="D37" s="404"/>
      <c r="E37" s="404"/>
      <c r="F37" s="404"/>
      <c r="G37" s="404"/>
      <c r="H37" s="404"/>
      <c r="I37" s="97" t="s">
        <v>630</v>
      </c>
      <c r="J37" s="245"/>
      <c r="K37" s="246">
        <v>-14</v>
      </c>
    </row>
    <row r="38" spans="1:53" s="56" customFormat="1" ht="159.6">
      <c r="A38" s="389"/>
      <c r="B38" s="390"/>
      <c r="C38" s="390"/>
      <c r="D38" s="403"/>
      <c r="E38" s="403"/>
      <c r="F38" s="403"/>
      <c r="G38" s="403"/>
      <c r="H38" s="403"/>
      <c r="I38" s="97" t="s">
        <v>631</v>
      </c>
      <c r="J38" s="245"/>
      <c r="K38" s="246">
        <v>42</v>
      </c>
    </row>
    <row r="39" spans="1:53" s="57" customFormat="1" ht="17.75" customHeight="1">
      <c r="A39" s="389"/>
      <c r="B39" s="100">
        <v>1236</v>
      </c>
      <c r="C39" s="392" t="s">
        <v>42</v>
      </c>
      <c r="D39" s="392"/>
      <c r="E39" s="392"/>
      <c r="F39" s="392"/>
      <c r="G39" s="392"/>
      <c r="H39" s="392"/>
      <c r="I39" s="392"/>
      <c r="J39" s="98">
        <f>+J40+J44+J48</f>
        <v>2120562.7999999998</v>
      </c>
      <c r="K39" s="98">
        <f>+K40+K44+K48</f>
        <v>2120562.7999999998</v>
      </c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</row>
    <row r="40" spans="1:53" ht="33.35" customHeight="1">
      <c r="A40" s="389"/>
      <c r="B40" s="391"/>
      <c r="C40" s="391"/>
      <c r="D40" s="100" t="s">
        <v>86</v>
      </c>
      <c r="E40" s="392" t="s">
        <v>87</v>
      </c>
      <c r="F40" s="392"/>
      <c r="G40" s="392"/>
      <c r="H40" s="392"/>
      <c r="I40" s="392"/>
      <c r="J40" s="161">
        <f>+'Հավելված N 1'!G24</f>
        <v>1300000</v>
      </c>
      <c r="K40" s="161">
        <f>+'Հավելված N 1'!H24</f>
        <v>1300000</v>
      </c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</row>
    <row r="41" spans="1:53" ht="51.6" customHeight="1">
      <c r="A41" s="389"/>
      <c r="B41" s="391"/>
      <c r="C41" s="391"/>
      <c r="D41" s="386"/>
      <c r="E41" s="391"/>
      <c r="F41" s="392" t="s">
        <v>611</v>
      </c>
      <c r="G41" s="392"/>
      <c r="H41" s="392"/>
      <c r="I41" s="392"/>
      <c r="J41" s="392"/>
      <c r="K41" s="392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</row>
    <row r="42" spans="1:53" ht="17.75" customHeight="1">
      <c r="A42" s="389"/>
      <c r="B42" s="391"/>
      <c r="C42" s="391"/>
      <c r="D42" s="386"/>
      <c r="E42" s="391"/>
      <c r="F42" s="391"/>
      <c r="G42" s="392" t="s">
        <v>43</v>
      </c>
      <c r="H42" s="392"/>
      <c r="I42" s="392"/>
      <c r="J42" s="392"/>
      <c r="K42" s="392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</row>
    <row r="43" spans="1:53" ht="17.75" customHeight="1">
      <c r="A43" s="389"/>
      <c r="B43" s="391"/>
      <c r="C43" s="391"/>
      <c r="D43" s="386"/>
      <c r="E43" s="391"/>
      <c r="F43" s="391"/>
      <c r="G43" s="96"/>
      <c r="H43" s="392" t="s">
        <v>92</v>
      </c>
      <c r="I43" s="392"/>
      <c r="J43" s="392"/>
      <c r="K43" s="392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</row>
    <row r="44" spans="1:53" ht="33.35" customHeight="1">
      <c r="A44" s="389"/>
      <c r="B44" s="391"/>
      <c r="C44" s="391"/>
      <c r="D44" s="100" t="s">
        <v>590</v>
      </c>
      <c r="E44" s="392" t="s">
        <v>534</v>
      </c>
      <c r="F44" s="392"/>
      <c r="G44" s="392"/>
      <c r="H44" s="392"/>
      <c r="I44" s="392"/>
      <c r="J44" s="161">
        <f>+'Հավելված N 1'!G25</f>
        <v>700000</v>
      </c>
      <c r="K44" s="161">
        <f>+'Հավելված N 1'!H25</f>
        <v>700000</v>
      </c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</row>
    <row r="45" spans="1:53" s="56" customFormat="1" ht="51.6" customHeight="1">
      <c r="A45" s="389"/>
      <c r="B45" s="391"/>
      <c r="C45" s="391"/>
      <c r="D45" s="386"/>
      <c r="E45" s="391"/>
      <c r="F45" s="392" t="s">
        <v>91</v>
      </c>
      <c r="G45" s="392"/>
      <c r="H45" s="392"/>
      <c r="I45" s="392"/>
      <c r="J45" s="392"/>
      <c r="K45" s="392"/>
    </row>
    <row r="46" spans="1:53" s="56" customFormat="1" ht="17.75" customHeight="1">
      <c r="A46" s="389"/>
      <c r="B46" s="391"/>
      <c r="C46" s="391"/>
      <c r="D46" s="386"/>
      <c r="E46" s="391"/>
      <c r="F46" s="391"/>
      <c r="G46" s="392" t="s">
        <v>43</v>
      </c>
      <c r="H46" s="392"/>
      <c r="I46" s="392"/>
      <c r="J46" s="392"/>
      <c r="K46" s="392"/>
    </row>
    <row r="47" spans="1:53" s="56" customFormat="1">
      <c r="A47" s="389"/>
      <c r="B47" s="391"/>
      <c r="C47" s="391"/>
      <c r="D47" s="386"/>
      <c r="E47" s="391"/>
      <c r="F47" s="391"/>
      <c r="G47" s="96"/>
      <c r="H47" s="392" t="s">
        <v>610</v>
      </c>
      <c r="I47" s="392"/>
      <c r="J47" s="392"/>
      <c r="K47" s="392"/>
    </row>
    <row r="48" spans="1:53" ht="33.35" customHeight="1">
      <c r="A48" s="389"/>
      <c r="B48" s="391"/>
      <c r="C48" s="391"/>
      <c r="D48" s="100" t="s">
        <v>89</v>
      </c>
      <c r="E48" s="392" t="s">
        <v>83</v>
      </c>
      <c r="F48" s="392"/>
      <c r="G48" s="392"/>
      <c r="H48" s="392"/>
      <c r="I48" s="392"/>
      <c r="J48" s="161">
        <f>+'Հավելված N 1'!G26</f>
        <v>120562.79999999999</v>
      </c>
      <c r="K48" s="161">
        <f>+'Հավելված N 1'!H26</f>
        <v>120562.79999999999</v>
      </c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</row>
    <row r="49" spans="1:11" s="56" customFormat="1" ht="33.85" customHeight="1">
      <c r="A49" s="389"/>
      <c r="B49" s="391"/>
      <c r="C49" s="391"/>
      <c r="D49" s="391"/>
      <c r="E49" s="391"/>
      <c r="F49" s="372" t="s">
        <v>93</v>
      </c>
      <c r="G49" s="392"/>
      <c r="H49" s="392"/>
      <c r="I49" s="392"/>
      <c r="J49" s="392"/>
      <c r="K49" s="392"/>
    </row>
    <row r="50" spans="1:11" s="56" customFormat="1" ht="17.75" customHeight="1">
      <c r="A50" s="389"/>
      <c r="B50" s="391"/>
      <c r="C50" s="391"/>
      <c r="D50" s="391"/>
      <c r="E50" s="391"/>
      <c r="F50" s="391"/>
      <c r="G50" s="372" t="s">
        <v>43</v>
      </c>
      <c r="H50" s="392"/>
      <c r="I50" s="392"/>
      <c r="J50" s="392"/>
      <c r="K50" s="392"/>
    </row>
    <row r="51" spans="1:11" s="56" customFormat="1" ht="17.75" customHeight="1">
      <c r="A51" s="389"/>
      <c r="B51" s="391"/>
      <c r="C51" s="391"/>
      <c r="D51" s="391"/>
      <c r="E51" s="391"/>
      <c r="F51" s="391"/>
      <c r="G51" s="391"/>
      <c r="H51" s="372" t="s">
        <v>94</v>
      </c>
      <c r="I51" s="392"/>
      <c r="J51" s="392"/>
      <c r="K51" s="392"/>
    </row>
    <row r="52" spans="1:11" s="56" customFormat="1" ht="70.95">
      <c r="A52" s="389"/>
      <c r="B52" s="391"/>
      <c r="C52" s="391"/>
      <c r="D52" s="391"/>
      <c r="E52" s="391"/>
      <c r="F52" s="391"/>
      <c r="G52" s="391"/>
      <c r="H52" s="399"/>
      <c r="I52" s="97" t="s">
        <v>612</v>
      </c>
      <c r="J52" s="245"/>
      <c r="K52" s="246">
        <f>+'Հավելված N 8'!K73+'Հավելված N 8'!K89</f>
        <v>2</v>
      </c>
    </row>
    <row r="53" spans="1:11" s="56" customFormat="1" ht="70.95">
      <c r="A53" s="389"/>
      <c r="B53" s="391"/>
      <c r="C53" s="391"/>
      <c r="D53" s="391"/>
      <c r="E53" s="391"/>
      <c r="F53" s="391"/>
      <c r="G53" s="391"/>
      <c r="H53" s="400"/>
      <c r="I53" s="97" t="s">
        <v>613</v>
      </c>
      <c r="J53" s="245"/>
      <c r="K53" s="246">
        <f>+'Հավելված N 8'!K57</f>
        <v>1</v>
      </c>
    </row>
    <row r="54" spans="1:11" s="56" customFormat="1" ht="53.2">
      <c r="A54" s="389"/>
      <c r="B54" s="391"/>
      <c r="C54" s="391"/>
      <c r="D54" s="391"/>
      <c r="E54" s="391"/>
      <c r="F54" s="391"/>
      <c r="G54" s="391"/>
      <c r="H54" s="400"/>
      <c r="I54" s="97" t="s">
        <v>614</v>
      </c>
      <c r="J54" s="245"/>
      <c r="K54" s="246">
        <f>+'Հավելված N 8'!K65+'Հավելված N 8'!K74+'Հավելված N 8'!K90</f>
        <v>3</v>
      </c>
    </row>
    <row r="55" spans="1:11" s="56" customFormat="1" ht="70.95">
      <c r="A55" s="390"/>
      <c r="B55" s="391"/>
      <c r="C55" s="391"/>
      <c r="D55" s="391"/>
      <c r="E55" s="391"/>
      <c r="F55" s="391"/>
      <c r="G55" s="391"/>
      <c r="H55" s="401"/>
      <c r="I55" s="97" t="s">
        <v>615</v>
      </c>
      <c r="J55" s="245"/>
      <c r="K55" s="246">
        <f>+'Հավելված N 8'!K105</f>
        <v>2</v>
      </c>
    </row>
  </sheetData>
  <mergeCells count="83">
    <mergeCell ref="B21:B25"/>
    <mergeCell ref="H35:H38"/>
    <mergeCell ref="G34:G38"/>
    <mergeCell ref="F33:F38"/>
    <mergeCell ref="E32:E38"/>
    <mergeCell ref="D32:D38"/>
    <mergeCell ref="C27:C38"/>
    <mergeCell ref="B27:B38"/>
    <mergeCell ref="F32:K32"/>
    <mergeCell ref="G33:K33"/>
    <mergeCell ref="H34:K34"/>
    <mergeCell ref="C26:I26"/>
    <mergeCell ref="E27:I27"/>
    <mergeCell ref="D28:D30"/>
    <mergeCell ref="E28:E30"/>
    <mergeCell ref="F28:K28"/>
    <mergeCell ref="B15:B19"/>
    <mergeCell ref="C15:C19"/>
    <mergeCell ref="D16:D19"/>
    <mergeCell ref="E16:E19"/>
    <mergeCell ref="F17:F19"/>
    <mergeCell ref="C14:I14"/>
    <mergeCell ref="E15:I15"/>
    <mergeCell ref="F16:K16"/>
    <mergeCell ref="G17:K17"/>
    <mergeCell ref="H18:K18"/>
    <mergeCell ref="G18:G19"/>
    <mergeCell ref="C20:I20"/>
    <mergeCell ref="F22:K22"/>
    <mergeCell ref="G23:K23"/>
    <mergeCell ref="H24:K24"/>
    <mergeCell ref="G24:G25"/>
    <mergeCell ref="F23:F25"/>
    <mergeCell ref="E22:E25"/>
    <mergeCell ref="D22:D25"/>
    <mergeCell ref="C21:C25"/>
    <mergeCell ref="H52:H55"/>
    <mergeCell ref="B40:B55"/>
    <mergeCell ref="C40:C55"/>
    <mergeCell ref="D49:D55"/>
    <mergeCell ref="E49:E55"/>
    <mergeCell ref="F50:F55"/>
    <mergeCell ref="G51:G55"/>
    <mergeCell ref="F41:K41"/>
    <mergeCell ref="F42:F43"/>
    <mergeCell ref="G42:K42"/>
    <mergeCell ref="H43:K43"/>
    <mergeCell ref="E44:I44"/>
    <mergeCell ref="H51:K51"/>
    <mergeCell ref="H47:K47"/>
    <mergeCell ref="F45:K45"/>
    <mergeCell ref="F46:F47"/>
    <mergeCell ref="J9:K9"/>
    <mergeCell ref="H9:H10"/>
    <mergeCell ref="I9:I10"/>
    <mergeCell ref="A12:I12"/>
    <mergeCell ref="A13:I13"/>
    <mergeCell ref="A9:A10"/>
    <mergeCell ref="B9:C9"/>
    <mergeCell ref="D9:G9"/>
    <mergeCell ref="A11:I11"/>
    <mergeCell ref="J1:K1"/>
    <mergeCell ref="A6:K6"/>
    <mergeCell ref="G1:H1"/>
    <mergeCell ref="G3:H3"/>
    <mergeCell ref="J3:K3"/>
    <mergeCell ref="J2:K2"/>
    <mergeCell ref="G29:K29"/>
    <mergeCell ref="H30:K30"/>
    <mergeCell ref="E31:I31"/>
    <mergeCell ref="A14:A55"/>
    <mergeCell ref="D45:D47"/>
    <mergeCell ref="E45:E47"/>
    <mergeCell ref="E48:I48"/>
    <mergeCell ref="F49:K49"/>
    <mergeCell ref="G50:K50"/>
    <mergeCell ref="G46:K46"/>
    <mergeCell ref="C39:I39"/>
    <mergeCell ref="E21:I21"/>
    <mergeCell ref="E40:I40"/>
    <mergeCell ref="D41:D43"/>
    <mergeCell ref="E41:E43"/>
    <mergeCell ref="F29:F3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A105"/>
  <sheetViews>
    <sheetView zoomScale="70" zoomScaleNormal="70" workbookViewId="0">
      <selection activeCell="G88" activeCellId="6" sqref="A84:A90 B85:B90 C85:C90 D86:D90 E86:E90 F87:F90 G88:G90"/>
    </sheetView>
  </sheetViews>
  <sheetFormatPr defaultColWidth="8.796875" defaultRowHeight="17.75"/>
  <cols>
    <col min="1" max="1" width="6.3984375" style="54" bestFit="1" customWidth="1"/>
    <col min="2" max="2" width="9.69921875" style="54" customWidth="1"/>
    <col min="3" max="3" width="13.09765625" style="54" customWidth="1"/>
    <col min="4" max="4" width="16.69921875" style="55" customWidth="1"/>
    <col min="5" max="5" width="13.09765625" style="54" customWidth="1"/>
    <col min="6" max="6" width="15.3984375" style="54" customWidth="1"/>
    <col min="7" max="7" width="10.3984375" style="54" customWidth="1"/>
    <col min="8" max="8" width="22.59765625" style="54" customWidth="1"/>
    <col min="9" max="9" width="46.296875" style="54" customWidth="1"/>
    <col min="10" max="11" width="23.09765625" style="54" customWidth="1"/>
    <col min="12" max="16384" width="8.796875" style="54"/>
  </cols>
  <sheetData>
    <row r="1" spans="1:53" ht="28.5" customHeight="1">
      <c r="D1" s="20"/>
      <c r="E1" s="20"/>
      <c r="F1" s="20"/>
      <c r="G1" s="352"/>
      <c r="H1" s="352"/>
      <c r="J1" s="365" t="s">
        <v>639</v>
      </c>
      <c r="K1" s="365"/>
    </row>
    <row r="2" spans="1:53" ht="17.75" customHeight="1">
      <c r="D2" s="21"/>
      <c r="E2" s="21"/>
      <c r="F2" s="22"/>
      <c r="H2" s="32"/>
      <c r="I2" s="32"/>
      <c r="J2" s="366" t="s">
        <v>51</v>
      </c>
      <c r="K2" s="366"/>
    </row>
    <row r="3" spans="1:53">
      <c r="D3" s="21"/>
      <c r="E3" s="21"/>
      <c r="F3" s="22"/>
      <c r="G3" s="353"/>
      <c r="H3" s="353"/>
      <c r="J3" s="366" t="s">
        <v>0</v>
      </c>
      <c r="K3" s="366"/>
    </row>
    <row r="4" spans="1:53">
      <c r="D4" s="21"/>
      <c r="E4" s="21"/>
      <c r="F4" s="22"/>
      <c r="G4" s="32"/>
      <c r="H4" s="32"/>
      <c r="I4" s="32"/>
    </row>
    <row r="5" spans="1:53">
      <c r="D5" s="21"/>
      <c r="E5" s="21"/>
      <c r="F5" s="22"/>
      <c r="G5" s="32"/>
      <c r="H5" s="32"/>
      <c r="I5" s="32"/>
    </row>
    <row r="6" spans="1:53">
      <c r="A6" s="342" t="s">
        <v>97</v>
      </c>
      <c r="B6" s="342"/>
      <c r="C6" s="342"/>
      <c r="D6" s="342"/>
      <c r="E6" s="342"/>
      <c r="F6" s="342"/>
      <c r="G6" s="342"/>
      <c r="H6" s="342"/>
      <c r="I6" s="342"/>
      <c r="J6" s="342"/>
      <c r="K6" s="342"/>
    </row>
    <row r="9" spans="1:53" ht="61.8" customHeight="1">
      <c r="A9" s="283" t="s">
        <v>76</v>
      </c>
      <c r="B9" s="283" t="s">
        <v>63</v>
      </c>
      <c r="C9" s="283"/>
      <c r="D9" s="283" t="s">
        <v>64</v>
      </c>
      <c r="E9" s="283"/>
      <c r="F9" s="283"/>
      <c r="G9" s="283"/>
      <c r="H9" s="283" t="s">
        <v>65</v>
      </c>
      <c r="I9" s="283" t="s">
        <v>66</v>
      </c>
      <c r="J9" s="394" t="s">
        <v>546</v>
      </c>
      <c r="K9" s="395"/>
    </row>
    <row r="10" spans="1:53" ht="51.05" customHeight="1">
      <c r="A10" s="283"/>
      <c r="B10" s="44" t="s">
        <v>72</v>
      </c>
      <c r="C10" s="44" t="s">
        <v>71</v>
      </c>
      <c r="D10" s="44" t="s">
        <v>67</v>
      </c>
      <c r="E10" s="44" t="s">
        <v>71</v>
      </c>
      <c r="F10" s="44" t="s">
        <v>73</v>
      </c>
      <c r="G10" s="44" t="s">
        <v>68</v>
      </c>
      <c r="H10" s="283"/>
      <c r="I10" s="283"/>
      <c r="J10" s="44" t="s">
        <v>69</v>
      </c>
      <c r="K10" s="44" t="s">
        <v>70</v>
      </c>
    </row>
    <row r="11" spans="1:53" s="59" customFormat="1" ht="48.5" customHeight="1">
      <c r="A11" s="398" t="s">
        <v>74</v>
      </c>
      <c r="B11" s="398"/>
      <c r="C11" s="398"/>
      <c r="D11" s="398"/>
      <c r="E11" s="398"/>
      <c r="F11" s="398"/>
      <c r="G11" s="398"/>
      <c r="H11" s="398"/>
      <c r="I11" s="398"/>
      <c r="J11" s="119">
        <f>+J13+J43+J51+J59+J67+J76+J83+J92+J99</f>
        <v>1.8917489796876907E-10</v>
      </c>
      <c r="K11" s="119">
        <f>+K13+K43+K51+K59+K67+K76+K83+K92+K99</f>
        <v>1.8917489796876907E-10</v>
      </c>
      <c r="L11" s="89"/>
      <c r="M11" s="89"/>
      <c r="N11" s="89"/>
      <c r="O11" s="89"/>
      <c r="P11" s="89"/>
      <c r="Q11" s="89"/>
      <c r="R11" s="89"/>
      <c r="S11" s="89"/>
    </row>
    <row r="12" spans="1:53" s="53" customFormat="1" ht="16.7">
      <c r="A12" s="396" t="s">
        <v>49</v>
      </c>
      <c r="B12" s="396"/>
      <c r="C12" s="396"/>
      <c r="D12" s="396"/>
      <c r="E12" s="396"/>
      <c r="F12" s="396"/>
      <c r="G12" s="396"/>
      <c r="H12" s="396"/>
      <c r="I12" s="396"/>
      <c r="J12" s="19"/>
      <c r="K12" s="19"/>
      <c r="L12" s="90"/>
      <c r="M12" s="90"/>
      <c r="N12" s="90"/>
      <c r="O12" s="90"/>
      <c r="P12" s="90"/>
      <c r="Q12" s="90"/>
      <c r="R12" s="90"/>
      <c r="S12" s="90"/>
    </row>
    <row r="13" spans="1:53" s="58" customFormat="1" ht="29.95" customHeight="1">
      <c r="A13" s="397" t="s">
        <v>75</v>
      </c>
      <c r="B13" s="397"/>
      <c r="C13" s="397"/>
      <c r="D13" s="397"/>
      <c r="E13" s="397"/>
      <c r="F13" s="397"/>
      <c r="G13" s="397"/>
      <c r="H13" s="397"/>
      <c r="I13" s="397"/>
      <c r="J13" s="118">
        <f>+J14+J20+J33</f>
        <v>2785791.1</v>
      </c>
      <c r="K13" s="118">
        <f>+K14+K20+K33</f>
        <v>3287637</v>
      </c>
      <c r="L13" s="8"/>
      <c r="M13" s="8"/>
      <c r="N13" s="8"/>
      <c r="O13" s="8"/>
      <c r="P13" s="8"/>
      <c r="Q13" s="8"/>
      <c r="R13" s="8"/>
      <c r="S13" s="8"/>
    </row>
    <row r="14" spans="1:53" s="57" customFormat="1" ht="17.75" customHeight="1">
      <c r="A14" s="388"/>
      <c r="B14" s="247">
        <v>1183</v>
      </c>
      <c r="C14" s="387" t="s">
        <v>578</v>
      </c>
      <c r="D14" s="387"/>
      <c r="E14" s="387"/>
      <c r="F14" s="387"/>
      <c r="G14" s="387"/>
      <c r="H14" s="387"/>
      <c r="I14" s="387"/>
      <c r="J14" s="249">
        <f>+J15</f>
        <v>30000</v>
      </c>
      <c r="K14" s="249">
        <f>+K15</f>
        <v>40000</v>
      </c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</row>
    <row r="15" spans="1:53" ht="33.35" customHeight="1">
      <c r="A15" s="389"/>
      <c r="B15" s="388"/>
      <c r="C15" s="388"/>
      <c r="D15" s="247" t="s">
        <v>602</v>
      </c>
      <c r="E15" s="387" t="s">
        <v>603</v>
      </c>
      <c r="F15" s="387"/>
      <c r="G15" s="387"/>
      <c r="H15" s="387"/>
      <c r="I15" s="387"/>
      <c r="J15" s="250">
        <f>+'Հավելված N 2'!G47</f>
        <v>30000</v>
      </c>
      <c r="K15" s="250">
        <f>+'Հավելված N 2'!H47</f>
        <v>40000</v>
      </c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  <c r="AO15" s="57"/>
      <c r="AP15" s="57"/>
      <c r="AQ15" s="57"/>
      <c r="AR15" s="57"/>
      <c r="AS15" s="57"/>
      <c r="AT15" s="57"/>
      <c r="AU15" s="57"/>
      <c r="AV15" s="57"/>
      <c r="AW15" s="57"/>
      <c r="AX15" s="57"/>
      <c r="AY15" s="57"/>
      <c r="AZ15" s="57"/>
      <c r="BA15" s="57"/>
    </row>
    <row r="16" spans="1:53" ht="37.65" customHeight="1">
      <c r="A16" s="389"/>
      <c r="B16" s="389"/>
      <c r="C16" s="389"/>
      <c r="D16" s="402"/>
      <c r="E16" s="402"/>
      <c r="F16" s="387" t="s">
        <v>623</v>
      </c>
      <c r="G16" s="387"/>
      <c r="H16" s="387"/>
      <c r="I16" s="387"/>
      <c r="J16" s="387"/>
      <c r="K16" s="387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</row>
    <row r="17" spans="1:53" ht="17.75" customHeight="1">
      <c r="A17" s="389"/>
      <c r="B17" s="389"/>
      <c r="C17" s="389"/>
      <c r="D17" s="404"/>
      <c r="E17" s="404"/>
      <c r="F17" s="402"/>
      <c r="G17" s="387" t="s">
        <v>622</v>
      </c>
      <c r="H17" s="387"/>
      <c r="I17" s="387"/>
      <c r="J17" s="387"/>
      <c r="K17" s="387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</row>
    <row r="18" spans="1:53" ht="17.75" customHeight="1">
      <c r="A18" s="389"/>
      <c r="B18" s="389"/>
      <c r="C18" s="389"/>
      <c r="D18" s="404"/>
      <c r="E18" s="404"/>
      <c r="F18" s="404"/>
      <c r="G18" s="402"/>
      <c r="H18" s="387" t="s">
        <v>624</v>
      </c>
      <c r="I18" s="387"/>
      <c r="J18" s="387"/>
      <c r="K18" s="387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</row>
    <row r="19" spans="1:53" s="56" customFormat="1">
      <c r="A19" s="389"/>
      <c r="B19" s="390"/>
      <c r="C19" s="390"/>
      <c r="D19" s="403"/>
      <c r="E19" s="403"/>
      <c r="F19" s="403"/>
      <c r="G19" s="403"/>
      <c r="H19" s="248"/>
      <c r="I19" s="97" t="s">
        <v>625</v>
      </c>
      <c r="J19" s="245"/>
      <c r="K19" s="246">
        <f>44-15</f>
        <v>29</v>
      </c>
    </row>
    <row r="20" spans="1:53" s="57" customFormat="1" ht="17.75" customHeight="1">
      <c r="A20" s="389"/>
      <c r="B20" s="247">
        <v>1192</v>
      </c>
      <c r="C20" s="387" t="s">
        <v>557</v>
      </c>
      <c r="D20" s="387"/>
      <c r="E20" s="387"/>
      <c r="F20" s="387"/>
      <c r="G20" s="387"/>
      <c r="H20" s="387"/>
      <c r="I20" s="387"/>
      <c r="J20" s="249">
        <f>+J21+J25</f>
        <v>755791.1</v>
      </c>
      <c r="K20" s="249">
        <f>+K21+K25</f>
        <v>1247637</v>
      </c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</row>
    <row r="21" spans="1:53" ht="52.25" customHeight="1">
      <c r="A21" s="389"/>
      <c r="B21" s="388"/>
      <c r="C21" s="388"/>
      <c r="D21" s="247" t="s">
        <v>594</v>
      </c>
      <c r="E21" s="387" t="s">
        <v>595</v>
      </c>
      <c r="F21" s="387"/>
      <c r="G21" s="387"/>
      <c r="H21" s="387"/>
      <c r="I21" s="387"/>
      <c r="J21" s="250">
        <f>+'Հավելված N 2'!G148</f>
        <v>545000</v>
      </c>
      <c r="K21" s="250">
        <f>+'Հավելված N 2'!H148</f>
        <v>545000</v>
      </c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</row>
    <row r="22" spans="1:53">
      <c r="A22" s="389"/>
      <c r="B22" s="389"/>
      <c r="C22" s="389"/>
      <c r="D22" s="405"/>
      <c r="E22" s="393"/>
      <c r="F22" s="387" t="s">
        <v>626</v>
      </c>
      <c r="G22" s="387"/>
      <c r="H22" s="387"/>
      <c r="I22" s="387"/>
      <c r="J22" s="387"/>
      <c r="K22" s="387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</row>
    <row r="23" spans="1:53">
      <c r="A23" s="389"/>
      <c r="B23" s="389"/>
      <c r="C23" s="389"/>
      <c r="D23" s="405"/>
      <c r="E23" s="393"/>
      <c r="F23" s="393"/>
      <c r="G23" s="387" t="s">
        <v>43</v>
      </c>
      <c r="H23" s="387"/>
      <c r="I23" s="387"/>
      <c r="J23" s="387"/>
      <c r="K23" s="387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</row>
    <row r="24" spans="1:53" ht="34.4" customHeight="1">
      <c r="A24" s="389"/>
      <c r="B24" s="389"/>
      <c r="C24" s="389"/>
      <c r="D24" s="405"/>
      <c r="E24" s="393"/>
      <c r="F24" s="393"/>
      <c r="G24" s="251"/>
      <c r="H24" s="387" t="s">
        <v>627</v>
      </c>
      <c r="I24" s="387"/>
      <c r="J24" s="387"/>
      <c r="K24" s="387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</row>
    <row r="25" spans="1:53">
      <c r="A25" s="389"/>
      <c r="B25" s="389"/>
      <c r="C25" s="389"/>
      <c r="D25" s="247" t="s">
        <v>628</v>
      </c>
      <c r="E25" s="387" t="s">
        <v>597</v>
      </c>
      <c r="F25" s="387"/>
      <c r="G25" s="387"/>
      <c r="H25" s="387"/>
      <c r="I25" s="387"/>
      <c r="J25" s="250">
        <f>+'Հավելված N 2'!G60</f>
        <v>210791.1</v>
      </c>
      <c r="K25" s="250">
        <f>+'Հավելված N 2'!H60</f>
        <v>702637</v>
      </c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</row>
    <row r="26" spans="1:53">
      <c r="A26" s="389"/>
      <c r="B26" s="389"/>
      <c r="C26" s="389"/>
      <c r="D26" s="402"/>
      <c r="E26" s="402"/>
      <c r="F26" s="387" t="s">
        <v>629</v>
      </c>
      <c r="G26" s="387"/>
      <c r="H26" s="387"/>
      <c r="I26" s="387"/>
      <c r="J26" s="387"/>
      <c r="K26" s="387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</row>
    <row r="27" spans="1:53">
      <c r="A27" s="389"/>
      <c r="B27" s="389"/>
      <c r="C27" s="389"/>
      <c r="D27" s="404"/>
      <c r="E27" s="404"/>
      <c r="F27" s="402"/>
      <c r="G27" s="387" t="s">
        <v>43</v>
      </c>
      <c r="H27" s="387"/>
      <c r="I27" s="387"/>
      <c r="J27" s="387"/>
      <c r="K27" s="387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</row>
    <row r="28" spans="1:53" ht="34.4" customHeight="1">
      <c r="A28" s="389"/>
      <c r="B28" s="389"/>
      <c r="C28" s="389"/>
      <c r="D28" s="404"/>
      <c r="E28" s="404"/>
      <c r="F28" s="404"/>
      <c r="G28" s="402"/>
      <c r="H28" s="387" t="s">
        <v>627</v>
      </c>
      <c r="I28" s="387"/>
      <c r="J28" s="387"/>
      <c r="K28" s="387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</row>
    <row r="29" spans="1:53" s="56" customFormat="1" ht="53.2">
      <c r="A29" s="389"/>
      <c r="B29" s="389"/>
      <c r="C29" s="389"/>
      <c r="D29" s="404"/>
      <c r="E29" s="404"/>
      <c r="F29" s="404"/>
      <c r="G29" s="404"/>
      <c r="H29" s="402"/>
      <c r="I29" s="97" t="s">
        <v>632</v>
      </c>
      <c r="J29" s="245"/>
      <c r="K29" s="246">
        <v>25</v>
      </c>
    </row>
    <row r="30" spans="1:53" s="56" customFormat="1" ht="70.95">
      <c r="A30" s="389"/>
      <c r="B30" s="389"/>
      <c r="C30" s="389"/>
      <c r="D30" s="404"/>
      <c r="E30" s="404"/>
      <c r="F30" s="404"/>
      <c r="G30" s="404"/>
      <c r="H30" s="404"/>
      <c r="I30" s="97" t="s">
        <v>633</v>
      </c>
      <c r="J30" s="245"/>
      <c r="K30" s="246">
        <v>-72</v>
      </c>
    </row>
    <row r="31" spans="1:53" s="56" customFormat="1" ht="124.15">
      <c r="A31" s="389"/>
      <c r="B31" s="389"/>
      <c r="C31" s="389"/>
      <c r="D31" s="404"/>
      <c r="E31" s="404"/>
      <c r="F31" s="404"/>
      <c r="G31" s="404"/>
      <c r="H31" s="404"/>
      <c r="I31" s="97" t="s">
        <v>630</v>
      </c>
      <c r="J31" s="245"/>
      <c r="K31" s="246">
        <v>-14</v>
      </c>
    </row>
    <row r="32" spans="1:53" s="56" customFormat="1" ht="159.6">
      <c r="A32" s="389"/>
      <c r="B32" s="390"/>
      <c r="C32" s="390"/>
      <c r="D32" s="403"/>
      <c r="E32" s="403"/>
      <c r="F32" s="403"/>
      <c r="G32" s="403"/>
      <c r="H32" s="403"/>
      <c r="I32" s="97" t="s">
        <v>631</v>
      </c>
      <c r="J32" s="245"/>
      <c r="K32" s="246">
        <v>42</v>
      </c>
    </row>
    <row r="33" spans="1:53" s="57" customFormat="1" ht="17.75" customHeight="1">
      <c r="A33" s="389"/>
      <c r="B33" s="96">
        <v>1236</v>
      </c>
      <c r="C33" s="392" t="s">
        <v>42</v>
      </c>
      <c r="D33" s="392"/>
      <c r="E33" s="392"/>
      <c r="F33" s="392"/>
      <c r="G33" s="392"/>
      <c r="H33" s="392"/>
      <c r="I33" s="392"/>
      <c r="J33" s="98">
        <f>+J34+J38</f>
        <v>2000000</v>
      </c>
      <c r="K33" s="98">
        <f>+K34+K38</f>
        <v>2000000</v>
      </c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</row>
    <row r="34" spans="1:53" ht="33.35" customHeight="1">
      <c r="A34" s="389"/>
      <c r="B34" s="391"/>
      <c r="C34" s="391"/>
      <c r="D34" s="96" t="s">
        <v>86</v>
      </c>
      <c r="E34" s="392" t="s">
        <v>87</v>
      </c>
      <c r="F34" s="392"/>
      <c r="G34" s="392"/>
      <c r="H34" s="392"/>
      <c r="I34" s="392"/>
      <c r="J34" s="161">
        <f>+'Հավելված N 2'!G71</f>
        <v>1300000</v>
      </c>
      <c r="K34" s="161">
        <f>+'Հավելված N 2'!H71</f>
        <v>1300000</v>
      </c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</row>
    <row r="35" spans="1:53" s="56" customFormat="1" ht="33.85" customHeight="1">
      <c r="A35" s="389"/>
      <c r="B35" s="391"/>
      <c r="C35" s="391"/>
      <c r="D35" s="391"/>
      <c r="E35" s="391"/>
      <c r="F35" s="392" t="s">
        <v>611</v>
      </c>
      <c r="G35" s="392"/>
      <c r="H35" s="392"/>
      <c r="I35" s="392"/>
      <c r="J35" s="392"/>
      <c r="K35" s="392"/>
    </row>
    <row r="36" spans="1:53" s="56" customFormat="1" ht="17.75" customHeight="1">
      <c r="A36" s="389"/>
      <c r="B36" s="391"/>
      <c r="C36" s="391"/>
      <c r="D36" s="391"/>
      <c r="E36" s="391"/>
      <c r="F36" s="391"/>
      <c r="G36" s="392" t="s">
        <v>43</v>
      </c>
      <c r="H36" s="392"/>
      <c r="I36" s="392"/>
      <c r="J36" s="392"/>
      <c r="K36" s="392"/>
    </row>
    <row r="37" spans="1:53" s="56" customFormat="1" ht="17.75" customHeight="1">
      <c r="A37" s="389"/>
      <c r="B37" s="391"/>
      <c r="C37" s="391"/>
      <c r="D37" s="391"/>
      <c r="E37" s="391"/>
      <c r="F37" s="391"/>
      <c r="G37" s="96"/>
      <c r="H37" s="392" t="s">
        <v>92</v>
      </c>
      <c r="I37" s="392"/>
      <c r="J37" s="392"/>
      <c r="K37" s="392"/>
    </row>
    <row r="38" spans="1:53" ht="33.35" customHeight="1">
      <c r="A38" s="389"/>
      <c r="B38" s="391"/>
      <c r="C38" s="391"/>
      <c r="D38" s="96" t="s">
        <v>590</v>
      </c>
      <c r="E38" s="392" t="s">
        <v>534</v>
      </c>
      <c r="F38" s="392"/>
      <c r="G38" s="392"/>
      <c r="H38" s="392"/>
      <c r="I38" s="392"/>
      <c r="J38" s="161">
        <f>+'Հավելված N 2'!G80</f>
        <v>700000</v>
      </c>
      <c r="K38" s="161">
        <f>+'Հավելված N 2'!H80</f>
        <v>700000</v>
      </c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</row>
    <row r="39" spans="1:53" s="56" customFormat="1" ht="33.85" customHeight="1">
      <c r="A39" s="389"/>
      <c r="B39" s="391"/>
      <c r="C39" s="391"/>
      <c r="D39" s="391"/>
      <c r="E39" s="391"/>
      <c r="F39" s="392" t="s">
        <v>91</v>
      </c>
      <c r="G39" s="392"/>
      <c r="H39" s="392"/>
      <c r="I39" s="392"/>
      <c r="J39" s="392"/>
      <c r="K39" s="392"/>
    </row>
    <row r="40" spans="1:53" s="56" customFormat="1" ht="17.75" customHeight="1">
      <c r="A40" s="389"/>
      <c r="B40" s="391"/>
      <c r="C40" s="391"/>
      <c r="D40" s="391"/>
      <c r="E40" s="391"/>
      <c r="F40" s="391"/>
      <c r="G40" s="392" t="s">
        <v>43</v>
      </c>
      <c r="H40" s="392"/>
      <c r="I40" s="392"/>
      <c r="J40" s="392"/>
      <c r="K40" s="392"/>
    </row>
    <row r="41" spans="1:53" s="56" customFormat="1" ht="17.75" customHeight="1">
      <c r="A41" s="390"/>
      <c r="B41" s="391"/>
      <c r="C41" s="391"/>
      <c r="D41" s="391"/>
      <c r="E41" s="391"/>
      <c r="F41" s="391"/>
      <c r="G41" s="96"/>
      <c r="H41" s="392" t="s">
        <v>610</v>
      </c>
      <c r="I41" s="392"/>
      <c r="J41" s="392"/>
      <c r="K41" s="392"/>
    </row>
    <row r="43" spans="1:53" s="58" customFormat="1" ht="37.1" customHeight="1">
      <c r="A43" s="397" t="s">
        <v>640</v>
      </c>
      <c r="B43" s="397"/>
      <c r="C43" s="397"/>
      <c r="D43" s="397"/>
      <c r="E43" s="397"/>
      <c r="F43" s="397"/>
      <c r="G43" s="397"/>
      <c r="H43" s="397"/>
      <c r="I43" s="397"/>
      <c r="J43" s="263">
        <f>+J44</f>
        <v>-2906353.9</v>
      </c>
      <c r="K43" s="263">
        <f>+K44</f>
        <v>-3408199.8</v>
      </c>
      <c r="L43" s="8"/>
      <c r="M43" s="8"/>
      <c r="N43" s="8"/>
      <c r="O43" s="8"/>
      <c r="P43" s="8"/>
      <c r="Q43" s="8"/>
      <c r="R43" s="8"/>
      <c r="S43" s="8"/>
    </row>
    <row r="44" spans="1:53" s="57" customFormat="1" ht="17.75" customHeight="1">
      <c r="A44" s="406"/>
      <c r="B44" s="247">
        <v>1162</v>
      </c>
      <c r="C44" s="387" t="s">
        <v>634</v>
      </c>
      <c r="D44" s="387"/>
      <c r="E44" s="387"/>
      <c r="F44" s="387"/>
      <c r="G44" s="387"/>
      <c r="H44" s="387"/>
      <c r="I44" s="387"/>
      <c r="J44" s="249">
        <f>+J45</f>
        <v>-2906353.9</v>
      </c>
      <c r="K44" s="249">
        <f>+K45</f>
        <v>-3408199.8</v>
      </c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</row>
    <row r="45" spans="1:53" ht="33.35" customHeight="1">
      <c r="A45" s="406"/>
      <c r="B45" s="407"/>
      <c r="C45" s="388"/>
      <c r="D45" s="247" t="s">
        <v>608</v>
      </c>
      <c r="E45" s="387" t="s">
        <v>535</v>
      </c>
      <c r="F45" s="387"/>
      <c r="G45" s="387"/>
      <c r="H45" s="387"/>
      <c r="I45" s="387"/>
      <c r="J45" s="250">
        <f>+'Հավելված N 2'!G28</f>
        <v>-2906353.9</v>
      </c>
      <c r="K45" s="250">
        <f>+'Հավելված N 2'!H28</f>
        <v>-3408199.8</v>
      </c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</row>
    <row r="46" spans="1:53" ht="37.65" customHeight="1">
      <c r="A46" s="406"/>
      <c r="B46" s="408"/>
      <c r="C46" s="389"/>
      <c r="D46" s="402"/>
      <c r="E46" s="402"/>
      <c r="F46" s="387" t="s">
        <v>635</v>
      </c>
      <c r="G46" s="387"/>
      <c r="H46" s="387"/>
      <c r="I46" s="387"/>
      <c r="J46" s="387"/>
      <c r="K46" s="387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</row>
    <row r="47" spans="1:53">
      <c r="A47" s="406"/>
      <c r="B47" s="408"/>
      <c r="C47" s="389"/>
      <c r="D47" s="404"/>
      <c r="E47" s="404"/>
      <c r="F47" s="402"/>
      <c r="G47" s="387" t="s">
        <v>43</v>
      </c>
      <c r="H47" s="387"/>
      <c r="I47" s="387"/>
      <c r="J47" s="387"/>
      <c r="K47" s="387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</row>
    <row r="48" spans="1:53">
      <c r="A48" s="406"/>
      <c r="B48" s="408"/>
      <c r="C48" s="389"/>
      <c r="D48" s="404"/>
      <c r="E48" s="404"/>
      <c r="F48" s="404"/>
      <c r="G48" s="402"/>
      <c r="H48" s="387" t="s">
        <v>636</v>
      </c>
      <c r="I48" s="387"/>
      <c r="J48" s="387"/>
      <c r="K48" s="387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</row>
    <row r="49" spans="1:53" s="56" customFormat="1" ht="35.5">
      <c r="A49" s="406"/>
      <c r="B49" s="409"/>
      <c r="C49" s="390"/>
      <c r="D49" s="403"/>
      <c r="E49" s="403"/>
      <c r="F49" s="403"/>
      <c r="G49" s="403"/>
      <c r="H49" s="248"/>
      <c r="I49" s="97" t="s">
        <v>637</v>
      </c>
      <c r="J49" s="245"/>
      <c r="K49" s="246">
        <v>-8</v>
      </c>
    </row>
    <row r="51" spans="1:53" s="58" customFormat="1" ht="29.95" customHeight="1">
      <c r="A51" s="397" t="s">
        <v>616</v>
      </c>
      <c r="B51" s="397"/>
      <c r="C51" s="397"/>
      <c r="D51" s="397"/>
      <c r="E51" s="397"/>
      <c r="F51" s="397"/>
      <c r="G51" s="397"/>
      <c r="H51" s="397"/>
      <c r="I51" s="397"/>
      <c r="J51" s="118">
        <f t="shared" ref="J51:J52" si="0">+J52</f>
        <v>25401.999999999993</v>
      </c>
      <c r="K51" s="118">
        <f t="shared" ref="K51:K52" si="1">+K52</f>
        <v>25401.999999999993</v>
      </c>
      <c r="L51" s="8"/>
      <c r="M51" s="8"/>
      <c r="N51" s="8"/>
      <c r="O51" s="8"/>
      <c r="P51" s="8"/>
      <c r="Q51" s="8"/>
      <c r="R51" s="8"/>
      <c r="S51" s="8"/>
    </row>
    <row r="52" spans="1:53" s="57" customFormat="1" ht="17.75" customHeight="1">
      <c r="A52" s="406"/>
      <c r="B52" s="100">
        <v>1236</v>
      </c>
      <c r="C52" s="392" t="s">
        <v>42</v>
      </c>
      <c r="D52" s="392"/>
      <c r="E52" s="392"/>
      <c r="F52" s="392"/>
      <c r="G52" s="392"/>
      <c r="H52" s="392"/>
      <c r="I52" s="392"/>
      <c r="J52" s="98">
        <f t="shared" si="0"/>
        <v>25401.999999999993</v>
      </c>
      <c r="K52" s="98">
        <f t="shared" si="1"/>
        <v>25401.999999999993</v>
      </c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</row>
    <row r="53" spans="1:53" ht="33.35" customHeight="1">
      <c r="A53" s="406"/>
      <c r="B53" s="406"/>
      <c r="C53" s="406"/>
      <c r="D53" s="100" t="s">
        <v>89</v>
      </c>
      <c r="E53" s="392" t="s">
        <v>83</v>
      </c>
      <c r="F53" s="392"/>
      <c r="G53" s="392"/>
      <c r="H53" s="392"/>
      <c r="I53" s="392"/>
      <c r="J53" s="161">
        <f>+'Հավելված N 2'!G89</f>
        <v>25401.999999999993</v>
      </c>
      <c r="K53" s="161">
        <f>+'Հավելված N 2'!H89</f>
        <v>25401.999999999993</v>
      </c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</row>
    <row r="54" spans="1:53" ht="33.35" customHeight="1">
      <c r="A54" s="406"/>
      <c r="B54" s="406"/>
      <c r="C54" s="406"/>
      <c r="D54" s="386"/>
      <c r="E54" s="391"/>
      <c r="F54" s="372" t="s">
        <v>93</v>
      </c>
      <c r="G54" s="392"/>
      <c r="H54" s="392"/>
      <c r="I54" s="392"/>
      <c r="J54" s="392"/>
      <c r="K54" s="392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</row>
    <row r="55" spans="1:53" ht="17.75" customHeight="1">
      <c r="A55" s="406"/>
      <c r="B55" s="406"/>
      <c r="C55" s="406"/>
      <c r="D55" s="386"/>
      <c r="E55" s="391"/>
      <c r="F55" s="391"/>
      <c r="G55" s="372" t="s">
        <v>43</v>
      </c>
      <c r="H55" s="392"/>
      <c r="I55" s="392"/>
      <c r="J55" s="392"/>
      <c r="K55" s="392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</row>
    <row r="56" spans="1:53" ht="17.75" customHeight="1">
      <c r="A56" s="406"/>
      <c r="B56" s="406"/>
      <c r="C56" s="406"/>
      <c r="D56" s="386"/>
      <c r="E56" s="391"/>
      <c r="F56" s="391"/>
      <c r="G56" s="391"/>
      <c r="H56" s="372" t="s">
        <v>94</v>
      </c>
      <c r="I56" s="392"/>
      <c r="J56" s="392"/>
      <c r="K56" s="392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</row>
    <row r="57" spans="1:53" ht="70.95">
      <c r="A57" s="406"/>
      <c r="B57" s="406"/>
      <c r="C57" s="406"/>
      <c r="D57" s="386"/>
      <c r="E57" s="391"/>
      <c r="F57" s="391"/>
      <c r="G57" s="391"/>
      <c r="H57" s="102"/>
      <c r="I57" s="97" t="s">
        <v>613</v>
      </c>
      <c r="J57" s="117"/>
      <c r="K57" s="99">
        <v>1</v>
      </c>
    </row>
    <row r="59" spans="1:53" s="58" customFormat="1" ht="29.95" customHeight="1">
      <c r="A59" s="397" t="s">
        <v>617</v>
      </c>
      <c r="B59" s="397"/>
      <c r="C59" s="397"/>
      <c r="D59" s="397"/>
      <c r="E59" s="397"/>
      <c r="F59" s="397"/>
      <c r="G59" s="397"/>
      <c r="H59" s="397"/>
      <c r="I59" s="397"/>
      <c r="J59" s="118">
        <f t="shared" ref="J59:K60" si="2">+J60</f>
        <v>10005.799999999997</v>
      </c>
      <c r="K59" s="118">
        <f t="shared" si="2"/>
        <v>10005.799999999997</v>
      </c>
      <c r="L59" s="8"/>
      <c r="M59" s="8"/>
      <c r="N59" s="8"/>
      <c r="O59" s="8"/>
      <c r="P59" s="8"/>
      <c r="Q59" s="8"/>
      <c r="R59" s="8"/>
      <c r="S59" s="8"/>
    </row>
    <row r="60" spans="1:53" s="57" customFormat="1" ht="17.75" customHeight="1">
      <c r="A60" s="406"/>
      <c r="B60" s="100">
        <v>1236</v>
      </c>
      <c r="C60" s="392" t="s">
        <v>42</v>
      </c>
      <c r="D60" s="392"/>
      <c r="E60" s="392"/>
      <c r="F60" s="392"/>
      <c r="G60" s="392"/>
      <c r="H60" s="392"/>
      <c r="I60" s="392"/>
      <c r="J60" s="98">
        <f t="shared" si="2"/>
        <v>10005.799999999997</v>
      </c>
      <c r="K60" s="98">
        <f t="shared" si="2"/>
        <v>10005.799999999997</v>
      </c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</row>
    <row r="61" spans="1:53" ht="33.35" customHeight="1">
      <c r="A61" s="406"/>
      <c r="B61" s="406"/>
      <c r="C61" s="406"/>
      <c r="D61" s="100" t="s">
        <v>89</v>
      </c>
      <c r="E61" s="392" t="s">
        <v>83</v>
      </c>
      <c r="F61" s="392"/>
      <c r="G61" s="392"/>
      <c r="H61" s="392"/>
      <c r="I61" s="392"/>
      <c r="J61" s="161">
        <f>+'Հավելված N 2'!G96</f>
        <v>10005.799999999997</v>
      </c>
      <c r="K61" s="161">
        <f>+'Հավելված N 2'!H96</f>
        <v>10005.799999999997</v>
      </c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</row>
    <row r="62" spans="1:53" ht="33.35" customHeight="1">
      <c r="A62" s="406"/>
      <c r="B62" s="406"/>
      <c r="C62" s="406"/>
      <c r="D62" s="386"/>
      <c r="E62" s="391"/>
      <c r="F62" s="372" t="s">
        <v>93</v>
      </c>
      <c r="G62" s="392"/>
      <c r="H62" s="392"/>
      <c r="I62" s="392"/>
      <c r="J62" s="392"/>
      <c r="K62" s="392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</row>
    <row r="63" spans="1:53" ht="17.75" customHeight="1">
      <c r="A63" s="406"/>
      <c r="B63" s="406"/>
      <c r="C63" s="406"/>
      <c r="D63" s="386"/>
      <c r="E63" s="391"/>
      <c r="F63" s="391"/>
      <c r="G63" s="372" t="s">
        <v>43</v>
      </c>
      <c r="H63" s="392"/>
      <c r="I63" s="392"/>
      <c r="J63" s="392"/>
      <c r="K63" s="392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</row>
    <row r="64" spans="1:53" ht="17.75" customHeight="1">
      <c r="A64" s="406"/>
      <c r="B64" s="406"/>
      <c r="C64" s="406"/>
      <c r="D64" s="386"/>
      <c r="E64" s="391"/>
      <c r="F64" s="391"/>
      <c r="G64" s="391"/>
      <c r="H64" s="372" t="s">
        <v>94</v>
      </c>
      <c r="I64" s="392"/>
      <c r="J64" s="392"/>
      <c r="K64" s="392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</row>
    <row r="65" spans="1:53" ht="53.2">
      <c r="A65" s="406"/>
      <c r="B65" s="406"/>
      <c r="C65" s="406"/>
      <c r="D65" s="386"/>
      <c r="E65" s="391"/>
      <c r="F65" s="391"/>
      <c r="G65" s="391"/>
      <c r="H65" s="102"/>
      <c r="I65" s="97" t="s">
        <v>614</v>
      </c>
      <c r="J65" s="117"/>
      <c r="K65" s="99">
        <v>1</v>
      </c>
    </row>
    <row r="67" spans="1:53" s="58" customFormat="1" ht="29.95" customHeight="1">
      <c r="A67" s="397" t="s">
        <v>618</v>
      </c>
      <c r="B67" s="397"/>
      <c r="C67" s="397"/>
      <c r="D67" s="397"/>
      <c r="E67" s="397"/>
      <c r="F67" s="397"/>
      <c r="G67" s="397"/>
      <c r="H67" s="397"/>
      <c r="I67" s="397"/>
      <c r="J67" s="118">
        <f t="shared" ref="J67:K68" si="3">+J68</f>
        <v>43483.1</v>
      </c>
      <c r="K67" s="118">
        <f t="shared" si="3"/>
        <v>43483.1</v>
      </c>
      <c r="L67" s="8"/>
      <c r="M67" s="8"/>
      <c r="N67" s="8"/>
      <c r="O67" s="8"/>
      <c r="P67" s="8"/>
      <c r="Q67" s="8"/>
      <c r="R67" s="8"/>
      <c r="S67" s="8"/>
    </row>
    <row r="68" spans="1:53" s="57" customFormat="1" ht="17.75" customHeight="1">
      <c r="A68" s="406"/>
      <c r="B68" s="100">
        <v>1236</v>
      </c>
      <c r="C68" s="392" t="s">
        <v>42</v>
      </c>
      <c r="D68" s="392"/>
      <c r="E68" s="392"/>
      <c r="F68" s="392"/>
      <c r="G68" s="392"/>
      <c r="H68" s="392"/>
      <c r="I68" s="392"/>
      <c r="J68" s="98">
        <f t="shared" si="3"/>
        <v>43483.1</v>
      </c>
      <c r="K68" s="98">
        <f t="shared" si="3"/>
        <v>43483.1</v>
      </c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</row>
    <row r="69" spans="1:53" ht="33.35" customHeight="1">
      <c r="A69" s="406"/>
      <c r="B69" s="406"/>
      <c r="C69" s="406"/>
      <c r="D69" s="100" t="s">
        <v>89</v>
      </c>
      <c r="E69" s="392" t="s">
        <v>83</v>
      </c>
      <c r="F69" s="392"/>
      <c r="G69" s="392"/>
      <c r="H69" s="392"/>
      <c r="I69" s="392"/>
      <c r="J69" s="161">
        <f>+'Հավելված N 2'!G103</f>
        <v>43483.1</v>
      </c>
      <c r="K69" s="161">
        <f>+'Հավելված N 2'!H103</f>
        <v>43483.1</v>
      </c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</row>
    <row r="70" spans="1:53" ht="33.35" customHeight="1">
      <c r="A70" s="406"/>
      <c r="B70" s="406"/>
      <c r="C70" s="406"/>
      <c r="D70" s="386"/>
      <c r="E70" s="391"/>
      <c r="F70" s="372" t="s">
        <v>93</v>
      </c>
      <c r="G70" s="392"/>
      <c r="H70" s="392"/>
      <c r="I70" s="392"/>
      <c r="J70" s="392"/>
      <c r="K70" s="392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</row>
    <row r="71" spans="1:53" ht="17.75" customHeight="1">
      <c r="A71" s="406"/>
      <c r="B71" s="406"/>
      <c r="C71" s="406"/>
      <c r="D71" s="386"/>
      <c r="E71" s="391"/>
      <c r="F71" s="391"/>
      <c r="G71" s="372" t="s">
        <v>43</v>
      </c>
      <c r="H71" s="392"/>
      <c r="I71" s="392"/>
      <c r="J71" s="392"/>
      <c r="K71" s="392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</row>
    <row r="72" spans="1:53" ht="35.6" customHeight="1">
      <c r="A72" s="406"/>
      <c r="B72" s="406"/>
      <c r="C72" s="406"/>
      <c r="D72" s="386"/>
      <c r="E72" s="391"/>
      <c r="F72" s="391"/>
      <c r="G72" s="391"/>
      <c r="H72" s="372" t="s">
        <v>94</v>
      </c>
      <c r="I72" s="392"/>
      <c r="J72" s="392"/>
      <c r="K72" s="392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</row>
    <row r="73" spans="1:53" s="56" customFormat="1" ht="70.95">
      <c r="A73" s="406"/>
      <c r="B73" s="406"/>
      <c r="C73" s="406"/>
      <c r="D73" s="386"/>
      <c r="E73" s="391"/>
      <c r="F73" s="391"/>
      <c r="G73" s="391"/>
      <c r="H73" s="303"/>
      <c r="I73" s="97" t="s">
        <v>612</v>
      </c>
      <c r="J73" s="245"/>
      <c r="K73" s="246">
        <v>1</v>
      </c>
    </row>
    <row r="74" spans="1:53" ht="53.2">
      <c r="A74" s="406"/>
      <c r="B74" s="406"/>
      <c r="C74" s="406"/>
      <c r="D74" s="386"/>
      <c r="E74" s="391"/>
      <c r="F74" s="391"/>
      <c r="G74" s="391"/>
      <c r="H74" s="305"/>
      <c r="I74" s="97" t="s">
        <v>614</v>
      </c>
      <c r="J74" s="117"/>
      <c r="K74" s="99">
        <v>1</v>
      </c>
    </row>
    <row r="76" spans="1:53" s="58" customFormat="1" ht="29.95" customHeight="1">
      <c r="A76" s="397" t="s">
        <v>118</v>
      </c>
      <c r="B76" s="397"/>
      <c r="C76" s="397"/>
      <c r="D76" s="397"/>
      <c r="E76" s="397"/>
      <c r="F76" s="397"/>
      <c r="G76" s="397"/>
      <c r="H76" s="397"/>
      <c r="I76" s="397"/>
      <c r="J76" s="118">
        <f t="shared" ref="J76:K77" si="4">+J77</f>
        <v>1169.9000000000001</v>
      </c>
      <c r="K76" s="118">
        <f t="shared" si="4"/>
        <v>1169.9000000000001</v>
      </c>
      <c r="L76" s="8"/>
      <c r="M76" s="8"/>
      <c r="N76" s="8"/>
      <c r="O76" s="8"/>
      <c r="P76" s="8"/>
      <c r="Q76" s="8"/>
      <c r="R76" s="8"/>
      <c r="S76" s="8"/>
    </row>
    <row r="77" spans="1:53" s="57" customFormat="1" ht="17.75" customHeight="1">
      <c r="A77" s="406"/>
      <c r="B77" s="100">
        <v>1236</v>
      </c>
      <c r="C77" s="392" t="s">
        <v>42</v>
      </c>
      <c r="D77" s="392"/>
      <c r="E77" s="392"/>
      <c r="F77" s="392"/>
      <c r="G77" s="392"/>
      <c r="H77" s="392"/>
      <c r="I77" s="392"/>
      <c r="J77" s="98">
        <f t="shared" si="4"/>
        <v>1169.9000000000001</v>
      </c>
      <c r="K77" s="98">
        <f t="shared" si="4"/>
        <v>1169.9000000000001</v>
      </c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</row>
    <row r="78" spans="1:53" ht="33.35" customHeight="1">
      <c r="A78" s="406"/>
      <c r="B78" s="406"/>
      <c r="C78" s="406"/>
      <c r="D78" s="100" t="s">
        <v>89</v>
      </c>
      <c r="E78" s="392" t="s">
        <v>83</v>
      </c>
      <c r="F78" s="392"/>
      <c r="G78" s="392"/>
      <c r="H78" s="392"/>
      <c r="I78" s="392"/>
      <c r="J78" s="161">
        <f>+'Հավելված N 2'!G110</f>
        <v>1169.9000000000001</v>
      </c>
      <c r="K78" s="161">
        <f>+'Հավելված N 2'!H110</f>
        <v>1169.9000000000001</v>
      </c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</row>
    <row r="79" spans="1:53" ht="33.35" customHeight="1">
      <c r="A79" s="406"/>
      <c r="B79" s="406"/>
      <c r="C79" s="406"/>
      <c r="D79" s="386"/>
      <c r="E79" s="391"/>
      <c r="F79" s="372" t="s">
        <v>93</v>
      </c>
      <c r="G79" s="392"/>
      <c r="H79" s="392"/>
      <c r="I79" s="392"/>
      <c r="J79" s="392"/>
      <c r="K79" s="392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</row>
    <row r="80" spans="1:53">
      <c r="A80" s="406"/>
      <c r="B80" s="406"/>
      <c r="C80" s="406"/>
      <c r="D80" s="386"/>
      <c r="E80" s="391"/>
      <c r="F80" s="391"/>
      <c r="G80" s="392" t="s">
        <v>43</v>
      </c>
      <c r="H80" s="392"/>
      <c r="I80" s="392"/>
      <c r="J80" s="392"/>
      <c r="K80" s="392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</row>
    <row r="81" spans="1:53" ht="35.6" customHeight="1">
      <c r="A81" s="406"/>
      <c r="B81" s="406"/>
      <c r="C81" s="406"/>
      <c r="D81" s="386"/>
      <c r="E81" s="391"/>
      <c r="F81" s="391"/>
      <c r="G81" s="96"/>
      <c r="H81" s="372" t="s">
        <v>94</v>
      </c>
      <c r="I81" s="392"/>
      <c r="J81" s="392"/>
      <c r="K81" s="392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</row>
    <row r="83" spans="1:53" s="58" customFormat="1" ht="29.95" customHeight="1">
      <c r="A83" s="397" t="s">
        <v>619</v>
      </c>
      <c r="B83" s="397"/>
      <c r="C83" s="397"/>
      <c r="D83" s="397"/>
      <c r="E83" s="397"/>
      <c r="F83" s="397"/>
      <c r="G83" s="397"/>
      <c r="H83" s="397"/>
      <c r="I83" s="397"/>
      <c r="J83" s="118">
        <f t="shared" ref="J83:K84" si="5">+J84</f>
        <v>15954.600000000002</v>
      </c>
      <c r="K83" s="118">
        <f t="shared" si="5"/>
        <v>15954.600000000002</v>
      </c>
      <c r="L83" s="8"/>
      <c r="M83" s="8"/>
      <c r="N83" s="8"/>
      <c r="O83" s="8"/>
      <c r="P83" s="8"/>
      <c r="Q83" s="8"/>
      <c r="R83" s="8"/>
      <c r="S83" s="8"/>
    </row>
    <row r="84" spans="1:53" s="57" customFormat="1" ht="17.75" customHeight="1">
      <c r="A84" s="406"/>
      <c r="B84" s="267">
        <v>1236</v>
      </c>
      <c r="C84" s="392" t="s">
        <v>42</v>
      </c>
      <c r="D84" s="392"/>
      <c r="E84" s="392"/>
      <c r="F84" s="392"/>
      <c r="G84" s="392"/>
      <c r="H84" s="392"/>
      <c r="I84" s="392"/>
      <c r="J84" s="98">
        <f t="shared" si="5"/>
        <v>15954.600000000002</v>
      </c>
      <c r="K84" s="98">
        <f t="shared" si="5"/>
        <v>15954.600000000002</v>
      </c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</row>
    <row r="85" spans="1:53" ht="33.35" customHeight="1">
      <c r="A85" s="406"/>
      <c r="B85" s="406"/>
      <c r="C85" s="406"/>
      <c r="D85" s="267" t="s">
        <v>89</v>
      </c>
      <c r="E85" s="392" t="s">
        <v>83</v>
      </c>
      <c r="F85" s="392"/>
      <c r="G85" s="392"/>
      <c r="H85" s="392"/>
      <c r="I85" s="392"/>
      <c r="J85" s="161">
        <f>+'Հավելված N 2'!G117</f>
        <v>15954.600000000002</v>
      </c>
      <c r="K85" s="161">
        <f>+'Հավելված N 2'!H117</f>
        <v>15954.600000000002</v>
      </c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</row>
    <row r="86" spans="1:53" ht="33.35" customHeight="1">
      <c r="A86" s="406"/>
      <c r="B86" s="406"/>
      <c r="C86" s="406"/>
      <c r="D86" s="391"/>
      <c r="E86" s="391"/>
      <c r="F86" s="372" t="s">
        <v>93</v>
      </c>
      <c r="G86" s="392"/>
      <c r="H86" s="392"/>
      <c r="I86" s="392"/>
      <c r="J86" s="392"/>
      <c r="K86" s="392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</row>
    <row r="87" spans="1:53">
      <c r="A87" s="406"/>
      <c r="B87" s="406"/>
      <c r="C87" s="406"/>
      <c r="D87" s="391"/>
      <c r="E87" s="391"/>
      <c r="F87" s="391"/>
      <c r="G87" s="372" t="s">
        <v>43</v>
      </c>
      <c r="H87" s="392"/>
      <c r="I87" s="392"/>
      <c r="J87" s="392"/>
      <c r="K87" s="392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</row>
    <row r="88" spans="1:53" ht="35.6" customHeight="1">
      <c r="A88" s="406"/>
      <c r="B88" s="406"/>
      <c r="C88" s="406"/>
      <c r="D88" s="391"/>
      <c r="E88" s="391"/>
      <c r="F88" s="391"/>
      <c r="G88" s="391"/>
      <c r="H88" s="372" t="s">
        <v>94</v>
      </c>
      <c r="I88" s="392"/>
      <c r="J88" s="392"/>
      <c r="K88" s="392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</row>
    <row r="89" spans="1:53" s="56" customFormat="1" ht="70.95">
      <c r="A89" s="406"/>
      <c r="B89" s="406"/>
      <c r="C89" s="406"/>
      <c r="D89" s="391"/>
      <c r="E89" s="391"/>
      <c r="F89" s="391"/>
      <c r="G89" s="391"/>
      <c r="H89" s="275"/>
      <c r="I89" s="97" t="s">
        <v>612</v>
      </c>
      <c r="J89" s="245"/>
      <c r="K89" s="246">
        <v>1</v>
      </c>
    </row>
    <row r="90" spans="1:53" ht="53.2">
      <c r="A90" s="406"/>
      <c r="B90" s="406"/>
      <c r="C90" s="406"/>
      <c r="D90" s="391"/>
      <c r="E90" s="391"/>
      <c r="F90" s="391"/>
      <c r="G90" s="391"/>
      <c r="H90" s="276"/>
      <c r="I90" s="97" t="s">
        <v>614</v>
      </c>
      <c r="J90" s="117"/>
      <c r="K90" s="99">
        <v>1</v>
      </c>
    </row>
    <row r="92" spans="1:53" s="58" customFormat="1" ht="29.95" customHeight="1">
      <c r="A92" s="397" t="s">
        <v>620</v>
      </c>
      <c r="B92" s="397"/>
      <c r="C92" s="397"/>
      <c r="D92" s="397"/>
      <c r="E92" s="397"/>
      <c r="F92" s="397"/>
      <c r="G92" s="397"/>
      <c r="H92" s="397"/>
      <c r="I92" s="397"/>
      <c r="J92" s="118">
        <f t="shared" ref="J92:K93" si="6">+J93</f>
        <v>1500</v>
      </c>
      <c r="K92" s="118">
        <f t="shared" si="6"/>
        <v>1500</v>
      </c>
      <c r="L92" s="8"/>
      <c r="M92" s="8"/>
      <c r="N92" s="8"/>
      <c r="O92" s="8"/>
      <c r="P92" s="8"/>
      <c r="Q92" s="8"/>
      <c r="R92" s="8"/>
      <c r="S92" s="8"/>
    </row>
    <row r="93" spans="1:53" s="57" customFormat="1" ht="17.75" customHeight="1">
      <c r="A93" s="406"/>
      <c r="B93" s="96">
        <v>1236</v>
      </c>
      <c r="C93" s="392" t="s">
        <v>42</v>
      </c>
      <c r="D93" s="392"/>
      <c r="E93" s="392"/>
      <c r="F93" s="392"/>
      <c r="G93" s="392"/>
      <c r="H93" s="392"/>
      <c r="I93" s="392"/>
      <c r="J93" s="98">
        <f t="shared" si="6"/>
        <v>1500</v>
      </c>
      <c r="K93" s="98">
        <f t="shared" si="6"/>
        <v>1500</v>
      </c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</row>
    <row r="94" spans="1:53" ht="33.35" customHeight="1">
      <c r="A94" s="406"/>
      <c r="B94" s="406"/>
      <c r="C94" s="406"/>
      <c r="D94" s="96" t="s">
        <v>89</v>
      </c>
      <c r="E94" s="392" t="s">
        <v>83</v>
      </c>
      <c r="F94" s="392"/>
      <c r="G94" s="392"/>
      <c r="H94" s="392"/>
      <c r="I94" s="392"/>
      <c r="J94" s="161">
        <f>+'Հավելված N 2'!G124</f>
        <v>1500</v>
      </c>
      <c r="K94" s="161">
        <f>+'Հավելված N 2'!H124</f>
        <v>1500</v>
      </c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</row>
    <row r="95" spans="1:53" ht="33.35" customHeight="1">
      <c r="A95" s="406"/>
      <c r="B95" s="406"/>
      <c r="C95" s="406"/>
      <c r="D95" s="391"/>
      <c r="E95" s="391"/>
      <c r="F95" s="392" t="s">
        <v>93</v>
      </c>
      <c r="G95" s="392"/>
      <c r="H95" s="392"/>
      <c r="I95" s="392"/>
      <c r="J95" s="392"/>
      <c r="K95" s="392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</row>
    <row r="96" spans="1:53">
      <c r="A96" s="406"/>
      <c r="B96" s="406"/>
      <c r="C96" s="406"/>
      <c r="D96" s="391"/>
      <c r="E96" s="391"/>
      <c r="F96" s="391"/>
      <c r="G96" s="392" t="s">
        <v>43</v>
      </c>
      <c r="H96" s="392"/>
      <c r="I96" s="392"/>
      <c r="J96" s="392"/>
      <c r="K96" s="392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</row>
    <row r="97" spans="1:53" ht="35.6" customHeight="1">
      <c r="A97" s="406"/>
      <c r="B97" s="406"/>
      <c r="C97" s="406"/>
      <c r="D97" s="391"/>
      <c r="E97" s="391"/>
      <c r="F97" s="391"/>
      <c r="G97" s="96"/>
      <c r="H97" s="392" t="s">
        <v>94</v>
      </c>
      <c r="I97" s="392"/>
      <c r="J97" s="392"/>
      <c r="K97" s="392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</row>
    <row r="99" spans="1:53" s="58" customFormat="1" ht="29.95" customHeight="1">
      <c r="A99" s="397" t="s">
        <v>621</v>
      </c>
      <c r="B99" s="397"/>
      <c r="C99" s="397"/>
      <c r="D99" s="397"/>
      <c r="E99" s="397"/>
      <c r="F99" s="397"/>
      <c r="G99" s="397"/>
      <c r="H99" s="397"/>
      <c r="I99" s="397"/>
      <c r="J99" s="118">
        <f t="shared" ref="J99:K100" si="7">+J100</f>
        <v>23047.399999999998</v>
      </c>
      <c r="K99" s="118">
        <f t="shared" si="7"/>
        <v>23047.399999999998</v>
      </c>
      <c r="L99" s="8"/>
      <c r="M99" s="8"/>
      <c r="N99" s="8"/>
      <c r="O99" s="8"/>
      <c r="P99" s="8"/>
      <c r="Q99" s="8"/>
      <c r="R99" s="8"/>
      <c r="S99" s="8"/>
    </row>
    <row r="100" spans="1:53" s="57" customFormat="1" ht="17.75" customHeight="1">
      <c r="A100" s="406"/>
      <c r="B100" s="100">
        <v>1236</v>
      </c>
      <c r="C100" s="392" t="s">
        <v>42</v>
      </c>
      <c r="D100" s="392"/>
      <c r="E100" s="392"/>
      <c r="F100" s="392"/>
      <c r="G100" s="392"/>
      <c r="H100" s="392"/>
      <c r="I100" s="392"/>
      <c r="J100" s="98">
        <f t="shared" si="7"/>
        <v>23047.399999999998</v>
      </c>
      <c r="K100" s="98">
        <f t="shared" si="7"/>
        <v>23047.399999999998</v>
      </c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</row>
    <row r="101" spans="1:53" ht="33.35" customHeight="1">
      <c r="A101" s="406"/>
      <c r="B101" s="406"/>
      <c r="C101" s="406"/>
      <c r="D101" s="100" t="s">
        <v>89</v>
      </c>
      <c r="E101" s="392" t="s">
        <v>83</v>
      </c>
      <c r="F101" s="392"/>
      <c r="G101" s="392"/>
      <c r="H101" s="392"/>
      <c r="I101" s="392"/>
      <c r="J101" s="161">
        <f>+'Հավելված N 2'!G131</f>
        <v>23047.399999999998</v>
      </c>
      <c r="K101" s="161">
        <f>+'Հավելված N 2'!H131</f>
        <v>23047.399999999998</v>
      </c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  <c r="AT101" s="57"/>
      <c r="AU101" s="57"/>
      <c r="AV101" s="57"/>
      <c r="AW101" s="57"/>
      <c r="AX101" s="57"/>
      <c r="AY101" s="57"/>
      <c r="AZ101" s="57"/>
      <c r="BA101" s="57"/>
    </row>
    <row r="102" spans="1:53" ht="33.35" customHeight="1">
      <c r="A102" s="406"/>
      <c r="B102" s="406"/>
      <c r="C102" s="406"/>
      <c r="D102" s="391"/>
      <c r="E102" s="391"/>
      <c r="F102" s="372" t="s">
        <v>93</v>
      </c>
      <c r="G102" s="392"/>
      <c r="H102" s="392"/>
      <c r="I102" s="392"/>
      <c r="J102" s="392"/>
      <c r="K102" s="392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</row>
    <row r="103" spans="1:53">
      <c r="A103" s="406"/>
      <c r="B103" s="406"/>
      <c r="C103" s="406"/>
      <c r="D103" s="391"/>
      <c r="E103" s="391"/>
      <c r="F103" s="391"/>
      <c r="G103" s="372" t="s">
        <v>43</v>
      </c>
      <c r="H103" s="392"/>
      <c r="I103" s="392"/>
      <c r="J103" s="392"/>
      <c r="K103" s="392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</row>
    <row r="104" spans="1:53" ht="35.6" customHeight="1">
      <c r="A104" s="406"/>
      <c r="B104" s="406"/>
      <c r="C104" s="406"/>
      <c r="D104" s="391"/>
      <c r="E104" s="391"/>
      <c r="F104" s="391"/>
      <c r="G104" s="391"/>
      <c r="H104" s="372" t="s">
        <v>94</v>
      </c>
      <c r="I104" s="392"/>
      <c r="J104" s="392"/>
      <c r="K104" s="392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</row>
    <row r="105" spans="1:53" s="56" customFormat="1" ht="70.95">
      <c r="A105" s="406"/>
      <c r="B105" s="406"/>
      <c r="C105" s="406"/>
      <c r="D105" s="391"/>
      <c r="E105" s="391"/>
      <c r="F105" s="391"/>
      <c r="G105" s="391"/>
      <c r="H105" s="102"/>
      <c r="I105" s="262" t="s">
        <v>615</v>
      </c>
      <c r="J105" s="245"/>
      <c r="K105" s="246">
        <v>2</v>
      </c>
    </row>
  </sheetData>
  <mergeCells count="166">
    <mergeCell ref="C14:I14"/>
    <mergeCell ref="B15:B19"/>
    <mergeCell ref="C15:C19"/>
    <mergeCell ref="A44:A49"/>
    <mergeCell ref="C44:I44"/>
    <mergeCell ref="B45:B49"/>
    <mergeCell ref="C45:C49"/>
    <mergeCell ref="E45:I45"/>
    <mergeCell ref="D46:D49"/>
    <mergeCell ref="E46:E49"/>
    <mergeCell ref="F46:K46"/>
    <mergeCell ref="F47:F49"/>
    <mergeCell ref="G47:K47"/>
    <mergeCell ref="G48:G49"/>
    <mergeCell ref="H48:K48"/>
    <mergeCell ref="B21:B32"/>
    <mergeCell ref="C21:C32"/>
    <mergeCell ref="E21:I21"/>
    <mergeCell ref="D22:D24"/>
    <mergeCell ref="E22:E24"/>
    <mergeCell ref="F22:K22"/>
    <mergeCell ref="F23:F24"/>
    <mergeCell ref="G23:K23"/>
    <mergeCell ref="H24:K24"/>
    <mergeCell ref="E25:I25"/>
    <mergeCell ref="D26:D32"/>
    <mergeCell ref="E26:E32"/>
    <mergeCell ref="F26:K26"/>
    <mergeCell ref="F27:F32"/>
    <mergeCell ref="G27:K27"/>
    <mergeCell ref="G17:K17"/>
    <mergeCell ref="G18:G19"/>
    <mergeCell ref="H18:K18"/>
    <mergeCell ref="A67:I67"/>
    <mergeCell ref="A68:A74"/>
    <mergeCell ref="C68:I68"/>
    <mergeCell ref="B69:B74"/>
    <mergeCell ref="C69:C74"/>
    <mergeCell ref="E69:I69"/>
    <mergeCell ref="D70:D74"/>
    <mergeCell ref="E70:E74"/>
    <mergeCell ref="F70:K70"/>
    <mergeCell ref="F71:F74"/>
    <mergeCell ref="G71:K71"/>
    <mergeCell ref="G72:G74"/>
    <mergeCell ref="H72:K72"/>
    <mergeCell ref="H73:H74"/>
    <mergeCell ref="A60:A65"/>
    <mergeCell ref="G28:G32"/>
    <mergeCell ref="H28:K28"/>
    <mergeCell ref="H29:H32"/>
    <mergeCell ref="A14:A41"/>
    <mergeCell ref="A43:I43"/>
    <mergeCell ref="C20:I20"/>
    <mergeCell ref="G104:G105"/>
    <mergeCell ref="F103:F105"/>
    <mergeCell ref="E102:E105"/>
    <mergeCell ref="D102:D105"/>
    <mergeCell ref="C101:C105"/>
    <mergeCell ref="B101:B105"/>
    <mergeCell ref="A100:A105"/>
    <mergeCell ref="A99:I99"/>
    <mergeCell ref="C100:I100"/>
    <mergeCell ref="E101:I101"/>
    <mergeCell ref="F102:K102"/>
    <mergeCell ref="G103:K103"/>
    <mergeCell ref="H104:K104"/>
    <mergeCell ref="F96:F97"/>
    <mergeCell ref="G96:K96"/>
    <mergeCell ref="H97:K97"/>
    <mergeCell ref="A83:I83"/>
    <mergeCell ref="C84:I84"/>
    <mergeCell ref="E85:I85"/>
    <mergeCell ref="F86:K86"/>
    <mergeCell ref="G87:K87"/>
    <mergeCell ref="H88:K88"/>
    <mergeCell ref="A92:I92"/>
    <mergeCell ref="A93:A97"/>
    <mergeCell ref="C93:I93"/>
    <mergeCell ref="B94:B97"/>
    <mergeCell ref="C94:C97"/>
    <mergeCell ref="E94:I94"/>
    <mergeCell ref="D95:D97"/>
    <mergeCell ref="E95:E97"/>
    <mergeCell ref="F95:K95"/>
    <mergeCell ref="G88:G90"/>
    <mergeCell ref="F87:F90"/>
    <mergeCell ref="E86:E90"/>
    <mergeCell ref="D86:D90"/>
    <mergeCell ref="C85:C90"/>
    <mergeCell ref="B85:B90"/>
    <mergeCell ref="A84:A90"/>
    <mergeCell ref="F55:F57"/>
    <mergeCell ref="G55:K55"/>
    <mergeCell ref="G56:G57"/>
    <mergeCell ref="C60:I60"/>
    <mergeCell ref="B61:B65"/>
    <mergeCell ref="C61:C65"/>
    <mergeCell ref="E61:I61"/>
    <mergeCell ref="D62:D65"/>
    <mergeCell ref="E62:E65"/>
    <mergeCell ref="F62:K62"/>
    <mergeCell ref="F63:F65"/>
    <mergeCell ref="G63:K63"/>
    <mergeCell ref="G64:G65"/>
    <mergeCell ref="H64:K64"/>
    <mergeCell ref="E15:I15"/>
    <mergeCell ref="D16:D19"/>
    <mergeCell ref="E16:E19"/>
    <mergeCell ref="F16:K16"/>
    <mergeCell ref="F17:F19"/>
    <mergeCell ref="A76:I76"/>
    <mergeCell ref="A77:A81"/>
    <mergeCell ref="C77:I77"/>
    <mergeCell ref="B78:B81"/>
    <mergeCell ref="C78:C81"/>
    <mergeCell ref="E78:I78"/>
    <mergeCell ref="D79:D81"/>
    <mergeCell ref="E79:E81"/>
    <mergeCell ref="F79:K79"/>
    <mergeCell ref="F80:F81"/>
    <mergeCell ref="G80:K80"/>
    <mergeCell ref="H81:K81"/>
    <mergeCell ref="A59:I59"/>
    <mergeCell ref="A51:I51"/>
    <mergeCell ref="C52:I52"/>
    <mergeCell ref="E53:I53"/>
    <mergeCell ref="D54:D57"/>
    <mergeCell ref="E54:E57"/>
    <mergeCell ref="F54:K54"/>
    <mergeCell ref="J9:K9"/>
    <mergeCell ref="G1:H1"/>
    <mergeCell ref="J1:K1"/>
    <mergeCell ref="J2:K2"/>
    <mergeCell ref="G3:H3"/>
    <mergeCell ref="J3:K3"/>
    <mergeCell ref="A6:K6"/>
    <mergeCell ref="A9:A10"/>
    <mergeCell ref="B9:C9"/>
    <mergeCell ref="D9:G9"/>
    <mergeCell ref="H9:H10"/>
    <mergeCell ref="I9:I10"/>
    <mergeCell ref="A11:I11"/>
    <mergeCell ref="A12:I12"/>
    <mergeCell ref="H56:K56"/>
    <mergeCell ref="F39:K39"/>
    <mergeCell ref="F40:F41"/>
    <mergeCell ref="G40:K40"/>
    <mergeCell ref="H41:K41"/>
    <mergeCell ref="C53:C57"/>
    <mergeCell ref="A13:I13"/>
    <mergeCell ref="C33:I33"/>
    <mergeCell ref="B34:B41"/>
    <mergeCell ref="C34:C41"/>
    <mergeCell ref="E34:I34"/>
    <mergeCell ref="D35:D37"/>
    <mergeCell ref="E35:E37"/>
    <mergeCell ref="F35:K35"/>
    <mergeCell ref="F36:F37"/>
    <mergeCell ref="G36:K36"/>
    <mergeCell ref="H37:K37"/>
    <mergeCell ref="D39:D41"/>
    <mergeCell ref="E39:E41"/>
    <mergeCell ref="E38:I38"/>
    <mergeCell ref="B53:B57"/>
    <mergeCell ref="A52:A5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T527"/>
  <sheetViews>
    <sheetView topLeftCell="A41" zoomScale="85" zoomScaleNormal="85" workbookViewId="0">
      <selection activeCell="G57" sqref="G57"/>
    </sheetView>
  </sheetViews>
  <sheetFormatPr defaultColWidth="9.09765625" defaultRowHeight="17.75"/>
  <cols>
    <col min="1" max="4" width="18.19921875" style="17" customWidth="1"/>
    <col min="5" max="6" width="14.3984375" style="144" customWidth="1"/>
    <col min="7" max="7" width="17.69921875" style="145" customWidth="1"/>
    <col min="8" max="8" width="14.3984375" style="145" customWidth="1"/>
    <col min="9" max="9" width="30.19921875" style="144" customWidth="1"/>
    <col min="10" max="10" width="18" style="17" customWidth="1"/>
    <col min="11" max="11" width="20.19921875" style="17" customWidth="1"/>
    <col min="12" max="12" width="14" style="17" bestFit="1" customWidth="1"/>
    <col min="13" max="16384" width="9.09765625" style="17"/>
  </cols>
  <sheetData>
    <row r="1" spans="1:46" ht="33.450000000000003" customHeight="1">
      <c r="A1" s="123"/>
      <c r="B1" s="123"/>
      <c r="C1" s="123"/>
      <c r="D1" s="123"/>
      <c r="E1" s="124"/>
      <c r="F1" s="124"/>
      <c r="G1" s="125"/>
      <c r="H1" s="432" t="s">
        <v>99</v>
      </c>
      <c r="I1" s="432"/>
    </row>
    <row r="2" spans="1:46">
      <c r="A2" s="123"/>
      <c r="B2" s="123"/>
      <c r="C2" s="123"/>
      <c r="D2" s="123"/>
      <c r="E2" s="124"/>
      <c r="F2" s="124"/>
      <c r="G2" s="125"/>
      <c r="H2" s="433" t="s">
        <v>102</v>
      </c>
      <c r="I2" s="433"/>
    </row>
    <row r="3" spans="1:46">
      <c r="A3" s="123"/>
      <c r="B3" s="123"/>
      <c r="C3" s="123"/>
      <c r="D3" s="123"/>
      <c r="E3" s="124"/>
      <c r="F3" s="124"/>
      <c r="G3" s="125"/>
      <c r="H3" s="433" t="s">
        <v>0</v>
      </c>
      <c r="I3" s="433"/>
    </row>
    <row r="4" spans="1:46">
      <c r="A4" s="123"/>
      <c r="B4" s="123"/>
      <c r="C4" s="123"/>
      <c r="D4" s="123"/>
      <c r="E4" s="124"/>
      <c r="F4" s="124"/>
      <c r="G4" s="125"/>
      <c r="H4" s="125"/>
      <c r="I4" s="126"/>
    </row>
    <row r="5" spans="1:46">
      <c r="A5" s="123"/>
      <c r="B5" s="123"/>
      <c r="C5" s="123"/>
      <c r="D5" s="123"/>
      <c r="E5" s="124"/>
      <c r="F5" s="124"/>
      <c r="G5" s="125"/>
      <c r="H5" s="125"/>
      <c r="I5" s="126"/>
    </row>
    <row r="6" spans="1:46" ht="32.25" customHeight="1">
      <c r="A6" s="434" t="s">
        <v>103</v>
      </c>
      <c r="B6" s="434"/>
      <c r="C6" s="434"/>
      <c r="D6" s="434"/>
      <c r="E6" s="434"/>
      <c r="F6" s="434"/>
      <c r="G6" s="434"/>
      <c r="H6" s="434"/>
      <c r="I6" s="434"/>
    </row>
    <row r="7" spans="1:46" ht="20.95" customHeight="1">
      <c r="A7" s="434"/>
      <c r="B7" s="434"/>
      <c r="C7" s="434"/>
      <c r="D7" s="434"/>
      <c r="E7" s="434"/>
      <c r="F7" s="434"/>
      <c r="G7" s="434"/>
      <c r="H7" s="434"/>
      <c r="I7" s="434"/>
    </row>
    <row r="8" spans="1:46" ht="20.95" customHeight="1">
      <c r="A8" s="127"/>
      <c r="B8" s="127"/>
      <c r="C8" s="127"/>
      <c r="D8" s="127"/>
      <c r="E8" s="127"/>
      <c r="F8" s="127"/>
      <c r="G8" s="127"/>
      <c r="H8" s="127"/>
      <c r="I8" s="127"/>
    </row>
    <row r="9" spans="1:46" ht="20.95" customHeight="1">
      <c r="A9" s="127"/>
      <c r="B9" s="127"/>
      <c r="C9" s="127"/>
      <c r="D9" s="127"/>
      <c r="E9" s="127"/>
      <c r="F9" s="127"/>
      <c r="G9" s="127"/>
      <c r="H9" s="127"/>
      <c r="I9" s="127"/>
    </row>
    <row r="10" spans="1:46" ht="73.75" customHeight="1">
      <c r="A10" s="435" t="s">
        <v>104</v>
      </c>
      <c r="B10" s="435" t="s">
        <v>105</v>
      </c>
      <c r="C10" s="435"/>
      <c r="D10" s="435"/>
      <c r="E10" s="435" t="s">
        <v>106</v>
      </c>
      <c r="F10" s="435" t="s">
        <v>107</v>
      </c>
      <c r="G10" s="435" t="s">
        <v>108</v>
      </c>
      <c r="H10" s="436" t="s">
        <v>85</v>
      </c>
      <c r="I10" s="436"/>
    </row>
    <row r="11" spans="1:46" ht="20.95" customHeight="1">
      <c r="A11" s="435"/>
      <c r="B11" s="435"/>
      <c r="C11" s="435"/>
      <c r="D11" s="435"/>
      <c r="E11" s="435"/>
      <c r="F11" s="435"/>
      <c r="G11" s="435"/>
      <c r="H11" s="128" t="s">
        <v>109</v>
      </c>
      <c r="I11" s="129" t="s">
        <v>110</v>
      </c>
    </row>
    <row r="12" spans="1:46">
      <c r="A12" s="130">
        <v>1</v>
      </c>
      <c r="B12" s="437">
        <v>2</v>
      </c>
      <c r="C12" s="438"/>
      <c r="D12" s="439"/>
      <c r="E12" s="128">
        <v>3</v>
      </c>
      <c r="F12" s="128">
        <v>4</v>
      </c>
      <c r="G12" s="128">
        <v>5</v>
      </c>
      <c r="H12" s="128">
        <v>6</v>
      </c>
      <c r="I12" s="128">
        <v>7</v>
      </c>
      <c r="J12" s="76"/>
    </row>
    <row r="13" spans="1:46" s="132" customFormat="1" ht="45" customHeight="1">
      <c r="A13" s="421" t="s">
        <v>12</v>
      </c>
      <c r="B13" s="422"/>
      <c r="C13" s="422"/>
      <c r="D13" s="422"/>
      <c r="E13" s="422"/>
      <c r="F13" s="422"/>
      <c r="G13" s="422"/>
      <c r="H13" s="423"/>
      <c r="I13" s="131">
        <f>+I14</f>
        <v>702637</v>
      </c>
      <c r="J13" s="116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</row>
    <row r="14" spans="1:46" s="132" customFormat="1" ht="17.899999999999999" customHeight="1">
      <c r="A14" s="133" t="s">
        <v>111</v>
      </c>
      <c r="B14" s="133" t="s">
        <v>112</v>
      </c>
      <c r="C14" s="133" t="s">
        <v>113</v>
      </c>
      <c r="D14" s="424" t="s">
        <v>48</v>
      </c>
      <c r="E14" s="425"/>
      <c r="F14" s="425"/>
      <c r="G14" s="425"/>
      <c r="H14" s="426"/>
      <c r="I14" s="134">
        <f>+I15</f>
        <v>702637</v>
      </c>
      <c r="J14" s="259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</row>
    <row r="15" spans="1:46" s="137" customFormat="1" ht="54.95" customHeight="1">
      <c r="A15" s="135" t="s">
        <v>537</v>
      </c>
      <c r="B15" s="427" t="s">
        <v>538</v>
      </c>
      <c r="C15" s="427"/>
      <c r="D15" s="427"/>
      <c r="E15" s="427"/>
      <c r="F15" s="427"/>
      <c r="G15" s="427"/>
      <c r="H15" s="427"/>
      <c r="I15" s="136">
        <f>+I16</f>
        <v>702637</v>
      </c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72"/>
      <c r="X15" s="172"/>
      <c r="Y15" s="172"/>
      <c r="Z15" s="172"/>
      <c r="AA15" s="172"/>
      <c r="AB15" s="172"/>
      <c r="AC15" s="172"/>
      <c r="AD15" s="172"/>
      <c r="AE15" s="172"/>
      <c r="AF15" s="172"/>
      <c r="AG15" s="172"/>
      <c r="AH15" s="172"/>
      <c r="AI15" s="172"/>
      <c r="AJ15" s="172"/>
      <c r="AK15" s="172"/>
      <c r="AL15" s="172"/>
      <c r="AM15" s="172"/>
      <c r="AN15" s="172"/>
      <c r="AO15" s="172"/>
      <c r="AP15" s="172"/>
      <c r="AQ15" s="172"/>
      <c r="AR15" s="172"/>
      <c r="AS15" s="172"/>
      <c r="AT15" s="172"/>
    </row>
    <row r="16" spans="1:46" s="12" customFormat="1" ht="20.95" customHeight="1">
      <c r="A16" s="138"/>
      <c r="B16" s="420" t="s">
        <v>122</v>
      </c>
      <c r="C16" s="420"/>
      <c r="D16" s="420"/>
      <c r="E16" s="138"/>
      <c r="F16" s="138"/>
      <c r="G16" s="138"/>
      <c r="H16" s="138"/>
      <c r="I16" s="139">
        <f>SUM(I17:I19)</f>
        <v>702637</v>
      </c>
      <c r="J16" s="177"/>
      <c r="K16" s="177"/>
    </row>
    <row r="17" spans="1:46" s="143" customFormat="1" ht="32.25" customHeight="1">
      <c r="A17" s="109" t="s">
        <v>539</v>
      </c>
      <c r="B17" s="413" t="s">
        <v>540</v>
      </c>
      <c r="C17" s="413"/>
      <c r="D17" s="413"/>
      <c r="E17" s="95" t="s">
        <v>213</v>
      </c>
      <c r="F17" s="95" t="s">
        <v>273</v>
      </c>
      <c r="G17" s="140">
        <v>277200000</v>
      </c>
      <c r="H17" s="141">
        <v>1</v>
      </c>
      <c r="I17" s="142">
        <f>+ROUNDUP(H17*G17/1000,1)</f>
        <v>277200</v>
      </c>
      <c r="J17" s="176"/>
    </row>
    <row r="18" spans="1:46" s="143" customFormat="1" ht="32.25" customHeight="1">
      <c r="A18" s="109" t="s">
        <v>541</v>
      </c>
      <c r="B18" s="413" t="s">
        <v>540</v>
      </c>
      <c r="C18" s="413"/>
      <c r="D18" s="413"/>
      <c r="E18" s="95" t="s">
        <v>213</v>
      </c>
      <c r="F18" s="95" t="s">
        <v>273</v>
      </c>
      <c r="G18" s="140">
        <v>169200000</v>
      </c>
      <c r="H18" s="141">
        <v>1</v>
      </c>
      <c r="I18" s="142">
        <f>+ROUNDUP(H18*G18/1000,1)</f>
        <v>169200</v>
      </c>
      <c r="J18" s="176"/>
    </row>
    <row r="19" spans="1:46" s="143" customFormat="1" ht="32.25" customHeight="1">
      <c r="A19" s="109">
        <v>48821600</v>
      </c>
      <c r="B19" s="413" t="s">
        <v>542</v>
      </c>
      <c r="C19" s="413"/>
      <c r="D19" s="413"/>
      <c r="E19" s="95" t="s">
        <v>213</v>
      </c>
      <c r="F19" s="95" t="s">
        <v>273</v>
      </c>
      <c r="G19" s="140">
        <v>256237000</v>
      </c>
      <c r="H19" s="141">
        <v>1</v>
      </c>
      <c r="I19" s="142">
        <f>+ROUNDUP(H19*G19/1000,1)</f>
        <v>256237</v>
      </c>
      <c r="J19" s="176"/>
    </row>
    <row r="20" spans="1:46" s="178" customFormat="1" ht="20.95" customHeight="1">
      <c r="B20" s="431"/>
      <c r="C20" s="431"/>
      <c r="D20" s="431"/>
      <c r="I20" s="179"/>
    </row>
    <row r="21" spans="1:46" s="132" customFormat="1" ht="45" customHeight="1">
      <c r="A21" s="421" t="s">
        <v>543</v>
      </c>
      <c r="B21" s="422"/>
      <c r="C21" s="422"/>
      <c r="D21" s="422"/>
      <c r="E21" s="422"/>
      <c r="F21" s="422"/>
      <c r="G21" s="422"/>
      <c r="H21" s="423"/>
      <c r="I21" s="131">
        <f>+I22</f>
        <v>-3408199.8</v>
      </c>
      <c r="J21" s="11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</row>
    <row r="22" spans="1:46" s="132" customFormat="1" ht="17.899999999999999" customHeight="1">
      <c r="A22" s="133" t="s">
        <v>674</v>
      </c>
      <c r="B22" s="133" t="s">
        <v>675</v>
      </c>
      <c r="C22" s="133" t="s">
        <v>113</v>
      </c>
      <c r="D22" s="424" t="s">
        <v>572</v>
      </c>
      <c r="E22" s="425"/>
      <c r="F22" s="425"/>
      <c r="G22" s="425"/>
      <c r="H22" s="426"/>
      <c r="I22" s="134">
        <f>+I23</f>
        <v>-3408199.8</v>
      </c>
      <c r="J22" s="259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</row>
    <row r="23" spans="1:46" s="137" customFormat="1" ht="54.95" customHeight="1">
      <c r="A23" s="135" t="s">
        <v>676</v>
      </c>
      <c r="B23" s="427" t="s">
        <v>544</v>
      </c>
      <c r="C23" s="427"/>
      <c r="D23" s="427"/>
      <c r="E23" s="427"/>
      <c r="F23" s="427"/>
      <c r="G23" s="427"/>
      <c r="H23" s="427"/>
      <c r="I23" s="136">
        <f>+I24</f>
        <v>-3408199.8</v>
      </c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72"/>
      <c r="X23" s="172"/>
      <c r="Y23" s="172"/>
      <c r="Z23" s="172"/>
      <c r="AA23" s="172"/>
      <c r="AB23" s="172"/>
      <c r="AC23" s="172"/>
      <c r="AD23" s="172"/>
      <c r="AE23" s="172"/>
      <c r="AF23" s="172"/>
      <c r="AG23" s="172"/>
      <c r="AH23" s="172"/>
      <c r="AI23" s="172"/>
      <c r="AJ23" s="172"/>
      <c r="AK23" s="172"/>
      <c r="AL23" s="172"/>
      <c r="AM23" s="172"/>
      <c r="AN23" s="172"/>
      <c r="AO23" s="172"/>
      <c r="AP23" s="172"/>
      <c r="AQ23" s="172"/>
      <c r="AR23" s="172"/>
      <c r="AS23" s="172"/>
      <c r="AT23" s="172"/>
    </row>
    <row r="24" spans="1:46" s="12" customFormat="1" ht="20.95" customHeight="1">
      <c r="A24" s="138"/>
      <c r="B24" s="420" t="s">
        <v>122</v>
      </c>
      <c r="C24" s="420"/>
      <c r="D24" s="420"/>
      <c r="E24" s="138"/>
      <c r="F24" s="138"/>
      <c r="G24" s="138"/>
      <c r="H24" s="138"/>
      <c r="I24" s="139">
        <f>SUM(I25:I60)</f>
        <v>-3408199.8</v>
      </c>
      <c r="J24" s="177"/>
      <c r="K24" s="177"/>
    </row>
    <row r="25" spans="1:46" s="143" customFormat="1">
      <c r="A25" s="273" t="s">
        <v>677</v>
      </c>
      <c r="B25" s="413" t="s">
        <v>678</v>
      </c>
      <c r="C25" s="413"/>
      <c r="D25" s="413"/>
      <c r="E25" s="274" t="s">
        <v>213</v>
      </c>
      <c r="F25" s="274" t="s">
        <v>114</v>
      </c>
      <c r="G25" s="140">
        <v>55000000</v>
      </c>
      <c r="H25" s="141">
        <v>-1</v>
      </c>
      <c r="I25" s="142">
        <f t="shared" ref="I25:I48" si="0">+ROUND(H25*G25/1000,1)</f>
        <v>-55000</v>
      </c>
      <c r="J25" s="176"/>
    </row>
    <row r="26" spans="1:46" s="143" customFormat="1">
      <c r="A26" s="273" t="s">
        <v>679</v>
      </c>
      <c r="B26" s="413" t="s">
        <v>678</v>
      </c>
      <c r="C26" s="413"/>
      <c r="D26" s="413"/>
      <c r="E26" s="274" t="s">
        <v>213</v>
      </c>
      <c r="F26" s="274" t="s">
        <v>114</v>
      </c>
      <c r="G26" s="140">
        <v>38830000</v>
      </c>
      <c r="H26" s="141">
        <v>-1</v>
      </c>
      <c r="I26" s="142">
        <f t="shared" si="0"/>
        <v>-38830</v>
      </c>
      <c r="J26" s="176"/>
    </row>
    <row r="27" spans="1:46" s="143" customFormat="1">
      <c r="A27" s="273" t="s">
        <v>680</v>
      </c>
      <c r="B27" s="413" t="s">
        <v>678</v>
      </c>
      <c r="C27" s="413"/>
      <c r="D27" s="413"/>
      <c r="E27" s="274" t="s">
        <v>213</v>
      </c>
      <c r="F27" s="274" t="s">
        <v>114</v>
      </c>
      <c r="G27" s="140">
        <v>22000000</v>
      </c>
      <c r="H27" s="141">
        <v>-1</v>
      </c>
      <c r="I27" s="142">
        <f t="shared" si="0"/>
        <v>-22000</v>
      </c>
      <c r="J27" s="176"/>
    </row>
    <row r="28" spans="1:46" s="143" customFormat="1">
      <c r="A28" s="273" t="s">
        <v>681</v>
      </c>
      <c r="B28" s="413" t="s">
        <v>678</v>
      </c>
      <c r="C28" s="413"/>
      <c r="D28" s="413"/>
      <c r="E28" s="274" t="s">
        <v>213</v>
      </c>
      <c r="F28" s="274" t="s">
        <v>114</v>
      </c>
      <c r="G28" s="140">
        <v>42000000</v>
      </c>
      <c r="H28" s="141">
        <v>-1</v>
      </c>
      <c r="I28" s="142">
        <f t="shared" si="0"/>
        <v>-42000</v>
      </c>
      <c r="J28" s="176"/>
    </row>
    <row r="29" spans="1:46" s="143" customFormat="1">
      <c r="A29" s="273" t="s">
        <v>682</v>
      </c>
      <c r="B29" s="413" t="s">
        <v>678</v>
      </c>
      <c r="C29" s="413"/>
      <c r="D29" s="413"/>
      <c r="E29" s="274" t="s">
        <v>213</v>
      </c>
      <c r="F29" s="274" t="s">
        <v>114</v>
      </c>
      <c r="G29" s="140">
        <v>45000000</v>
      </c>
      <c r="H29" s="141">
        <v>-1</v>
      </c>
      <c r="I29" s="142">
        <f t="shared" si="0"/>
        <v>-45000</v>
      </c>
      <c r="J29" s="176"/>
    </row>
    <row r="30" spans="1:46" s="143" customFormat="1">
      <c r="A30" s="273" t="s">
        <v>683</v>
      </c>
      <c r="B30" s="413" t="s">
        <v>678</v>
      </c>
      <c r="C30" s="413"/>
      <c r="D30" s="413"/>
      <c r="E30" s="274" t="s">
        <v>213</v>
      </c>
      <c r="F30" s="274" t="s">
        <v>114</v>
      </c>
      <c r="G30" s="140">
        <v>18500000</v>
      </c>
      <c r="H30" s="141">
        <v>-1</v>
      </c>
      <c r="I30" s="142">
        <f t="shared" si="0"/>
        <v>-18500</v>
      </c>
      <c r="J30" s="176"/>
    </row>
    <row r="31" spans="1:46" s="143" customFormat="1">
      <c r="A31" s="273" t="s">
        <v>684</v>
      </c>
      <c r="B31" s="413" t="s">
        <v>678</v>
      </c>
      <c r="C31" s="413"/>
      <c r="D31" s="413"/>
      <c r="E31" s="274" t="s">
        <v>213</v>
      </c>
      <c r="F31" s="274" t="s">
        <v>114</v>
      </c>
      <c r="G31" s="140">
        <v>59700000</v>
      </c>
      <c r="H31" s="141">
        <v>-1</v>
      </c>
      <c r="I31" s="142">
        <f t="shared" si="0"/>
        <v>-59700</v>
      </c>
      <c r="J31" s="176"/>
    </row>
    <row r="32" spans="1:46" s="143" customFormat="1">
      <c r="A32" s="273" t="s">
        <v>688</v>
      </c>
      <c r="B32" s="413" t="s">
        <v>678</v>
      </c>
      <c r="C32" s="413"/>
      <c r="D32" s="413"/>
      <c r="E32" s="274" t="s">
        <v>213</v>
      </c>
      <c r="F32" s="274" t="s">
        <v>114</v>
      </c>
      <c r="G32" s="140">
        <v>19000000</v>
      </c>
      <c r="H32" s="141">
        <v>-1</v>
      </c>
      <c r="I32" s="142">
        <f t="shared" si="0"/>
        <v>-19000</v>
      </c>
      <c r="J32" s="176"/>
    </row>
    <row r="33" spans="1:10" s="143" customFormat="1">
      <c r="A33" s="273" t="s">
        <v>689</v>
      </c>
      <c r="B33" s="413" t="s">
        <v>678</v>
      </c>
      <c r="C33" s="413"/>
      <c r="D33" s="413"/>
      <c r="E33" s="274" t="s">
        <v>213</v>
      </c>
      <c r="F33" s="274" t="s">
        <v>114</v>
      </c>
      <c r="G33" s="140">
        <v>133500000</v>
      </c>
      <c r="H33" s="141">
        <v>-1</v>
      </c>
      <c r="I33" s="142">
        <f t="shared" si="0"/>
        <v>-133500</v>
      </c>
      <c r="J33" s="176"/>
    </row>
    <row r="34" spans="1:10" s="143" customFormat="1">
      <c r="A34" s="273" t="s">
        <v>690</v>
      </c>
      <c r="B34" s="413" t="s">
        <v>678</v>
      </c>
      <c r="C34" s="413"/>
      <c r="D34" s="413"/>
      <c r="E34" s="274" t="s">
        <v>213</v>
      </c>
      <c r="F34" s="274" t="s">
        <v>114</v>
      </c>
      <c r="G34" s="140">
        <v>89000000</v>
      </c>
      <c r="H34" s="141">
        <v>-1</v>
      </c>
      <c r="I34" s="142">
        <f t="shared" si="0"/>
        <v>-89000</v>
      </c>
      <c r="J34" s="176"/>
    </row>
    <row r="35" spans="1:10" s="143" customFormat="1">
      <c r="A35" s="273" t="s">
        <v>691</v>
      </c>
      <c r="B35" s="413" t="s">
        <v>678</v>
      </c>
      <c r="C35" s="413"/>
      <c r="D35" s="413"/>
      <c r="E35" s="274" t="s">
        <v>213</v>
      </c>
      <c r="F35" s="274" t="s">
        <v>114</v>
      </c>
      <c r="G35" s="140">
        <v>144570000</v>
      </c>
      <c r="H35" s="141">
        <v>-1</v>
      </c>
      <c r="I35" s="142">
        <f t="shared" si="0"/>
        <v>-144570</v>
      </c>
      <c r="J35" s="176"/>
    </row>
    <row r="36" spans="1:10" s="143" customFormat="1">
      <c r="A36" s="273" t="s">
        <v>705</v>
      </c>
      <c r="B36" s="413" t="s">
        <v>678</v>
      </c>
      <c r="C36" s="413"/>
      <c r="D36" s="413"/>
      <c r="E36" s="274" t="s">
        <v>213</v>
      </c>
      <c r="F36" s="274" t="s">
        <v>114</v>
      </c>
      <c r="G36" s="140">
        <v>7900000</v>
      </c>
      <c r="H36" s="141">
        <v>-1</v>
      </c>
      <c r="I36" s="142">
        <f t="shared" ref="I36" si="1">+ROUND(H36*G36/1000,1)</f>
        <v>-7900</v>
      </c>
      <c r="J36" s="176"/>
    </row>
    <row r="37" spans="1:10" s="143" customFormat="1">
      <c r="A37" s="273" t="s">
        <v>708</v>
      </c>
      <c r="B37" s="413" t="s">
        <v>678</v>
      </c>
      <c r="C37" s="413"/>
      <c r="D37" s="413"/>
      <c r="E37" s="274" t="s">
        <v>213</v>
      </c>
      <c r="F37" s="274" t="s">
        <v>114</v>
      </c>
      <c r="G37" s="140">
        <v>38500000</v>
      </c>
      <c r="H37" s="141">
        <v>-1</v>
      </c>
      <c r="I37" s="142">
        <f t="shared" ref="I37" si="2">+ROUND(H37*G37/1000,1)</f>
        <v>-38500</v>
      </c>
      <c r="J37" s="176"/>
    </row>
    <row r="38" spans="1:10" s="143" customFormat="1">
      <c r="A38" s="273" t="s">
        <v>709</v>
      </c>
      <c r="B38" s="413" t="s">
        <v>678</v>
      </c>
      <c r="C38" s="413"/>
      <c r="D38" s="413"/>
      <c r="E38" s="274" t="s">
        <v>213</v>
      </c>
      <c r="F38" s="274" t="s">
        <v>114</v>
      </c>
      <c r="G38" s="140">
        <v>5081829</v>
      </c>
      <c r="H38" s="141">
        <v>-1</v>
      </c>
      <c r="I38" s="142">
        <f t="shared" ref="I38" si="3">+ROUND(H38*G38/1000,1)</f>
        <v>-5081.8</v>
      </c>
      <c r="J38" s="176"/>
    </row>
    <row r="39" spans="1:10" s="143" customFormat="1">
      <c r="A39" s="273" t="s">
        <v>692</v>
      </c>
      <c r="B39" s="413" t="s">
        <v>678</v>
      </c>
      <c r="C39" s="413"/>
      <c r="D39" s="413"/>
      <c r="E39" s="274" t="s">
        <v>213</v>
      </c>
      <c r="F39" s="274" t="s">
        <v>114</v>
      </c>
      <c r="G39" s="140">
        <v>368350000</v>
      </c>
      <c r="H39" s="141">
        <v>-1</v>
      </c>
      <c r="I39" s="142">
        <f t="shared" si="0"/>
        <v>-368350</v>
      </c>
      <c r="J39" s="176"/>
    </row>
    <row r="40" spans="1:10" s="143" customFormat="1">
      <c r="A40" s="273" t="s">
        <v>697</v>
      </c>
      <c r="B40" s="413" t="s">
        <v>678</v>
      </c>
      <c r="C40" s="413"/>
      <c r="D40" s="413"/>
      <c r="E40" s="274" t="s">
        <v>115</v>
      </c>
      <c r="F40" s="274" t="s">
        <v>114</v>
      </c>
      <c r="G40" s="140">
        <v>66590000</v>
      </c>
      <c r="H40" s="141">
        <v>-1</v>
      </c>
      <c r="I40" s="142">
        <f t="shared" si="0"/>
        <v>-66590</v>
      </c>
      <c r="J40" s="176"/>
    </row>
    <row r="41" spans="1:10" s="143" customFormat="1">
      <c r="A41" s="273" t="s">
        <v>707</v>
      </c>
      <c r="B41" s="413" t="s">
        <v>678</v>
      </c>
      <c r="C41" s="413"/>
      <c r="D41" s="413"/>
      <c r="E41" s="274" t="s">
        <v>115</v>
      </c>
      <c r="F41" s="274" t="s">
        <v>114</v>
      </c>
      <c r="G41" s="140">
        <v>35000000</v>
      </c>
      <c r="H41" s="141">
        <v>-1</v>
      </c>
      <c r="I41" s="142">
        <f t="shared" si="0"/>
        <v>-35000</v>
      </c>
      <c r="J41" s="176"/>
    </row>
    <row r="42" spans="1:10" s="143" customFormat="1">
      <c r="A42" s="273" t="s">
        <v>710</v>
      </c>
      <c r="B42" s="413" t="s">
        <v>678</v>
      </c>
      <c r="C42" s="413"/>
      <c r="D42" s="413"/>
      <c r="E42" s="274" t="s">
        <v>213</v>
      </c>
      <c r="F42" s="274" t="s">
        <v>114</v>
      </c>
      <c r="G42" s="140">
        <v>70832000</v>
      </c>
      <c r="H42" s="141">
        <v>-1</v>
      </c>
      <c r="I42" s="142">
        <f t="shared" ref="I42" si="4">+ROUND(H42*G42/1000,1)</f>
        <v>-70832</v>
      </c>
      <c r="J42" s="176"/>
    </row>
    <row r="43" spans="1:10" s="143" customFormat="1">
      <c r="A43" s="273" t="s">
        <v>695</v>
      </c>
      <c r="B43" s="413" t="s">
        <v>678</v>
      </c>
      <c r="C43" s="413"/>
      <c r="D43" s="413"/>
      <c r="E43" s="274" t="s">
        <v>213</v>
      </c>
      <c r="F43" s="274" t="s">
        <v>114</v>
      </c>
      <c r="G43" s="140">
        <v>30000000</v>
      </c>
      <c r="H43" s="141">
        <v>-1</v>
      </c>
      <c r="I43" s="142">
        <f t="shared" si="0"/>
        <v>-30000</v>
      </c>
      <c r="J43" s="176"/>
    </row>
    <row r="44" spans="1:10" s="143" customFormat="1">
      <c r="A44" s="273" t="s">
        <v>696</v>
      </c>
      <c r="B44" s="413" t="s">
        <v>678</v>
      </c>
      <c r="C44" s="413"/>
      <c r="D44" s="413"/>
      <c r="E44" s="274" t="s">
        <v>213</v>
      </c>
      <c r="F44" s="274" t="s">
        <v>114</v>
      </c>
      <c r="G44" s="140">
        <v>10000000</v>
      </c>
      <c r="H44" s="141">
        <v>-1</v>
      </c>
      <c r="I44" s="142">
        <f t="shared" si="0"/>
        <v>-10000</v>
      </c>
      <c r="J44" s="176"/>
    </row>
    <row r="45" spans="1:10" s="143" customFormat="1">
      <c r="A45" s="273" t="s">
        <v>698</v>
      </c>
      <c r="B45" s="413" t="s">
        <v>678</v>
      </c>
      <c r="C45" s="413"/>
      <c r="D45" s="413"/>
      <c r="E45" s="274" t="s">
        <v>687</v>
      </c>
      <c r="F45" s="274" t="s">
        <v>114</v>
      </c>
      <c r="G45" s="140">
        <v>450000000</v>
      </c>
      <c r="H45" s="141">
        <v>-1</v>
      </c>
      <c r="I45" s="142">
        <f t="shared" si="0"/>
        <v>-450000</v>
      </c>
      <c r="J45" s="176"/>
    </row>
    <row r="46" spans="1:10" s="143" customFormat="1">
      <c r="A46" s="273" t="s">
        <v>706</v>
      </c>
      <c r="B46" s="413" t="s">
        <v>678</v>
      </c>
      <c r="C46" s="413"/>
      <c r="D46" s="413"/>
      <c r="E46" s="274" t="s">
        <v>115</v>
      </c>
      <c r="F46" s="274" t="s">
        <v>114</v>
      </c>
      <c r="G46" s="140">
        <v>33000000</v>
      </c>
      <c r="H46" s="141">
        <v>-1</v>
      </c>
      <c r="I46" s="142">
        <f t="shared" ref="I46" si="5">+ROUND(H46*G46/1000,1)</f>
        <v>-33000</v>
      </c>
      <c r="J46" s="176"/>
    </row>
    <row r="47" spans="1:10" s="143" customFormat="1">
      <c r="A47" s="273" t="s">
        <v>685</v>
      </c>
      <c r="B47" s="413" t="s">
        <v>686</v>
      </c>
      <c r="C47" s="413"/>
      <c r="D47" s="413"/>
      <c r="E47" s="274" t="s">
        <v>687</v>
      </c>
      <c r="F47" s="274" t="s">
        <v>114</v>
      </c>
      <c r="G47" s="140">
        <v>54000000</v>
      </c>
      <c r="H47" s="141">
        <v>-1</v>
      </c>
      <c r="I47" s="142">
        <f t="shared" si="0"/>
        <v>-54000</v>
      </c>
      <c r="J47" s="176"/>
    </row>
    <row r="48" spans="1:10" s="143" customFormat="1">
      <c r="A48" s="273" t="s">
        <v>693</v>
      </c>
      <c r="B48" s="413" t="s">
        <v>694</v>
      </c>
      <c r="C48" s="413"/>
      <c r="D48" s="413"/>
      <c r="E48" s="274" t="s">
        <v>213</v>
      </c>
      <c r="F48" s="274" t="s">
        <v>273</v>
      </c>
      <c r="G48" s="140">
        <v>155107000</v>
      </c>
      <c r="H48" s="141">
        <v>-1</v>
      </c>
      <c r="I48" s="142">
        <f t="shared" si="0"/>
        <v>-155107</v>
      </c>
      <c r="J48" s="176"/>
    </row>
    <row r="49" spans="1:46" s="143" customFormat="1">
      <c r="A49" s="273" t="s">
        <v>711</v>
      </c>
      <c r="B49" s="413" t="s">
        <v>694</v>
      </c>
      <c r="C49" s="413"/>
      <c r="D49" s="413"/>
      <c r="E49" s="274" t="s">
        <v>213</v>
      </c>
      <c r="F49" s="274" t="s">
        <v>273</v>
      </c>
      <c r="G49" s="140">
        <v>338812000</v>
      </c>
      <c r="H49" s="141">
        <v>-1</v>
      </c>
      <c r="I49" s="142">
        <f t="shared" ref="I49:I51" si="6">+ROUND(H49*G49/1000,1)</f>
        <v>-338812</v>
      </c>
      <c r="J49" s="176"/>
    </row>
    <row r="50" spans="1:46" s="143" customFormat="1">
      <c r="A50" s="273" t="s">
        <v>712</v>
      </c>
      <c r="B50" s="413" t="s">
        <v>694</v>
      </c>
      <c r="C50" s="413"/>
      <c r="D50" s="413"/>
      <c r="E50" s="274" t="s">
        <v>213</v>
      </c>
      <c r="F50" s="274" t="s">
        <v>273</v>
      </c>
      <c r="G50" s="140">
        <v>57226000</v>
      </c>
      <c r="H50" s="141">
        <v>-1</v>
      </c>
      <c r="I50" s="142">
        <f t="shared" si="6"/>
        <v>-57226</v>
      </c>
      <c r="J50" s="176"/>
    </row>
    <row r="51" spans="1:46" s="143" customFormat="1">
      <c r="A51" s="273" t="s">
        <v>713</v>
      </c>
      <c r="B51" s="413" t="s">
        <v>694</v>
      </c>
      <c r="C51" s="413"/>
      <c r="D51" s="413"/>
      <c r="E51" s="274" t="s">
        <v>213</v>
      </c>
      <c r="F51" s="274" t="s">
        <v>273</v>
      </c>
      <c r="G51" s="140">
        <v>175850000</v>
      </c>
      <c r="H51" s="141">
        <v>-1</v>
      </c>
      <c r="I51" s="142">
        <f t="shared" si="6"/>
        <v>-175850</v>
      </c>
      <c r="J51" s="176"/>
    </row>
    <row r="52" spans="1:46" s="143" customFormat="1">
      <c r="A52" s="273" t="s">
        <v>699</v>
      </c>
      <c r="B52" s="413" t="s">
        <v>700</v>
      </c>
      <c r="C52" s="413"/>
      <c r="D52" s="413"/>
      <c r="E52" s="274" t="s">
        <v>687</v>
      </c>
      <c r="F52" s="274" t="s">
        <v>114</v>
      </c>
      <c r="G52" s="140">
        <v>183648787.46000001</v>
      </c>
      <c r="H52" s="141">
        <v>-1</v>
      </c>
      <c r="I52" s="142">
        <f t="shared" ref="I52:I60" si="7">+ROUND(H52*G52/1000,1)</f>
        <v>-183648.8</v>
      </c>
      <c r="J52" s="176"/>
    </row>
    <row r="53" spans="1:46" s="143" customFormat="1">
      <c r="A53" s="273" t="s">
        <v>701</v>
      </c>
      <c r="B53" s="413" t="s">
        <v>702</v>
      </c>
      <c r="C53" s="413"/>
      <c r="D53" s="413"/>
      <c r="E53" s="274" t="s">
        <v>213</v>
      </c>
      <c r="F53" s="274" t="s">
        <v>114</v>
      </c>
      <c r="G53" s="140">
        <v>295000000</v>
      </c>
      <c r="H53" s="141">
        <v>-1</v>
      </c>
      <c r="I53" s="142">
        <f t="shared" si="7"/>
        <v>-295000</v>
      </c>
      <c r="J53" s="176"/>
    </row>
    <row r="54" spans="1:46" s="143" customFormat="1">
      <c r="A54" s="273" t="s">
        <v>703</v>
      </c>
      <c r="B54" s="413" t="s">
        <v>704</v>
      </c>
      <c r="C54" s="413"/>
      <c r="D54" s="413"/>
      <c r="E54" s="274" t="s">
        <v>213</v>
      </c>
      <c r="F54" s="274" t="s">
        <v>114</v>
      </c>
      <c r="G54" s="140">
        <v>23000000</v>
      </c>
      <c r="H54" s="141">
        <v>-1</v>
      </c>
      <c r="I54" s="142">
        <f t="shared" si="7"/>
        <v>-23000</v>
      </c>
      <c r="J54" s="176"/>
    </row>
    <row r="55" spans="1:46" s="143" customFormat="1">
      <c r="A55" s="273" t="s">
        <v>714</v>
      </c>
      <c r="B55" s="413" t="s">
        <v>715</v>
      </c>
      <c r="C55" s="413"/>
      <c r="D55" s="413"/>
      <c r="E55" s="274" t="s">
        <v>213</v>
      </c>
      <c r="F55" s="274" t="s">
        <v>114</v>
      </c>
      <c r="G55" s="140">
        <v>35250000</v>
      </c>
      <c r="H55" s="141">
        <v>-1</v>
      </c>
      <c r="I55" s="142">
        <f t="shared" si="7"/>
        <v>-35250</v>
      </c>
      <c r="J55" s="176"/>
    </row>
    <row r="56" spans="1:46" s="143" customFormat="1">
      <c r="A56" s="273" t="s">
        <v>716</v>
      </c>
      <c r="B56" s="413" t="s">
        <v>717</v>
      </c>
      <c r="C56" s="413"/>
      <c r="D56" s="413"/>
      <c r="E56" s="274" t="s">
        <v>115</v>
      </c>
      <c r="F56" s="274" t="s">
        <v>114</v>
      </c>
      <c r="G56" s="140">
        <v>15525000</v>
      </c>
      <c r="H56" s="141">
        <v>-1</v>
      </c>
      <c r="I56" s="142">
        <f t="shared" si="7"/>
        <v>-15525</v>
      </c>
      <c r="J56" s="176"/>
    </row>
    <row r="57" spans="1:46" s="279" customFormat="1">
      <c r="A57" s="270" t="s">
        <v>718</v>
      </c>
      <c r="B57" s="441" t="s">
        <v>719</v>
      </c>
      <c r="C57" s="441"/>
      <c r="D57" s="441"/>
      <c r="E57" s="271" t="s">
        <v>115</v>
      </c>
      <c r="F57" s="271" t="s">
        <v>114</v>
      </c>
      <c r="G57" s="165">
        <v>5479000</v>
      </c>
      <c r="H57" s="272">
        <v>-2</v>
      </c>
      <c r="I57" s="265">
        <f t="shared" si="7"/>
        <v>-10958</v>
      </c>
      <c r="J57" s="278"/>
    </row>
    <row r="58" spans="1:46" s="279" customFormat="1">
      <c r="A58" s="270" t="s">
        <v>720</v>
      </c>
      <c r="B58" s="441" t="s">
        <v>721</v>
      </c>
      <c r="C58" s="441"/>
      <c r="D58" s="441"/>
      <c r="E58" s="271" t="s">
        <v>115</v>
      </c>
      <c r="F58" s="271" t="s">
        <v>114</v>
      </c>
      <c r="G58" s="165">
        <v>36033000</v>
      </c>
      <c r="H58" s="272">
        <v>-1</v>
      </c>
      <c r="I58" s="265">
        <f t="shared" si="7"/>
        <v>-36033</v>
      </c>
      <c r="J58" s="278"/>
    </row>
    <row r="59" spans="1:46" s="279" customFormat="1">
      <c r="A59" s="270" t="s">
        <v>722</v>
      </c>
      <c r="B59" s="441" t="s">
        <v>723</v>
      </c>
      <c r="C59" s="441"/>
      <c r="D59" s="441"/>
      <c r="E59" s="271" t="s">
        <v>687</v>
      </c>
      <c r="F59" s="271" t="s">
        <v>114</v>
      </c>
      <c r="G59" s="165">
        <v>1454430037.9400001</v>
      </c>
      <c r="H59" s="272">
        <v>-1</v>
      </c>
      <c r="I59" s="265">
        <f t="shared" si="7"/>
        <v>-1454430</v>
      </c>
      <c r="J59" s="278"/>
    </row>
    <row r="60" spans="1:46" s="279" customFormat="1">
      <c r="A60" s="270">
        <v>71351200</v>
      </c>
      <c r="B60" s="441" t="s">
        <v>723</v>
      </c>
      <c r="C60" s="441"/>
      <c r="D60" s="441"/>
      <c r="E60" s="271" t="s">
        <v>687</v>
      </c>
      <c r="F60" s="271" t="s">
        <v>114</v>
      </c>
      <c r="G60" s="280">
        <v>1208993800</v>
      </c>
      <c r="H60" s="272">
        <v>1</v>
      </c>
      <c r="I60" s="265">
        <f t="shared" si="7"/>
        <v>1208993.8</v>
      </c>
      <c r="J60" s="278"/>
    </row>
    <row r="61" spans="1:46" s="178" customFormat="1" ht="20.95" customHeight="1">
      <c r="B61" s="431"/>
      <c r="C61" s="431"/>
      <c r="D61" s="431"/>
      <c r="I61" s="179"/>
    </row>
    <row r="62" spans="1:46" s="132" customFormat="1" ht="45" customHeight="1">
      <c r="A62" s="421" t="s">
        <v>119</v>
      </c>
      <c r="B62" s="422"/>
      <c r="C62" s="422"/>
      <c r="D62" s="422"/>
      <c r="E62" s="422"/>
      <c r="F62" s="422"/>
      <c r="G62" s="422"/>
      <c r="H62" s="423"/>
      <c r="I62" s="131">
        <f>+I63</f>
        <v>25402</v>
      </c>
      <c r="J62" s="116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</row>
    <row r="63" spans="1:46" s="132" customFormat="1" ht="17.899999999999999" customHeight="1">
      <c r="A63" s="133" t="s">
        <v>111</v>
      </c>
      <c r="B63" s="133" t="s">
        <v>112</v>
      </c>
      <c r="C63" s="133" t="s">
        <v>113</v>
      </c>
      <c r="D63" s="424" t="s">
        <v>48</v>
      </c>
      <c r="E63" s="425"/>
      <c r="F63" s="425"/>
      <c r="G63" s="425"/>
      <c r="H63" s="426"/>
      <c r="I63" s="134">
        <f>+I64</f>
        <v>25402</v>
      </c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</row>
    <row r="64" spans="1:46" s="137" customFormat="1" ht="54.95" customHeight="1">
      <c r="A64" s="135" t="s">
        <v>120</v>
      </c>
      <c r="B64" s="427" t="s">
        <v>121</v>
      </c>
      <c r="C64" s="427"/>
      <c r="D64" s="427"/>
      <c r="E64" s="427"/>
      <c r="F64" s="427"/>
      <c r="G64" s="427"/>
      <c r="H64" s="427"/>
      <c r="I64" s="136">
        <f>+I65</f>
        <v>25402</v>
      </c>
      <c r="J64" s="172"/>
      <c r="K64" s="172"/>
      <c r="L64" s="172"/>
      <c r="M64" s="172"/>
      <c r="N64" s="172"/>
      <c r="O64" s="172"/>
      <c r="P64" s="172"/>
      <c r="Q64" s="172"/>
      <c r="R64" s="172"/>
      <c r="S64" s="172"/>
      <c r="T64" s="172"/>
      <c r="U64" s="172"/>
      <c r="V64" s="172"/>
      <c r="W64" s="172"/>
      <c r="X64" s="172"/>
      <c r="Y64" s="172"/>
      <c r="Z64" s="172"/>
      <c r="AA64" s="172"/>
      <c r="AB64" s="172"/>
      <c r="AC64" s="172"/>
      <c r="AD64" s="172"/>
      <c r="AE64" s="172"/>
      <c r="AF64" s="172"/>
      <c r="AG64" s="172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2"/>
      <c r="AT64" s="172"/>
    </row>
    <row r="65" spans="1:9" s="12" customFormat="1" ht="20.95" customHeight="1">
      <c r="A65" s="138"/>
      <c r="B65" s="420" t="s">
        <v>122</v>
      </c>
      <c r="C65" s="420"/>
      <c r="D65" s="420"/>
      <c r="E65" s="138"/>
      <c r="F65" s="138"/>
      <c r="G65" s="138"/>
      <c r="H65" s="138"/>
      <c r="I65" s="139">
        <f>SUM(I66:I165)</f>
        <v>25402</v>
      </c>
    </row>
    <row r="66" spans="1:9" s="143" customFormat="1" ht="17.75" customHeight="1">
      <c r="A66" s="109" t="s">
        <v>123</v>
      </c>
      <c r="B66" s="417" t="s">
        <v>214</v>
      </c>
      <c r="C66" s="418"/>
      <c r="D66" s="419"/>
      <c r="E66" s="95" t="s">
        <v>213</v>
      </c>
      <c r="F66" s="95" t="s">
        <v>114</v>
      </c>
      <c r="G66" s="140">
        <v>59760</v>
      </c>
      <c r="H66" s="141">
        <v>5</v>
      </c>
      <c r="I66" s="265">
        <f>+ROUNDUP(H66*G66/1000,1)</f>
        <v>298.8</v>
      </c>
    </row>
    <row r="67" spans="1:9" s="143" customFormat="1">
      <c r="A67" s="109" t="s">
        <v>124</v>
      </c>
      <c r="B67" s="413" t="s">
        <v>215</v>
      </c>
      <c r="C67" s="413"/>
      <c r="D67" s="413"/>
      <c r="E67" s="95" t="s">
        <v>213</v>
      </c>
      <c r="F67" s="95" t="s">
        <v>114</v>
      </c>
      <c r="G67" s="140">
        <v>24000</v>
      </c>
      <c r="H67" s="141">
        <v>2</v>
      </c>
      <c r="I67" s="265">
        <f t="shared" ref="I67:I130" si="8">+ROUNDUP(H67*G67/1000,1)</f>
        <v>48</v>
      </c>
    </row>
    <row r="68" spans="1:9" s="143" customFormat="1">
      <c r="A68" s="109" t="s">
        <v>125</v>
      </c>
      <c r="B68" s="413" t="s">
        <v>216</v>
      </c>
      <c r="C68" s="413"/>
      <c r="D68" s="413"/>
      <c r="E68" s="95" t="s">
        <v>213</v>
      </c>
      <c r="F68" s="95" t="s">
        <v>114</v>
      </c>
      <c r="G68" s="140">
        <v>28500</v>
      </c>
      <c r="H68" s="141">
        <v>8</v>
      </c>
      <c r="I68" s="265">
        <f t="shared" si="8"/>
        <v>228</v>
      </c>
    </row>
    <row r="69" spans="1:9" s="143" customFormat="1" ht="17.75" customHeight="1">
      <c r="A69" s="109" t="s">
        <v>126</v>
      </c>
      <c r="B69" s="413" t="s">
        <v>216</v>
      </c>
      <c r="C69" s="413"/>
      <c r="D69" s="413"/>
      <c r="E69" s="95" t="s">
        <v>213</v>
      </c>
      <c r="F69" s="95" t="s">
        <v>114</v>
      </c>
      <c r="G69" s="140">
        <v>21999.99</v>
      </c>
      <c r="H69" s="141">
        <v>8</v>
      </c>
      <c r="I69" s="265">
        <f t="shared" si="8"/>
        <v>176</v>
      </c>
    </row>
    <row r="70" spans="1:9" s="143" customFormat="1" ht="17.75" customHeight="1">
      <c r="A70" s="109" t="s">
        <v>127</v>
      </c>
      <c r="B70" s="413" t="s">
        <v>216</v>
      </c>
      <c r="C70" s="413"/>
      <c r="D70" s="413"/>
      <c r="E70" s="95" t="s">
        <v>213</v>
      </c>
      <c r="F70" s="95" t="s">
        <v>114</v>
      </c>
      <c r="G70" s="140">
        <v>27500</v>
      </c>
      <c r="H70" s="141">
        <v>16</v>
      </c>
      <c r="I70" s="265">
        <f t="shared" si="8"/>
        <v>440</v>
      </c>
    </row>
    <row r="71" spans="1:9" s="143" customFormat="1">
      <c r="A71" s="109" t="s">
        <v>128</v>
      </c>
      <c r="B71" s="413" t="s">
        <v>217</v>
      </c>
      <c r="C71" s="413"/>
      <c r="D71" s="413"/>
      <c r="E71" s="95" t="s">
        <v>213</v>
      </c>
      <c r="F71" s="95" t="s">
        <v>114</v>
      </c>
      <c r="G71" s="140">
        <v>5625</v>
      </c>
      <c r="H71" s="141">
        <v>32</v>
      </c>
      <c r="I71" s="265">
        <f t="shared" si="8"/>
        <v>180</v>
      </c>
    </row>
    <row r="72" spans="1:9" s="143" customFormat="1" ht="17.75" customHeight="1">
      <c r="A72" s="109" t="s">
        <v>129</v>
      </c>
      <c r="B72" s="413" t="s">
        <v>217</v>
      </c>
      <c r="C72" s="413"/>
      <c r="D72" s="413"/>
      <c r="E72" s="95" t="s">
        <v>213</v>
      </c>
      <c r="F72" s="95" t="s">
        <v>114</v>
      </c>
      <c r="G72" s="140">
        <v>8681.25</v>
      </c>
      <c r="H72" s="141">
        <v>32</v>
      </c>
      <c r="I72" s="265">
        <f t="shared" si="8"/>
        <v>277.8</v>
      </c>
    </row>
    <row r="73" spans="1:9" s="143" customFormat="1" ht="17.75" customHeight="1">
      <c r="A73" s="109" t="s">
        <v>130</v>
      </c>
      <c r="B73" s="413" t="s">
        <v>217</v>
      </c>
      <c r="C73" s="413"/>
      <c r="D73" s="413"/>
      <c r="E73" s="95" t="s">
        <v>213</v>
      </c>
      <c r="F73" s="95" t="s">
        <v>114</v>
      </c>
      <c r="G73" s="140">
        <v>16875</v>
      </c>
      <c r="H73" s="141">
        <v>64</v>
      </c>
      <c r="I73" s="265">
        <f t="shared" si="8"/>
        <v>1080</v>
      </c>
    </row>
    <row r="74" spans="1:9" s="143" customFormat="1">
      <c r="A74" s="109" t="s">
        <v>131</v>
      </c>
      <c r="B74" s="413" t="s">
        <v>218</v>
      </c>
      <c r="C74" s="413"/>
      <c r="D74" s="413"/>
      <c r="E74" s="95" t="s">
        <v>213</v>
      </c>
      <c r="F74" s="95" t="s">
        <v>114</v>
      </c>
      <c r="G74" s="140">
        <v>67500</v>
      </c>
      <c r="H74" s="141">
        <v>4</v>
      </c>
      <c r="I74" s="265">
        <f t="shared" si="8"/>
        <v>270</v>
      </c>
    </row>
    <row r="75" spans="1:9" s="143" customFormat="1" ht="17.75" customHeight="1">
      <c r="A75" s="109" t="s">
        <v>132</v>
      </c>
      <c r="B75" s="413" t="s">
        <v>217</v>
      </c>
      <c r="C75" s="413"/>
      <c r="D75" s="413"/>
      <c r="E75" s="95" t="s">
        <v>213</v>
      </c>
      <c r="F75" s="95" t="s">
        <v>114</v>
      </c>
      <c r="G75" s="140">
        <v>14750</v>
      </c>
      <c r="H75" s="141">
        <v>8</v>
      </c>
      <c r="I75" s="265">
        <f t="shared" si="8"/>
        <v>118</v>
      </c>
    </row>
    <row r="76" spans="1:9" s="143" customFormat="1">
      <c r="A76" s="109" t="s">
        <v>133</v>
      </c>
      <c r="B76" s="413" t="s">
        <v>219</v>
      </c>
      <c r="C76" s="413"/>
      <c r="D76" s="413"/>
      <c r="E76" s="95" t="s">
        <v>213</v>
      </c>
      <c r="F76" s="95" t="s">
        <v>114</v>
      </c>
      <c r="G76" s="140">
        <v>11625</v>
      </c>
      <c r="H76" s="141">
        <v>8</v>
      </c>
      <c r="I76" s="265">
        <f t="shared" si="8"/>
        <v>93</v>
      </c>
    </row>
    <row r="77" spans="1:9" s="143" customFormat="1" ht="17.75" customHeight="1">
      <c r="A77" s="109" t="s">
        <v>134</v>
      </c>
      <c r="B77" s="417" t="s">
        <v>214</v>
      </c>
      <c r="C77" s="418"/>
      <c r="D77" s="419"/>
      <c r="E77" s="95" t="s">
        <v>213</v>
      </c>
      <c r="F77" s="95" t="s">
        <v>114</v>
      </c>
      <c r="G77" s="140">
        <v>97800</v>
      </c>
      <c r="H77" s="141">
        <v>4</v>
      </c>
      <c r="I77" s="265">
        <f t="shared" si="8"/>
        <v>391.2</v>
      </c>
    </row>
    <row r="78" spans="1:9" s="143" customFormat="1">
      <c r="A78" s="109" t="s">
        <v>135</v>
      </c>
      <c r="B78" s="413" t="s">
        <v>220</v>
      </c>
      <c r="C78" s="413"/>
      <c r="D78" s="413"/>
      <c r="E78" s="95" t="s">
        <v>213</v>
      </c>
      <c r="F78" s="95" t="s">
        <v>114</v>
      </c>
      <c r="G78" s="140">
        <v>62700</v>
      </c>
      <c r="H78" s="141">
        <v>4</v>
      </c>
      <c r="I78" s="265">
        <f t="shared" si="8"/>
        <v>250.8</v>
      </c>
    </row>
    <row r="79" spans="1:9" s="143" customFormat="1">
      <c r="A79" s="109" t="s">
        <v>136</v>
      </c>
      <c r="B79" s="413" t="s">
        <v>221</v>
      </c>
      <c r="C79" s="413"/>
      <c r="D79" s="413"/>
      <c r="E79" s="95" t="s">
        <v>213</v>
      </c>
      <c r="F79" s="95" t="s">
        <v>114</v>
      </c>
      <c r="G79" s="140">
        <v>70083.3</v>
      </c>
      <c r="H79" s="141">
        <v>4</v>
      </c>
      <c r="I79" s="265">
        <f t="shared" si="8"/>
        <v>280.40000000000003</v>
      </c>
    </row>
    <row r="80" spans="1:9" s="143" customFormat="1">
      <c r="A80" s="109" t="s">
        <v>137</v>
      </c>
      <c r="B80" s="413" t="s">
        <v>222</v>
      </c>
      <c r="C80" s="413"/>
      <c r="D80" s="413"/>
      <c r="E80" s="95" t="s">
        <v>213</v>
      </c>
      <c r="F80" s="95" t="s">
        <v>114</v>
      </c>
      <c r="G80" s="140">
        <v>61080</v>
      </c>
      <c r="H80" s="141">
        <v>40</v>
      </c>
      <c r="I80" s="265">
        <f t="shared" si="8"/>
        <v>2443.1999999999998</v>
      </c>
    </row>
    <row r="81" spans="1:9" s="143" customFormat="1" ht="17.75" customHeight="1">
      <c r="A81" s="109" t="s">
        <v>138</v>
      </c>
      <c r="B81" s="413" t="s">
        <v>221</v>
      </c>
      <c r="C81" s="413"/>
      <c r="D81" s="413"/>
      <c r="E81" s="95" t="s">
        <v>213</v>
      </c>
      <c r="F81" s="95" t="s">
        <v>114</v>
      </c>
      <c r="G81" s="140">
        <v>92595</v>
      </c>
      <c r="H81" s="141">
        <v>4</v>
      </c>
      <c r="I81" s="265">
        <f t="shared" si="8"/>
        <v>370.40000000000003</v>
      </c>
    </row>
    <row r="82" spans="1:9" s="143" customFormat="1" ht="17.75" customHeight="1">
      <c r="A82" s="109" t="s">
        <v>139</v>
      </c>
      <c r="B82" s="413" t="s">
        <v>221</v>
      </c>
      <c r="C82" s="413"/>
      <c r="D82" s="413"/>
      <c r="E82" s="95" t="s">
        <v>213</v>
      </c>
      <c r="F82" s="95" t="s">
        <v>114</v>
      </c>
      <c r="G82" s="140">
        <v>45600</v>
      </c>
      <c r="H82" s="141">
        <v>12</v>
      </c>
      <c r="I82" s="265">
        <f t="shared" si="8"/>
        <v>547.20000000000005</v>
      </c>
    </row>
    <row r="83" spans="1:9" s="143" customFormat="1">
      <c r="A83" s="109" t="s">
        <v>140</v>
      </c>
      <c r="B83" s="413" t="s">
        <v>223</v>
      </c>
      <c r="C83" s="413"/>
      <c r="D83" s="413"/>
      <c r="E83" s="95" t="s">
        <v>213</v>
      </c>
      <c r="F83" s="95" t="s">
        <v>114</v>
      </c>
      <c r="G83" s="140">
        <v>2096.25</v>
      </c>
      <c r="H83" s="141">
        <v>8</v>
      </c>
      <c r="I83" s="265">
        <f t="shared" si="8"/>
        <v>16.8</v>
      </c>
    </row>
    <row r="84" spans="1:9" s="143" customFormat="1" ht="17.75" customHeight="1">
      <c r="A84" s="109" t="s">
        <v>141</v>
      </c>
      <c r="B84" s="413" t="s">
        <v>221</v>
      </c>
      <c r="C84" s="413"/>
      <c r="D84" s="413"/>
      <c r="E84" s="95" t="s">
        <v>213</v>
      </c>
      <c r="F84" s="95" t="s">
        <v>114</v>
      </c>
      <c r="G84" s="140">
        <v>48900</v>
      </c>
      <c r="H84" s="141">
        <v>2</v>
      </c>
      <c r="I84" s="265">
        <f t="shared" si="8"/>
        <v>97.8</v>
      </c>
    </row>
    <row r="85" spans="1:9" s="143" customFormat="1" ht="17.75" customHeight="1">
      <c r="A85" s="109" t="s">
        <v>142</v>
      </c>
      <c r="B85" s="413" t="s">
        <v>216</v>
      </c>
      <c r="C85" s="413"/>
      <c r="D85" s="413"/>
      <c r="E85" s="95" t="s">
        <v>213</v>
      </c>
      <c r="F85" s="95" t="s">
        <v>114</v>
      </c>
      <c r="G85" s="140">
        <v>124950</v>
      </c>
      <c r="H85" s="141">
        <v>4</v>
      </c>
      <c r="I85" s="265">
        <f t="shared" si="8"/>
        <v>499.8</v>
      </c>
    </row>
    <row r="86" spans="1:9" s="143" customFormat="1" ht="17.75" customHeight="1">
      <c r="A86" s="109" t="s">
        <v>143</v>
      </c>
      <c r="B86" s="413" t="s">
        <v>216</v>
      </c>
      <c r="C86" s="413"/>
      <c r="D86" s="413"/>
      <c r="E86" s="95" t="s">
        <v>213</v>
      </c>
      <c r="F86" s="95" t="s">
        <v>114</v>
      </c>
      <c r="G86" s="140">
        <v>47998</v>
      </c>
      <c r="H86" s="141">
        <v>4</v>
      </c>
      <c r="I86" s="265">
        <f t="shared" si="8"/>
        <v>192</v>
      </c>
    </row>
    <row r="87" spans="1:9" s="143" customFormat="1" ht="17.75" customHeight="1">
      <c r="A87" s="109" t="s">
        <v>144</v>
      </c>
      <c r="B87" s="413" t="s">
        <v>221</v>
      </c>
      <c r="C87" s="413"/>
      <c r="D87" s="413"/>
      <c r="E87" s="95" t="s">
        <v>213</v>
      </c>
      <c r="F87" s="95" t="s">
        <v>114</v>
      </c>
      <c r="G87" s="140">
        <v>58000</v>
      </c>
      <c r="H87" s="141">
        <v>4</v>
      </c>
      <c r="I87" s="265">
        <f t="shared" si="8"/>
        <v>232</v>
      </c>
    </row>
    <row r="88" spans="1:9" s="143" customFormat="1">
      <c r="A88" s="109" t="s">
        <v>145</v>
      </c>
      <c r="B88" s="413" t="s">
        <v>224</v>
      </c>
      <c r="C88" s="413"/>
      <c r="D88" s="413"/>
      <c r="E88" s="95" t="s">
        <v>213</v>
      </c>
      <c r="F88" s="95" t="s">
        <v>114</v>
      </c>
      <c r="G88" s="140">
        <v>180000</v>
      </c>
      <c r="H88" s="141">
        <v>1</v>
      </c>
      <c r="I88" s="265">
        <f t="shared" si="8"/>
        <v>180</v>
      </c>
    </row>
    <row r="89" spans="1:9" s="143" customFormat="1">
      <c r="A89" s="109" t="s">
        <v>146</v>
      </c>
      <c r="B89" s="413" t="s">
        <v>225</v>
      </c>
      <c r="C89" s="413"/>
      <c r="D89" s="413"/>
      <c r="E89" s="95" t="s">
        <v>213</v>
      </c>
      <c r="F89" s="95" t="s">
        <v>114</v>
      </c>
      <c r="G89" s="140">
        <v>129600</v>
      </c>
      <c r="H89" s="141">
        <v>1</v>
      </c>
      <c r="I89" s="265">
        <f t="shared" si="8"/>
        <v>129.6</v>
      </c>
    </row>
    <row r="90" spans="1:9" s="143" customFormat="1" ht="17.75" customHeight="1">
      <c r="A90" s="109" t="s">
        <v>147</v>
      </c>
      <c r="B90" s="413" t="s">
        <v>226</v>
      </c>
      <c r="C90" s="413"/>
      <c r="D90" s="413"/>
      <c r="E90" s="95" t="s">
        <v>213</v>
      </c>
      <c r="F90" s="95" t="s">
        <v>114</v>
      </c>
      <c r="G90" s="140">
        <v>144000</v>
      </c>
      <c r="H90" s="141">
        <v>1</v>
      </c>
      <c r="I90" s="265">
        <f t="shared" si="8"/>
        <v>144</v>
      </c>
    </row>
    <row r="91" spans="1:9" s="143" customFormat="1" ht="17.75" customHeight="1">
      <c r="A91" s="109" t="s">
        <v>148</v>
      </c>
      <c r="B91" s="413" t="s">
        <v>217</v>
      </c>
      <c r="C91" s="413"/>
      <c r="D91" s="413"/>
      <c r="E91" s="95" t="s">
        <v>213</v>
      </c>
      <c r="F91" s="95" t="s">
        <v>114</v>
      </c>
      <c r="G91" s="140">
        <v>24690</v>
      </c>
      <c r="H91" s="141">
        <v>4</v>
      </c>
      <c r="I91" s="265">
        <f t="shared" si="8"/>
        <v>98.8</v>
      </c>
    </row>
    <row r="92" spans="1:9" s="143" customFormat="1">
      <c r="A92" s="109" t="s">
        <v>149</v>
      </c>
      <c r="B92" s="413" t="s">
        <v>219</v>
      </c>
      <c r="C92" s="413"/>
      <c r="D92" s="413"/>
      <c r="E92" s="95" t="s">
        <v>213</v>
      </c>
      <c r="F92" s="95" t="s">
        <v>114</v>
      </c>
      <c r="G92" s="140">
        <v>52800</v>
      </c>
      <c r="H92" s="141">
        <v>1</v>
      </c>
      <c r="I92" s="265">
        <f t="shared" si="8"/>
        <v>52.8</v>
      </c>
    </row>
    <row r="93" spans="1:9" s="143" customFormat="1" ht="17.75" customHeight="1">
      <c r="A93" s="109" t="s">
        <v>150</v>
      </c>
      <c r="B93" s="417" t="s">
        <v>214</v>
      </c>
      <c r="C93" s="418"/>
      <c r="D93" s="419"/>
      <c r="E93" s="95" t="s">
        <v>213</v>
      </c>
      <c r="F93" s="95" t="s">
        <v>114</v>
      </c>
      <c r="G93" s="140">
        <v>52800</v>
      </c>
      <c r="H93" s="141">
        <v>1</v>
      </c>
      <c r="I93" s="265">
        <f t="shared" si="8"/>
        <v>52.8</v>
      </c>
    </row>
    <row r="94" spans="1:9" s="143" customFormat="1">
      <c r="A94" s="109" t="s">
        <v>151</v>
      </c>
      <c r="B94" s="413" t="s">
        <v>227</v>
      </c>
      <c r="C94" s="413"/>
      <c r="D94" s="413"/>
      <c r="E94" s="95" t="s">
        <v>213</v>
      </c>
      <c r="F94" s="95" t="s">
        <v>114</v>
      </c>
      <c r="G94" s="140">
        <v>300000</v>
      </c>
      <c r="H94" s="141">
        <v>1</v>
      </c>
      <c r="I94" s="265">
        <f t="shared" si="8"/>
        <v>300</v>
      </c>
    </row>
    <row r="95" spans="1:9" s="143" customFormat="1" ht="17.75" customHeight="1">
      <c r="A95" s="109" t="s">
        <v>152</v>
      </c>
      <c r="B95" s="413" t="s">
        <v>217</v>
      </c>
      <c r="C95" s="413"/>
      <c r="D95" s="413"/>
      <c r="E95" s="95" t="s">
        <v>213</v>
      </c>
      <c r="F95" s="95" t="s">
        <v>114</v>
      </c>
      <c r="G95" s="140">
        <v>7437.5</v>
      </c>
      <c r="H95" s="141">
        <v>32</v>
      </c>
      <c r="I95" s="265">
        <f t="shared" si="8"/>
        <v>238</v>
      </c>
    </row>
    <row r="96" spans="1:9" s="143" customFormat="1" ht="17.75" customHeight="1">
      <c r="A96" s="109" t="s">
        <v>153</v>
      </c>
      <c r="B96" s="413" t="s">
        <v>221</v>
      </c>
      <c r="C96" s="413"/>
      <c r="D96" s="413"/>
      <c r="E96" s="95" t="s">
        <v>213</v>
      </c>
      <c r="F96" s="95" t="s">
        <v>114</v>
      </c>
      <c r="G96" s="140">
        <v>97200</v>
      </c>
      <c r="H96" s="141">
        <v>1</v>
      </c>
      <c r="I96" s="265">
        <f t="shared" si="8"/>
        <v>97.2</v>
      </c>
    </row>
    <row r="97" spans="1:9" s="143" customFormat="1" ht="17.75" customHeight="1">
      <c r="A97" s="109" t="s">
        <v>154</v>
      </c>
      <c r="B97" s="413" t="s">
        <v>217</v>
      </c>
      <c r="C97" s="413"/>
      <c r="D97" s="413"/>
      <c r="E97" s="95" t="s">
        <v>213</v>
      </c>
      <c r="F97" s="95" t="s">
        <v>114</v>
      </c>
      <c r="G97" s="140">
        <v>23280</v>
      </c>
      <c r="H97" s="141">
        <v>10</v>
      </c>
      <c r="I97" s="265">
        <f t="shared" si="8"/>
        <v>232.8</v>
      </c>
    </row>
    <row r="98" spans="1:9" s="143" customFormat="1">
      <c r="A98" s="109" t="s">
        <v>155</v>
      </c>
      <c r="B98" s="413" t="s">
        <v>228</v>
      </c>
      <c r="C98" s="413"/>
      <c r="D98" s="413"/>
      <c r="E98" s="95" t="s">
        <v>213</v>
      </c>
      <c r="F98" s="95" t="s">
        <v>114</v>
      </c>
      <c r="G98" s="140">
        <v>43800</v>
      </c>
      <c r="H98" s="141">
        <v>2</v>
      </c>
      <c r="I98" s="265">
        <f t="shared" si="8"/>
        <v>87.6</v>
      </c>
    </row>
    <row r="99" spans="1:9" s="143" customFormat="1">
      <c r="A99" s="109" t="s">
        <v>156</v>
      </c>
      <c r="B99" s="413" t="s">
        <v>229</v>
      </c>
      <c r="C99" s="413"/>
      <c r="D99" s="413"/>
      <c r="E99" s="95" t="s">
        <v>213</v>
      </c>
      <c r="F99" s="95" t="s">
        <v>114</v>
      </c>
      <c r="G99" s="140">
        <v>41100</v>
      </c>
      <c r="H99" s="141">
        <v>4</v>
      </c>
      <c r="I99" s="265">
        <f t="shared" si="8"/>
        <v>164.4</v>
      </c>
    </row>
    <row r="100" spans="1:9" s="143" customFormat="1">
      <c r="A100" s="109" t="s">
        <v>157</v>
      </c>
      <c r="B100" s="413" t="s">
        <v>230</v>
      </c>
      <c r="C100" s="413"/>
      <c r="D100" s="413"/>
      <c r="E100" s="95" t="s">
        <v>213</v>
      </c>
      <c r="F100" s="95" t="s">
        <v>114</v>
      </c>
      <c r="G100" s="140">
        <v>29700</v>
      </c>
      <c r="H100" s="141">
        <v>4</v>
      </c>
      <c r="I100" s="265">
        <f t="shared" si="8"/>
        <v>118.8</v>
      </c>
    </row>
    <row r="101" spans="1:9" s="143" customFormat="1">
      <c r="A101" s="109" t="s">
        <v>158</v>
      </c>
      <c r="B101" s="413" t="s">
        <v>231</v>
      </c>
      <c r="C101" s="413"/>
      <c r="D101" s="413"/>
      <c r="E101" s="95" t="s">
        <v>213</v>
      </c>
      <c r="F101" s="95" t="s">
        <v>114</v>
      </c>
      <c r="G101" s="140">
        <v>1129.5999999999999</v>
      </c>
      <c r="H101" s="141">
        <v>30</v>
      </c>
      <c r="I101" s="265">
        <f t="shared" si="8"/>
        <v>33.9</v>
      </c>
    </row>
    <row r="102" spans="1:9" s="143" customFormat="1">
      <c r="A102" s="109" t="s">
        <v>159</v>
      </c>
      <c r="B102" s="413" t="s">
        <v>232</v>
      </c>
      <c r="C102" s="413"/>
      <c r="D102" s="413"/>
      <c r="E102" s="95" t="s">
        <v>213</v>
      </c>
      <c r="F102" s="95" t="s">
        <v>114</v>
      </c>
      <c r="G102" s="140">
        <v>3000</v>
      </c>
      <c r="H102" s="141">
        <v>15</v>
      </c>
      <c r="I102" s="265">
        <f t="shared" si="8"/>
        <v>45</v>
      </c>
    </row>
    <row r="103" spans="1:9" s="143" customFormat="1">
      <c r="A103" s="109" t="s">
        <v>160</v>
      </c>
      <c r="B103" s="413" t="s">
        <v>233</v>
      </c>
      <c r="C103" s="413"/>
      <c r="D103" s="413"/>
      <c r="E103" s="95" t="s">
        <v>213</v>
      </c>
      <c r="F103" s="95" t="s">
        <v>114</v>
      </c>
      <c r="G103" s="140">
        <v>1400</v>
      </c>
      <c r="H103" s="141">
        <v>20</v>
      </c>
      <c r="I103" s="265">
        <f t="shared" si="8"/>
        <v>28</v>
      </c>
    </row>
    <row r="104" spans="1:9" s="143" customFormat="1">
      <c r="A104" s="109" t="s">
        <v>161</v>
      </c>
      <c r="B104" s="413" t="s">
        <v>234</v>
      </c>
      <c r="C104" s="413"/>
      <c r="D104" s="413"/>
      <c r="E104" s="95" t="s">
        <v>213</v>
      </c>
      <c r="F104" s="95" t="s">
        <v>114</v>
      </c>
      <c r="G104" s="140">
        <v>297000</v>
      </c>
      <c r="H104" s="141">
        <v>1</v>
      </c>
      <c r="I104" s="265">
        <f t="shared" si="8"/>
        <v>297</v>
      </c>
    </row>
    <row r="105" spans="1:9" s="143" customFormat="1" ht="17.75" customHeight="1">
      <c r="A105" s="109" t="s">
        <v>162</v>
      </c>
      <c r="B105" s="413" t="s">
        <v>216</v>
      </c>
      <c r="C105" s="413"/>
      <c r="D105" s="413"/>
      <c r="E105" s="95" t="s">
        <v>213</v>
      </c>
      <c r="F105" s="95" t="s">
        <v>114</v>
      </c>
      <c r="G105" s="140">
        <v>95000</v>
      </c>
      <c r="H105" s="141">
        <v>2</v>
      </c>
      <c r="I105" s="265">
        <f t="shared" si="8"/>
        <v>190</v>
      </c>
    </row>
    <row r="106" spans="1:9" s="143" customFormat="1">
      <c r="A106" s="109" t="s">
        <v>163</v>
      </c>
      <c r="B106" s="413" t="s">
        <v>235</v>
      </c>
      <c r="C106" s="413"/>
      <c r="D106" s="413"/>
      <c r="E106" s="95" t="s">
        <v>213</v>
      </c>
      <c r="F106" s="95" t="s">
        <v>114</v>
      </c>
      <c r="G106" s="140">
        <v>418800</v>
      </c>
      <c r="H106" s="141">
        <v>1</v>
      </c>
      <c r="I106" s="265">
        <f t="shared" si="8"/>
        <v>418.8</v>
      </c>
    </row>
    <row r="107" spans="1:9" s="143" customFormat="1" ht="17.75" customHeight="1">
      <c r="A107" s="109" t="s">
        <v>164</v>
      </c>
      <c r="B107" s="413" t="s">
        <v>235</v>
      </c>
      <c r="C107" s="413"/>
      <c r="D107" s="413"/>
      <c r="E107" s="95" t="s">
        <v>213</v>
      </c>
      <c r="F107" s="95" t="s">
        <v>114</v>
      </c>
      <c r="G107" s="140">
        <v>310800</v>
      </c>
      <c r="H107" s="141">
        <v>1</v>
      </c>
      <c r="I107" s="265">
        <f t="shared" si="8"/>
        <v>310.8</v>
      </c>
    </row>
    <row r="108" spans="1:9" s="143" customFormat="1" ht="17.75" customHeight="1">
      <c r="A108" s="109" t="s">
        <v>165</v>
      </c>
      <c r="B108" s="413" t="s">
        <v>235</v>
      </c>
      <c r="C108" s="413"/>
      <c r="D108" s="413"/>
      <c r="E108" s="95" t="s">
        <v>213</v>
      </c>
      <c r="F108" s="95" t="s">
        <v>114</v>
      </c>
      <c r="G108" s="140">
        <v>738000</v>
      </c>
      <c r="H108" s="141">
        <v>1</v>
      </c>
      <c r="I108" s="265">
        <f t="shared" si="8"/>
        <v>738</v>
      </c>
    </row>
    <row r="109" spans="1:9" s="143" customFormat="1" ht="17.75" customHeight="1">
      <c r="A109" s="109" t="s">
        <v>166</v>
      </c>
      <c r="B109" s="413" t="s">
        <v>221</v>
      </c>
      <c r="C109" s="413"/>
      <c r="D109" s="413"/>
      <c r="E109" s="95" t="s">
        <v>213</v>
      </c>
      <c r="F109" s="95" t="s">
        <v>114</v>
      </c>
      <c r="G109" s="140">
        <v>109000</v>
      </c>
      <c r="H109" s="141">
        <v>1</v>
      </c>
      <c r="I109" s="265">
        <f t="shared" si="8"/>
        <v>109</v>
      </c>
    </row>
    <row r="110" spans="1:9" s="143" customFormat="1">
      <c r="A110" s="109" t="s">
        <v>167</v>
      </c>
      <c r="B110" s="413" t="s">
        <v>236</v>
      </c>
      <c r="C110" s="413"/>
      <c r="D110" s="413"/>
      <c r="E110" s="95" t="s">
        <v>213</v>
      </c>
      <c r="F110" s="95" t="s">
        <v>114</v>
      </c>
      <c r="G110" s="140">
        <v>6800</v>
      </c>
      <c r="H110" s="141">
        <v>2</v>
      </c>
      <c r="I110" s="265">
        <f t="shared" si="8"/>
        <v>13.6</v>
      </c>
    </row>
    <row r="111" spans="1:9" s="143" customFormat="1">
      <c r="A111" s="109" t="s">
        <v>168</v>
      </c>
      <c r="B111" s="413" t="s">
        <v>237</v>
      </c>
      <c r="C111" s="413"/>
      <c r="D111" s="413"/>
      <c r="E111" s="95" t="s">
        <v>213</v>
      </c>
      <c r="F111" s="95" t="s">
        <v>114</v>
      </c>
      <c r="G111" s="140">
        <v>5000</v>
      </c>
      <c r="H111" s="141">
        <v>1</v>
      </c>
      <c r="I111" s="265">
        <f t="shared" si="8"/>
        <v>5</v>
      </c>
    </row>
    <row r="112" spans="1:9" s="143" customFormat="1" ht="17.75" customHeight="1">
      <c r="A112" s="109" t="s">
        <v>169</v>
      </c>
      <c r="B112" s="413" t="s">
        <v>237</v>
      </c>
      <c r="C112" s="413"/>
      <c r="D112" s="413"/>
      <c r="E112" s="95" t="s">
        <v>213</v>
      </c>
      <c r="F112" s="95" t="s">
        <v>114</v>
      </c>
      <c r="G112" s="140">
        <v>12000</v>
      </c>
      <c r="H112" s="141">
        <v>1</v>
      </c>
      <c r="I112" s="265">
        <f t="shared" si="8"/>
        <v>12</v>
      </c>
    </row>
    <row r="113" spans="1:9" s="143" customFormat="1" ht="17.75" customHeight="1">
      <c r="A113" s="109" t="s">
        <v>170</v>
      </c>
      <c r="B113" s="413" t="s">
        <v>237</v>
      </c>
      <c r="C113" s="413"/>
      <c r="D113" s="413"/>
      <c r="E113" s="95" t="s">
        <v>213</v>
      </c>
      <c r="F113" s="95" t="s">
        <v>114</v>
      </c>
      <c r="G113" s="140">
        <v>21950</v>
      </c>
      <c r="H113" s="141">
        <v>1</v>
      </c>
      <c r="I113" s="265">
        <f t="shared" si="8"/>
        <v>22</v>
      </c>
    </row>
    <row r="114" spans="1:9" s="143" customFormat="1" ht="17.75" customHeight="1">
      <c r="A114" s="109" t="s">
        <v>171</v>
      </c>
      <c r="B114" s="413" t="s">
        <v>237</v>
      </c>
      <c r="C114" s="413"/>
      <c r="D114" s="413"/>
      <c r="E114" s="95" t="s">
        <v>213</v>
      </c>
      <c r="F114" s="95" t="s">
        <v>114</v>
      </c>
      <c r="G114" s="140">
        <v>40800</v>
      </c>
      <c r="H114" s="141">
        <v>2</v>
      </c>
      <c r="I114" s="265">
        <f t="shared" si="8"/>
        <v>81.599999999999994</v>
      </c>
    </row>
    <row r="115" spans="1:9" s="143" customFormat="1">
      <c r="A115" s="109" t="s">
        <v>172</v>
      </c>
      <c r="B115" s="413" t="s">
        <v>238</v>
      </c>
      <c r="C115" s="413"/>
      <c r="D115" s="413"/>
      <c r="E115" s="95" t="s">
        <v>213</v>
      </c>
      <c r="F115" s="95" t="s">
        <v>114</v>
      </c>
      <c r="G115" s="140">
        <v>2757.1428571428573</v>
      </c>
      <c r="H115" s="141">
        <v>14</v>
      </c>
      <c r="I115" s="265">
        <f t="shared" si="8"/>
        <v>38.6</v>
      </c>
    </row>
    <row r="116" spans="1:9" s="143" customFormat="1">
      <c r="A116" s="109" t="s">
        <v>173</v>
      </c>
      <c r="B116" s="413" t="s">
        <v>239</v>
      </c>
      <c r="C116" s="413"/>
      <c r="D116" s="413"/>
      <c r="E116" s="95" t="s">
        <v>213</v>
      </c>
      <c r="F116" s="95" t="s">
        <v>114</v>
      </c>
      <c r="G116" s="140">
        <v>1600</v>
      </c>
      <c r="H116" s="141">
        <v>10</v>
      </c>
      <c r="I116" s="265">
        <f t="shared" si="8"/>
        <v>16</v>
      </c>
    </row>
    <row r="117" spans="1:9" s="143" customFormat="1" ht="17.75" customHeight="1">
      <c r="A117" s="109" t="s">
        <v>174</v>
      </c>
      <c r="B117" s="413" t="s">
        <v>235</v>
      </c>
      <c r="C117" s="413"/>
      <c r="D117" s="413"/>
      <c r="E117" s="95" t="s">
        <v>213</v>
      </c>
      <c r="F117" s="95" t="s">
        <v>114</v>
      </c>
      <c r="G117" s="140">
        <v>3500</v>
      </c>
      <c r="H117" s="141">
        <v>2</v>
      </c>
      <c r="I117" s="265">
        <f t="shared" si="8"/>
        <v>7</v>
      </c>
    </row>
    <row r="118" spans="1:9" s="143" customFormat="1">
      <c r="A118" s="109" t="s">
        <v>175</v>
      </c>
      <c r="B118" s="413" t="s">
        <v>235</v>
      </c>
      <c r="C118" s="413"/>
      <c r="D118" s="413"/>
      <c r="E118" s="95" t="s">
        <v>213</v>
      </c>
      <c r="F118" s="95" t="s">
        <v>114</v>
      </c>
      <c r="G118" s="140">
        <v>1200</v>
      </c>
      <c r="H118" s="141">
        <v>1</v>
      </c>
      <c r="I118" s="265">
        <f t="shared" si="8"/>
        <v>1.2</v>
      </c>
    </row>
    <row r="119" spans="1:9" s="143" customFormat="1">
      <c r="A119" s="109" t="s">
        <v>176</v>
      </c>
      <c r="B119" s="413" t="s">
        <v>235</v>
      </c>
      <c r="C119" s="413"/>
      <c r="D119" s="413"/>
      <c r="E119" s="95" t="s">
        <v>213</v>
      </c>
      <c r="F119" s="95" t="s">
        <v>114</v>
      </c>
      <c r="G119" s="140">
        <v>500</v>
      </c>
      <c r="H119" s="141">
        <v>1</v>
      </c>
      <c r="I119" s="265">
        <f t="shared" si="8"/>
        <v>0.5</v>
      </c>
    </row>
    <row r="120" spans="1:9" s="143" customFormat="1">
      <c r="A120" s="109" t="s">
        <v>177</v>
      </c>
      <c r="B120" s="413" t="s">
        <v>240</v>
      </c>
      <c r="C120" s="413"/>
      <c r="D120" s="413"/>
      <c r="E120" s="95" t="s">
        <v>213</v>
      </c>
      <c r="F120" s="95" t="s">
        <v>114</v>
      </c>
      <c r="G120" s="140">
        <v>1250</v>
      </c>
      <c r="H120" s="141">
        <v>4</v>
      </c>
      <c r="I120" s="265">
        <f t="shared" si="8"/>
        <v>5</v>
      </c>
    </row>
    <row r="121" spans="1:9" s="143" customFormat="1">
      <c r="A121" s="109" t="s">
        <v>178</v>
      </c>
      <c r="B121" s="413" t="s">
        <v>241</v>
      </c>
      <c r="C121" s="413"/>
      <c r="D121" s="413"/>
      <c r="E121" s="95" t="s">
        <v>213</v>
      </c>
      <c r="F121" s="95" t="s">
        <v>114</v>
      </c>
      <c r="G121" s="140">
        <v>735</v>
      </c>
      <c r="H121" s="141">
        <v>2</v>
      </c>
      <c r="I121" s="265">
        <f t="shared" si="8"/>
        <v>1.5</v>
      </c>
    </row>
    <row r="122" spans="1:9" s="143" customFormat="1">
      <c r="A122" s="109" t="s">
        <v>179</v>
      </c>
      <c r="B122" s="413" t="s">
        <v>235</v>
      </c>
      <c r="C122" s="413"/>
      <c r="D122" s="413"/>
      <c r="E122" s="95" t="s">
        <v>213</v>
      </c>
      <c r="F122" s="95" t="s">
        <v>114</v>
      </c>
      <c r="G122" s="140">
        <v>732.5</v>
      </c>
      <c r="H122" s="141">
        <v>2</v>
      </c>
      <c r="I122" s="265">
        <f t="shared" si="8"/>
        <v>1.5</v>
      </c>
    </row>
    <row r="123" spans="1:9" s="143" customFormat="1">
      <c r="A123" s="109" t="s">
        <v>180</v>
      </c>
      <c r="B123" s="413" t="s">
        <v>235</v>
      </c>
      <c r="C123" s="413"/>
      <c r="D123" s="413"/>
      <c r="E123" s="95" t="s">
        <v>213</v>
      </c>
      <c r="F123" s="95" t="s">
        <v>114</v>
      </c>
      <c r="G123" s="140">
        <v>785</v>
      </c>
      <c r="H123" s="141">
        <v>2</v>
      </c>
      <c r="I123" s="265">
        <f t="shared" si="8"/>
        <v>1.6</v>
      </c>
    </row>
    <row r="124" spans="1:9" s="143" customFormat="1" ht="17.75" customHeight="1">
      <c r="A124" s="109" t="s">
        <v>181</v>
      </c>
      <c r="B124" s="413" t="s">
        <v>235</v>
      </c>
      <c r="C124" s="413"/>
      <c r="D124" s="413"/>
      <c r="E124" s="95" t="s">
        <v>213</v>
      </c>
      <c r="F124" s="95" t="s">
        <v>114</v>
      </c>
      <c r="G124" s="140">
        <v>1500</v>
      </c>
      <c r="H124" s="141">
        <v>1</v>
      </c>
      <c r="I124" s="265">
        <f t="shared" si="8"/>
        <v>1.5</v>
      </c>
    </row>
    <row r="125" spans="1:9" s="143" customFormat="1">
      <c r="A125" s="109" t="s">
        <v>182</v>
      </c>
      <c r="B125" s="413" t="s">
        <v>242</v>
      </c>
      <c r="C125" s="413"/>
      <c r="D125" s="413"/>
      <c r="E125" s="95" t="s">
        <v>213</v>
      </c>
      <c r="F125" s="95" t="s">
        <v>114</v>
      </c>
      <c r="G125" s="140">
        <v>3240</v>
      </c>
      <c r="H125" s="141">
        <v>10</v>
      </c>
      <c r="I125" s="265">
        <f t="shared" si="8"/>
        <v>32.4</v>
      </c>
    </row>
    <row r="126" spans="1:9" s="143" customFormat="1" ht="17.75" customHeight="1">
      <c r="A126" s="109" t="s">
        <v>183</v>
      </c>
      <c r="B126" s="413" t="s">
        <v>235</v>
      </c>
      <c r="C126" s="413"/>
      <c r="D126" s="413"/>
      <c r="E126" s="95" t="s">
        <v>213</v>
      </c>
      <c r="F126" s="95" t="s">
        <v>114</v>
      </c>
      <c r="G126" s="140">
        <v>10750</v>
      </c>
      <c r="H126" s="141">
        <v>2</v>
      </c>
      <c r="I126" s="265">
        <f t="shared" si="8"/>
        <v>21.5</v>
      </c>
    </row>
    <row r="127" spans="1:9" s="143" customFormat="1">
      <c r="A127" s="109" t="s">
        <v>184</v>
      </c>
      <c r="B127" s="413" t="s">
        <v>243</v>
      </c>
      <c r="C127" s="413"/>
      <c r="D127" s="413"/>
      <c r="E127" s="95" t="s">
        <v>213</v>
      </c>
      <c r="F127" s="95" t="s">
        <v>114</v>
      </c>
      <c r="G127" s="140">
        <v>900</v>
      </c>
      <c r="H127" s="141">
        <v>1</v>
      </c>
      <c r="I127" s="265">
        <f t="shared" si="8"/>
        <v>0.9</v>
      </c>
    </row>
    <row r="128" spans="1:9" s="143" customFormat="1" ht="17.75" customHeight="1">
      <c r="A128" s="109" t="s">
        <v>185</v>
      </c>
      <c r="B128" s="413" t="s">
        <v>243</v>
      </c>
      <c r="C128" s="413"/>
      <c r="D128" s="413"/>
      <c r="E128" s="95" t="s">
        <v>213</v>
      </c>
      <c r="F128" s="95" t="s">
        <v>114</v>
      </c>
      <c r="G128" s="140">
        <v>600</v>
      </c>
      <c r="H128" s="141">
        <v>1</v>
      </c>
      <c r="I128" s="265">
        <f t="shared" si="8"/>
        <v>0.6</v>
      </c>
    </row>
    <row r="129" spans="1:9" s="143" customFormat="1">
      <c r="A129" s="109" t="s">
        <v>209</v>
      </c>
      <c r="B129" s="413" t="s">
        <v>244</v>
      </c>
      <c r="C129" s="413"/>
      <c r="D129" s="413"/>
      <c r="E129" s="95" t="s">
        <v>213</v>
      </c>
      <c r="F129" s="95" t="s">
        <v>114</v>
      </c>
      <c r="G129" s="140">
        <v>1700</v>
      </c>
      <c r="H129" s="141">
        <v>2</v>
      </c>
      <c r="I129" s="265">
        <f t="shared" si="8"/>
        <v>3.4</v>
      </c>
    </row>
    <row r="130" spans="1:9" s="143" customFormat="1" ht="17.75" customHeight="1">
      <c r="A130" s="109" t="s">
        <v>210</v>
      </c>
      <c r="B130" s="413" t="s">
        <v>244</v>
      </c>
      <c r="C130" s="413"/>
      <c r="D130" s="413"/>
      <c r="E130" s="95" t="s">
        <v>213</v>
      </c>
      <c r="F130" s="95" t="s">
        <v>114</v>
      </c>
      <c r="G130" s="140">
        <v>305</v>
      </c>
      <c r="H130" s="141">
        <v>2</v>
      </c>
      <c r="I130" s="265">
        <f t="shared" si="8"/>
        <v>0.7</v>
      </c>
    </row>
    <row r="131" spans="1:9" s="143" customFormat="1">
      <c r="A131" s="109" t="s">
        <v>211</v>
      </c>
      <c r="B131" s="413" t="s">
        <v>245</v>
      </c>
      <c r="C131" s="413"/>
      <c r="D131" s="413"/>
      <c r="E131" s="95" t="s">
        <v>213</v>
      </c>
      <c r="F131" s="95" t="s">
        <v>114</v>
      </c>
      <c r="G131" s="140">
        <v>433.33333333333331</v>
      </c>
      <c r="H131" s="141">
        <v>6</v>
      </c>
      <c r="I131" s="265">
        <f t="shared" ref="I131:I165" si="9">+ROUNDUP(H131*G131/1000,1)</f>
        <v>2.6</v>
      </c>
    </row>
    <row r="132" spans="1:9" s="143" customFormat="1">
      <c r="A132" s="109" t="s">
        <v>212</v>
      </c>
      <c r="B132" s="413" t="s">
        <v>238</v>
      </c>
      <c r="C132" s="413"/>
      <c r="D132" s="413"/>
      <c r="E132" s="95" t="s">
        <v>213</v>
      </c>
      <c r="F132" s="95" t="s">
        <v>114</v>
      </c>
      <c r="G132" s="140">
        <v>1635</v>
      </c>
      <c r="H132" s="141">
        <v>4</v>
      </c>
      <c r="I132" s="265">
        <f t="shared" si="9"/>
        <v>6.6</v>
      </c>
    </row>
    <row r="133" spans="1:9" s="143" customFormat="1">
      <c r="A133" s="109" t="s">
        <v>208</v>
      </c>
      <c r="B133" s="413" t="s">
        <v>246</v>
      </c>
      <c r="C133" s="413"/>
      <c r="D133" s="413"/>
      <c r="E133" s="95" t="s">
        <v>213</v>
      </c>
      <c r="F133" s="95" t="s">
        <v>114</v>
      </c>
      <c r="G133" s="140">
        <v>2970</v>
      </c>
      <c r="H133" s="141">
        <v>4</v>
      </c>
      <c r="I133" s="265">
        <f t="shared" si="9"/>
        <v>11.9</v>
      </c>
    </row>
    <row r="134" spans="1:9" s="143" customFormat="1">
      <c r="A134" s="109" t="s">
        <v>207</v>
      </c>
      <c r="B134" s="413" t="s">
        <v>247</v>
      </c>
      <c r="C134" s="413"/>
      <c r="D134" s="413"/>
      <c r="E134" s="95" t="s">
        <v>213</v>
      </c>
      <c r="F134" s="95" t="s">
        <v>114</v>
      </c>
      <c r="G134" s="140">
        <v>2000</v>
      </c>
      <c r="H134" s="141">
        <v>2</v>
      </c>
      <c r="I134" s="265">
        <f t="shared" si="9"/>
        <v>4</v>
      </c>
    </row>
    <row r="135" spans="1:9" s="143" customFormat="1">
      <c r="A135" s="109" t="s">
        <v>206</v>
      </c>
      <c r="B135" s="413" t="s">
        <v>248</v>
      </c>
      <c r="C135" s="413"/>
      <c r="D135" s="413"/>
      <c r="E135" s="95" t="s">
        <v>213</v>
      </c>
      <c r="F135" s="95" t="s">
        <v>114</v>
      </c>
      <c r="G135" s="140">
        <v>18400</v>
      </c>
      <c r="H135" s="141">
        <v>1</v>
      </c>
      <c r="I135" s="265">
        <f t="shared" si="9"/>
        <v>18.399999999999999</v>
      </c>
    </row>
    <row r="136" spans="1:9" s="143" customFormat="1" ht="17.75" customHeight="1">
      <c r="A136" s="109" t="s">
        <v>205</v>
      </c>
      <c r="B136" s="413" t="s">
        <v>248</v>
      </c>
      <c r="C136" s="413"/>
      <c r="D136" s="413"/>
      <c r="E136" s="95" t="s">
        <v>213</v>
      </c>
      <c r="F136" s="95" t="s">
        <v>114</v>
      </c>
      <c r="G136" s="140">
        <v>12800</v>
      </c>
      <c r="H136" s="141">
        <v>1</v>
      </c>
      <c r="I136" s="265">
        <f t="shared" si="9"/>
        <v>12.8</v>
      </c>
    </row>
    <row r="137" spans="1:9" s="143" customFormat="1" ht="17.75" customHeight="1">
      <c r="A137" s="109" t="s">
        <v>204</v>
      </c>
      <c r="B137" s="413" t="s">
        <v>216</v>
      </c>
      <c r="C137" s="413"/>
      <c r="D137" s="413"/>
      <c r="E137" s="95" t="s">
        <v>213</v>
      </c>
      <c r="F137" s="95" t="s">
        <v>114</v>
      </c>
      <c r="G137" s="140">
        <v>64998</v>
      </c>
      <c r="H137" s="141">
        <v>1</v>
      </c>
      <c r="I137" s="265">
        <f t="shared" si="9"/>
        <v>65</v>
      </c>
    </row>
    <row r="138" spans="1:9" s="143" customFormat="1" ht="17.75" customHeight="1">
      <c r="A138" s="109" t="s">
        <v>203</v>
      </c>
      <c r="B138" s="413" t="s">
        <v>234</v>
      </c>
      <c r="C138" s="413"/>
      <c r="D138" s="413"/>
      <c r="E138" s="95" t="s">
        <v>213</v>
      </c>
      <c r="F138" s="95" t="s">
        <v>114</v>
      </c>
      <c r="G138" s="140">
        <v>290000</v>
      </c>
      <c r="H138" s="141">
        <v>1</v>
      </c>
      <c r="I138" s="265">
        <f t="shared" si="9"/>
        <v>290</v>
      </c>
    </row>
    <row r="139" spans="1:9" s="143" customFormat="1">
      <c r="A139" s="109" t="s">
        <v>202</v>
      </c>
      <c r="B139" s="413" t="s">
        <v>249</v>
      </c>
      <c r="C139" s="413"/>
      <c r="D139" s="413"/>
      <c r="E139" s="95" t="s">
        <v>213</v>
      </c>
      <c r="F139" s="95" t="s">
        <v>114</v>
      </c>
      <c r="G139" s="140">
        <v>296400</v>
      </c>
      <c r="H139" s="141">
        <v>1</v>
      </c>
      <c r="I139" s="265">
        <f t="shared" si="9"/>
        <v>296.39999999999998</v>
      </c>
    </row>
    <row r="140" spans="1:9" s="143" customFormat="1">
      <c r="A140" s="109" t="s">
        <v>201</v>
      </c>
      <c r="B140" s="413" t="s">
        <v>250</v>
      </c>
      <c r="C140" s="413"/>
      <c r="D140" s="413"/>
      <c r="E140" s="95" t="s">
        <v>213</v>
      </c>
      <c r="F140" s="95" t="s">
        <v>114</v>
      </c>
      <c r="G140" s="140">
        <v>49500</v>
      </c>
      <c r="H140" s="141">
        <v>1</v>
      </c>
      <c r="I140" s="265">
        <f t="shared" si="9"/>
        <v>49.5</v>
      </c>
    </row>
    <row r="141" spans="1:9" s="143" customFormat="1">
      <c r="A141" s="109" t="s">
        <v>200</v>
      </c>
      <c r="B141" s="413" t="s">
        <v>218</v>
      </c>
      <c r="C141" s="413"/>
      <c r="D141" s="413"/>
      <c r="E141" s="95" t="s">
        <v>213</v>
      </c>
      <c r="F141" s="95" t="s">
        <v>114</v>
      </c>
      <c r="G141" s="140">
        <v>38640</v>
      </c>
      <c r="H141" s="141">
        <v>1</v>
      </c>
      <c r="I141" s="265">
        <f t="shared" si="9"/>
        <v>38.700000000000003</v>
      </c>
    </row>
    <row r="142" spans="1:9" s="143" customFormat="1" ht="17.75" customHeight="1">
      <c r="A142" s="109" t="s">
        <v>199</v>
      </c>
      <c r="B142" s="413" t="s">
        <v>217</v>
      </c>
      <c r="C142" s="413"/>
      <c r="D142" s="413"/>
      <c r="E142" s="95" t="s">
        <v>213</v>
      </c>
      <c r="F142" s="95" t="s">
        <v>114</v>
      </c>
      <c r="G142" s="140">
        <v>21000</v>
      </c>
      <c r="H142" s="141">
        <v>2</v>
      </c>
      <c r="I142" s="265">
        <f t="shared" si="9"/>
        <v>42</v>
      </c>
    </row>
    <row r="143" spans="1:9" s="143" customFormat="1">
      <c r="A143" s="109" t="s">
        <v>198</v>
      </c>
      <c r="B143" s="413" t="s">
        <v>251</v>
      </c>
      <c r="C143" s="413"/>
      <c r="D143" s="413"/>
      <c r="E143" s="95" t="s">
        <v>213</v>
      </c>
      <c r="F143" s="95" t="s">
        <v>114</v>
      </c>
      <c r="G143" s="140">
        <v>12800</v>
      </c>
      <c r="H143" s="141">
        <v>1</v>
      </c>
      <c r="I143" s="265">
        <f t="shared" si="9"/>
        <v>12.8</v>
      </c>
    </row>
    <row r="144" spans="1:9" s="143" customFormat="1">
      <c r="A144" s="109" t="s">
        <v>197</v>
      </c>
      <c r="B144" s="413" t="s">
        <v>252</v>
      </c>
      <c r="C144" s="413"/>
      <c r="D144" s="413"/>
      <c r="E144" s="95" t="s">
        <v>213</v>
      </c>
      <c r="F144" s="95" t="s">
        <v>114</v>
      </c>
      <c r="G144" s="140">
        <v>35400</v>
      </c>
      <c r="H144" s="141">
        <v>1</v>
      </c>
      <c r="I144" s="265">
        <f t="shared" si="9"/>
        <v>35.4</v>
      </c>
    </row>
    <row r="145" spans="1:46" s="143" customFormat="1">
      <c r="A145" s="109" t="s">
        <v>196</v>
      </c>
      <c r="B145" s="413" t="s">
        <v>253</v>
      </c>
      <c r="C145" s="413"/>
      <c r="D145" s="413"/>
      <c r="E145" s="95" t="s">
        <v>213</v>
      </c>
      <c r="F145" s="95" t="s">
        <v>114</v>
      </c>
      <c r="G145" s="140">
        <v>19920</v>
      </c>
      <c r="H145" s="141">
        <v>1</v>
      </c>
      <c r="I145" s="265">
        <f t="shared" si="9"/>
        <v>20</v>
      </c>
    </row>
    <row r="146" spans="1:46" s="143" customFormat="1">
      <c r="A146" s="109" t="s">
        <v>195</v>
      </c>
      <c r="B146" s="413" t="s">
        <v>244</v>
      </c>
      <c r="C146" s="413"/>
      <c r="D146" s="413"/>
      <c r="E146" s="95" t="s">
        <v>213</v>
      </c>
      <c r="F146" s="95" t="s">
        <v>114</v>
      </c>
      <c r="G146" s="140">
        <v>1900</v>
      </c>
      <c r="H146" s="141">
        <v>2</v>
      </c>
      <c r="I146" s="265">
        <f t="shared" si="9"/>
        <v>3.8</v>
      </c>
    </row>
    <row r="147" spans="1:46" s="143" customFormat="1">
      <c r="A147" s="109" t="s">
        <v>194</v>
      </c>
      <c r="B147" s="413" t="s">
        <v>254</v>
      </c>
      <c r="C147" s="413"/>
      <c r="D147" s="413"/>
      <c r="E147" s="95" t="s">
        <v>213</v>
      </c>
      <c r="F147" s="95" t="s">
        <v>114</v>
      </c>
      <c r="G147" s="140">
        <v>288000</v>
      </c>
      <c r="H147" s="141">
        <v>1</v>
      </c>
      <c r="I147" s="265">
        <f t="shared" si="9"/>
        <v>288</v>
      </c>
    </row>
    <row r="148" spans="1:46" s="143" customFormat="1">
      <c r="A148" s="109" t="s">
        <v>193</v>
      </c>
      <c r="B148" s="413" t="s">
        <v>255</v>
      </c>
      <c r="C148" s="413"/>
      <c r="D148" s="413"/>
      <c r="E148" s="95" t="s">
        <v>213</v>
      </c>
      <c r="F148" s="95" t="s">
        <v>114</v>
      </c>
      <c r="G148" s="140">
        <v>18000</v>
      </c>
      <c r="H148" s="141">
        <v>1</v>
      </c>
      <c r="I148" s="265">
        <f t="shared" si="9"/>
        <v>18</v>
      </c>
    </row>
    <row r="149" spans="1:46" s="143" customFormat="1" ht="17.75" customHeight="1">
      <c r="A149" s="109" t="s">
        <v>192</v>
      </c>
      <c r="B149" s="413" t="s">
        <v>221</v>
      </c>
      <c r="C149" s="413"/>
      <c r="D149" s="413"/>
      <c r="E149" s="95" t="s">
        <v>213</v>
      </c>
      <c r="F149" s="95" t="s">
        <v>114</v>
      </c>
      <c r="G149" s="140">
        <v>69042</v>
      </c>
      <c r="H149" s="141">
        <v>4</v>
      </c>
      <c r="I149" s="265">
        <f t="shared" si="9"/>
        <v>276.20000000000005</v>
      </c>
    </row>
    <row r="150" spans="1:46" s="143" customFormat="1">
      <c r="A150" s="109" t="s">
        <v>191</v>
      </c>
      <c r="B150" s="413" t="s">
        <v>256</v>
      </c>
      <c r="C150" s="413"/>
      <c r="D150" s="413"/>
      <c r="E150" s="95" t="s">
        <v>213</v>
      </c>
      <c r="F150" s="95" t="s">
        <v>114</v>
      </c>
      <c r="G150" s="140">
        <v>226800</v>
      </c>
      <c r="H150" s="141">
        <v>1</v>
      </c>
      <c r="I150" s="265">
        <f t="shared" si="9"/>
        <v>226.8</v>
      </c>
    </row>
    <row r="151" spans="1:46" s="143" customFormat="1">
      <c r="A151" s="109" t="s">
        <v>190</v>
      </c>
      <c r="B151" s="413" t="s">
        <v>257</v>
      </c>
      <c r="C151" s="413"/>
      <c r="D151" s="413"/>
      <c r="E151" s="95" t="s">
        <v>213</v>
      </c>
      <c r="F151" s="95" t="s">
        <v>114</v>
      </c>
      <c r="G151" s="140">
        <v>34800</v>
      </c>
      <c r="H151" s="141">
        <v>1</v>
      </c>
      <c r="I151" s="265">
        <f t="shared" si="9"/>
        <v>34.799999999999997</v>
      </c>
    </row>
    <row r="152" spans="1:46" s="143" customFormat="1" ht="34.950000000000003" customHeight="1">
      <c r="A152" s="109" t="s">
        <v>189</v>
      </c>
      <c r="B152" s="413" t="s">
        <v>258</v>
      </c>
      <c r="C152" s="413"/>
      <c r="D152" s="413"/>
      <c r="E152" s="95" t="s">
        <v>213</v>
      </c>
      <c r="F152" s="95" t="s">
        <v>114</v>
      </c>
      <c r="G152" s="140">
        <v>145000</v>
      </c>
      <c r="H152" s="141">
        <v>1</v>
      </c>
      <c r="I152" s="265">
        <f t="shared" si="9"/>
        <v>145</v>
      </c>
    </row>
    <row r="153" spans="1:46" s="143" customFormat="1">
      <c r="A153" s="109" t="s">
        <v>188</v>
      </c>
      <c r="B153" s="413" t="s">
        <v>259</v>
      </c>
      <c r="C153" s="413"/>
      <c r="D153" s="413"/>
      <c r="E153" s="95" t="s">
        <v>213</v>
      </c>
      <c r="F153" s="95" t="s">
        <v>114</v>
      </c>
      <c r="G153" s="140">
        <v>226800</v>
      </c>
      <c r="H153" s="141">
        <v>1</v>
      </c>
      <c r="I153" s="265">
        <f t="shared" si="9"/>
        <v>226.8</v>
      </c>
    </row>
    <row r="154" spans="1:46" s="143" customFormat="1">
      <c r="A154" s="109" t="s">
        <v>187</v>
      </c>
      <c r="B154" s="413" t="s">
        <v>260</v>
      </c>
      <c r="C154" s="413"/>
      <c r="D154" s="413"/>
      <c r="E154" s="95" t="s">
        <v>213</v>
      </c>
      <c r="F154" s="95" t="s">
        <v>114</v>
      </c>
      <c r="G154" s="140">
        <v>186000</v>
      </c>
      <c r="H154" s="141">
        <v>1</v>
      </c>
      <c r="I154" s="265">
        <f t="shared" si="9"/>
        <v>186</v>
      </c>
    </row>
    <row r="155" spans="1:46" s="166" customFormat="1">
      <c r="A155" s="163" t="s">
        <v>186</v>
      </c>
      <c r="B155" s="440" t="s">
        <v>261</v>
      </c>
      <c r="C155" s="440"/>
      <c r="D155" s="440"/>
      <c r="E155" s="164" t="s">
        <v>115</v>
      </c>
      <c r="F155" s="164" t="s">
        <v>114</v>
      </c>
      <c r="G155" s="165">
        <v>322000</v>
      </c>
      <c r="H155" s="141">
        <v>1</v>
      </c>
      <c r="I155" s="265">
        <f t="shared" si="9"/>
        <v>322</v>
      </c>
      <c r="J155" s="143"/>
      <c r="K155" s="143"/>
      <c r="L155" s="143"/>
      <c r="M155" s="143"/>
      <c r="N155" s="143"/>
      <c r="O155" s="143"/>
      <c r="P155" s="143"/>
      <c r="Q155" s="143"/>
      <c r="R155" s="143"/>
      <c r="S155" s="143"/>
      <c r="T155" s="143"/>
      <c r="U155" s="143"/>
      <c r="V155" s="143"/>
      <c r="W155" s="143"/>
      <c r="X155" s="143"/>
      <c r="Y155" s="143"/>
      <c r="Z155" s="143"/>
      <c r="AA155" s="143"/>
      <c r="AB155" s="143"/>
      <c r="AC155" s="143"/>
      <c r="AD155" s="143"/>
      <c r="AE155" s="143"/>
      <c r="AF155" s="143"/>
      <c r="AG155" s="143"/>
      <c r="AH155" s="143"/>
      <c r="AI155" s="143"/>
      <c r="AJ155" s="143"/>
      <c r="AK155" s="143"/>
      <c r="AL155" s="143"/>
      <c r="AM155" s="143"/>
      <c r="AN155" s="143"/>
      <c r="AO155" s="143"/>
      <c r="AP155" s="143"/>
      <c r="AQ155" s="143"/>
      <c r="AR155" s="143"/>
      <c r="AS155" s="143"/>
      <c r="AT155" s="143"/>
    </row>
    <row r="156" spans="1:46" s="143" customFormat="1" ht="17.75" customHeight="1">
      <c r="A156" s="109" t="s">
        <v>262</v>
      </c>
      <c r="B156" s="413" t="s">
        <v>215</v>
      </c>
      <c r="C156" s="413"/>
      <c r="D156" s="413"/>
      <c r="E156" s="95" t="s">
        <v>213</v>
      </c>
      <c r="F156" s="95" t="s">
        <v>114</v>
      </c>
      <c r="G156" s="140">
        <v>65400</v>
      </c>
      <c r="H156" s="141">
        <v>4</v>
      </c>
      <c r="I156" s="142">
        <f t="shared" si="9"/>
        <v>261.60000000000002</v>
      </c>
    </row>
    <row r="157" spans="1:46" s="143" customFormat="1" ht="17.75" customHeight="1">
      <c r="A157" s="109" t="s">
        <v>263</v>
      </c>
      <c r="B157" s="413" t="s">
        <v>235</v>
      </c>
      <c r="C157" s="413"/>
      <c r="D157" s="413"/>
      <c r="E157" s="95" t="s">
        <v>213</v>
      </c>
      <c r="F157" s="95" t="s">
        <v>114</v>
      </c>
      <c r="G157" s="140">
        <v>406800</v>
      </c>
      <c r="H157" s="141">
        <v>5</v>
      </c>
      <c r="I157" s="142">
        <f t="shared" si="9"/>
        <v>2034</v>
      </c>
    </row>
    <row r="158" spans="1:46" s="143" customFormat="1" ht="17.75" customHeight="1">
      <c r="A158" s="109" t="s">
        <v>264</v>
      </c>
      <c r="B158" s="413" t="s">
        <v>235</v>
      </c>
      <c r="C158" s="413"/>
      <c r="D158" s="413"/>
      <c r="E158" s="95" t="s">
        <v>213</v>
      </c>
      <c r="F158" s="95" t="s">
        <v>114</v>
      </c>
      <c r="G158" s="140">
        <v>309360</v>
      </c>
      <c r="H158" s="141">
        <v>5</v>
      </c>
      <c r="I158" s="142">
        <f t="shared" si="9"/>
        <v>1546.8</v>
      </c>
    </row>
    <row r="159" spans="1:46" s="143" customFormat="1" ht="17.75" customHeight="1">
      <c r="A159" s="109" t="s">
        <v>265</v>
      </c>
      <c r="B159" s="413" t="s">
        <v>235</v>
      </c>
      <c r="C159" s="413"/>
      <c r="D159" s="413"/>
      <c r="E159" s="95" t="s">
        <v>213</v>
      </c>
      <c r="F159" s="95" t="s">
        <v>114</v>
      </c>
      <c r="G159" s="140">
        <v>564000</v>
      </c>
      <c r="H159" s="141">
        <v>5</v>
      </c>
      <c r="I159" s="142">
        <f t="shared" si="9"/>
        <v>2820</v>
      </c>
    </row>
    <row r="160" spans="1:46" s="143" customFormat="1">
      <c r="A160" s="109" t="s">
        <v>266</v>
      </c>
      <c r="B160" s="413" t="s">
        <v>272</v>
      </c>
      <c r="C160" s="413"/>
      <c r="D160" s="413"/>
      <c r="E160" s="95" t="s">
        <v>213</v>
      </c>
      <c r="F160" s="95" t="s">
        <v>273</v>
      </c>
      <c r="G160" s="140">
        <v>108000</v>
      </c>
      <c r="H160" s="141">
        <v>5</v>
      </c>
      <c r="I160" s="142">
        <f t="shared" si="9"/>
        <v>540</v>
      </c>
    </row>
    <row r="161" spans="1:46" s="143" customFormat="1" ht="17.75" customHeight="1">
      <c r="A161" s="109" t="s">
        <v>267</v>
      </c>
      <c r="B161" s="413" t="s">
        <v>237</v>
      </c>
      <c r="C161" s="413"/>
      <c r="D161" s="413"/>
      <c r="E161" s="95" t="s">
        <v>213</v>
      </c>
      <c r="F161" s="95" t="s">
        <v>114</v>
      </c>
      <c r="G161" s="140">
        <v>39500</v>
      </c>
      <c r="H161" s="141">
        <v>10</v>
      </c>
      <c r="I161" s="142">
        <f t="shared" si="9"/>
        <v>395</v>
      </c>
    </row>
    <row r="162" spans="1:46" s="143" customFormat="1" ht="33.049999999999997" customHeight="1">
      <c r="A162" s="109" t="s">
        <v>268</v>
      </c>
      <c r="B162" s="413" t="s">
        <v>274</v>
      </c>
      <c r="C162" s="413"/>
      <c r="D162" s="413"/>
      <c r="E162" s="95" t="s">
        <v>213</v>
      </c>
      <c r="F162" s="95" t="s">
        <v>114</v>
      </c>
      <c r="G162" s="140">
        <v>2840</v>
      </c>
      <c r="H162" s="141">
        <v>10</v>
      </c>
      <c r="I162" s="142">
        <f t="shared" si="9"/>
        <v>28.4</v>
      </c>
    </row>
    <row r="163" spans="1:46" s="143" customFormat="1">
      <c r="A163" s="109" t="s">
        <v>269</v>
      </c>
      <c r="B163" s="413" t="s">
        <v>275</v>
      </c>
      <c r="C163" s="413"/>
      <c r="D163" s="413"/>
      <c r="E163" s="95" t="s">
        <v>213</v>
      </c>
      <c r="F163" s="95" t="s">
        <v>114</v>
      </c>
      <c r="G163" s="140">
        <v>1180</v>
      </c>
      <c r="H163" s="141">
        <v>5</v>
      </c>
      <c r="I163" s="142">
        <f t="shared" si="9"/>
        <v>5.9</v>
      </c>
    </row>
    <row r="164" spans="1:46" s="143" customFormat="1">
      <c r="A164" s="109" t="s">
        <v>270</v>
      </c>
      <c r="B164" s="413" t="s">
        <v>276</v>
      </c>
      <c r="C164" s="413"/>
      <c r="D164" s="413"/>
      <c r="E164" s="95" t="s">
        <v>213</v>
      </c>
      <c r="F164" s="95" t="s">
        <v>114</v>
      </c>
      <c r="G164" s="140">
        <v>155760</v>
      </c>
      <c r="H164" s="141">
        <v>5</v>
      </c>
      <c r="I164" s="142">
        <f t="shared" si="9"/>
        <v>778.8</v>
      </c>
    </row>
    <row r="165" spans="1:46" s="143" customFormat="1" ht="32.25" customHeight="1">
      <c r="A165" s="109" t="s">
        <v>271</v>
      </c>
      <c r="B165" s="413" t="s">
        <v>277</v>
      </c>
      <c r="C165" s="413"/>
      <c r="D165" s="413"/>
      <c r="E165" s="95" t="s">
        <v>213</v>
      </c>
      <c r="F165" s="95" t="s">
        <v>114</v>
      </c>
      <c r="G165" s="140">
        <v>298266.48</v>
      </c>
      <c r="H165" s="141">
        <v>5</v>
      </c>
      <c r="I165" s="142">
        <f t="shared" si="9"/>
        <v>1491.3999999999999</v>
      </c>
    </row>
    <row r="167" spans="1:46" s="132" customFormat="1" ht="45" customHeight="1">
      <c r="A167" s="421" t="s">
        <v>284</v>
      </c>
      <c r="B167" s="422"/>
      <c r="C167" s="422"/>
      <c r="D167" s="422"/>
      <c r="E167" s="422"/>
      <c r="F167" s="422"/>
      <c r="G167" s="422"/>
      <c r="H167" s="423"/>
      <c r="I167" s="131">
        <f>+I168</f>
        <v>10005.799999999997</v>
      </c>
      <c r="J167" s="116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</row>
    <row r="168" spans="1:46" s="132" customFormat="1" ht="17.899999999999999" customHeight="1">
      <c r="A168" s="133" t="s">
        <v>111</v>
      </c>
      <c r="B168" s="133" t="s">
        <v>112</v>
      </c>
      <c r="C168" s="133" t="s">
        <v>113</v>
      </c>
      <c r="D168" s="424" t="s">
        <v>48</v>
      </c>
      <c r="E168" s="425"/>
      <c r="F168" s="425"/>
      <c r="G168" s="425"/>
      <c r="H168" s="426"/>
      <c r="I168" s="134">
        <f>+I169</f>
        <v>10005.799999999997</v>
      </c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</row>
    <row r="169" spans="1:46" s="137" customFormat="1" ht="54.95" customHeight="1">
      <c r="A169" s="135" t="s">
        <v>120</v>
      </c>
      <c r="B169" s="427" t="s">
        <v>121</v>
      </c>
      <c r="C169" s="427"/>
      <c r="D169" s="427"/>
      <c r="E169" s="427"/>
      <c r="F169" s="427"/>
      <c r="G169" s="427"/>
      <c r="H169" s="427"/>
      <c r="I169" s="136">
        <f>+I170</f>
        <v>10005.799999999997</v>
      </c>
      <c r="J169" s="172"/>
      <c r="K169" s="172"/>
      <c r="L169" s="172"/>
      <c r="M169" s="172"/>
      <c r="N169" s="172"/>
      <c r="O169" s="172"/>
      <c r="P169" s="172"/>
      <c r="Q169" s="172"/>
      <c r="R169" s="172"/>
      <c r="S169" s="172"/>
      <c r="T169" s="172"/>
      <c r="U169" s="172"/>
      <c r="V169" s="172"/>
      <c r="W169" s="172"/>
      <c r="X169" s="172"/>
      <c r="Y169" s="172"/>
      <c r="Z169" s="172"/>
      <c r="AA169" s="172"/>
      <c r="AB169" s="172"/>
      <c r="AC169" s="172"/>
      <c r="AD169" s="172"/>
      <c r="AE169" s="172"/>
      <c r="AF169" s="172"/>
      <c r="AG169" s="172"/>
      <c r="AH169" s="172"/>
      <c r="AI169" s="172"/>
      <c r="AJ169" s="172"/>
      <c r="AK169" s="172"/>
      <c r="AL169" s="172"/>
      <c r="AM169" s="172"/>
      <c r="AN169" s="172"/>
      <c r="AO169" s="172"/>
      <c r="AP169" s="172"/>
      <c r="AQ169" s="172"/>
      <c r="AR169" s="172"/>
      <c r="AS169" s="172"/>
      <c r="AT169" s="172"/>
    </row>
    <row r="170" spans="1:46" s="12" customFormat="1" ht="20.95" customHeight="1">
      <c r="A170" s="138"/>
      <c r="B170" s="420" t="s">
        <v>122</v>
      </c>
      <c r="C170" s="420"/>
      <c r="D170" s="420"/>
      <c r="E170" s="138"/>
      <c r="F170" s="138"/>
      <c r="G170" s="138"/>
      <c r="H170" s="138"/>
      <c r="I170" s="139">
        <f>SUM(I171:I246)</f>
        <v>10005.799999999997</v>
      </c>
    </row>
    <row r="171" spans="1:46" s="143" customFormat="1" ht="17.75" customHeight="1">
      <c r="A171" s="109" t="s">
        <v>285</v>
      </c>
      <c r="B171" s="413" t="s">
        <v>219</v>
      </c>
      <c r="C171" s="413"/>
      <c r="D171" s="413"/>
      <c r="E171" s="95" t="s">
        <v>213</v>
      </c>
      <c r="F171" s="95" t="s">
        <v>114</v>
      </c>
      <c r="G171" s="140">
        <v>55714.28</v>
      </c>
      <c r="H171" s="141">
        <v>7</v>
      </c>
      <c r="I171" s="142">
        <f>+ROUNDUP(H171*G171/1000,1)</f>
        <v>390</v>
      </c>
    </row>
    <row r="172" spans="1:46" s="143" customFormat="1" ht="17.75" customHeight="1">
      <c r="A172" s="109" t="s">
        <v>286</v>
      </c>
      <c r="B172" s="413" t="s">
        <v>221</v>
      </c>
      <c r="C172" s="413"/>
      <c r="D172" s="413"/>
      <c r="E172" s="95" t="s">
        <v>213</v>
      </c>
      <c r="F172" s="95" t="s">
        <v>114</v>
      </c>
      <c r="G172" s="140">
        <v>35760</v>
      </c>
      <c r="H172" s="141">
        <v>10</v>
      </c>
      <c r="I172" s="142">
        <f t="shared" ref="I172:I235" si="10">+ROUNDUP(H172*G172/1000,1)</f>
        <v>357.6</v>
      </c>
    </row>
    <row r="173" spans="1:46" s="143" customFormat="1" ht="17.75" customHeight="1">
      <c r="A173" s="109" t="s">
        <v>287</v>
      </c>
      <c r="B173" s="413" t="s">
        <v>223</v>
      </c>
      <c r="C173" s="413"/>
      <c r="D173" s="413"/>
      <c r="E173" s="95" t="s">
        <v>213</v>
      </c>
      <c r="F173" s="95" t="s">
        <v>114</v>
      </c>
      <c r="G173" s="140">
        <v>1875</v>
      </c>
      <c r="H173" s="141">
        <v>8</v>
      </c>
      <c r="I173" s="142">
        <f t="shared" si="10"/>
        <v>15</v>
      </c>
    </row>
    <row r="174" spans="1:46" s="143" customFormat="1" ht="17.75" customHeight="1">
      <c r="A174" s="109" t="s">
        <v>170</v>
      </c>
      <c r="B174" s="413" t="s">
        <v>237</v>
      </c>
      <c r="C174" s="413"/>
      <c r="D174" s="413"/>
      <c r="E174" s="95" t="s">
        <v>213</v>
      </c>
      <c r="F174" s="95" t="s">
        <v>114</v>
      </c>
      <c r="G174" s="140">
        <v>18500</v>
      </c>
      <c r="H174" s="141">
        <v>1</v>
      </c>
      <c r="I174" s="142">
        <f t="shared" si="10"/>
        <v>18.5</v>
      </c>
    </row>
    <row r="175" spans="1:46" s="143" customFormat="1" ht="17.75" customHeight="1">
      <c r="A175" s="109" t="s">
        <v>183</v>
      </c>
      <c r="B175" s="413" t="s">
        <v>235</v>
      </c>
      <c r="C175" s="413"/>
      <c r="D175" s="413"/>
      <c r="E175" s="95" t="s">
        <v>213</v>
      </c>
      <c r="F175" s="95" t="s">
        <v>114</v>
      </c>
      <c r="G175" s="140">
        <v>1880</v>
      </c>
      <c r="H175" s="141">
        <v>2</v>
      </c>
      <c r="I175" s="142">
        <f t="shared" si="10"/>
        <v>3.8000000000000003</v>
      </c>
    </row>
    <row r="176" spans="1:46" s="143" customFormat="1" ht="17.75" customHeight="1">
      <c r="A176" s="109" t="s">
        <v>288</v>
      </c>
      <c r="B176" s="413" t="s">
        <v>235</v>
      </c>
      <c r="C176" s="413"/>
      <c r="D176" s="413"/>
      <c r="E176" s="95" t="s">
        <v>213</v>
      </c>
      <c r="F176" s="95" t="s">
        <v>114</v>
      </c>
      <c r="G176" s="140">
        <v>1000</v>
      </c>
      <c r="H176" s="141">
        <v>1</v>
      </c>
      <c r="I176" s="142">
        <f t="shared" si="10"/>
        <v>1</v>
      </c>
    </row>
    <row r="177" spans="1:9" s="143" customFormat="1" ht="17.75" customHeight="1">
      <c r="A177" s="109" t="s">
        <v>289</v>
      </c>
      <c r="B177" s="413" t="s">
        <v>240</v>
      </c>
      <c r="C177" s="413"/>
      <c r="D177" s="413"/>
      <c r="E177" s="95" t="s">
        <v>213</v>
      </c>
      <c r="F177" s="95" t="s">
        <v>114</v>
      </c>
      <c r="G177" s="140">
        <v>1325</v>
      </c>
      <c r="H177" s="141">
        <v>4</v>
      </c>
      <c r="I177" s="142">
        <f t="shared" si="10"/>
        <v>5.3</v>
      </c>
    </row>
    <row r="178" spans="1:9" s="143" customFormat="1" ht="17.75" customHeight="1">
      <c r="A178" s="109" t="s">
        <v>290</v>
      </c>
      <c r="B178" s="413" t="s">
        <v>241</v>
      </c>
      <c r="C178" s="413"/>
      <c r="D178" s="413"/>
      <c r="E178" s="95" t="s">
        <v>213</v>
      </c>
      <c r="F178" s="95" t="s">
        <v>114</v>
      </c>
      <c r="G178" s="140">
        <v>750</v>
      </c>
      <c r="H178" s="141">
        <v>2</v>
      </c>
      <c r="I178" s="142">
        <f t="shared" si="10"/>
        <v>1.5</v>
      </c>
    </row>
    <row r="179" spans="1:9" s="143" customFormat="1" ht="17.75" customHeight="1">
      <c r="A179" s="109" t="s">
        <v>291</v>
      </c>
      <c r="B179" s="413" t="s">
        <v>235</v>
      </c>
      <c r="C179" s="413"/>
      <c r="D179" s="413"/>
      <c r="E179" s="95" t="s">
        <v>213</v>
      </c>
      <c r="F179" s="95" t="s">
        <v>114</v>
      </c>
      <c r="G179" s="140">
        <v>750</v>
      </c>
      <c r="H179" s="141">
        <v>2</v>
      </c>
      <c r="I179" s="142">
        <f t="shared" si="10"/>
        <v>1.5</v>
      </c>
    </row>
    <row r="180" spans="1:9" s="143" customFormat="1" ht="17.75" customHeight="1">
      <c r="A180" s="109" t="s">
        <v>292</v>
      </c>
      <c r="B180" s="413" t="s">
        <v>235</v>
      </c>
      <c r="C180" s="413"/>
      <c r="D180" s="413"/>
      <c r="E180" s="95" t="s">
        <v>213</v>
      </c>
      <c r="F180" s="95" t="s">
        <v>114</v>
      </c>
      <c r="G180" s="140">
        <v>750</v>
      </c>
      <c r="H180" s="141">
        <v>2</v>
      </c>
      <c r="I180" s="142">
        <f t="shared" si="10"/>
        <v>1.5</v>
      </c>
    </row>
    <row r="181" spans="1:9" s="143" customFormat="1" ht="17.75" customHeight="1">
      <c r="A181" s="109" t="s">
        <v>293</v>
      </c>
      <c r="B181" s="413" t="s">
        <v>235</v>
      </c>
      <c r="C181" s="413"/>
      <c r="D181" s="413"/>
      <c r="E181" s="95" t="s">
        <v>213</v>
      </c>
      <c r="F181" s="95" t="s">
        <v>114</v>
      </c>
      <c r="G181" s="140">
        <v>1000</v>
      </c>
      <c r="H181" s="141">
        <v>1</v>
      </c>
      <c r="I181" s="142">
        <f t="shared" si="10"/>
        <v>1</v>
      </c>
    </row>
    <row r="182" spans="1:9" s="143" customFormat="1" ht="17.75" customHeight="1">
      <c r="A182" s="109" t="s">
        <v>294</v>
      </c>
      <c r="B182" s="413" t="s">
        <v>243</v>
      </c>
      <c r="C182" s="413"/>
      <c r="D182" s="413"/>
      <c r="E182" s="95" t="s">
        <v>213</v>
      </c>
      <c r="F182" s="95" t="s">
        <v>114</v>
      </c>
      <c r="G182" s="140">
        <v>600</v>
      </c>
      <c r="H182" s="141">
        <v>1</v>
      </c>
      <c r="I182" s="142">
        <f t="shared" si="10"/>
        <v>0.6</v>
      </c>
    </row>
    <row r="183" spans="1:9" s="143" customFormat="1" ht="17.75" customHeight="1">
      <c r="A183" s="109" t="s">
        <v>210</v>
      </c>
      <c r="B183" s="413" t="s">
        <v>244</v>
      </c>
      <c r="C183" s="413"/>
      <c r="D183" s="413"/>
      <c r="E183" s="95" t="s">
        <v>213</v>
      </c>
      <c r="F183" s="95" t="s">
        <v>114</v>
      </c>
      <c r="G183" s="140">
        <v>1250</v>
      </c>
      <c r="H183" s="141">
        <v>2</v>
      </c>
      <c r="I183" s="142">
        <f t="shared" si="10"/>
        <v>2.5</v>
      </c>
    </row>
    <row r="184" spans="1:9" s="143" customFormat="1" ht="17.75" customHeight="1">
      <c r="A184" s="109" t="s">
        <v>195</v>
      </c>
      <c r="B184" s="413" t="s">
        <v>244</v>
      </c>
      <c r="C184" s="413"/>
      <c r="D184" s="413"/>
      <c r="E184" s="95" t="s">
        <v>213</v>
      </c>
      <c r="F184" s="95" t="s">
        <v>114</v>
      </c>
      <c r="G184" s="140">
        <v>750</v>
      </c>
      <c r="H184" s="141">
        <v>2</v>
      </c>
      <c r="I184" s="142">
        <f t="shared" si="10"/>
        <v>1.5</v>
      </c>
    </row>
    <row r="185" spans="1:9" s="143" customFormat="1" ht="17.75" customHeight="1">
      <c r="A185" s="109" t="s">
        <v>295</v>
      </c>
      <c r="B185" s="413" t="s">
        <v>245</v>
      </c>
      <c r="C185" s="413"/>
      <c r="D185" s="413"/>
      <c r="E185" s="95" t="s">
        <v>213</v>
      </c>
      <c r="F185" s="95" t="s">
        <v>114</v>
      </c>
      <c r="G185" s="140">
        <v>433.33</v>
      </c>
      <c r="H185" s="141">
        <v>6</v>
      </c>
      <c r="I185" s="142">
        <f t="shared" si="10"/>
        <v>2.6</v>
      </c>
    </row>
    <row r="186" spans="1:9" s="143" customFormat="1" ht="17.75" customHeight="1">
      <c r="A186" s="109" t="s">
        <v>208</v>
      </c>
      <c r="B186" s="413" t="s">
        <v>246</v>
      </c>
      <c r="C186" s="413"/>
      <c r="D186" s="413"/>
      <c r="E186" s="95" t="s">
        <v>213</v>
      </c>
      <c r="F186" s="95" t="s">
        <v>114</v>
      </c>
      <c r="G186" s="140">
        <v>3000</v>
      </c>
      <c r="H186" s="141">
        <v>4</v>
      </c>
      <c r="I186" s="142">
        <f t="shared" si="10"/>
        <v>12</v>
      </c>
    </row>
    <row r="187" spans="1:9" s="143" customFormat="1" ht="17.75" customHeight="1">
      <c r="A187" s="109" t="s">
        <v>297</v>
      </c>
      <c r="B187" s="413" t="s">
        <v>221</v>
      </c>
      <c r="C187" s="413"/>
      <c r="D187" s="413"/>
      <c r="E187" s="95" t="s">
        <v>213</v>
      </c>
      <c r="F187" s="95" t="s">
        <v>114</v>
      </c>
      <c r="G187" s="140">
        <v>30792</v>
      </c>
      <c r="H187" s="141">
        <v>3</v>
      </c>
      <c r="I187" s="142">
        <f t="shared" si="10"/>
        <v>92.399999999999991</v>
      </c>
    </row>
    <row r="188" spans="1:9" s="143" customFormat="1" ht="17.75" customHeight="1">
      <c r="A188" s="109" t="s">
        <v>296</v>
      </c>
      <c r="B188" s="413" t="s">
        <v>221</v>
      </c>
      <c r="C188" s="413"/>
      <c r="D188" s="413"/>
      <c r="E188" s="95" t="s">
        <v>213</v>
      </c>
      <c r="F188" s="95" t="s">
        <v>114</v>
      </c>
      <c r="G188" s="140">
        <v>36404.400000000001</v>
      </c>
      <c r="H188" s="141">
        <v>4</v>
      </c>
      <c r="I188" s="142">
        <f t="shared" si="10"/>
        <v>145.69999999999999</v>
      </c>
    </row>
    <row r="189" spans="1:9" s="143" customFormat="1" ht="17.75" customHeight="1">
      <c r="A189" s="109" t="s">
        <v>298</v>
      </c>
      <c r="B189" s="413" t="s">
        <v>219</v>
      </c>
      <c r="C189" s="413"/>
      <c r="D189" s="413"/>
      <c r="E189" s="95" t="s">
        <v>213</v>
      </c>
      <c r="F189" s="95" t="s">
        <v>114</v>
      </c>
      <c r="G189" s="140">
        <v>59334</v>
      </c>
      <c r="H189" s="141">
        <v>2</v>
      </c>
      <c r="I189" s="142">
        <f t="shared" si="10"/>
        <v>118.69999999999999</v>
      </c>
    </row>
    <row r="190" spans="1:9" s="143" customFormat="1" ht="17.75" customHeight="1">
      <c r="A190" s="109" t="s">
        <v>299</v>
      </c>
      <c r="B190" s="417" t="s">
        <v>214</v>
      </c>
      <c r="C190" s="418"/>
      <c r="D190" s="419"/>
      <c r="E190" s="95" t="s">
        <v>213</v>
      </c>
      <c r="F190" s="95" t="s">
        <v>114</v>
      </c>
      <c r="G190" s="140">
        <v>86400</v>
      </c>
      <c r="H190" s="141">
        <v>1</v>
      </c>
      <c r="I190" s="142">
        <f t="shared" si="10"/>
        <v>86.4</v>
      </c>
    </row>
    <row r="191" spans="1:9" s="143" customFormat="1" ht="17.75" customHeight="1">
      <c r="A191" s="109" t="s">
        <v>300</v>
      </c>
      <c r="B191" s="413" t="s">
        <v>221</v>
      </c>
      <c r="C191" s="413"/>
      <c r="D191" s="413"/>
      <c r="E191" s="95" t="s">
        <v>213</v>
      </c>
      <c r="F191" s="95" t="s">
        <v>114</v>
      </c>
      <c r="G191" s="140">
        <v>78000</v>
      </c>
      <c r="H191" s="141">
        <v>1</v>
      </c>
      <c r="I191" s="142">
        <f t="shared" si="10"/>
        <v>78</v>
      </c>
    </row>
    <row r="192" spans="1:9" s="143" customFormat="1" ht="17.75" customHeight="1">
      <c r="A192" s="109" t="s">
        <v>301</v>
      </c>
      <c r="B192" s="413" t="s">
        <v>221</v>
      </c>
      <c r="C192" s="413"/>
      <c r="D192" s="413"/>
      <c r="E192" s="95" t="s">
        <v>213</v>
      </c>
      <c r="F192" s="95" t="s">
        <v>114</v>
      </c>
      <c r="G192" s="140">
        <v>150000</v>
      </c>
      <c r="H192" s="141">
        <v>4</v>
      </c>
      <c r="I192" s="142">
        <f t="shared" si="10"/>
        <v>600</v>
      </c>
    </row>
    <row r="193" spans="1:9" s="143" customFormat="1" ht="17.75" customHeight="1">
      <c r="A193" s="109" t="s">
        <v>302</v>
      </c>
      <c r="B193" s="413" t="s">
        <v>216</v>
      </c>
      <c r="C193" s="413"/>
      <c r="D193" s="413"/>
      <c r="E193" s="95" t="s">
        <v>213</v>
      </c>
      <c r="F193" s="95" t="s">
        <v>114</v>
      </c>
      <c r="G193" s="140">
        <v>115800</v>
      </c>
      <c r="H193" s="141">
        <v>4</v>
      </c>
      <c r="I193" s="142">
        <f t="shared" si="10"/>
        <v>463.2</v>
      </c>
    </row>
    <row r="194" spans="1:9" s="143" customFormat="1" ht="17.75" customHeight="1">
      <c r="A194" s="109" t="s">
        <v>303</v>
      </c>
      <c r="B194" s="417" t="s">
        <v>347</v>
      </c>
      <c r="C194" s="418"/>
      <c r="D194" s="419"/>
      <c r="E194" s="95" t="s">
        <v>213</v>
      </c>
      <c r="F194" s="95" t="s">
        <v>114</v>
      </c>
      <c r="G194" s="140">
        <v>120000</v>
      </c>
      <c r="H194" s="141">
        <v>4</v>
      </c>
      <c r="I194" s="142">
        <f t="shared" si="10"/>
        <v>480</v>
      </c>
    </row>
    <row r="195" spans="1:9" s="143" customFormat="1" ht="17.75" customHeight="1">
      <c r="A195" s="109" t="s">
        <v>304</v>
      </c>
      <c r="B195" s="413" t="s">
        <v>221</v>
      </c>
      <c r="C195" s="413"/>
      <c r="D195" s="413"/>
      <c r="E195" s="95" t="s">
        <v>213</v>
      </c>
      <c r="F195" s="95" t="s">
        <v>114</v>
      </c>
      <c r="G195" s="140">
        <v>150000</v>
      </c>
      <c r="H195" s="141">
        <v>2</v>
      </c>
      <c r="I195" s="142">
        <f t="shared" si="10"/>
        <v>300</v>
      </c>
    </row>
    <row r="196" spans="1:9" s="143" customFormat="1" ht="17.75" customHeight="1">
      <c r="A196" s="109" t="s">
        <v>305</v>
      </c>
      <c r="B196" s="413" t="s">
        <v>216</v>
      </c>
      <c r="C196" s="413"/>
      <c r="D196" s="413"/>
      <c r="E196" s="95" t="s">
        <v>213</v>
      </c>
      <c r="F196" s="95" t="s">
        <v>114</v>
      </c>
      <c r="G196" s="140">
        <v>64920</v>
      </c>
      <c r="H196" s="141">
        <v>1</v>
      </c>
      <c r="I196" s="142">
        <f t="shared" si="10"/>
        <v>65</v>
      </c>
    </row>
    <row r="197" spans="1:9" s="143" customFormat="1" ht="17.75" customHeight="1">
      <c r="A197" s="109" t="s">
        <v>306</v>
      </c>
      <c r="B197" s="413" t="s">
        <v>251</v>
      </c>
      <c r="C197" s="413"/>
      <c r="D197" s="413"/>
      <c r="E197" s="95" t="s">
        <v>213</v>
      </c>
      <c r="F197" s="95" t="s">
        <v>114</v>
      </c>
      <c r="G197" s="140">
        <v>12000</v>
      </c>
      <c r="H197" s="141">
        <v>1</v>
      </c>
      <c r="I197" s="142">
        <f t="shared" si="10"/>
        <v>12</v>
      </c>
    </row>
    <row r="198" spans="1:9" s="143" customFormat="1" ht="17.75" customHeight="1">
      <c r="A198" s="109" t="s">
        <v>307</v>
      </c>
      <c r="B198" s="413" t="s">
        <v>253</v>
      </c>
      <c r="C198" s="413"/>
      <c r="D198" s="413"/>
      <c r="E198" s="95" t="s">
        <v>213</v>
      </c>
      <c r="F198" s="95" t="s">
        <v>114</v>
      </c>
      <c r="G198" s="140">
        <v>45000</v>
      </c>
      <c r="H198" s="141">
        <v>1</v>
      </c>
      <c r="I198" s="142">
        <f t="shared" si="10"/>
        <v>45</v>
      </c>
    </row>
    <row r="199" spans="1:9" s="143" customFormat="1" ht="17.75" customHeight="1">
      <c r="A199" s="109" t="s">
        <v>308</v>
      </c>
      <c r="B199" s="413" t="s">
        <v>251</v>
      </c>
      <c r="C199" s="413"/>
      <c r="D199" s="413"/>
      <c r="E199" s="95" t="s">
        <v>213</v>
      </c>
      <c r="F199" s="95" t="s">
        <v>114</v>
      </c>
      <c r="G199" s="140">
        <v>99999.6</v>
      </c>
      <c r="H199" s="141">
        <v>1</v>
      </c>
      <c r="I199" s="142">
        <f t="shared" si="10"/>
        <v>100</v>
      </c>
    </row>
    <row r="200" spans="1:9" s="143" customFormat="1" ht="17.75" customHeight="1">
      <c r="A200" s="109" t="s">
        <v>309</v>
      </c>
      <c r="B200" s="413" t="s">
        <v>216</v>
      </c>
      <c r="C200" s="413"/>
      <c r="D200" s="413"/>
      <c r="E200" s="95" t="s">
        <v>213</v>
      </c>
      <c r="F200" s="95" t="s">
        <v>114</v>
      </c>
      <c r="G200" s="140">
        <v>48000</v>
      </c>
      <c r="H200" s="141">
        <v>4</v>
      </c>
      <c r="I200" s="142">
        <f t="shared" si="10"/>
        <v>192</v>
      </c>
    </row>
    <row r="201" spans="1:9" s="143" customFormat="1" ht="17.75" customHeight="1">
      <c r="A201" s="109" t="s">
        <v>310</v>
      </c>
      <c r="B201" s="413" t="s">
        <v>221</v>
      </c>
      <c r="C201" s="413"/>
      <c r="D201" s="413"/>
      <c r="E201" s="95" t="s">
        <v>213</v>
      </c>
      <c r="F201" s="95" t="s">
        <v>114</v>
      </c>
      <c r="G201" s="140">
        <v>72000</v>
      </c>
      <c r="H201" s="141">
        <v>1</v>
      </c>
      <c r="I201" s="142">
        <f t="shared" si="10"/>
        <v>72</v>
      </c>
    </row>
    <row r="202" spans="1:9" s="143" customFormat="1" ht="17.75" customHeight="1">
      <c r="A202" s="109" t="s">
        <v>311</v>
      </c>
      <c r="B202" s="413" t="s">
        <v>216</v>
      </c>
      <c r="C202" s="413"/>
      <c r="D202" s="413"/>
      <c r="E202" s="95" t="s">
        <v>213</v>
      </c>
      <c r="F202" s="95" t="s">
        <v>114</v>
      </c>
      <c r="G202" s="140">
        <v>69360</v>
      </c>
      <c r="H202" s="141">
        <v>5</v>
      </c>
      <c r="I202" s="142">
        <f t="shared" si="10"/>
        <v>346.8</v>
      </c>
    </row>
    <row r="203" spans="1:9" s="143" customFormat="1" ht="17.75" customHeight="1">
      <c r="A203" s="109" t="s">
        <v>312</v>
      </c>
      <c r="B203" s="413" t="s">
        <v>218</v>
      </c>
      <c r="C203" s="413"/>
      <c r="D203" s="413"/>
      <c r="E203" s="95" t="s">
        <v>213</v>
      </c>
      <c r="F203" s="95" t="s">
        <v>114</v>
      </c>
      <c r="G203" s="140">
        <v>33600</v>
      </c>
      <c r="H203" s="141">
        <v>1</v>
      </c>
      <c r="I203" s="142">
        <f t="shared" si="10"/>
        <v>33.6</v>
      </c>
    </row>
    <row r="204" spans="1:9" s="143" customFormat="1" ht="17.75" customHeight="1">
      <c r="A204" s="109" t="s">
        <v>313</v>
      </c>
      <c r="B204" s="417" t="s">
        <v>348</v>
      </c>
      <c r="C204" s="418"/>
      <c r="D204" s="419"/>
      <c r="E204" s="95" t="s">
        <v>213</v>
      </c>
      <c r="F204" s="95" t="s">
        <v>114</v>
      </c>
      <c r="G204" s="140">
        <v>69600</v>
      </c>
      <c r="H204" s="141">
        <v>1</v>
      </c>
      <c r="I204" s="142">
        <f t="shared" si="10"/>
        <v>69.599999999999994</v>
      </c>
    </row>
    <row r="205" spans="1:9" s="143" customFormat="1" ht="17.75" customHeight="1">
      <c r="A205" s="109" t="s">
        <v>314</v>
      </c>
      <c r="B205" s="413" t="s">
        <v>224</v>
      </c>
      <c r="C205" s="413"/>
      <c r="D205" s="413"/>
      <c r="E205" s="95" t="s">
        <v>213</v>
      </c>
      <c r="F205" s="95" t="s">
        <v>114</v>
      </c>
      <c r="G205" s="140">
        <v>138000</v>
      </c>
      <c r="H205" s="141">
        <v>1</v>
      </c>
      <c r="I205" s="142">
        <f t="shared" si="10"/>
        <v>138</v>
      </c>
    </row>
    <row r="206" spans="1:9" s="143" customFormat="1" ht="17.75" customHeight="1">
      <c r="A206" s="109" t="s">
        <v>315</v>
      </c>
      <c r="B206" s="413" t="s">
        <v>225</v>
      </c>
      <c r="C206" s="413"/>
      <c r="D206" s="413"/>
      <c r="E206" s="95" t="s">
        <v>213</v>
      </c>
      <c r="F206" s="95" t="s">
        <v>114</v>
      </c>
      <c r="G206" s="140">
        <v>114000</v>
      </c>
      <c r="H206" s="141">
        <v>1</v>
      </c>
      <c r="I206" s="142">
        <f t="shared" si="10"/>
        <v>114</v>
      </c>
    </row>
    <row r="207" spans="1:9" s="143" customFormat="1" ht="17.75" customHeight="1">
      <c r="A207" s="109" t="s">
        <v>316</v>
      </c>
      <c r="B207" s="413" t="s">
        <v>217</v>
      </c>
      <c r="C207" s="413"/>
      <c r="D207" s="413"/>
      <c r="E207" s="95" t="s">
        <v>213</v>
      </c>
      <c r="F207" s="95" t="s">
        <v>114</v>
      </c>
      <c r="G207" s="140">
        <v>22500</v>
      </c>
      <c r="H207" s="141">
        <v>4</v>
      </c>
      <c r="I207" s="142">
        <f t="shared" si="10"/>
        <v>90</v>
      </c>
    </row>
    <row r="208" spans="1:9" s="143" customFormat="1" ht="17.75" customHeight="1">
      <c r="A208" s="109" t="s">
        <v>317</v>
      </c>
      <c r="B208" s="413" t="s">
        <v>227</v>
      </c>
      <c r="C208" s="413"/>
      <c r="D208" s="413"/>
      <c r="E208" s="95" t="s">
        <v>213</v>
      </c>
      <c r="F208" s="95" t="s">
        <v>114</v>
      </c>
      <c r="G208" s="140">
        <v>300000</v>
      </c>
      <c r="H208" s="141">
        <v>1</v>
      </c>
      <c r="I208" s="142">
        <f t="shared" si="10"/>
        <v>300</v>
      </c>
    </row>
    <row r="209" spans="1:9" s="143" customFormat="1" ht="17.75" customHeight="1">
      <c r="A209" s="109" t="s">
        <v>318</v>
      </c>
      <c r="B209" s="413" t="s">
        <v>228</v>
      </c>
      <c r="C209" s="413"/>
      <c r="D209" s="413"/>
      <c r="E209" s="95" t="s">
        <v>213</v>
      </c>
      <c r="F209" s="95" t="s">
        <v>114</v>
      </c>
      <c r="G209" s="140">
        <v>51000</v>
      </c>
      <c r="H209" s="141">
        <v>2</v>
      </c>
      <c r="I209" s="142">
        <f t="shared" si="10"/>
        <v>102</v>
      </c>
    </row>
    <row r="210" spans="1:9" s="143" customFormat="1" ht="17.75" customHeight="1">
      <c r="A210" s="109" t="s">
        <v>319</v>
      </c>
      <c r="B210" s="413" t="s">
        <v>231</v>
      </c>
      <c r="C210" s="413"/>
      <c r="D210" s="413"/>
      <c r="E210" s="95" t="s">
        <v>213</v>
      </c>
      <c r="F210" s="95" t="s">
        <v>114</v>
      </c>
      <c r="G210" s="140">
        <v>1800</v>
      </c>
      <c r="H210" s="141">
        <v>30</v>
      </c>
      <c r="I210" s="142">
        <f t="shared" si="10"/>
        <v>54</v>
      </c>
    </row>
    <row r="211" spans="1:9" s="143" customFormat="1" ht="17.75" customHeight="1">
      <c r="A211" s="109" t="s">
        <v>320</v>
      </c>
      <c r="B211" s="417" t="s">
        <v>349</v>
      </c>
      <c r="C211" s="418"/>
      <c r="D211" s="419"/>
      <c r="E211" s="95" t="s">
        <v>213</v>
      </c>
      <c r="F211" s="95" t="s">
        <v>114</v>
      </c>
      <c r="G211" s="140">
        <v>726000</v>
      </c>
      <c r="H211" s="141">
        <v>1</v>
      </c>
      <c r="I211" s="142">
        <f t="shared" si="10"/>
        <v>726</v>
      </c>
    </row>
    <row r="212" spans="1:9" s="143" customFormat="1" ht="17.75" customHeight="1">
      <c r="A212" s="109" t="s">
        <v>321</v>
      </c>
      <c r="B212" s="413" t="s">
        <v>253</v>
      </c>
      <c r="C212" s="413"/>
      <c r="D212" s="413"/>
      <c r="E212" s="95" t="s">
        <v>213</v>
      </c>
      <c r="F212" s="95" t="s">
        <v>114</v>
      </c>
      <c r="G212" s="140">
        <v>19999.2</v>
      </c>
      <c r="H212" s="141">
        <v>1</v>
      </c>
      <c r="I212" s="142">
        <f t="shared" si="10"/>
        <v>20</v>
      </c>
    </row>
    <row r="213" spans="1:9" s="143" customFormat="1" ht="17.75" customHeight="1">
      <c r="A213" s="109" t="s">
        <v>322</v>
      </c>
      <c r="B213" s="413" t="s">
        <v>244</v>
      </c>
      <c r="C213" s="413"/>
      <c r="D213" s="413"/>
      <c r="E213" s="95" t="s">
        <v>213</v>
      </c>
      <c r="F213" s="95" t="s">
        <v>114</v>
      </c>
      <c r="G213" s="140">
        <v>3000</v>
      </c>
      <c r="H213" s="141">
        <v>1</v>
      </c>
      <c r="I213" s="142">
        <f t="shared" si="10"/>
        <v>3</v>
      </c>
    </row>
    <row r="214" spans="1:9" s="143" customFormat="1" ht="17.75" customHeight="1">
      <c r="A214" s="109" t="s">
        <v>323</v>
      </c>
      <c r="B214" s="413" t="s">
        <v>254</v>
      </c>
      <c r="C214" s="413"/>
      <c r="D214" s="413"/>
      <c r="E214" s="95" t="s">
        <v>213</v>
      </c>
      <c r="F214" s="95" t="s">
        <v>114</v>
      </c>
      <c r="G214" s="140">
        <v>330442.8</v>
      </c>
      <c r="H214" s="141">
        <v>1</v>
      </c>
      <c r="I214" s="142">
        <f t="shared" si="10"/>
        <v>330.5</v>
      </c>
    </row>
    <row r="215" spans="1:9" s="143" customFormat="1" ht="17.75" customHeight="1">
      <c r="A215" s="109" t="s">
        <v>324</v>
      </c>
      <c r="B215" s="413" t="s">
        <v>257</v>
      </c>
      <c r="C215" s="413"/>
      <c r="D215" s="413"/>
      <c r="E215" s="95" t="s">
        <v>213</v>
      </c>
      <c r="F215" s="95" t="s">
        <v>114</v>
      </c>
      <c r="G215" s="140">
        <v>33600</v>
      </c>
      <c r="H215" s="141">
        <v>1</v>
      </c>
      <c r="I215" s="142">
        <f t="shared" si="10"/>
        <v>33.6</v>
      </c>
    </row>
    <row r="216" spans="1:9" s="143" customFormat="1" ht="17.75" customHeight="1">
      <c r="A216" s="109" t="s">
        <v>325</v>
      </c>
      <c r="B216" s="413" t="s">
        <v>230</v>
      </c>
      <c r="C216" s="413"/>
      <c r="D216" s="413"/>
      <c r="E216" s="95" t="s">
        <v>213</v>
      </c>
      <c r="F216" s="95" t="s">
        <v>114</v>
      </c>
      <c r="G216" s="140">
        <v>28500</v>
      </c>
      <c r="H216" s="141">
        <v>4</v>
      </c>
      <c r="I216" s="142">
        <f t="shared" si="10"/>
        <v>114</v>
      </c>
    </row>
    <row r="217" spans="1:9" s="143" customFormat="1" ht="17.75" customHeight="1">
      <c r="A217" s="109" t="s">
        <v>326</v>
      </c>
      <c r="B217" s="413" t="s">
        <v>232</v>
      </c>
      <c r="C217" s="413"/>
      <c r="D217" s="413"/>
      <c r="E217" s="95" t="s">
        <v>213</v>
      </c>
      <c r="F217" s="95" t="s">
        <v>114</v>
      </c>
      <c r="G217" s="140">
        <v>2800</v>
      </c>
      <c r="H217" s="141">
        <v>15</v>
      </c>
      <c r="I217" s="142">
        <f t="shared" si="10"/>
        <v>42</v>
      </c>
    </row>
    <row r="218" spans="1:9" s="143" customFormat="1" ht="17.75" customHeight="1">
      <c r="A218" s="109" t="s">
        <v>327</v>
      </c>
      <c r="B218" s="413" t="s">
        <v>233</v>
      </c>
      <c r="C218" s="413"/>
      <c r="D218" s="413"/>
      <c r="E218" s="95" t="s">
        <v>213</v>
      </c>
      <c r="F218" s="95" t="s">
        <v>114</v>
      </c>
      <c r="G218" s="140">
        <v>1850</v>
      </c>
      <c r="H218" s="141">
        <v>20</v>
      </c>
      <c r="I218" s="142">
        <f t="shared" si="10"/>
        <v>37</v>
      </c>
    </row>
    <row r="219" spans="1:9" s="143" customFormat="1" ht="17.75" customHeight="1">
      <c r="A219" s="109" t="s">
        <v>328</v>
      </c>
      <c r="B219" s="417" t="s">
        <v>350</v>
      </c>
      <c r="C219" s="418"/>
      <c r="D219" s="419"/>
      <c r="E219" s="95" t="s">
        <v>213</v>
      </c>
      <c r="F219" s="95" t="s">
        <v>114</v>
      </c>
      <c r="G219" s="140">
        <v>200000</v>
      </c>
      <c r="H219" s="141">
        <v>1</v>
      </c>
      <c r="I219" s="142">
        <f t="shared" si="10"/>
        <v>200</v>
      </c>
    </row>
    <row r="220" spans="1:9" s="143" customFormat="1" ht="17.75" customHeight="1">
      <c r="A220" s="109" t="s">
        <v>329</v>
      </c>
      <c r="B220" s="413" t="s">
        <v>227</v>
      </c>
      <c r="C220" s="413"/>
      <c r="D220" s="413"/>
      <c r="E220" s="95" t="s">
        <v>213</v>
      </c>
      <c r="F220" s="95" t="s">
        <v>114</v>
      </c>
      <c r="G220" s="140">
        <v>200000</v>
      </c>
      <c r="H220" s="141">
        <v>1</v>
      </c>
      <c r="I220" s="142">
        <f t="shared" si="10"/>
        <v>200</v>
      </c>
    </row>
    <row r="221" spans="1:9" s="143" customFormat="1" ht="17.75" customHeight="1">
      <c r="A221" s="109" t="s">
        <v>203</v>
      </c>
      <c r="B221" s="413" t="s">
        <v>234</v>
      </c>
      <c r="C221" s="413"/>
      <c r="D221" s="413"/>
      <c r="E221" s="95" t="s">
        <v>213</v>
      </c>
      <c r="F221" s="95" t="s">
        <v>114</v>
      </c>
      <c r="G221" s="140">
        <v>247000</v>
      </c>
      <c r="H221" s="141">
        <v>1</v>
      </c>
      <c r="I221" s="142">
        <f t="shared" si="10"/>
        <v>247</v>
      </c>
    </row>
    <row r="222" spans="1:9" s="143" customFormat="1" ht="17.75" customHeight="1">
      <c r="A222" s="109" t="s">
        <v>330</v>
      </c>
      <c r="B222" s="413" t="s">
        <v>216</v>
      </c>
      <c r="C222" s="413"/>
      <c r="D222" s="413"/>
      <c r="E222" s="95" t="s">
        <v>213</v>
      </c>
      <c r="F222" s="95" t="s">
        <v>114</v>
      </c>
      <c r="G222" s="140">
        <v>90000</v>
      </c>
      <c r="H222" s="141">
        <v>2</v>
      </c>
      <c r="I222" s="142">
        <f t="shared" si="10"/>
        <v>180</v>
      </c>
    </row>
    <row r="223" spans="1:9" s="143" customFormat="1" ht="17.75" customHeight="1">
      <c r="A223" s="109" t="s">
        <v>331</v>
      </c>
      <c r="B223" s="413" t="s">
        <v>221</v>
      </c>
      <c r="C223" s="413"/>
      <c r="D223" s="413"/>
      <c r="E223" s="95" t="s">
        <v>213</v>
      </c>
      <c r="F223" s="95" t="s">
        <v>114</v>
      </c>
      <c r="G223" s="140">
        <v>109200</v>
      </c>
      <c r="H223" s="141">
        <v>1</v>
      </c>
      <c r="I223" s="142">
        <f t="shared" si="10"/>
        <v>109.2</v>
      </c>
    </row>
    <row r="224" spans="1:9" s="143" customFormat="1" ht="17.75" customHeight="1">
      <c r="A224" s="109" t="s">
        <v>169</v>
      </c>
      <c r="B224" s="413" t="s">
        <v>237</v>
      </c>
      <c r="C224" s="413"/>
      <c r="D224" s="413"/>
      <c r="E224" s="95" t="s">
        <v>213</v>
      </c>
      <c r="F224" s="95" t="s">
        <v>114</v>
      </c>
      <c r="G224" s="140">
        <v>10000</v>
      </c>
      <c r="H224" s="141">
        <v>1</v>
      </c>
      <c r="I224" s="142">
        <f t="shared" si="10"/>
        <v>10</v>
      </c>
    </row>
    <row r="225" spans="1:9" s="143" customFormat="1" ht="17.75" customHeight="1">
      <c r="A225" s="109" t="s">
        <v>212</v>
      </c>
      <c r="B225" s="413" t="s">
        <v>238</v>
      </c>
      <c r="C225" s="413"/>
      <c r="D225" s="413"/>
      <c r="E225" s="95" t="s">
        <v>213</v>
      </c>
      <c r="F225" s="95" t="s">
        <v>114</v>
      </c>
      <c r="G225" s="140">
        <v>2492.85</v>
      </c>
      <c r="H225" s="141">
        <v>14</v>
      </c>
      <c r="I225" s="142">
        <f t="shared" si="10"/>
        <v>34.9</v>
      </c>
    </row>
    <row r="226" spans="1:9" s="143" customFormat="1" ht="17.75" customHeight="1">
      <c r="A226" s="109" t="s">
        <v>332</v>
      </c>
      <c r="B226" s="413" t="s">
        <v>243</v>
      </c>
      <c r="C226" s="413"/>
      <c r="D226" s="413"/>
      <c r="E226" s="95" t="s">
        <v>213</v>
      </c>
      <c r="F226" s="95" t="s">
        <v>114</v>
      </c>
      <c r="G226" s="140">
        <v>1300</v>
      </c>
      <c r="H226" s="141">
        <v>1</v>
      </c>
      <c r="I226" s="142">
        <f t="shared" si="10"/>
        <v>1.3</v>
      </c>
    </row>
    <row r="227" spans="1:9" s="143" customFormat="1" ht="17.75" customHeight="1">
      <c r="A227" s="109" t="s">
        <v>333</v>
      </c>
      <c r="B227" s="413" t="s">
        <v>234</v>
      </c>
      <c r="C227" s="413"/>
      <c r="D227" s="413"/>
      <c r="E227" s="95" t="s">
        <v>213</v>
      </c>
      <c r="F227" s="95" t="s">
        <v>114</v>
      </c>
      <c r="G227" s="140">
        <v>297000</v>
      </c>
      <c r="H227" s="141">
        <v>1</v>
      </c>
      <c r="I227" s="142">
        <f t="shared" si="10"/>
        <v>297</v>
      </c>
    </row>
    <row r="228" spans="1:9" s="143" customFormat="1" ht="17.75" customHeight="1">
      <c r="A228" s="109" t="s">
        <v>334</v>
      </c>
      <c r="B228" s="413" t="s">
        <v>276</v>
      </c>
      <c r="C228" s="413"/>
      <c r="D228" s="413"/>
      <c r="E228" s="95" t="s">
        <v>213</v>
      </c>
      <c r="F228" s="95" t="s">
        <v>114</v>
      </c>
      <c r="G228" s="140">
        <v>232650</v>
      </c>
      <c r="H228" s="141">
        <v>1</v>
      </c>
      <c r="I228" s="142">
        <f t="shared" si="10"/>
        <v>232.7</v>
      </c>
    </row>
    <row r="229" spans="1:9" s="143" customFormat="1" ht="17.75" customHeight="1">
      <c r="A229" s="109" t="s">
        <v>335</v>
      </c>
      <c r="B229" s="413" t="s">
        <v>250</v>
      </c>
      <c r="C229" s="413"/>
      <c r="D229" s="413"/>
      <c r="E229" s="95" t="s">
        <v>213</v>
      </c>
      <c r="F229" s="95" t="s">
        <v>114</v>
      </c>
      <c r="G229" s="140">
        <v>49000</v>
      </c>
      <c r="H229" s="141">
        <v>1</v>
      </c>
      <c r="I229" s="142">
        <f t="shared" si="10"/>
        <v>49</v>
      </c>
    </row>
    <row r="230" spans="1:9" s="143" customFormat="1" ht="17.75" customHeight="1">
      <c r="A230" s="109" t="s">
        <v>179</v>
      </c>
      <c r="B230" s="413" t="s">
        <v>235</v>
      </c>
      <c r="C230" s="413"/>
      <c r="D230" s="413"/>
      <c r="E230" s="95" t="s">
        <v>213</v>
      </c>
      <c r="F230" s="95" t="s">
        <v>114</v>
      </c>
      <c r="G230" s="140">
        <v>417600</v>
      </c>
      <c r="H230" s="141">
        <v>1</v>
      </c>
      <c r="I230" s="142">
        <f t="shared" si="10"/>
        <v>417.6</v>
      </c>
    </row>
    <row r="231" spans="1:9" s="143" customFormat="1" ht="17.75" customHeight="1">
      <c r="A231" s="109" t="s">
        <v>180</v>
      </c>
      <c r="B231" s="413" t="s">
        <v>235</v>
      </c>
      <c r="C231" s="413"/>
      <c r="D231" s="413"/>
      <c r="E231" s="95" t="s">
        <v>213</v>
      </c>
      <c r="F231" s="95" t="s">
        <v>114</v>
      </c>
      <c r="G231" s="140">
        <v>318000</v>
      </c>
      <c r="H231" s="141">
        <v>1</v>
      </c>
      <c r="I231" s="142">
        <f t="shared" si="10"/>
        <v>318</v>
      </c>
    </row>
    <row r="232" spans="1:9" s="143" customFormat="1" ht="17.75" customHeight="1">
      <c r="A232" s="109" t="s">
        <v>181</v>
      </c>
      <c r="B232" s="413" t="s">
        <v>235</v>
      </c>
      <c r="C232" s="413"/>
      <c r="D232" s="413"/>
      <c r="E232" s="95" t="s">
        <v>213</v>
      </c>
      <c r="F232" s="95" t="s">
        <v>114</v>
      </c>
      <c r="G232" s="140">
        <v>819999.6</v>
      </c>
      <c r="H232" s="141">
        <v>1</v>
      </c>
      <c r="I232" s="142">
        <f t="shared" si="10"/>
        <v>820</v>
      </c>
    </row>
    <row r="233" spans="1:9" s="143" customFormat="1" ht="17.75" customHeight="1">
      <c r="A233" s="109" t="s">
        <v>167</v>
      </c>
      <c r="B233" s="413" t="s">
        <v>236</v>
      </c>
      <c r="C233" s="413"/>
      <c r="D233" s="413"/>
      <c r="E233" s="95" t="s">
        <v>213</v>
      </c>
      <c r="F233" s="95" t="s">
        <v>114</v>
      </c>
      <c r="G233" s="140">
        <v>7150</v>
      </c>
      <c r="H233" s="141">
        <v>2</v>
      </c>
      <c r="I233" s="142">
        <f t="shared" si="10"/>
        <v>14.3</v>
      </c>
    </row>
    <row r="234" spans="1:9" s="143" customFormat="1" ht="17.75" customHeight="1">
      <c r="A234" s="109" t="s">
        <v>336</v>
      </c>
      <c r="B234" s="413" t="s">
        <v>239</v>
      </c>
      <c r="C234" s="413"/>
      <c r="D234" s="413"/>
      <c r="E234" s="95" t="s">
        <v>213</v>
      </c>
      <c r="F234" s="95" t="s">
        <v>114</v>
      </c>
      <c r="G234" s="140">
        <v>1530</v>
      </c>
      <c r="H234" s="141">
        <v>10</v>
      </c>
      <c r="I234" s="142">
        <f t="shared" si="10"/>
        <v>15.3</v>
      </c>
    </row>
    <row r="235" spans="1:9" s="143" customFormat="1" ht="17.75" customHeight="1">
      <c r="A235" s="109" t="s">
        <v>337</v>
      </c>
      <c r="B235" s="413" t="s">
        <v>242</v>
      </c>
      <c r="C235" s="413"/>
      <c r="D235" s="413"/>
      <c r="E235" s="95" t="s">
        <v>213</v>
      </c>
      <c r="F235" s="95" t="s">
        <v>114</v>
      </c>
      <c r="G235" s="140">
        <v>4840</v>
      </c>
      <c r="H235" s="141">
        <v>10</v>
      </c>
      <c r="I235" s="142">
        <f t="shared" si="10"/>
        <v>48.4</v>
      </c>
    </row>
    <row r="236" spans="1:9" s="143" customFormat="1" ht="17.75" customHeight="1">
      <c r="A236" s="109" t="s">
        <v>338</v>
      </c>
      <c r="B236" s="413" t="s">
        <v>238</v>
      </c>
      <c r="C236" s="413"/>
      <c r="D236" s="413"/>
      <c r="E236" s="95" t="s">
        <v>213</v>
      </c>
      <c r="F236" s="95" t="s">
        <v>114</v>
      </c>
      <c r="G236" s="140">
        <v>1650</v>
      </c>
      <c r="H236" s="141">
        <v>4</v>
      </c>
      <c r="I236" s="142">
        <f t="shared" ref="I236:I246" si="11">+ROUNDUP(H236*G236/1000,1)</f>
        <v>6.6</v>
      </c>
    </row>
    <row r="237" spans="1:9" s="143" customFormat="1" ht="17.75" customHeight="1">
      <c r="A237" s="109" t="s">
        <v>339</v>
      </c>
      <c r="B237" s="413" t="s">
        <v>248</v>
      </c>
      <c r="C237" s="413"/>
      <c r="D237" s="413"/>
      <c r="E237" s="95" t="s">
        <v>213</v>
      </c>
      <c r="F237" s="95" t="s">
        <v>114</v>
      </c>
      <c r="G237" s="140">
        <v>20720</v>
      </c>
      <c r="H237" s="141">
        <v>1</v>
      </c>
      <c r="I237" s="142">
        <f t="shared" si="11"/>
        <v>20.8</v>
      </c>
    </row>
    <row r="238" spans="1:9" s="143" customFormat="1" ht="17.75" customHeight="1">
      <c r="A238" s="109" t="s">
        <v>340</v>
      </c>
      <c r="B238" s="413" t="s">
        <v>248</v>
      </c>
      <c r="C238" s="413"/>
      <c r="D238" s="413"/>
      <c r="E238" s="95" t="s">
        <v>213</v>
      </c>
      <c r="F238" s="95" t="s">
        <v>114</v>
      </c>
      <c r="G238" s="140">
        <v>9030</v>
      </c>
      <c r="H238" s="141">
        <v>1</v>
      </c>
      <c r="I238" s="142">
        <f t="shared" si="11"/>
        <v>9.1</v>
      </c>
    </row>
    <row r="239" spans="1:9" s="143" customFormat="1" ht="17.75" customHeight="1">
      <c r="A239" s="109" t="s">
        <v>341</v>
      </c>
      <c r="B239" s="413" t="s">
        <v>252</v>
      </c>
      <c r="C239" s="413"/>
      <c r="D239" s="413"/>
      <c r="E239" s="95" t="s">
        <v>213</v>
      </c>
      <c r="F239" s="95" t="s">
        <v>114</v>
      </c>
      <c r="G239" s="140">
        <v>29200</v>
      </c>
      <c r="H239" s="141">
        <v>1</v>
      </c>
      <c r="I239" s="142">
        <f t="shared" si="11"/>
        <v>29.2</v>
      </c>
    </row>
    <row r="240" spans="1:9" s="143" customFormat="1" ht="17.75" customHeight="1">
      <c r="A240" s="109" t="s">
        <v>168</v>
      </c>
      <c r="B240" s="413" t="s">
        <v>237</v>
      </c>
      <c r="C240" s="413"/>
      <c r="D240" s="413"/>
      <c r="E240" s="95" t="s">
        <v>213</v>
      </c>
      <c r="F240" s="95" t="s">
        <v>114</v>
      </c>
      <c r="G240" s="140">
        <v>5760</v>
      </c>
      <c r="H240" s="141">
        <v>1</v>
      </c>
      <c r="I240" s="142">
        <f t="shared" si="11"/>
        <v>5.8</v>
      </c>
    </row>
    <row r="241" spans="1:46" s="143" customFormat="1" ht="17.75" customHeight="1">
      <c r="A241" s="109" t="s">
        <v>171</v>
      </c>
      <c r="B241" s="413" t="s">
        <v>237</v>
      </c>
      <c r="C241" s="413"/>
      <c r="D241" s="413"/>
      <c r="E241" s="95" t="s">
        <v>213</v>
      </c>
      <c r="F241" s="95" t="s">
        <v>114</v>
      </c>
      <c r="G241" s="140">
        <v>40800</v>
      </c>
      <c r="H241" s="141">
        <v>2</v>
      </c>
      <c r="I241" s="142">
        <f t="shared" si="11"/>
        <v>81.599999999999994</v>
      </c>
    </row>
    <row r="242" spans="1:46" s="143" customFormat="1" ht="17.75" customHeight="1">
      <c r="A242" s="109" t="s">
        <v>342</v>
      </c>
      <c r="B242" s="413" t="s">
        <v>235</v>
      </c>
      <c r="C242" s="413"/>
      <c r="D242" s="413"/>
      <c r="E242" s="95" t="s">
        <v>213</v>
      </c>
      <c r="F242" s="95" t="s">
        <v>114</v>
      </c>
      <c r="G242" s="140">
        <v>720</v>
      </c>
      <c r="H242" s="141">
        <v>1</v>
      </c>
      <c r="I242" s="142">
        <f t="shared" si="11"/>
        <v>0.79999999999999993</v>
      </c>
    </row>
    <row r="243" spans="1:46" s="143" customFormat="1" ht="17.75" customHeight="1">
      <c r="A243" s="109" t="s">
        <v>343</v>
      </c>
      <c r="B243" s="413" t="s">
        <v>235</v>
      </c>
      <c r="C243" s="413"/>
      <c r="D243" s="413"/>
      <c r="E243" s="95" t="s">
        <v>213</v>
      </c>
      <c r="F243" s="95" t="s">
        <v>114</v>
      </c>
      <c r="G243" s="140">
        <v>7800</v>
      </c>
      <c r="H243" s="141">
        <v>2</v>
      </c>
      <c r="I243" s="142">
        <f t="shared" si="11"/>
        <v>15.6</v>
      </c>
    </row>
    <row r="244" spans="1:46" s="143" customFormat="1" ht="17.75" customHeight="1">
      <c r="A244" s="109" t="s">
        <v>344</v>
      </c>
      <c r="B244" s="413" t="s">
        <v>256</v>
      </c>
      <c r="C244" s="413"/>
      <c r="D244" s="413"/>
      <c r="E244" s="95" t="s">
        <v>213</v>
      </c>
      <c r="F244" s="95" t="s">
        <v>114</v>
      </c>
      <c r="G244" s="140">
        <v>27600</v>
      </c>
      <c r="H244" s="141">
        <v>1</v>
      </c>
      <c r="I244" s="142">
        <f t="shared" si="11"/>
        <v>27.6</v>
      </c>
    </row>
    <row r="245" spans="1:46" s="143" customFormat="1" ht="17.75" customHeight="1">
      <c r="A245" s="109" t="s">
        <v>345</v>
      </c>
      <c r="B245" s="413" t="s">
        <v>259</v>
      </c>
      <c r="C245" s="413"/>
      <c r="D245" s="413"/>
      <c r="E245" s="95" t="s">
        <v>213</v>
      </c>
      <c r="F245" s="95" t="s">
        <v>114</v>
      </c>
      <c r="G245" s="140">
        <v>196800</v>
      </c>
      <c r="H245" s="141">
        <v>1</v>
      </c>
      <c r="I245" s="142">
        <f t="shared" si="11"/>
        <v>196.8</v>
      </c>
    </row>
    <row r="246" spans="1:46" s="143" customFormat="1" ht="17.75" customHeight="1">
      <c r="A246" s="109" t="s">
        <v>346</v>
      </c>
      <c r="B246" s="413" t="s">
        <v>260</v>
      </c>
      <c r="C246" s="413"/>
      <c r="D246" s="413"/>
      <c r="E246" s="95" t="s">
        <v>213</v>
      </c>
      <c r="F246" s="95" t="s">
        <v>114</v>
      </c>
      <c r="G246" s="140">
        <v>196800</v>
      </c>
      <c r="H246" s="141">
        <v>1</v>
      </c>
      <c r="I246" s="142">
        <f t="shared" si="11"/>
        <v>196.8</v>
      </c>
    </row>
    <row r="248" spans="1:46" s="132" customFormat="1" ht="45" customHeight="1">
      <c r="A248" s="421" t="s">
        <v>352</v>
      </c>
      <c r="B248" s="422"/>
      <c r="C248" s="422"/>
      <c r="D248" s="422"/>
      <c r="E248" s="422"/>
      <c r="F248" s="422"/>
      <c r="G248" s="422"/>
      <c r="H248" s="423"/>
      <c r="I248" s="131">
        <f>+I249</f>
        <v>43483.100000000006</v>
      </c>
      <c r="J248" s="116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</row>
    <row r="249" spans="1:46" s="132" customFormat="1" ht="17.899999999999999" customHeight="1">
      <c r="A249" s="133" t="s">
        <v>111</v>
      </c>
      <c r="B249" s="133" t="s">
        <v>112</v>
      </c>
      <c r="C249" s="133" t="s">
        <v>113</v>
      </c>
      <c r="D249" s="424" t="s">
        <v>48</v>
      </c>
      <c r="E249" s="425"/>
      <c r="F249" s="425"/>
      <c r="G249" s="425"/>
      <c r="H249" s="426"/>
      <c r="I249" s="134">
        <f>+I250</f>
        <v>43483.100000000006</v>
      </c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</row>
    <row r="250" spans="1:46" s="137" customFormat="1" ht="54.95" customHeight="1">
      <c r="A250" s="135" t="s">
        <v>120</v>
      </c>
      <c r="B250" s="427" t="s">
        <v>121</v>
      </c>
      <c r="C250" s="427"/>
      <c r="D250" s="427"/>
      <c r="E250" s="427"/>
      <c r="F250" s="427"/>
      <c r="G250" s="427"/>
      <c r="H250" s="427"/>
      <c r="I250" s="136">
        <f>+I251</f>
        <v>43483.100000000006</v>
      </c>
      <c r="J250" s="172"/>
      <c r="K250" s="172"/>
      <c r="L250" s="172"/>
      <c r="M250" s="172"/>
      <c r="N250" s="172"/>
      <c r="O250" s="172"/>
      <c r="P250" s="172"/>
      <c r="Q250" s="172"/>
      <c r="R250" s="172"/>
      <c r="S250" s="172"/>
      <c r="T250" s="172"/>
      <c r="U250" s="172"/>
      <c r="V250" s="172"/>
      <c r="W250" s="172"/>
      <c r="X250" s="172"/>
      <c r="Y250" s="172"/>
      <c r="Z250" s="172"/>
      <c r="AA250" s="172"/>
      <c r="AB250" s="172"/>
      <c r="AC250" s="172"/>
      <c r="AD250" s="172"/>
      <c r="AE250" s="172"/>
      <c r="AF250" s="172"/>
      <c r="AG250" s="172"/>
      <c r="AH250" s="172"/>
      <c r="AI250" s="172"/>
      <c r="AJ250" s="172"/>
      <c r="AK250" s="172"/>
      <c r="AL250" s="172"/>
      <c r="AM250" s="172"/>
      <c r="AN250" s="172"/>
      <c r="AO250" s="172"/>
      <c r="AP250" s="172"/>
      <c r="AQ250" s="172"/>
      <c r="AR250" s="172"/>
      <c r="AS250" s="172"/>
      <c r="AT250" s="172"/>
    </row>
    <row r="251" spans="1:46" s="12" customFormat="1" ht="20.95" customHeight="1">
      <c r="A251" s="138"/>
      <c r="B251" s="420" t="s">
        <v>122</v>
      </c>
      <c r="C251" s="420"/>
      <c r="D251" s="420"/>
      <c r="E251" s="138"/>
      <c r="F251" s="138"/>
      <c r="G251" s="138"/>
      <c r="H251" s="138"/>
      <c r="I251" s="139">
        <f>SUM(I252:I341)</f>
        <v>43483.100000000006</v>
      </c>
    </row>
    <row r="252" spans="1:46" s="143" customFormat="1" ht="17.75" customHeight="1">
      <c r="A252" s="109" t="s">
        <v>125</v>
      </c>
      <c r="B252" s="414" t="s">
        <v>216</v>
      </c>
      <c r="C252" s="415"/>
      <c r="D252" s="416"/>
      <c r="E252" s="95" t="s">
        <v>213</v>
      </c>
      <c r="F252" s="95" t="s">
        <v>114</v>
      </c>
      <c r="G252" s="140">
        <v>39228.19</v>
      </c>
      <c r="H252" s="141">
        <v>93</v>
      </c>
      <c r="I252" s="142">
        <f>+ROUNDUP(H252*G252/1000,1)</f>
        <v>3648.2999999999997</v>
      </c>
    </row>
    <row r="253" spans="1:46" s="143" customFormat="1" ht="17.75" customHeight="1">
      <c r="A253" s="109" t="s">
        <v>317</v>
      </c>
      <c r="B253" s="414" t="s">
        <v>227</v>
      </c>
      <c r="C253" s="415"/>
      <c r="D253" s="416"/>
      <c r="E253" s="95" t="s">
        <v>213</v>
      </c>
      <c r="F253" s="95" t="s">
        <v>114</v>
      </c>
      <c r="G253" s="140">
        <v>299200</v>
      </c>
      <c r="H253" s="141">
        <v>27</v>
      </c>
      <c r="I253" s="142">
        <f t="shared" ref="I253:I298" si="12">+ROUNDUP(H253*G253/1000,1)</f>
        <v>8078.4</v>
      </c>
    </row>
    <row r="254" spans="1:46" s="143" customFormat="1" ht="17.75" customHeight="1">
      <c r="A254" s="109" t="s">
        <v>186</v>
      </c>
      <c r="B254" s="414" t="s">
        <v>356</v>
      </c>
      <c r="C254" s="415"/>
      <c r="D254" s="416"/>
      <c r="E254" s="95" t="s">
        <v>115</v>
      </c>
      <c r="F254" s="95" t="s">
        <v>114</v>
      </c>
      <c r="G254" s="140">
        <v>309000</v>
      </c>
      <c r="H254" s="141">
        <v>22</v>
      </c>
      <c r="I254" s="142">
        <f t="shared" si="12"/>
        <v>6798</v>
      </c>
    </row>
    <row r="255" spans="1:46" s="143" customFormat="1" ht="17.75" customHeight="1">
      <c r="A255" s="109" t="s">
        <v>319</v>
      </c>
      <c r="B255" s="414" t="s">
        <v>231</v>
      </c>
      <c r="C255" s="415"/>
      <c r="D255" s="416"/>
      <c r="E255" s="95" t="s">
        <v>213</v>
      </c>
      <c r="F255" s="95" t="s">
        <v>114</v>
      </c>
      <c r="G255" s="140">
        <v>923.07</v>
      </c>
      <c r="H255" s="141">
        <v>30</v>
      </c>
      <c r="I255" s="142">
        <f t="shared" si="12"/>
        <v>27.700000000000003</v>
      </c>
    </row>
    <row r="256" spans="1:46" s="143" customFormat="1" ht="17.75" customHeight="1">
      <c r="A256" s="109" t="s">
        <v>353</v>
      </c>
      <c r="B256" s="414" t="s">
        <v>357</v>
      </c>
      <c r="C256" s="415"/>
      <c r="D256" s="416"/>
      <c r="E256" s="95" t="s">
        <v>115</v>
      </c>
      <c r="F256" s="95" t="s">
        <v>114</v>
      </c>
      <c r="G256" s="140">
        <v>108000</v>
      </c>
      <c r="H256" s="141">
        <v>19</v>
      </c>
      <c r="I256" s="142">
        <f t="shared" si="12"/>
        <v>2052</v>
      </c>
    </row>
    <row r="257" spans="1:46" s="143" customFormat="1" ht="17.75" customHeight="1">
      <c r="A257" s="109" t="s">
        <v>354</v>
      </c>
      <c r="B257" s="414" t="s">
        <v>358</v>
      </c>
      <c r="C257" s="415"/>
      <c r="D257" s="416"/>
      <c r="E257" s="95" t="s">
        <v>213</v>
      </c>
      <c r="F257" s="95" t="s">
        <v>114</v>
      </c>
      <c r="G257" s="140">
        <v>70717.5</v>
      </c>
      <c r="H257" s="141">
        <v>20</v>
      </c>
      <c r="I257" s="142">
        <f t="shared" si="12"/>
        <v>1414.3999999999999</v>
      </c>
    </row>
    <row r="258" spans="1:46" s="166" customFormat="1" ht="33.049999999999997" customHeight="1">
      <c r="A258" s="163" t="s">
        <v>355</v>
      </c>
      <c r="B258" s="410" t="s">
        <v>258</v>
      </c>
      <c r="C258" s="411"/>
      <c r="D258" s="412"/>
      <c r="E258" s="164" t="s">
        <v>213</v>
      </c>
      <c r="F258" s="164" t="s">
        <v>114</v>
      </c>
      <c r="G258" s="165">
        <v>189900</v>
      </c>
      <c r="H258" s="141">
        <v>26</v>
      </c>
      <c r="I258" s="142">
        <f t="shared" si="12"/>
        <v>4937.3999999999996</v>
      </c>
      <c r="J258" s="143"/>
      <c r="K258" s="143"/>
      <c r="L258" s="143"/>
      <c r="M258" s="143"/>
      <c r="N258" s="143"/>
      <c r="O258" s="143"/>
      <c r="P258" s="143"/>
      <c r="Q258" s="143"/>
      <c r="R258" s="143"/>
      <c r="S258" s="143"/>
      <c r="T258" s="143"/>
      <c r="U258" s="143"/>
      <c r="V258" s="143"/>
      <c r="W258" s="143"/>
      <c r="X258" s="143"/>
      <c r="Y258" s="143"/>
      <c r="Z258" s="143"/>
      <c r="AA258" s="143"/>
      <c r="AB258" s="143"/>
      <c r="AC258" s="143"/>
      <c r="AD258" s="143"/>
      <c r="AE258" s="143"/>
      <c r="AF258" s="143"/>
      <c r="AG258" s="143"/>
      <c r="AH258" s="143"/>
      <c r="AI258" s="143"/>
      <c r="AJ258" s="143"/>
      <c r="AK258" s="143"/>
      <c r="AL258" s="143"/>
      <c r="AM258" s="143"/>
      <c r="AN258" s="143"/>
      <c r="AO258" s="143"/>
      <c r="AP258" s="143"/>
      <c r="AQ258" s="143"/>
      <c r="AR258" s="143"/>
      <c r="AS258" s="143"/>
      <c r="AT258" s="143"/>
    </row>
    <row r="259" spans="1:46" s="143" customFormat="1" ht="17.75" customHeight="1">
      <c r="A259" s="270" t="s">
        <v>388</v>
      </c>
      <c r="B259" s="428" t="s">
        <v>389</v>
      </c>
      <c r="C259" s="429"/>
      <c r="D259" s="430"/>
      <c r="E259" s="271" t="s">
        <v>213</v>
      </c>
      <c r="F259" s="271" t="s">
        <v>114</v>
      </c>
      <c r="G259" s="165">
        <v>45000</v>
      </c>
      <c r="H259" s="272">
        <v>1</v>
      </c>
      <c r="I259" s="265">
        <f t="shared" si="12"/>
        <v>45</v>
      </c>
    </row>
    <row r="260" spans="1:46" s="143" customFormat="1" ht="17.75" customHeight="1">
      <c r="A260" s="270" t="s">
        <v>198</v>
      </c>
      <c r="B260" s="428" t="s">
        <v>251</v>
      </c>
      <c r="C260" s="429"/>
      <c r="D260" s="430"/>
      <c r="E260" s="271" t="s">
        <v>213</v>
      </c>
      <c r="F260" s="271" t="s">
        <v>114</v>
      </c>
      <c r="G260" s="165">
        <v>99600</v>
      </c>
      <c r="H260" s="272">
        <v>1</v>
      </c>
      <c r="I260" s="265">
        <f t="shared" si="12"/>
        <v>99.6</v>
      </c>
    </row>
    <row r="261" spans="1:46" s="143" customFormat="1" ht="17.75" customHeight="1">
      <c r="A261" s="270" t="s">
        <v>390</v>
      </c>
      <c r="B261" s="428" t="s">
        <v>219</v>
      </c>
      <c r="C261" s="429"/>
      <c r="D261" s="430"/>
      <c r="E261" s="271" t="s">
        <v>213</v>
      </c>
      <c r="F261" s="271" t="s">
        <v>114</v>
      </c>
      <c r="G261" s="165">
        <v>118114.28</v>
      </c>
      <c r="H261" s="272">
        <v>7</v>
      </c>
      <c r="I261" s="265">
        <f t="shared" si="12"/>
        <v>826.80000000000007</v>
      </c>
    </row>
    <row r="262" spans="1:46" s="143" customFormat="1" ht="17.75" customHeight="1">
      <c r="A262" s="270" t="s">
        <v>391</v>
      </c>
      <c r="B262" s="428" t="s">
        <v>221</v>
      </c>
      <c r="C262" s="429"/>
      <c r="D262" s="430"/>
      <c r="E262" s="271" t="s">
        <v>213</v>
      </c>
      <c r="F262" s="271" t="s">
        <v>114</v>
      </c>
      <c r="G262" s="165">
        <v>60000</v>
      </c>
      <c r="H262" s="272">
        <v>10</v>
      </c>
      <c r="I262" s="265">
        <f t="shared" si="12"/>
        <v>600</v>
      </c>
    </row>
    <row r="263" spans="1:46" s="143" customFormat="1" ht="17.75" customHeight="1">
      <c r="A263" s="270" t="s">
        <v>392</v>
      </c>
      <c r="B263" s="428" t="s">
        <v>221</v>
      </c>
      <c r="C263" s="429"/>
      <c r="D263" s="430"/>
      <c r="E263" s="271" t="s">
        <v>213</v>
      </c>
      <c r="F263" s="271" t="s">
        <v>114</v>
      </c>
      <c r="G263" s="165">
        <v>50000</v>
      </c>
      <c r="H263" s="272">
        <v>3</v>
      </c>
      <c r="I263" s="265">
        <f t="shared" si="12"/>
        <v>150</v>
      </c>
    </row>
    <row r="264" spans="1:46" s="143" customFormat="1" ht="17.75" customHeight="1">
      <c r="A264" s="270" t="s">
        <v>393</v>
      </c>
      <c r="B264" s="428" t="s">
        <v>221</v>
      </c>
      <c r="C264" s="429"/>
      <c r="D264" s="430"/>
      <c r="E264" s="271" t="s">
        <v>213</v>
      </c>
      <c r="F264" s="271" t="s">
        <v>114</v>
      </c>
      <c r="G264" s="165">
        <v>150000</v>
      </c>
      <c r="H264" s="272">
        <v>4</v>
      </c>
      <c r="I264" s="265">
        <f t="shared" si="12"/>
        <v>600</v>
      </c>
    </row>
    <row r="265" spans="1:46" s="143" customFormat="1" ht="17.75" customHeight="1">
      <c r="A265" s="270" t="s">
        <v>305</v>
      </c>
      <c r="B265" s="428" t="s">
        <v>216</v>
      </c>
      <c r="C265" s="429"/>
      <c r="D265" s="430"/>
      <c r="E265" s="271" t="s">
        <v>213</v>
      </c>
      <c r="F265" s="271" t="s">
        <v>114</v>
      </c>
      <c r="G265" s="165">
        <v>124500</v>
      </c>
      <c r="H265" s="272">
        <v>4</v>
      </c>
      <c r="I265" s="265">
        <f t="shared" si="12"/>
        <v>498</v>
      </c>
    </row>
    <row r="266" spans="1:46" s="143" customFormat="1" ht="17.75" customHeight="1">
      <c r="A266" s="270" t="s">
        <v>394</v>
      </c>
      <c r="B266" s="428" t="s">
        <v>216</v>
      </c>
      <c r="C266" s="429"/>
      <c r="D266" s="430"/>
      <c r="E266" s="271" t="s">
        <v>213</v>
      </c>
      <c r="F266" s="271" t="s">
        <v>114</v>
      </c>
      <c r="G266" s="165">
        <v>64950</v>
      </c>
      <c r="H266" s="272">
        <v>4</v>
      </c>
      <c r="I266" s="265">
        <f t="shared" si="12"/>
        <v>259.8</v>
      </c>
    </row>
    <row r="267" spans="1:46" s="143" customFormat="1" ht="17.75" customHeight="1">
      <c r="A267" s="270" t="s">
        <v>395</v>
      </c>
      <c r="B267" s="428" t="s">
        <v>221</v>
      </c>
      <c r="C267" s="429"/>
      <c r="D267" s="430"/>
      <c r="E267" s="271" t="s">
        <v>213</v>
      </c>
      <c r="F267" s="271" t="s">
        <v>114</v>
      </c>
      <c r="G267" s="165">
        <v>67957.5</v>
      </c>
      <c r="H267" s="272">
        <v>4</v>
      </c>
      <c r="I267" s="265">
        <f t="shared" si="12"/>
        <v>271.90000000000003</v>
      </c>
    </row>
    <row r="268" spans="1:46" s="143" customFormat="1" ht="17.75" customHeight="1">
      <c r="A268" s="270" t="s">
        <v>396</v>
      </c>
      <c r="B268" s="428" t="s">
        <v>347</v>
      </c>
      <c r="C268" s="429"/>
      <c r="D268" s="430"/>
      <c r="E268" s="271" t="s">
        <v>213</v>
      </c>
      <c r="F268" s="271" t="s">
        <v>114</v>
      </c>
      <c r="G268" s="165">
        <v>120000</v>
      </c>
      <c r="H268" s="272">
        <v>4</v>
      </c>
      <c r="I268" s="265">
        <f t="shared" si="12"/>
        <v>480</v>
      </c>
    </row>
    <row r="269" spans="1:46" s="143" customFormat="1" ht="17.75" customHeight="1">
      <c r="A269" s="270" t="s">
        <v>314</v>
      </c>
      <c r="B269" s="428" t="s">
        <v>224</v>
      </c>
      <c r="C269" s="429"/>
      <c r="D269" s="430"/>
      <c r="E269" s="271" t="s">
        <v>213</v>
      </c>
      <c r="F269" s="271" t="s">
        <v>114</v>
      </c>
      <c r="G269" s="165">
        <v>180000</v>
      </c>
      <c r="H269" s="272">
        <v>1</v>
      </c>
      <c r="I269" s="265">
        <f t="shared" si="12"/>
        <v>180</v>
      </c>
    </row>
    <row r="270" spans="1:46" s="143" customFormat="1" ht="17.75" customHeight="1">
      <c r="A270" s="270" t="s">
        <v>397</v>
      </c>
      <c r="B270" s="428" t="s">
        <v>398</v>
      </c>
      <c r="C270" s="429"/>
      <c r="D270" s="430"/>
      <c r="E270" s="271" t="s">
        <v>213</v>
      </c>
      <c r="F270" s="271" t="s">
        <v>114</v>
      </c>
      <c r="G270" s="165">
        <v>129960</v>
      </c>
      <c r="H270" s="272">
        <v>1</v>
      </c>
      <c r="I270" s="265">
        <f t="shared" si="12"/>
        <v>130</v>
      </c>
    </row>
    <row r="271" spans="1:46" s="143" customFormat="1" ht="17.75" customHeight="1">
      <c r="A271" s="270" t="s">
        <v>154</v>
      </c>
      <c r="B271" s="428" t="s">
        <v>217</v>
      </c>
      <c r="C271" s="429"/>
      <c r="D271" s="430"/>
      <c r="E271" s="271" t="s">
        <v>213</v>
      </c>
      <c r="F271" s="271" t="s">
        <v>114</v>
      </c>
      <c r="G271" s="165">
        <v>24990</v>
      </c>
      <c r="H271" s="272">
        <v>4</v>
      </c>
      <c r="I271" s="265">
        <f t="shared" si="12"/>
        <v>100</v>
      </c>
    </row>
    <row r="272" spans="1:46" s="143" customFormat="1" ht="17.75" customHeight="1">
      <c r="A272" s="270" t="s">
        <v>399</v>
      </c>
      <c r="B272" s="428" t="s">
        <v>219</v>
      </c>
      <c r="C272" s="429"/>
      <c r="D272" s="430"/>
      <c r="E272" s="271" t="s">
        <v>213</v>
      </c>
      <c r="F272" s="271" t="s">
        <v>114</v>
      </c>
      <c r="G272" s="165">
        <v>118200</v>
      </c>
      <c r="H272" s="272">
        <v>2</v>
      </c>
      <c r="I272" s="265">
        <f t="shared" si="12"/>
        <v>236.4</v>
      </c>
    </row>
    <row r="273" spans="1:9" s="143" customFormat="1" ht="17.75" customHeight="1">
      <c r="A273" s="270" t="s">
        <v>400</v>
      </c>
      <c r="B273" s="428" t="s">
        <v>214</v>
      </c>
      <c r="C273" s="429"/>
      <c r="D273" s="430"/>
      <c r="E273" s="271" t="s">
        <v>213</v>
      </c>
      <c r="F273" s="271" t="s">
        <v>114</v>
      </c>
      <c r="G273" s="165">
        <v>120000</v>
      </c>
      <c r="H273" s="272">
        <v>1</v>
      </c>
      <c r="I273" s="265">
        <f t="shared" si="12"/>
        <v>120</v>
      </c>
    </row>
    <row r="274" spans="1:9" s="143" customFormat="1" ht="17.75" customHeight="1">
      <c r="A274" s="270" t="s">
        <v>401</v>
      </c>
      <c r="B274" s="428" t="s">
        <v>221</v>
      </c>
      <c r="C274" s="429"/>
      <c r="D274" s="430"/>
      <c r="E274" s="271" t="s">
        <v>213</v>
      </c>
      <c r="F274" s="271" t="s">
        <v>114</v>
      </c>
      <c r="G274" s="165">
        <v>120000</v>
      </c>
      <c r="H274" s="272">
        <v>1</v>
      </c>
      <c r="I274" s="265">
        <f t="shared" si="12"/>
        <v>120</v>
      </c>
    </row>
    <row r="275" spans="1:9" s="143" customFormat="1" ht="17.75" customHeight="1">
      <c r="A275" s="270" t="s">
        <v>402</v>
      </c>
      <c r="B275" s="428" t="s">
        <v>216</v>
      </c>
      <c r="C275" s="429"/>
      <c r="D275" s="430"/>
      <c r="E275" s="271" t="s">
        <v>213</v>
      </c>
      <c r="F275" s="271" t="s">
        <v>114</v>
      </c>
      <c r="G275" s="165">
        <v>124992</v>
      </c>
      <c r="H275" s="272">
        <v>5</v>
      </c>
      <c r="I275" s="265">
        <f t="shared" si="12"/>
        <v>625</v>
      </c>
    </row>
    <row r="276" spans="1:9" s="143" customFormat="1" ht="17.75" customHeight="1">
      <c r="A276" s="270" t="s">
        <v>403</v>
      </c>
      <c r="B276" s="428" t="s">
        <v>221</v>
      </c>
      <c r="C276" s="429"/>
      <c r="D276" s="430"/>
      <c r="E276" s="271" t="s">
        <v>213</v>
      </c>
      <c r="F276" s="271" t="s">
        <v>114</v>
      </c>
      <c r="G276" s="165">
        <v>150000</v>
      </c>
      <c r="H276" s="272">
        <v>2</v>
      </c>
      <c r="I276" s="265">
        <f t="shared" si="12"/>
        <v>300</v>
      </c>
    </row>
    <row r="277" spans="1:9" s="143" customFormat="1" ht="17.75" customHeight="1">
      <c r="A277" s="270" t="s">
        <v>404</v>
      </c>
      <c r="B277" s="428" t="s">
        <v>218</v>
      </c>
      <c r="C277" s="429"/>
      <c r="D277" s="430"/>
      <c r="E277" s="271" t="s">
        <v>213</v>
      </c>
      <c r="F277" s="271" t="s">
        <v>114</v>
      </c>
      <c r="G277" s="165">
        <v>45000</v>
      </c>
      <c r="H277" s="272">
        <v>1</v>
      </c>
      <c r="I277" s="265">
        <f t="shared" si="12"/>
        <v>45</v>
      </c>
    </row>
    <row r="278" spans="1:9" s="143" customFormat="1" ht="17.75" customHeight="1">
      <c r="A278" s="270" t="s">
        <v>199</v>
      </c>
      <c r="B278" s="428" t="s">
        <v>217</v>
      </c>
      <c r="C278" s="429"/>
      <c r="D278" s="430"/>
      <c r="E278" s="271" t="s">
        <v>213</v>
      </c>
      <c r="F278" s="271" t="s">
        <v>114</v>
      </c>
      <c r="G278" s="165">
        <v>23280</v>
      </c>
      <c r="H278" s="272">
        <v>1</v>
      </c>
      <c r="I278" s="265">
        <f t="shared" si="12"/>
        <v>23.3</v>
      </c>
    </row>
    <row r="279" spans="1:9" s="143" customFormat="1" ht="17.75" customHeight="1">
      <c r="A279" s="270" t="s">
        <v>158</v>
      </c>
      <c r="B279" s="428" t="s">
        <v>231</v>
      </c>
      <c r="C279" s="429"/>
      <c r="D279" s="430"/>
      <c r="E279" s="271" t="s">
        <v>213</v>
      </c>
      <c r="F279" s="271" t="s">
        <v>114</v>
      </c>
      <c r="G279" s="165">
        <v>2666.66</v>
      </c>
      <c r="H279" s="272">
        <v>30</v>
      </c>
      <c r="I279" s="265">
        <f t="shared" si="12"/>
        <v>80</v>
      </c>
    </row>
    <row r="280" spans="1:9" s="143" customFormat="1" ht="17.75" customHeight="1">
      <c r="A280" s="270" t="s">
        <v>328</v>
      </c>
      <c r="B280" s="428" t="s">
        <v>350</v>
      </c>
      <c r="C280" s="429"/>
      <c r="D280" s="430"/>
      <c r="E280" s="271" t="s">
        <v>213</v>
      </c>
      <c r="F280" s="271" t="s">
        <v>114</v>
      </c>
      <c r="G280" s="165">
        <v>849600</v>
      </c>
      <c r="H280" s="272">
        <v>1</v>
      </c>
      <c r="I280" s="265">
        <f t="shared" si="12"/>
        <v>849.6</v>
      </c>
    </row>
    <row r="281" spans="1:9" s="143" customFormat="1" ht="17.75" customHeight="1">
      <c r="A281" s="270" t="s">
        <v>405</v>
      </c>
      <c r="B281" s="428" t="s">
        <v>406</v>
      </c>
      <c r="C281" s="429"/>
      <c r="D281" s="430"/>
      <c r="E281" s="271" t="s">
        <v>213</v>
      </c>
      <c r="F281" s="271" t="s">
        <v>114</v>
      </c>
      <c r="G281" s="165">
        <v>549600</v>
      </c>
      <c r="H281" s="272">
        <v>1</v>
      </c>
      <c r="I281" s="265">
        <f t="shared" si="12"/>
        <v>549.6</v>
      </c>
    </row>
    <row r="282" spans="1:9" s="143" customFormat="1" ht="17.75" customHeight="1">
      <c r="A282" s="270" t="s">
        <v>151</v>
      </c>
      <c r="B282" s="428" t="s">
        <v>227</v>
      </c>
      <c r="C282" s="429"/>
      <c r="D282" s="430"/>
      <c r="E282" s="271" t="s">
        <v>213</v>
      </c>
      <c r="F282" s="271" t="s">
        <v>114</v>
      </c>
      <c r="G282" s="165">
        <v>300000</v>
      </c>
      <c r="H282" s="272">
        <v>1</v>
      </c>
      <c r="I282" s="265">
        <f t="shared" si="12"/>
        <v>300</v>
      </c>
    </row>
    <row r="283" spans="1:9" s="143" customFormat="1" ht="17.75" customHeight="1">
      <c r="A283" s="270" t="s">
        <v>407</v>
      </c>
      <c r="B283" s="428" t="s">
        <v>216</v>
      </c>
      <c r="C283" s="429"/>
      <c r="D283" s="430"/>
      <c r="E283" s="271" t="s">
        <v>213</v>
      </c>
      <c r="F283" s="271" t="s">
        <v>114</v>
      </c>
      <c r="G283" s="165">
        <v>64800</v>
      </c>
      <c r="H283" s="272">
        <v>1</v>
      </c>
      <c r="I283" s="265">
        <f t="shared" si="12"/>
        <v>64.8</v>
      </c>
    </row>
    <row r="284" spans="1:9" s="143" customFormat="1" ht="17.75" customHeight="1">
      <c r="A284" s="270" t="s">
        <v>196</v>
      </c>
      <c r="B284" s="428" t="s">
        <v>389</v>
      </c>
      <c r="C284" s="429"/>
      <c r="D284" s="430"/>
      <c r="E284" s="271" t="s">
        <v>213</v>
      </c>
      <c r="F284" s="271" t="s">
        <v>114</v>
      </c>
      <c r="G284" s="165">
        <v>19200</v>
      </c>
      <c r="H284" s="272">
        <v>1</v>
      </c>
      <c r="I284" s="265">
        <f t="shared" si="12"/>
        <v>19.2</v>
      </c>
    </row>
    <row r="285" spans="1:9" s="143" customFormat="1" ht="17.75" customHeight="1">
      <c r="A285" s="270" t="s">
        <v>194</v>
      </c>
      <c r="B285" s="428" t="s">
        <v>254</v>
      </c>
      <c r="C285" s="429"/>
      <c r="D285" s="430"/>
      <c r="E285" s="271" t="s">
        <v>213</v>
      </c>
      <c r="F285" s="271" t="s">
        <v>114</v>
      </c>
      <c r="G285" s="165">
        <v>282000</v>
      </c>
      <c r="H285" s="272">
        <v>1</v>
      </c>
      <c r="I285" s="265">
        <f t="shared" si="12"/>
        <v>282</v>
      </c>
    </row>
    <row r="286" spans="1:9" s="143" customFormat="1" ht="17.75" customHeight="1">
      <c r="A286" s="270" t="s">
        <v>408</v>
      </c>
      <c r="B286" s="428" t="s">
        <v>357</v>
      </c>
      <c r="C286" s="429"/>
      <c r="D286" s="430"/>
      <c r="E286" s="271" t="s">
        <v>115</v>
      </c>
      <c r="F286" s="271" t="s">
        <v>114</v>
      </c>
      <c r="G286" s="165">
        <v>549000</v>
      </c>
      <c r="H286" s="272">
        <v>1</v>
      </c>
      <c r="I286" s="265">
        <f t="shared" si="12"/>
        <v>549</v>
      </c>
    </row>
    <row r="287" spans="1:9" s="143" customFormat="1" ht="17.75" customHeight="1">
      <c r="A287" s="270" t="s">
        <v>409</v>
      </c>
      <c r="B287" s="428" t="s">
        <v>228</v>
      </c>
      <c r="C287" s="429"/>
      <c r="D287" s="430"/>
      <c r="E287" s="271" t="s">
        <v>213</v>
      </c>
      <c r="F287" s="271" t="s">
        <v>114</v>
      </c>
      <c r="G287" s="165">
        <v>79200</v>
      </c>
      <c r="H287" s="272">
        <v>2</v>
      </c>
      <c r="I287" s="265">
        <f t="shared" si="12"/>
        <v>158.4</v>
      </c>
    </row>
    <row r="288" spans="1:9" s="143" customFormat="1" ht="17.75" customHeight="1">
      <c r="A288" s="270" t="s">
        <v>410</v>
      </c>
      <c r="B288" s="428" t="s">
        <v>230</v>
      </c>
      <c r="C288" s="429"/>
      <c r="D288" s="430"/>
      <c r="E288" s="271" t="s">
        <v>213</v>
      </c>
      <c r="F288" s="271" t="s">
        <v>114</v>
      </c>
      <c r="G288" s="165">
        <v>29700</v>
      </c>
      <c r="H288" s="272">
        <v>4</v>
      </c>
      <c r="I288" s="265">
        <f t="shared" si="12"/>
        <v>118.8</v>
      </c>
    </row>
    <row r="289" spans="1:9" s="143" customFormat="1" ht="17.75" customHeight="1">
      <c r="A289" s="270" t="s">
        <v>326</v>
      </c>
      <c r="B289" s="428" t="s">
        <v>232</v>
      </c>
      <c r="C289" s="429"/>
      <c r="D289" s="430"/>
      <c r="E289" s="271" t="s">
        <v>213</v>
      </c>
      <c r="F289" s="271" t="s">
        <v>114</v>
      </c>
      <c r="G289" s="165">
        <v>7920</v>
      </c>
      <c r="H289" s="272">
        <v>15</v>
      </c>
      <c r="I289" s="265">
        <f t="shared" si="12"/>
        <v>118.8</v>
      </c>
    </row>
    <row r="290" spans="1:9" s="143" customFormat="1" ht="17.75" customHeight="1">
      <c r="A290" s="270" t="s">
        <v>411</v>
      </c>
      <c r="B290" s="428" t="s">
        <v>233</v>
      </c>
      <c r="C290" s="429"/>
      <c r="D290" s="430"/>
      <c r="E290" s="271" t="s">
        <v>213</v>
      </c>
      <c r="F290" s="271" t="s">
        <v>114</v>
      </c>
      <c r="G290" s="165">
        <v>2970</v>
      </c>
      <c r="H290" s="272">
        <v>20</v>
      </c>
      <c r="I290" s="265">
        <f t="shared" si="12"/>
        <v>59.4</v>
      </c>
    </row>
    <row r="291" spans="1:9" s="143" customFormat="1" ht="17.75" customHeight="1">
      <c r="A291" s="270" t="s">
        <v>287</v>
      </c>
      <c r="B291" s="428" t="s">
        <v>223</v>
      </c>
      <c r="C291" s="429"/>
      <c r="D291" s="430"/>
      <c r="E291" s="271" t="s">
        <v>213</v>
      </c>
      <c r="F291" s="271" t="s">
        <v>114</v>
      </c>
      <c r="G291" s="165">
        <v>1750</v>
      </c>
      <c r="H291" s="272">
        <v>8</v>
      </c>
      <c r="I291" s="265">
        <f t="shared" si="12"/>
        <v>14</v>
      </c>
    </row>
    <row r="292" spans="1:9" s="143" customFormat="1" ht="17.75" customHeight="1">
      <c r="A292" s="270" t="s">
        <v>412</v>
      </c>
      <c r="B292" s="428" t="s">
        <v>237</v>
      </c>
      <c r="C292" s="429"/>
      <c r="D292" s="430"/>
      <c r="E292" s="271" t="s">
        <v>213</v>
      </c>
      <c r="F292" s="271" t="s">
        <v>114</v>
      </c>
      <c r="G292" s="165">
        <v>7700</v>
      </c>
      <c r="H292" s="272">
        <v>1</v>
      </c>
      <c r="I292" s="265">
        <f t="shared" si="12"/>
        <v>7.7</v>
      </c>
    </row>
    <row r="293" spans="1:9" s="143" customFormat="1" ht="17.75" customHeight="1">
      <c r="A293" s="270" t="s">
        <v>413</v>
      </c>
      <c r="B293" s="428" t="s">
        <v>237</v>
      </c>
      <c r="C293" s="429"/>
      <c r="D293" s="430"/>
      <c r="E293" s="271" t="s">
        <v>213</v>
      </c>
      <c r="F293" s="271" t="s">
        <v>114</v>
      </c>
      <c r="G293" s="165">
        <v>16300</v>
      </c>
      <c r="H293" s="272">
        <v>1</v>
      </c>
      <c r="I293" s="265">
        <f t="shared" si="12"/>
        <v>16.3</v>
      </c>
    </row>
    <row r="294" spans="1:9" s="143" customFormat="1" ht="17.75" customHeight="1">
      <c r="A294" s="270" t="s">
        <v>414</v>
      </c>
      <c r="B294" s="428" t="s">
        <v>237</v>
      </c>
      <c r="C294" s="429"/>
      <c r="D294" s="430"/>
      <c r="E294" s="271" t="s">
        <v>213</v>
      </c>
      <c r="F294" s="271" t="s">
        <v>114</v>
      </c>
      <c r="G294" s="165">
        <v>24750</v>
      </c>
      <c r="H294" s="272">
        <v>1</v>
      </c>
      <c r="I294" s="265">
        <f t="shared" si="12"/>
        <v>24.8</v>
      </c>
    </row>
    <row r="295" spans="1:9" s="143" customFormat="1" ht="17.75" customHeight="1">
      <c r="A295" s="270" t="s">
        <v>415</v>
      </c>
      <c r="B295" s="428" t="s">
        <v>237</v>
      </c>
      <c r="C295" s="429"/>
      <c r="D295" s="430"/>
      <c r="E295" s="271" t="s">
        <v>213</v>
      </c>
      <c r="F295" s="271" t="s">
        <v>114</v>
      </c>
      <c r="G295" s="165">
        <v>58400</v>
      </c>
      <c r="H295" s="272">
        <v>2</v>
      </c>
      <c r="I295" s="265">
        <f t="shared" si="12"/>
        <v>116.8</v>
      </c>
    </row>
    <row r="296" spans="1:9" s="143" customFormat="1" ht="17.75" customHeight="1">
      <c r="A296" s="270" t="s">
        <v>343</v>
      </c>
      <c r="B296" s="428" t="s">
        <v>235</v>
      </c>
      <c r="C296" s="429"/>
      <c r="D296" s="430"/>
      <c r="E296" s="271" t="s">
        <v>213</v>
      </c>
      <c r="F296" s="271" t="s">
        <v>114</v>
      </c>
      <c r="G296" s="165">
        <v>6100</v>
      </c>
      <c r="H296" s="272">
        <v>2</v>
      </c>
      <c r="I296" s="265">
        <f t="shared" si="12"/>
        <v>12.2</v>
      </c>
    </row>
    <row r="297" spans="1:9" s="143" customFormat="1" ht="17.75" customHeight="1">
      <c r="A297" s="270" t="s">
        <v>416</v>
      </c>
      <c r="B297" s="428" t="s">
        <v>235</v>
      </c>
      <c r="C297" s="429"/>
      <c r="D297" s="430"/>
      <c r="E297" s="271" t="s">
        <v>213</v>
      </c>
      <c r="F297" s="271" t="s">
        <v>114</v>
      </c>
      <c r="G297" s="165">
        <v>1580</v>
      </c>
      <c r="H297" s="272">
        <v>1</v>
      </c>
      <c r="I297" s="265">
        <f t="shared" si="12"/>
        <v>1.6</v>
      </c>
    </row>
    <row r="298" spans="1:9" s="143" customFormat="1" ht="17.75" customHeight="1">
      <c r="A298" s="270" t="s">
        <v>417</v>
      </c>
      <c r="B298" s="428" t="s">
        <v>235</v>
      </c>
      <c r="C298" s="429"/>
      <c r="D298" s="430"/>
      <c r="E298" s="271" t="s">
        <v>213</v>
      </c>
      <c r="F298" s="271" t="s">
        <v>114</v>
      </c>
      <c r="G298" s="165">
        <v>1237</v>
      </c>
      <c r="H298" s="272">
        <v>1</v>
      </c>
      <c r="I298" s="265">
        <f t="shared" si="12"/>
        <v>1.3</v>
      </c>
    </row>
    <row r="299" spans="1:9" s="143" customFormat="1" ht="17.75" customHeight="1">
      <c r="A299" s="270" t="s">
        <v>418</v>
      </c>
      <c r="B299" s="428" t="s">
        <v>240</v>
      </c>
      <c r="C299" s="429"/>
      <c r="D299" s="430"/>
      <c r="E299" s="271" t="s">
        <v>213</v>
      </c>
      <c r="F299" s="271" t="s">
        <v>114</v>
      </c>
      <c r="G299" s="165">
        <v>1682.5</v>
      </c>
      <c r="H299" s="272">
        <v>4</v>
      </c>
      <c r="I299" s="265">
        <f>+ROUNDUP(H299*G299/1000,1)</f>
        <v>6.8</v>
      </c>
    </row>
    <row r="300" spans="1:9" s="143" customFormat="1" ht="17.75" customHeight="1">
      <c r="A300" s="270" t="s">
        <v>419</v>
      </c>
      <c r="B300" s="428" t="s">
        <v>241</v>
      </c>
      <c r="C300" s="429"/>
      <c r="D300" s="430"/>
      <c r="E300" s="271" t="s">
        <v>213</v>
      </c>
      <c r="F300" s="271" t="s">
        <v>114</v>
      </c>
      <c r="G300" s="165">
        <v>1237.5</v>
      </c>
      <c r="H300" s="272">
        <v>2</v>
      </c>
      <c r="I300" s="265">
        <f t="shared" ref="I300:I341" si="13">+ROUNDUP(H300*G300/1000,1)</f>
        <v>2.5</v>
      </c>
    </row>
    <row r="301" spans="1:9" s="143" customFormat="1" ht="17.75" customHeight="1">
      <c r="A301" s="270" t="s">
        <v>420</v>
      </c>
      <c r="B301" s="428" t="s">
        <v>235</v>
      </c>
      <c r="C301" s="429"/>
      <c r="D301" s="430"/>
      <c r="E301" s="271" t="s">
        <v>213</v>
      </c>
      <c r="F301" s="271" t="s">
        <v>114</v>
      </c>
      <c r="G301" s="165">
        <v>1320</v>
      </c>
      <c r="H301" s="272">
        <v>2</v>
      </c>
      <c r="I301" s="265">
        <f t="shared" si="13"/>
        <v>2.7</v>
      </c>
    </row>
    <row r="302" spans="1:9" s="143" customFormat="1" ht="17.75" customHeight="1">
      <c r="A302" s="270" t="s">
        <v>421</v>
      </c>
      <c r="B302" s="428" t="s">
        <v>235</v>
      </c>
      <c r="C302" s="429"/>
      <c r="D302" s="430"/>
      <c r="E302" s="271" t="s">
        <v>213</v>
      </c>
      <c r="F302" s="271" t="s">
        <v>114</v>
      </c>
      <c r="G302" s="165">
        <v>1237.5</v>
      </c>
      <c r="H302" s="272">
        <v>2</v>
      </c>
      <c r="I302" s="265">
        <f t="shared" si="13"/>
        <v>2.5</v>
      </c>
    </row>
    <row r="303" spans="1:9" s="143" customFormat="1" ht="17.75" customHeight="1">
      <c r="A303" s="270" t="s">
        <v>422</v>
      </c>
      <c r="B303" s="428" t="s">
        <v>235</v>
      </c>
      <c r="C303" s="429"/>
      <c r="D303" s="430"/>
      <c r="E303" s="271" t="s">
        <v>213</v>
      </c>
      <c r="F303" s="271" t="s">
        <v>114</v>
      </c>
      <c r="G303" s="165">
        <v>2050</v>
      </c>
      <c r="H303" s="272">
        <v>1</v>
      </c>
      <c r="I303" s="265">
        <f t="shared" si="13"/>
        <v>2.1</v>
      </c>
    </row>
    <row r="304" spans="1:9" s="143" customFormat="1" ht="17.75" customHeight="1">
      <c r="A304" s="270" t="s">
        <v>332</v>
      </c>
      <c r="B304" s="428" t="s">
        <v>243</v>
      </c>
      <c r="C304" s="429"/>
      <c r="D304" s="430"/>
      <c r="E304" s="271" t="s">
        <v>213</v>
      </c>
      <c r="F304" s="271" t="s">
        <v>114</v>
      </c>
      <c r="G304" s="165">
        <v>1780</v>
      </c>
      <c r="H304" s="272">
        <v>1</v>
      </c>
      <c r="I304" s="265">
        <f t="shared" si="13"/>
        <v>1.8</v>
      </c>
    </row>
    <row r="305" spans="1:9" s="143" customFormat="1" ht="17.75" customHeight="1">
      <c r="A305" s="270" t="s">
        <v>294</v>
      </c>
      <c r="B305" s="428" t="s">
        <v>243</v>
      </c>
      <c r="C305" s="429"/>
      <c r="D305" s="430"/>
      <c r="E305" s="271" t="s">
        <v>213</v>
      </c>
      <c r="F305" s="271" t="s">
        <v>114</v>
      </c>
      <c r="G305" s="165">
        <v>1485</v>
      </c>
      <c r="H305" s="272">
        <v>1</v>
      </c>
      <c r="I305" s="265">
        <f t="shared" si="13"/>
        <v>1.5</v>
      </c>
    </row>
    <row r="306" spans="1:9" s="143" customFormat="1" ht="17.75" customHeight="1">
      <c r="A306" s="270" t="s">
        <v>423</v>
      </c>
      <c r="B306" s="428" t="s">
        <v>244</v>
      </c>
      <c r="C306" s="429"/>
      <c r="D306" s="430"/>
      <c r="E306" s="271" t="s">
        <v>213</v>
      </c>
      <c r="F306" s="271" t="s">
        <v>114</v>
      </c>
      <c r="G306" s="165">
        <v>2673</v>
      </c>
      <c r="H306" s="272">
        <v>2</v>
      </c>
      <c r="I306" s="265">
        <f t="shared" si="13"/>
        <v>5.3999999999999995</v>
      </c>
    </row>
    <row r="307" spans="1:9" s="143" customFormat="1" ht="17.75" customHeight="1">
      <c r="A307" s="270" t="s">
        <v>424</v>
      </c>
      <c r="B307" s="428" t="s">
        <v>244</v>
      </c>
      <c r="C307" s="429"/>
      <c r="D307" s="430"/>
      <c r="E307" s="271" t="s">
        <v>213</v>
      </c>
      <c r="F307" s="271" t="s">
        <v>114</v>
      </c>
      <c r="G307" s="165">
        <v>1680</v>
      </c>
      <c r="H307" s="272">
        <v>2</v>
      </c>
      <c r="I307" s="265">
        <f t="shared" si="13"/>
        <v>3.4</v>
      </c>
    </row>
    <row r="308" spans="1:9" s="143" customFormat="1" ht="17.75" customHeight="1">
      <c r="A308" s="270" t="s">
        <v>425</v>
      </c>
      <c r="B308" s="428" t="s">
        <v>246</v>
      </c>
      <c r="C308" s="429"/>
      <c r="D308" s="430"/>
      <c r="E308" s="271" t="s">
        <v>213</v>
      </c>
      <c r="F308" s="271" t="s">
        <v>114</v>
      </c>
      <c r="G308" s="165">
        <v>2970</v>
      </c>
      <c r="H308" s="272">
        <v>4</v>
      </c>
      <c r="I308" s="265">
        <f t="shared" si="13"/>
        <v>11.9</v>
      </c>
    </row>
    <row r="309" spans="1:9" s="143" customFormat="1" ht="17.75" customHeight="1">
      <c r="A309" s="270" t="s">
        <v>426</v>
      </c>
      <c r="B309" s="428" t="s">
        <v>247</v>
      </c>
      <c r="C309" s="429"/>
      <c r="D309" s="430"/>
      <c r="E309" s="271" t="s">
        <v>213</v>
      </c>
      <c r="F309" s="271" t="s">
        <v>114</v>
      </c>
      <c r="G309" s="165">
        <v>2970</v>
      </c>
      <c r="H309" s="272">
        <v>2</v>
      </c>
      <c r="I309" s="265">
        <f t="shared" si="13"/>
        <v>6</v>
      </c>
    </row>
    <row r="310" spans="1:9" s="143" customFormat="1" ht="17.75" customHeight="1">
      <c r="A310" s="270" t="s">
        <v>427</v>
      </c>
      <c r="B310" s="428" t="s">
        <v>244</v>
      </c>
      <c r="C310" s="429"/>
      <c r="D310" s="430"/>
      <c r="E310" s="271" t="s">
        <v>213</v>
      </c>
      <c r="F310" s="271" t="s">
        <v>114</v>
      </c>
      <c r="G310" s="165">
        <v>2970</v>
      </c>
      <c r="H310" s="272">
        <v>1</v>
      </c>
      <c r="I310" s="265">
        <f t="shared" si="13"/>
        <v>3</v>
      </c>
    </row>
    <row r="311" spans="1:9" s="143" customFormat="1" ht="17.75" customHeight="1">
      <c r="A311" s="270" t="s">
        <v>428</v>
      </c>
      <c r="B311" s="428" t="s">
        <v>429</v>
      </c>
      <c r="C311" s="429"/>
      <c r="D311" s="430"/>
      <c r="E311" s="271" t="s">
        <v>213</v>
      </c>
      <c r="F311" s="271" t="s">
        <v>114</v>
      </c>
      <c r="G311" s="165">
        <v>1159065.6000000001</v>
      </c>
      <c r="H311" s="272">
        <v>1</v>
      </c>
      <c r="I311" s="265">
        <f t="shared" si="13"/>
        <v>1159.0999999999999</v>
      </c>
    </row>
    <row r="312" spans="1:9" s="143" customFormat="1" ht="17.75" customHeight="1">
      <c r="A312" s="270" t="s">
        <v>430</v>
      </c>
      <c r="B312" s="428" t="s">
        <v>256</v>
      </c>
      <c r="C312" s="429"/>
      <c r="D312" s="430"/>
      <c r="E312" s="271" t="s">
        <v>213</v>
      </c>
      <c r="F312" s="271" t="s">
        <v>114</v>
      </c>
      <c r="G312" s="165">
        <v>399600</v>
      </c>
      <c r="H312" s="272">
        <v>1</v>
      </c>
      <c r="I312" s="265">
        <f t="shared" si="13"/>
        <v>399.6</v>
      </c>
    </row>
    <row r="313" spans="1:9" s="143" customFormat="1" ht="17.75" customHeight="1">
      <c r="A313" s="270" t="s">
        <v>431</v>
      </c>
      <c r="B313" s="428" t="s">
        <v>259</v>
      </c>
      <c r="C313" s="429"/>
      <c r="D313" s="430"/>
      <c r="E313" s="271" t="s">
        <v>213</v>
      </c>
      <c r="F313" s="271" t="s">
        <v>114</v>
      </c>
      <c r="G313" s="165">
        <v>399600</v>
      </c>
      <c r="H313" s="272">
        <v>1</v>
      </c>
      <c r="I313" s="265">
        <f t="shared" si="13"/>
        <v>399.6</v>
      </c>
    </row>
    <row r="314" spans="1:9" s="143" customFormat="1" ht="17.75" customHeight="1">
      <c r="A314" s="270" t="s">
        <v>432</v>
      </c>
      <c r="B314" s="428" t="s">
        <v>260</v>
      </c>
      <c r="C314" s="429"/>
      <c r="D314" s="430"/>
      <c r="E314" s="271" t="s">
        <v>213</v>
      </c>
      <c r="F314" s="271" t="s">
        <v>114</v>
      </c>
      <c r="G314" s="165">
        <v>349200</v>
      </c>
      <c r="H314" s="272">
        <v>1</v>
      </c>
      <c r="I314" s="265">
        <f t="shared" si="13"/>
        <v>349.2</v>
      </c>
    </row>
    <row r="315" spans="1:9" s="143" customFormat="1" ht="17.75" customHeight="1">
      <c r="A315" s="270" t="s">
        <v>433</v>
      </c>
      <c r="B315" s="428" t="s">
        <v>239</v>
      </c>
      <c r="C315" s="429"/>
      <c r="D315" s="430"/>
      <c r="E315" s="271" t="s">
        <v>213</v>
      </c>
      <c r="F315" s="271" t="s">
        <v>114</v>
      </c>
      <c r="G315" s="165">
        <v>3336</v>
      </c>
      <c r="H315" s="272">
        <v>10</v>
      </c>
      <c r="I315" s="265">
        <f t="shared" si="13"/>
        <v>33.4</v>
      </c>
    </row>
    <row r="316" spans="1:9" s="143" customFormat="1" ht="17.75" customHeight="1">
      <c r="A316" s="270" t="s">
        <v>434</v>
      </c>
      <c r="B316" s="428" t="s">
        <v>242</v>
      </c>
      <c r="C316" s="429"/>
      <c r="D316" s="430"/>
      <c r="E316" s="271" t="s">
        <v>213</v>
      </c>
      <c r="F316" s="271" t="s">
        <v>114</v>
      </c>
      <c r="G316" s="165">
        <v>8976</v>
      </c>
      <c r="H316" s="272">
        <v>10</v>
      </c>
      <c r="I316" s="265">
        <f t="shared" si="13"/>
        <v>89.8</v>
      </c>
    </row>
    <row r="317" spans="1:9" s="143" customFormat="1" ht="17.75" customHeight="1">
      <c r="A317" s="270" t="s">
        <v>435</v>
      </c>
      <c r="B317" s="428" t="s">
        <v>245</v>
      </c>
      <c r="C317" s="429"/>
      <c r="D317" s="430"/>
      <c r="E317" s="271" t="s">
        <v>213</v>
      </c>
      <c r="F317" s="271" t="s">
        <v>114</v>
      </c>
      <c r="G317" s="165">
        <v>1305</v>
      </c>
      <c r="H317" s="272">
        <v>6</v>
      </c>
      <c r="I317" s="265">
        <f t="shared" si="13"/>
        <v>7.8999999999999995</v>
      </c>
    </row>
    <row r="318" spans="1:9" s="143" customFormat="1" ht="17.75" customHeight="1">
      <c r="A318" s="270" t="s">
        <v>436</v>
      </c>
      <c r="B318" s="428" t="s">
        <v>238</v>
      </c>
      <c r="C318" s="429"/>
      <c r="D318" s="430"/>
      <c r="E318" s="271" t="s">
        <v>213</v>
      </c>
      <c r="F318" s="271" t="s">
        <v>114</v>
      </c>
      <c r="G318" s="165">
        <v>2040</v>
      </c>
      <c r="H318" s="272">
        <v>4</v>
      </c>
      <c r="I318" s="265">
        <f t="shared" si="13"/>
        <v>8.1999999999999993</v>
      </c>
    </row>
    <row r="319" spans="1:9" s="143" customFormat="1" ht="17.75" customHeight="1">
      <c r="A319" s="270" t="s">
        <v>437</v>
      </c>
      <c r="B319" s="428" t="s">
        <v>248</v>
      </c>
      <c r="C319" s="429"/>
      <c r="D319" s="430"/>
      <c r="E319" s="271" t="s">
        <v>213</v>
      </c>
      <c r="F319" s="271" t="s">
        <v>114</v>
      </c>
      <c r="G319" s="165">
        <v>27180</v>
      </c>
      <c r="H319" s="272">
        <v>1</v>
      </c>
      <c r="I319" s="265">
        <f t="shared" si="13"/>
        <v>27.200000000000003</v>
      </c>
    </row>
    <row r="320" spans="1:9" s="143" customFormat="1" ht="17.75" customHeight="1">
      <c r="A320" s="270" t="s">
        <v>438</v>
      </c>
      <c r="B320" s="428" t="s">
        <v>248</v>
      </c>
      <c r="C320" s="429"/>
      <c r="D320" s="430"/>
      <c r="E320" s="271" t="s">
        <v>213</v>
      </c>
      <c r="F320" s="271" t="s">
        <v>114</v>
      </c>
      <c r="G320" s="165">
        <v>13200</v>
      </c>
      <c r="H320" s="272">
        <v>1</v>
      </c>
      <c r="I320" s="265">
        <f t="shared" si="13"/>
        <v>13.2</v>
      </c>
    </row>
    <row r="321" spans="1:9" s="143" customFormat="1" ht="17.75" customHeight="1">
      <c r="A321" s="270" t="s">
        <v>439</v>
      </c>
      <c r="B321" s="428" t="s">
        <v>440</v>
      </c>
      <c r="C321" s="429"/>
      <c r="D321" s="430"/>
      <c r="E321" s="271" t="s">
        <v>213</v>
      </c>
      <c r="F321" s="271" t="s">
        <v>114</v>
      </c>
      <c r="G321" s="165">
        <v>51456</v>
      </c>
      <c r="H321" s="272">
        <v>1</v>
      </c>
      <c r="I321" s="265">
        <f t="shared" si="13"/>
        <v>51.5</v>
      </c>
    </row>
    <row r="322" spans="1:9" s="143" customFormat="1" ht="17.75" customHeight="1">
      <c r="A322" s="270" t="s">
        <v>441</v>
      </c>
      <c r="B322" s="428" t="s">
        <v>234</v>
      </c>
      <c r="C322" s="429"/>
      <c r="D322" s="430"/>
      <c r="E322" s="271" t="s">
        <v>213</v>
      </c>
      <c r="F322" s="271" t="s">
        <v>114</v>
      </c>
      <c r="G322" s="165">
        <v>300000</v>
      </c>
      <c r="H322" s="272">
        <v>1</v>
      </c>
      <c r="I322" s="265">
        <f t="shared" si="13"/>
        <v>300</v>
      </c>
    </row>
    <row r="323" spans="1:9" s="143" customFormat="1" ht="17.75" customHeight="1">
      <c r="A323" s="270" t="s">
        <v>442</v>
      </c>
      <c r="B323" s="428" t="s">
        <v>216</v>
      </c>
      <c r="C323" s="429"/>
      <c r="D323" s="430"/>
      <c r="E323" s="271" t="s">
        <v>213</v>
      </c>
      <c r="F323" s="271" t="s">
        <v>114</v>
      </c>
      <c r="G323" s="165">
        <v>102900</v>
      </c>
      <c r="H323" s="272">
        <v>2</v>
      </c>
      <c r="I323" s="265">
        <f t="shared" si="13"/>
        <v>205.8</v>
      </c>
    </row>
    <row r="324" spans="1:9" s="143" customFormat="1" ht="17.75" customHeight="1">
      <c r="A324" s="270" t="s">
        <v>443</v>
      </c>
      <c r="B324" s="428" t="s">
        <v>221</v>
      </c>
      <c r="C324" s="429"/>
      <c r="D324" s="430"/>
      <c r="E324" s="271" t="s">
        <v>213</v>
      </c>
      <c r="F324" s="271" t="s">
        <v>114</v>
      </c>
      <c r="G324" s="165">
        <v>109200</v>
      </c>
      <c r="H324" s="272">
        <v>1</v>
      </c>
      <c r="I324" s="265">
        <f t="shared" si="13"/>
        <v>109.2</v>
      </c>
    </row>
    <row r="325" spans="1:9" s="143" customFormat="1" ht="17.75" customHeight="1">
      <c r="A325" s="270" t="s">
        <v>444</v>
      </c>
      <c r="B325" s="428" t="s">
        <v>236</v>
      </c>
      <c r="C325" s="429"/>
      <c r="D325" s="430"/>
      <c r="E325" s="271" t="s">
        <v>213</v>
      </c>
      <c r="F325" s="271" t="s">
        <v>114</v>
      </c>
      <c r="G325" s="165">
        <v>12918</v>
      </c>
      <c r="H325" s="272">
        <v>2</v>
      </c>
      <c r="I325" s="265">
        <f t="shared" si="13"/>
        <v>25.900000000000002</v>
      </c>
    </row>
    <row r="326" spans="1:9" s="143" customFormat="1" ht="17.75" customHeight="1">
      <c r="A326" s="270" t="s">
        <v>445</v>
      </c>
      <c r="B326" s="428" t="s">
        <v>238</v>
      </c>
      <c r="C326" s="429"/>
      <c r="D326" s="430"/>
      <c r="E326" s="271" t="s">
        <v>213</v>
      </c>
      <c r="F326" s="271" t="s">
        <v>114</v>
      </c>
      <c r="G326" s="165">
        <v>3710.71</v>
      </c>
      <c r="H326" s="272">
        <v>14</v>
      </c>
      <c r="I326" s="265">
        <f t="shared" si="13"/>
        <v>52</v>
      </c>
    </row>
    <row r="327" spans="1:9" s="143" customFormat="1" ht="17.75" customHeight="1">
      <c r="A327" s="270" t="s">
        <v>446</v>
      </c>
      <c r="B327" s="428" t="s">
        <v>235</v>
      </c>
      <c r="C327" s="429"/>
      <c r="D327" s="430"/>
      <c r="E327" s="271" t="s">
        <v>213</v>
      </c>
      <c r="F327" s="271" t="s">
        <v>114</v>
      </c>
      <c r="G327" s="165">
        <v>29615</v>
      </c>
      <c r="H327" s="272">
        <v>2</v>
      </c>
      <c r="I327" s="265">
        <f t="shared" si="13"/>
        <v>59.300000000000004</v>
      </c>
    </row>
    <row r="328" spans="1:9" s="143" customFormat="1" ht="17.75" customHeight="1">
      <c r="A328" s="270" t="s">
        <v>447</v>
      </c>
      <c r="B328" s="428" t="s">
        <v>234</v>
      </c>
      <c r="C328" s="429"/>
      <c r="D328" s="430"/>
      <c r="E328" s="271" t="s">
        <v>213</v>
      </c>
      <c r="F328" s="271" t="s">
        <v>114</v>
      </c>
      <c r="G328" s="165">
        <v>396000</v>
      </c>
      <c r="H328" s="272">
        <v>1</v>
      </c>
      <c r="I328" s="265">
        <f t="shared" si="13"/>
        <v>396</v>
      </c>
    </row>
    <row r="329" spans="1:9" s="143" customFormat="1" ht="17.75" customHeight="1">
      <c r="A329" s="270" t="s">
        <v>448</v>
      </c>
      <c r="B329" s="428" t="s">
        <v>276</v>
      </c>
      <c r="C329" s="429"/>
      <c r="D329" s="430"/>
      <c r="E329" s="271" t="s">
        <v>213</v>
      </c>
      <c r="F329" s="271" t="s">
        <v>114</v>
      </c>
      <c r="G329" s="165">
        <v>237600</v>
      </c>
      <c r="H329" s="272">
        <v>1</v>
      </c>
      <c r="I329" s="265">
        <f t="shared" si="13"/>
        <v>237.6</v>
      </c>
    </row>
    <row r="330" spans="1:9" s="143" customFormat="1" ht="17.75" customHeight="1">
      <c r="A330" s="270" t="s">
        <v>449</v>
      </c>
      <c r="B330" s="428" t="s">
        <v>250</v>
      </c>
      <c r="C330" s="429"/>
      <c r="D330" s="430"/>
      <c r="E330" s="271" t="s">
        <v>213</v>
      </c>
      <c r="F330" s="271" t="s">
        <v>114</v>
      </c>
      <c r="G330" s="165">
        <v>49500</v>
      </c>
      <c r="H330" s="272">
        <v>1</v>
      </c>
      <c r="I330" s="265">
        <f t="shared" si="13"/>
        <v>49.5</v>
      </c>
    </row>
    <row r="331" spans="1:9" s="143" customFormat="1" ht="17.75" customHeight="1">
      <c r="A331" s="270" t="s">
        <v>450</v>
      </c>
      <c r="B331" s="428" t="s">
        <v>251</v>
      </c>
      <c r="C331" s="429"/>
      <c r="D331" s="430"/>
      <c r="E331" s="271" t="s">
        <v>213</v>
      </c>
      <c r="F331" s="271" t="s">
        <v>114</v>
      </c>
      <c r="G331" s="165">
        <v>13200</v>
      </c>
      <c r="H331" s="272">
        <v>1</v>
      </c>
      <c r="I331" s="265">
        <f t="shared" si="13"/>
        <v>13.2</v>
      </c>
    </row>
    <row r="332" spans="1:9" s="143" customFormat="1" ht="17.75" customHeight="1">
      <c r="A332" s="270" t="s">
        <v>190</v>
      </c>
      <c r="B332" s="428" t="s">
        <v>257</v>
      </c>
      <c r="C332" s="429"/>
      <c r="D332" s="430"/>
      <c r="E332" s="271" t="s">
        <v>213</v>
      </c>
      <c r="F332" s="271" t="s">
        <v>114</v>
      </c>
      <c r="G332" s="165">
        <v>46200</v>
      </c>
      <c r="H332" s="272">
        <v>1</v>
      </c>
      <c r="I332" s="265">
        <f t="shared" si="13"/>
        <v>46.2</v>
      </c>
    </row>
    <row r="333" spans="1:9" s="143" customFormat="1" ht="33.049999999999997" customHeight="1">
      <c r="A333" s="270" t="s">
        <v>189</v>
      </c>
      <c r="B333" s="428" t="s">
        <v>258</v>
      </c>
      <c r="C333" s="429"/>
      <c r="D333" s="430"/>
      <c r="E333" s="271" t="s">
        <v>213</v>
      </c>
      <c r="F333" s="271" t="s">
        <v>114</v>
      </c>
      <c r="G333" s="165">
        <v>268800</v>
      </c>
      <c r="H333" s="272">
        <v>1</v>
      </c>
      <c r="I333" s="265">
        <f t="shared" si="13"/>
        <v>268.8</v>
      </c>
    </row>
    <row r="334" spans="1:9" s="143" customFormat="1" ht="17.75" customHeight="1">
      <c r="A334" s="270" t="s">
        <v>451</v>
      </c>
      <c r="B334" s="428" t="s">
        <v>452</v>
      </c>
      <c r="C334" s="429"/>
      <c r="D334" s="430"/>
      <c r="E334" s="271" t="s">
        <v>213</v>
      </c>
      <c r="F334" s="271" t="s">
        <v>114</v>
      </c>
      <c r="G334" s="165">
        <v>15000</v>
      </c>
      <c r="H334" s="272">
        <v>1</v>
      </c>
      <c r="I334" s="265">
        <f t="shared" si="13"/>
        <v>15</v>
      </c>
    </row>
    <row r="335" spans="1:9" s="143" customFormat="1" ht="17.75" customHeight="1">
      <c r="A335" s="270" t="s">
        <v>453</v>
      </c>
      <c r="B335" s="428" t="s">
        <v>348</v>
      </c>
      <c r="C335" s="429"/>
      <c r="D335" s="430"/>
      <c r="E335" s="271" t="s">
        <v>213</v>
      </c>
      <c r="F335" s="271" t="s">
        <v>114</v>
      </c>
      <c r="G335" s="165">
        <v>74500</v>
      </c>
      <c r="H335" s="272">
        <v>1</v>
      </c>
      <c r="I335" s="265">
        <f t="shared" si="13"/>
        <v>74.5</v>
      </c>
    </row>
    <row r="336" spans="1:9" s="143" customFormat="1" ht="17.75" customHeight="1">
      <c r="A336" s="270" t="s">
        <v>136</v>
      </c>
      <c r="B336" s="428" t="s">
        <v>221</v>
      </c>
      <c r="C336" s="429"/>
      <c r="D336" s="430"/>
      <c r="E336" s="271" t="s">
        <v>213</v>
      </c>
      <c r="F336" s="271" t="s">
        <v>114</v>
      </c>
      <c r="G336" s="165">
        <v>99600</v>
      </c>
      <c r="H336" s="272">
        <v>1</v>
      </c>
      <c r="I336" s="265">
        <f t="shared" si="13"/>
        <v>99.6</v>
      </c>
    </row>
    <row r="337" spans="1:46" s="143" customFormat="1" ht="17.75" customHeight="1">
      <c r="A337" s="270" t="s">
        <v>291</v>
      </c>
      <c r="B337" s="428" t="s">
        <v>235</v>
      </c>
      <c r="C337" s="429"/>
      <c r="D337" s="430"/>
      <c r="E337" s="271" t="s">
        <v>213</v>
      </c>
      <c r="F337" s="271" t="s">
        <v>114</v>
      </c>
      <c r="G337" s="165">
        <v>569985.6</v>
      </c>
      <c r="H337" s="272">
        <v>1</v>
      </c>
      <c r="I337" s="265">
        <f t="shared" si="13"/>
        <v>570</v>
      </c>
    </row>
    <row r="338" spans="1:46" s="143" customFormat="1" ht="17.75" customHeight="1">
      <c r="A338" s="270" t="s">
        <v>292</v>
      </c>
      <c r="B338" s="428" t="s">
        <v>235</v>
      </c>
      <c r="C338" s="429"/>
      <c r="D338" s="430"/>
      <c r="E338" s="271" t="s">
        <v>213</v>
      </c>
      <c r="F338" s="271" t="s">
        <v>114</v>
      </c>
      <c r="G338" s="165">
        <v>469986</v>
      </c>
      <c r="H338" s="272">
        <v>1</v>
      </c>
      <c r="I338" s="265">
        <f t="shared" si="13"/>
        <v>470</v>
      </c>
    </row>
    <row r="339" spans="1:46" s="143" customFormat="1" ht="17.75" customHeight="1">
      <c r="A339" s="270" t="s">
        <v>293</v>
      </c>
      <c r="B339" s="428" t="s">
        <v>235</v>
      </c>
      <c r="C339" s="429"/>
      <c r="D339" s="430"/>
      <c r="E339" s="271" t="s">
        <v>213</v>
      </c>
      <c r="F339" s="271" t="s">
        <v>114</v>
      </c>
      <c r="G339" s="165">
        <v>819999.6</v>
      </c>
      <c r="H339" s="272">
        <v>1</v>
      </c>
      <c r="I339" s="265">
        <f t="shared" si="13"/>
        <v>820</v>
      </c>
    </row>
    <row r="340" spans="1:46" s="143" customFormat="1" ht="17.75" customHeight="1">
      <c r="A340" s="270" t="s">
        <v>454</v>
      </c>
      <c r="B340" s="428" t="s">
        <v>227</v>
      </c>
      <c r="C340" s="429"/>
      <c r="D340" s="430"/>
      <c r="E340" s="271" t="s">
        <v>213</v>
      </c>
      <c r="F340" s="271" t="s">
        <v>114</v>
      </c>
      <c r="G340" s="165">
        <v>299998.8</v>
      </c>
      <c r="H340" s="272">
        <v>1</v>
      </c>
      <c r="I340" s="265">
        <f t="shared" si="13"/>
        <v>300</v>
      </c>
    </row>
    <row r="341" spans="1:46" s="143" customFormat="1" ht="17.75" customHeight="1">
      <c r="A341" s="270" t="s">
        <v>643</v>
      </c>
      <c r="B341" s="428" t="s">
        <v>349</v>
      </c>
      <c r="C341" s="429"/>
      <c r="D341" s="430"/>
      <c r="E341" s="271" t="s">
        <v>213</v>
      </c>
      <c r="F341" s="271" t="s">
        <v>114</v>
      </c>
      <c r="G341" s="165">
        <v>770880</v>
      </c>
      <c r="H341" s="272">
        <v>1</v>
      </c>
      <c r="I341" s="265">
        <f t="shared" si="13"/>
        <v>770.9</v>
      </c>
    </row>
    <row r="343" spans="1:46" s="132" customFormat="1" ht="45" customHeight="1">
      <c r="A343" s="421" t="s">
        <v>116</v>
      </c>
      <c r="B343" s="422"/>
      <c r="C343" s="422"/>
      <c r="D343" s="422"/>
      <c r="E343" s="422"/>
      <c r="F343" s="422"/>
      <c r="G343" s="422"/>
      <c r="H343" s="423"/>
      <c r="I343" s="131">
        <f>+I344</f>
        <v>1169.9000000000001</v>
      </c>
      <c r="J343" s="116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</row>
    <row r="344" spans="1:46" s="132" customFormat="1" ht="17.899999999999999" customHeight="1">
      <c r="A344" s="133" t="s">
        <v>111</v>
      </c>
      <c r="B344" s="133" t="s">
        <v>112</v>
      </c>
      <c r="C344" s="133" t="s">
        <v>113</v>
      </c>
      <c r="D344" s="424" t="s">
        <v>48</v>
      </c>
      <c r="E344" s="425"/>
      <c r="F344" s="425"/>
      <c r="G344" s="425"/>
      <c r="H344" s="426"/>
      <c r="I344" s="134">
        <f>+I345</f>
        <v>1169.9000000000001</v>
      </c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</row>
    <row r="345" spans="1:46" s="137" customFormat="1" ht="54.95" customHeight="1">
      <c r="A345" s="135" t="s">
        <v>120</v>
      </c>
      <c r="B345" s="427" t="s">
        <v>121</v>
      </c>
      <c r="C345" s="427"/>
      <c r="D345" s="427"/>
      <c r="E345" s="427"/>
      <c r="F345" s="427"/>
      <c r="G345" s="427"/>
      <c r="H345" s="427"/>
      <c r="I345" s="136">
        <f>+I346</f>
        <v>1169.9000000000001</v>
      </c>
      <c r="J345" s="172"/>
      <c r="K345" s="172"/>
      <c r="L345" s="172"/>
      <c r="M345" s="172"/>
      <c r="N345" s="172"/>
      <c r="O345" s="172"/>
      <c r="P345" s="172"/>
      <c r="Q345" s="172"/>
      <c r="R345" s="172"/>
      <c r="S345" s="172"/>
      <c r="T345" s="172"/>
      <c r="U345" s="172"/>
      <c r="V345" s="172"/>
      <c r="W345" s="172"/>
      <c r="X345" s="172"/>
      <c r="Y345" s="172"/>
      <c r="Z345" s="172"/>
      <c r="AA345" s="172"/>
      <c r="AB345" s="172"/>
      <c r="AC345" s="172"/>
      <c r="AD345" s="172"/>
      <c r="AE345" s="172"/>
      <c r="AF345" s="172"/>
      <c r="AG345" s="172"/>
      <c r="AH345" s="172"/>
      <c r="AI345" s="172"/>
      <c r="AJ345" s="172"/>
      <c r="AK345" s="172"/>
      <c r="AL345" s="172"/>
      <c r="AM345" s="172"/>
      <c r="AN345" s="172"/>
      <c r="AO345" s="172"/>
      <c r="AP345" s="172"/>
      <c r="AQ345" s="172"/>
      <c r="AR345" s="172"/>
      <c r="AS345" s="172"/>
      <c r="AT345" s="172"/>
    </row>
    <row r="346" spans="1:46" s="12" customFormat="1" ht="20.95" customHeight="1">
      <c r="A346" s="138"/>
      <c r="B346" s="420" t="s">
        <v>122</v>
      </c>
      <c r="C346" s="420"/>
      <c r="D346" s="420"/>
      <c r="E346" s="138"/>
      <c r="F346" s="138"/>
      <c r="G346" s="138"/>
      <c r="H346" s="138"/>
      <c r="I346" s="139">
        <f>SUM(I347:I349)</f>
        <v>1169.9000000000001</v>
      </c>
    </row>
    <row r="347" spans="1:46" s="143" customFormat="1" ht="17.75" customHeight="1">
      <c r="A347" s="109" t="s">
        <v>127</v>
      </c>
      <c r="B347" s="414" t="s">
        <v>216</v>
      </c>
      <c r="C347" s="415"/>
      <c r="D347" s="416"/>
      <c r="E347" s="95" t="s">
        <v>213</v>
      </c>
      <c r="F347" s="95" t="s">
        <v>114</v>
      </c>
      <c r="G347" s="140">
        <v>88500</v>
      </c>
      <c r="H347" s="141">
        <v>8</v>
      </c>
      <c r="I347" s="142">
        <f>+ROUNDUP(H347*G347/1000,1)</f>
        <v>708</v>
      </c>
    </row>
    <row r="348" spans="1:46" s="143" customFormat="1" ht="17.75" customHeight="1">
      <c r="A348" s="109" t="s">
        <v>186</v>
      </c>
      <c r="B348" s="414" t="s">
        <v>261</v>
      </c>
      <c r="C348" s="415"/>
      <c r="D348" s="416"/>
      <c r="E348" s="95" t="s">
        <v>115</v>
      </c>
      <c r="F348" s="95" t="s">
        <v>114</v>
      </c>
      <c r="G348" s="140">
        <v>262900</v>
      </c>
      <c r="H348" s="141">
        <v>1</v>
      </c>
      <c r="I348" s="142">
        <f t="shared" ref="I348:I349" si="14">+ROUNDUP(H348*G348/1000,1)</f>
        <v>262.89999999999998</v>
      </c>
    </row>
    <row r="349" spans="1:46" s="143" customFormat="1" ht="17.75" customHeight="1">
      <c r="A349" s="109" t="s">
        <v>455</v>
      </c>
      <c r="B349" s="414" t="s">
        <v>350</v>
      </c>
      <c r="C349" s="415"/>
      <c r="D349" s="416"/>
      <c r="E349" s="95" t="s">
        <v>213</v>
      </c>
      <c r="F349" s="95" t="s">
        <v>114</v>
      </c>
      <c r="G349" s="140">
        <v>199000</v>
      </c>
      <c r="H349" s="141">
        <v>1</v>
      </c>
      <c r="I349" s="142">
        <f t="shared" si="14"/>
        <v>199</v>
      </c>
    </row>
    <row r="351" spans="1:46" s="132" customFormat="1" ht="45" customHeight="1">
      <c r="A351" s="421" t="s">
        <v>459</v>
      </c>
      <c r="B351" s="422"/>
      <c r="C351" s="422"/>
      <c r="D351" s="422"/>
      <c r="E351" s="422"/>
      <c r="F351" s="422"/>
      <c r="G351" s="422"/>
      <c r="H351" s="423"/>
      <c r="I351" s="131">
        <f>+I352</f>
        <v>15954.599999999997</v>
      </c>
      <c r="J351" s="116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</row>
    <row r="352" spans="1:46" s="132" customFormat="1" ht="17.899999999999999" customHeight="1">
      <c r="A352" s="133" t="s">
        <v>111</v>
      </c>
      <c r="B352" s="133" t="s">
        <v>112</v>
      </c>
      <c r="C352" s="133" t="s">
        <v>113</v>
      </c>
      <c r="D352" s="424" t="s">
        <v>48</v>
      </c>
      <c r="E352" s="425"/>
      <c r="F352" s="425"/>
      <c r="G352" s="425"/>
      <c r="H352" s="426"/>
      <c r="I352" s="134">
        <f>+I353</f>
        <v>15954.599999999997</v>
      </c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</row>
    <row r="353" spans="1:46" s="137" customFormat="1" ht="54.95" customHeight="1">
      <c r="A353" s="135" t="s">
        <v>120</v>
      </c>
      <c r="B353" s="427" t="s">
        <v>121</v>
      </c>
      <c r="C353" s="427"/>
      <c r="D353" s="427"/>
      <c r="E353" s="427"/>
      <c r="F353" s="427"/>
      <c r="G353" s="427"/>
      <c r="H353" s="427"/>
      <c r="I353" s="136">
        <f>+I354</f>
        <v>15954.599999999997</v>
      </c>
      <c r="J353" s="172"/>
      <c r="K353" s="172"/>
      <c r="L353" s="172"/>
      <c r="M353" s="172"/>
      <c r="N353" s="172"/>
      <c r="O353" s="172"/>
      <c r="P353" s="172"/>
      <c r="Q353" s="172"/>
      <c r="R353" s="172"/>
      <c r="S353" s="172"/>
      <c r="T353" s="172"/>
      <c r="U353" s="172"/>
      <c r="V353" s="172"/>
      <c r="W353" s="172"/>
      <c r="X353" s="172"/>
      <c r="Y353" s="172"/>
      <c r="Z353" s="172"/>
      <c r="AA353" s="172"/>
      <c r="AB353" s="172"/>
      <c r="AC353" s="172"/>
      <c r="AD353" s="172"/>
      <c r="AE353" s="172"/>
      <c r="AF353" s="172"/>
      <c r="AG353" s="172"/>
      <c r="AH353" s="172"/>
      <c r="AI353" s="172"/>
      <c r="AJ353" s="172"/>
      <c r="AK353" s="172"/>
      <c r="AL353" s="172"/>
      <c r="AM353" s="172"/>
      <c r="AN353" s="172"/>
      <c r="AO353" s="172"/>
      <c r="AP353" s="172"/>
      <c r="AQ353" s="172"/>
      <c r="AR353" s="172"/>
      <c r="AS353" s="172"/>
      <c r="AT353" s="172"/>
    </row>
    <row r="354" spans="1:46" s="12" customFormat="1" ht="20.95" customHeight="1">
      <c r="A354" s="138"/>
      <c r="B354" s="420" t="s">
        <v>122</v>
      </c>
      <c r="C354" s="420"/>
      <c r="D354" s="420"/>
      <c r="E354" s="138"/>
      <c r="F354" s="138"/>
      <c r="G354" s="138"/>
      <c r="H354" s="138"/>
      <c r="I354" s="139">
        <f>SUM(I355:I420)</f>
        <v>15954.599999999997</v>
      </c>
    </row>
    <row r="355" spans="1:46" s="143" customFormat="1" ht="17.75" customHeight="1">
      <c r="A355" s="109" t="s">
        <v>460</v>
      </c>
      <c r="B355" s="414" t="s">
        <v>261</v>
      </c>
      <c r="C355" s="415"/>
      <c r="D355" s="416"/>
      <c r="E355" s="95" t="s">
        <v>115</v>
      </c>
      <c r="F355" s="95" t="s">
        <v>114</v>
      </c>
      <c r="G355" s="140">
        <v>239880</v>
      </c>
      <c r="H355" s="141">
        <v>10</v>
      </c>
      <c r="I355" s="142">
        <f>+ROUNDUP(H355*G355/1000,1)</f>
        <v>2398.8000000000002</v>
      </c>
    </row>
    <row r="356" spans="1:46" s="143" customFormat="1" ht="17.75" customHeight="1">
      <c r="A356" s="109" t="s">
        <v>461</v>
      </c>
      <c r="B356" s="414" t="s">
        <v>406</v>
      </c>
      <c r="C356" s="415"/>
      <c r="D356" s="416"/>
      <c r="E356" s="95" t="s">
        <v>213</v>
      </c>
      <c r="F356" s="95" t="s">
        <v>114</v>
      </c>
      <c r="G356" s="140">
        <v>528000</v>
      </c>
      <c r="H356" s="141">
        <v>9</v>
      </c>
      <c r="I356" s="142">
        <f t="shared" ref="I356:I357" si="15">+ROUNDUP(H356*G356/1000,1)</f>
        <v>4752</v>
      </c>
    </row>
    <row r="357" spans="1:46" s="143" customFormat="1" ht="17.75" customHeight="1">
      <c r="A357" s="109" t="s">
        <v>462</v>
      </c>
      <c r="B357" s="414" t="s">
        <v>357</v>
      </c>
      <c r="C357" s="415"/>
      <c r="D357" s="416"/>
      <c r="E357" s="95" t="s">
        <v>115</v>
      </c>
      <c r="F357" s="95" t="s">
        <v>114</v>
      </c>
      <c r="G357" s="140">
        <v>398900</v>
      </c>
      <c r="H357" s="141">
        <v>5</v>
      </c>
      <c r="I357" s="142">
        <f t="shared" si="15"/>
        <v>1994.5</v>
      </c>
    </row>
    <row r="358" spans="1:46" s="143" customFormat="1" ht="17.75" customHeight="1">
      <c r="A358" s="268" t="s">
        <v>644</v>
      </c>
      <c r="B358" s="410" t="s">
        <v>348</v>
      </c>
      <c r="C358" s="411"/>
      <c r="D358" s="412"/>
      <c r="E358" s="269" t="s">
        <v>213</v>
      </c>
      <c r="F358" s="269" t="s">
        <v>114</v>
      </c>
      <c r="G358" s="140">
        <v>60000</v>
      </c>
      <c r="H358" s="141">
        <v>1</v>
      </c>
      <c r="I358" s="142">
        <f t="shared" ref="I358:I420" si="16">+ROUNDUP(H358*G358/1000,1)</f>
        <v>60</v>
      </c>
    </row>
    <row r="359" spans="1:46" s="143" customFormat="1" ht="17.75" customHeight="1">
      <c r="A359" s="268" t="s">
        <v>645</v>
      </c>
      <c r="B359" s="410" t="s">
        <v>224</v>
      </c>
      <c r="C359" s="411"/>
      <c r="D359" s="412"/>
      <c r="E359" s="269" t="s">
        <v>213</v>
      </c>
      <c r="F359" s="269" t="s">
        <v>114</v>
      </c>
      <c r="G359" s="140">
        <v>138000</v>
      </c>
      <c r="H359" s="141">
        <v>1</v>
      </c>
      <c r="I359" s="142">
        <f t="shared" si="16"/>
        <v>138</v>
      </c>
    </row>
    <row r="360" spans="1:46" s="143" customFormat="1" ht="17.75" customHeight="1">
      <c r="A360" s="268" t="s">
        <v>524</v>
      </c>
      <c r="B360" s="410" t="s">
        <v>398</v>
      </c>
      <c r="C360" s="411"/>
      <c r="D360" s="412"/>
      <c r="E360" s="269" t="s">
        <v>213</v>
      </c>
      <c r="F360" s="269" t="s">
        <v>114</v>
      </c>
      <c r="G360" s="140">
        <v>90000</v>
      </c>
      <c r="H360" s="141">
        <v>1</v>
      </c>
      <c r="I360" s="142">
        <f t="shared" si="16"/>
        <v>90</v>
      </c>
    </row>
    <row r="361" spans="1:46" s="143" customFormat="1" ht="17.75" customHeight="1">
      <c r="A361" s="268" t="s">
        <v>646</v>
      </c>
      <c r="B361" s="410" t="s">
        <v>217</v>
      </c>
      <c r="C361" s="411"/>
      <c r="D361" s="412"/>
      <c r="E361" s="269" t="s">
        <v>213</v>
      </c>
      <c r="F361" s="269" t="s">
        <v>114</v>
      </c>
      <c r="G361" s="140">
        <v>15000</v>
      </c>
      <c r="H361" s="141">
        <v>4</v>
      </c>
      <c r="I361" s="142">
        <f t="shared" si="16"/>
        <v>60</v>
      </c>
    </row>
    <row r="362" spans="1:46" s="143" customFormat="1" ht="17.75" customHeight="1">
      <c r="A362" s="268" t="s">
        <v>647</v>
      </c>
      <c r="B362" s="410" t="s">
        <v>227</v>
      </c>
      <c r="C362" s="411"/>
      <c r="D362" s="412"/>
      <c r="E362" s="269" t="s">
        <v>213</v>
      </c>
      <c r="F362" s="269" t="s">
        <v>114</v>
      </c>
      <c r="G362" s="140">
        <v>246000</v>
      </c>
      <c r="H362" s="141">
        <v>1</v>
      </c>
      <c r="I362" s="142">
        <f t="shared" ref="I362:I363" si="17">+ROUNDUP(H362*G362/1000,1)</f>
        <v>246</v>
      </c>
    </row>
    <row r="363" spans="1:46" s="143" customFormat="1" ht="17.75" customHeight="1">
      <c r="A363" s="268" t="s">
        <v>410</v>
      </c>
      <c r="B363" s="410" t="s">
        <v>230</v>
      </c>
      <c r="C363" s="411"/>
      <c r="D363" s="412"/>
      <c r="E363" s="269" t="s">
        <v>213</v>
      </c>
      <c r="F363" s="269" t="s">
        <v>114</v>
      </c>
      <c r="G363" s="140">
        <v>21000</v>
      </c>
      <c r="H363" s="141">
        <v>4</v>
      </c>
      <c r="I363" s="142">
        <f t="shared" si="17"/>
        <v>84</v>
      </c>
    </row>
    <row r="364" spans="1:46" s="143" customFormat="1" ht="17.75" customHeight="1">
      <c r="A364" s="268" t="s">
        <v>648</v>
      </c>
      <c r="B364" s="410" t="s">
        <v>231</v>
      </c>
      <c r="C364" s="411"/>
      <c r="D364" s="412"/>
      <c r="E364" s="269" t="s">
        <v>213</v>
      </c>
      <c r="F364" s="269" t="s">
        <v>114</v>
      </c>
      <c r="G364" s="140">
        <v>1800</v>
      </c>
      <c r="H364" s="141">
        <v>30</v>
      </c>
      <c r="I364" s="142">
        <f t="shared" si="16"/>
        <v>54</v>
      </c>
    </row>
    <row r="365" spans="1:46" s="143" customFormat="1" ht="17.75" customHeight="1">
      <c r="A365" s="268" t="s">
        <v>649</v>
      </c>
      <c r="B365" s="410" t="s">
        <v>349</v>
      </c>
      <c r="C365" s="411"/>
      <c r="D365" s="412"/>
      <c r="E365" s="269" t="s">
        <v>213</v>
      </c>
      <c r="F365" s="269" t="s">
        <v>114</v>
      </c>
      <c r="G365" s="140">
        <v>774000</v>
      </c>
      <c r="H365" s="141">
        <v>1</v>
      </c>
      <c r="I365" s="142">
        <f t="shared" si="16"/>
        <v>774</v>
      </c>
    </row>
    <row r="366" spans="1:46" s="143" customFormat="1" ht="17.75" customHeight="1">
      <c r="A366" s="268" t="s">
        <v>306</v>
      </c>
      <c r="B366" s="410" t="s">
        <v>251</v>
      </c>
      <c r="C366" s="411"/>
      <c r="D366" s="412"/>
      <c r="E366" s="269" t="s">
        <v>213</v>
      </c>
      <c r="F366" s="269" t="s">
        <v>114</v>
      </c>
      <c r="G366" s="140">
        <v>16320</v>
      </c>
      <c r="H366" s="141">
        <v>1</v>
      </c>
      <c r="I366" s="142">
        <f t="shared" si="16"/>
        <v>16.400000000000002</v>
      </c>
    </row>
    <row r="367" spans="1:46" s="143" customFormat="1" ht="17.75" customHeight="1">
      <c r="A367" s="268" t="s">
        <v>308</v>
      </c>
      <c r="B367" s="410" t="s">
        <v>251</v>
      </c>
      <c r="C367" s="411"/>
      <c r="D367" s="412"/>
      <c r="E367" s="269" t="s">
        <v>213</v>
      </c>
      <c r="F367" s="269" t="s">
        <v>114</v>
      </c>
      <c r="G367" s="140">
        <v>99600</v>
      </c>
      <c r="H367" s="141">
        <v>1</v>
      </c>
      <c r="I367" s="142">
        <f t="shared" si="16"/>
        <v>99.6</v>
      </c>
    </row>
    <row r="368" spans="1:46" s="143" customFormat="1" ht="33.35" customHeight="1">
      <c r="A368" s="268" t="s">
        <v>650</v>
      </c>
      <c r="B368" s="410" t="s">
        <v>258</v>
      </c>
      <c r="C368" s="411"/>
      <c r="D368" s="412"/>
      <c r="E368" s="269" t="s">
        <v>213</v>
      </c>
      <c r="F368" s="269" t="s">
        <v>114</v>
      </c>
      <c r="G368" s="140">
        <v>318144</v>
      </c>
      <c r="H368" s="141">
        <v>1</v>
      </c>
      <c r="I368" s="142">
        <f t="shared" si="16"/>
        <v>318.20000000000005</v>
      </c>
    </row>
    <row r="369" spans="1:9" s="143" customFormat="1" ht="17.75" customHeight="1">
      <c r="A369" s="268" t="s">
        <v>344</v>
      </c>
      <c r="B369" s="410" t="s">
        <v>256</v>
      </c>
      <c r="C369" s="411"/>
      <c r="D369" s="412"/>
      <c r="E369" s="269" t="s">
        <v>213</v>
      </c>
      <c r="F369" s="269" t="s">
        <v>114</v>
      </c>
      <c r="G369" s="140">
        <v>264000</v>
      </c>
      <c r="H369" s="141">
        <v>1</v>
      </c>
      <c r="I369" s="142">
        <f t="shared" si="16"/>
        <v>264</v>
      </c>
    </row>
    <row r="370" spans="1:9" s="143" customFormat="1" ht="17.75" customHeight="1">
      <c r="A370" s="268" t="s">
        <v>651</v>
      </c>
      <c r="B370" s="410" t="s">
        <v>237</v>
      </c>
      <c r="C370" s="411"/>
      <c r="D370" s="412"/>
      <c r="E370" s="269" t="s">
        <v>213</v>
      </c>
      <c r="F370" s="269" t="s">
        <v>114</v>
      </c>
      <c r="G370" s="140">
        <v>5800</v>
      </c>
      <c r="H370" s="141">
        <v>1</v>
      </c>
      <c r="I370" s="142">
        <f t="shared" si="16"/>
        <v>5.8</v>
      </c>
    </row>
    <row r="371" spans="1:9" s="143" customFormat="1" ht="17.75" customHeight="1">
      <c r="A371" s="268" t="s">
        <v>652</v>
      </c>
      <c r="B371" s="410" t="s">
        <v>237</v>
      </c>
      <c r="C371" s="411"/>
      <c r="D371" s="412"/>
      <c r="E371" s="269" t="s">
        <v>213</v>
      </c>
      <c r="F371" s="269" t="s">
        <v>114</v>
      </c>
      <c r="G371" s="140">
        <v>13800</v>
      </c>
      <c r="H371" s="141">
        <v>1</v>
      </c>
      <c r="I371" s="142">
        <f t="shared" si="16"/>
        <v>13.8</v>
      </c>
    </row>
    <row r="372" spans="1:9" s="143" customFormat="1" ht="17.75" customHeight="1">
      <c r="A372" s="268" t="s">
        <v>653</v>
      </c>
      <c r="B372" s="410" t="s">
        <v>237</v>
      </c>
      <c r="C372" s="411"/>
      <c r="D372" s="412"/>
      <c r="E372" s="269" t="s">
        <v>213</v>
      </c>
      <c r="F372" s="269" t="s">
        <v>114</v>
      </c>
      <c r="G372" s="140">
        <v>20500</v>
      </c>
      <c r="H372" s="141">
        <v>1</v>
      </c>
      <c r="I372" s="142">
        <f t="shared" si="16"/>
        <v>20.5</v>
      </c>
    </row>
    <row r="373" spans="1:9" s="143" customFormat="1" ht="17.75" customHeight="1">
      <c r="A373" s="268" t="s">
        <v>654</v>
      </c>
      <c r="B373" s="410" t="s">
        <v>235</v>
      </c>
      <c r="C373" s="411"/>
      <c r="D373" s="412"/>
      <c r="E373" s="269" t="s">
        <v>213</v>
      </c>
      <c r="F373" s="269" t="s">
        <v>114</v>
      </c>
      <c r="G373" s="140">
        <v>1580</v>
      </c>
      <c r="H373" s="141">
        <v>1</v>
      </c>
      <c r="I373" s="142">
        <f t="shared" si="16"/>
        <v>1.6</v>
      </c>
    </row>
    <row r="374" spans="1:9" s="143" customFormat="1" ht="17.75" customHeight="1">
      <c r="A374" s="268" t="s">
        <v>655</v>
      </c>
      <c r="B374" s="410" t="s">
        <v>235</v>
      </c>
      <c r="C374" s="411"/>
      <c r="D374" s="412"/>
      <c r="E374" s="269" t="s">
        <v>213</v>
      </c>
      <c r="F374" s="269" t="s">
        <v>114</v>
      </c>
      <c r="G374" s="140">
        <v>1230</v>
      </c>
      <c r="H374" s="141">
        <v>1</v>
      </c>
      <c r="I374" s="142">
        <f t="shared" si="16"/>
        <v>1.3</v>
      </c>
    </row>
    <row r="375" spans="1:9" s="143" customFormat="1" ht="17.75" customHeight="1">
      <c r="A375" s="268" t="s">
        <v>294</v>
      </c>
      <c r="B375" s="410" t="s">
        <v>243</v>
      </c>
      <c r="C375" s="411"/>
      <c r="D375" s="412"/>
      <c r="E375" s="269" t="s">
        <v>213</v>
      </c>
      <c r="F375" s="269" t="s">
        <v>114</v>
      </c>
      <c r="G375" s="140">
        <v>965</v>
      </c>
      <c r="H375" s="141">
        <v>1</v>
      </c>
      <c r="I375" s="142">
        <f t="shared" si="16"/>
        <v>1</v>
      </c>
    </row>
    <row r="376" spans="1:9" s="143" customFormat="1" ht="17.75" customHeight="1">
      <c r="A376" s="268" t="s">
        <v>322</v>
      </c>
      <c r="B376" s="410" t="s">
        <v>244</v>
      </c>
      <c r="C376" s="411"/>
      <c r="D376" s="412"/>
      <c r="E376" s="269" t="s">
        <v>213</v>
      </c>
      <c r="F376" s="269" t="s">
        <v>114</v>
      </c>
      <c r="G376" s="140">
        <v>1750</v>
      </c>
      <c r="H376" s="141">
        <v>2</v>
      </c>
      <c r="I376" s="142">
        <f t="shared" si="16"/>
        <v>3.5</v>
      </c>
    </row>
    <row r="377" spans="1:9" s="143" customFormat="1" ht="17.75" customHeight="1">
      <c r="A377" s="268" t="s">
        <v>208</v>
      </c>
      <c r="B377" s="410" t="s">
        <v>246</v>
      </c>
      <c r="C377" s="411"/>
      <c r="D377" s="412"/>
      <c r="E377" s="269" t="s">
        <v>213</v>
      </c>
      <c r="F377" s="269" t="s">
        <v>114</v>
      </c>
      <c r="G377" s="140">
        <v>2970</v>
      </c>
      <c r="H377" s="141">
        <v>4</v>
      </c>
      <c r="I377" s="142">
        <f t="shared" si="16"/>
        <v>11.9</v>
      </c>
    </row>
    <row r="378" spans="1:9" s="143" customFormat="1" ht="17.75" customHeight="1">
      <c r="A378" s="268" t="s">
        <v>207</v>
      </c>
      <c r="B378" s="410" t="s">
        <v>247</v>
      </c>
      <c r="C378" s="411"/>
      <c r="D378" s="412"/>
      <c r="E378" s="269" t="s">
        <v>213</v>
      </c>
      <c r="F378" s="269" t="s">
        <v>114</v>
      </c>
      <c r="G378" s="140">
        <v>2970</v>
      </c>
      <c r="H378" s="141">
        <v>2</v>
      </c>
      <c r="I378" s="142">
        <f t="shared" si="16"/>
        <v>6</v>
      </c>
    </row>
    <row r="379" spans="1:9" s="143" customFormat="1" ht="17.75" customHeight="1">
      <c r="A379" s="268" t="s">
        <v>656</v>
      </c>
      <c r="B379" s="410" t="s">
        <v>216</v>
      </c>
      <c r="C379" s="411"/>
      <c r="D379" s="412"/>
      <c r="E379" s="269" t="s">
        <v>213</v>
      </c>
      <c r="F379" s="269" t="s">
        <v>114</v>
      </c>
      <c r="G379" s="140">
        <v>45600</v>
      </c>
      <c r="H379" s="141">
        <v>1</v>
      </c>
      <c r="I379" s="142">
        <f t="shared" si="16"/>
        <v>45.6</v>
      </c>
    </row>
    <row r="380" spans="1:9" s="143" customFormat="1" ht="17.75" customHeight="1">
      <c r="A380" s="268" t="s">
        <v>657</v>
      </c>
      <c r="B380" s="410" t="s">
        <v>257</v>
      </c>
      <c r="C380" s="411"/>
      <c r="D380" s="412"/>
      <c r="E380" s="269" t="s">
        <v>213</v>
      </c>
      <c r="F380" s="269" t="s">
        <v>114</v>
      </c>
      <c r="G380" s="140">
        <v>42000</v>
      </c>
      <c r="H380" s="141">
        <v>1</v>
      </c>
      <c r="I380" s="142">
        <f t="shared" si="16"/>
        <v>42</v>
      </c>
    </row>
    <row r="381" spans="1:9" s="143" customFormat="1" ht="17.75" customHeight="1">
      <c r="A381" s="268" t="s">
        <v>658</v>
      </c>
      <c r="B381" s="410" t="s">
        <v>452</v>
      </c>
      <c r="C381" s="411"/>
      <c r="D381" s="412"/>
      <c r="E381" s="269" t="s">
        <v>213</v>
      </c>
      <c r="F381" s="269" t="s">
        <v>114</v>
      </c>
      <c r="G381" s="140">
        <v>14880</v>
      </c>
      <c r="H381" s="141">
        <v>1</v>
      </c>
      <c r="I381" s="142">
        <f t="shared" si="16"/>
        <v>14.9</v>
      </c>
    </row>
    <row r="382" spans="1:9" s="143" customFormat="1" ht="17.75" customHeight="1">
      <c r="A382" s="268" t="s">
        <v>659</v>
      </c>
      <c r="B382" s="410" t="s">
        <v>406</v>
      </c>
      <c r="C382" s="411"/>
      <c r="D382" s="412"/>
      <c r="E382" s="269" t="s">
        <v>213</v>
      </c>
      <c r="F382" s="269" t="s">
        <v>114</v>
      </c>
      <c r="G382" s="140">
        <v>196800</v>
      </c>
      <c r="H382" s="141">
        <v>1</v>
      </c>
      <c r="I382" s="142">
        <f t="shared" si="16"/>
        <v>196.8</v>
      </c>
    </row>
    <row r="383" spans="1:9" s="143" customFormat="1" ht="17.75" customHeight="1">
      <c r="A383" s="268" t="s">
        <v>660</v>
      </c>
      <c r="B383" s="410" t="s">
        <v>234</v>
      </c>
      <c r="C383" s="411"/>
      <c r="D383" s="412"/>
      <c r="E383" s="269" t="s">
        <v>213</v>
      </c>
      <c r="F383" s="269" t="s">
        <v>114</v>
      </c>
      <c r="G383" s="140">
        <v>294000</v>
      </c>
      <c r="H383" s="141">
        <v>1</v>
      </c>
      <c r="I383" s="142">
        <f t="shared" si="16"/>
        <v>294</v>
      </c>
    </row>
    <row r="384" spans="1:9" s="143" customFormat="1" ht="17.75" customHeight="1">
      <c r="A384" s="268" t="s">
        <v>342</v>
      </c>
      <c r="B384" s="410" t="s">
        <v>235</v>
      </c>
      <c r="C384" s="411"/>
      <c r="D384" s="412"/>
      <c r="E384" s="269" t="s">
        <v>213</v>
      </c>
      <c r="F384" s="269" t="s">
        <v>114</v>
      </c>
      <c r="G384" s="140">
        <v>12500</v>
      </c>
      <c r="H384" s="141">
        <v>2</v>
      </c>
      <c r="I384" s="142">
        <f t="shared" si="16"/>
        <v>25</v>
      </c>
    </row>
    <row r="385" spans="1:9" s="143" customFormat="1" ht="17.75" customHeight="1">
      <c r="A385" s="268" t="s">
        <v>332</v>
      </c>
      <c r="B385" s="410" t="s">
        <v>243</v>
      </c>
      <c r="C385" s="411"/>
      <c r="D385" s="412"/>
      <c r="E385" s="269" t="s">
        <v>213</v>
      </c>
      <c r="F385" s="269" t="s">
        <v>114</v>
      </c>
      <c r="G385" s="140">
        <v>1200</v>
      </c>
      <c r="H385" s="141">
        <v>1</v>
      </c>
      <c r="I385" s="142">
        <f t="shared" si="16"/>
        <v>1.2</v>
      </c>
    </row>
    <row r="386" spans="1:9" s="143" customFormat="1" ht="17.75" customHeight="1">
      <c r="A386" s="268" t="s">
        <v>335</v>
      </c>
      <c r="B386" s="410" t="s">
        <v>250</v>
      </c>
      <c r="C386" s="411"/>
      <c r="D386" s="412"/>
      <c r="E386" s="269" t="s">
        <v>213</v>
      </c>
      <c r="F386" s="269" t="s">
        <v>114</v>
      </c>
      <c r="G386" s="140">
        <v>49500</v>
      </c>
      <c r="H386" s="141">
        <v>1</v>
      </c>
      <c r="I386" s="142">
        <f t="shared" si="16"/>
        <v>49.5</v>
      </c>
    </row>
    <row r="387" spans="1:9" s="143" customFormat="1" ht="17.75" customHeight="1">
      <c r="A387" s="268" t="s">
        <v>419</v>
      </c>
      <c r="B387" s="410" t="s">
        <v>241</v>
      </c>
      <c r="C387" s="411"/>
      <c r="D387" s="412"/>
      <c r="E387" s="269" t="s">
        <v>213</v>
      </c>
      <c r="F387" s="269" t="s">
        <v>114</v>
      </c>
      <c r="G387" s="140">
        <v>1275</v>
      </c>
      <c r="H387" s="141">
        <v>2</v>
      </c>
      <c r="I387" s="142">
        <f t="shared" si="16"/>
        <v>2.6</v>
      </c>
    </row>
    <row r="388" spans="1:9" s="143" customFormat="1" ht="17.75" customHeight="1">
      <c r="A388" s="268" t="s">
        <v>293</v>
      </c>
      <c r="B388" s="410" t="s">
        <v>235</v>
      </c>
      <c r="C388" s="411"/>
      <c r="D388" s="412"/>
      <c r="E388" s="269" t="s">
        <v>213</v>
      </c>
      <c r="F388" s="269" t="s">
        <v>114</v>
      </c>
      <c r="G388" s="140">
        <v>1422</v>
      </c>
      <c r="H388" s="141">
        <v>2</v>
      </c>
      <c r="I388" s="142">
        <f t="shared" si="16"/>
        <v>2.9</v>
      </c>
    </row>
    <row r="389" spans="1:9" s="143" customFormat="1" ht="17.75" customHeight="1">
      <c r="A389" s="268" t="s">
        <v>291</v>
      </c>
      <c r="B389" s="410" t="s">
        <v>235</v>
      </c>
      <c r="C389" s="411"/>
      <c r="D389" s="412"/>
      <c r="E389" s="269" t="s">
        <v>213</v>
      </c>
      <c r="F389" s="269" t="s">
        <v>114</v>
      </c>
      <c r="G389" s="140">
        <v>1275</v>
      </c>
      <c r="H389" s="141">
        <v>2</v>
      </c>
      <c r="I389" s="142">
        <f t="shared" si="16"/>
        <v>2.6</v>
      </c>
    </row>
    <row r="390" spans="1:9" s="143" customFormat="1" ht="17.75" customHeight="1">
      <c r="A390" s="268" t="s">
        <v>288</v>
      </c>
      <c r="B390" s="410" t="s">
        <v>235</v>
      </c>
      <c r="C390" s="411"/>
      <c r="D390" s="412"/>
      <c r="E390" s="269" t="s">
        <v>213</v>
      </c>
      <c r="F390" s="269" t="s">
        <v>114</v>
      </c>
      <c r="G390" s="140">
        <v>1848</v>
      </c>
      <c r="H390" s="141">
        <v>1</v>
      </c>
      <c r="I390" s="142">
        <f t="shared" si="16"/>
        <v>1.9000000000000001</v>
      </c>
    </row>
    <row r="391" spans="1:9" s="143" customFormat="1" ht="17.75" customHeight="1">
      <c r="A391" s="268" t="s">
        <v>661</v>
      </c>
      <c r="B391" s="410" t="s">
        <v>242</v>
      </c>
      <c r="C391" s="411"/>
      <c r="D391" s="412"/>
      <c r="E391" s="269" t="s">
        <v>213</v>
      </c>
      <c r="F391" s="269" t="s">
        <v>114</v>
      </c>
      <c r="G391" s="140">
        <v>1560</v>
      </c>
      <c r="H391" s="141">
        <v>10</v>
      </c>
      <c r="I391" s="142">
        <f t="shared" si="16"/>
        <v>15.6</v>
      </c>
    </row>
    <row r="392" spans="1:9" s="143" customFormat="1" ht="17.75" customHeight="1">
      <c r="A392" s="268" t="s">
        <v>409</v>
      </c>
      <c r="B392" s="410" t="s">
        <v>228</v>
      </c>
      <c r="C392" s="411"/>
      <c r="D392" s="412"/>
      <c r="E392" s="269" t="s">
        <v>213</v>
      </c>
      <c r="F392" s="269" t="s">
        <v>114</v>
      </c>
      <c r="G392" s="140">
        <v>50400</v>
      </c>
      <c r="H392" s="141">
        <v>2</v>
      </c>
      <c r="I392" s="142">
        <f t="shared" si="16"/>
        <v>100.8</v>
      </c>
    </row>
    <row r="393" spans="1:9" s="143" customFormat="1" ht="17.75" customHeight="1">
      <c r="A393" s="268" t="s">
        <v>662</v>
      </c>
      <c r="B393" s="410" t="s">
        <v>221</v>
      </c>
      <c r="C393" s="411"/>
      <c r="D393" s="412"/>
      <c r="E393" s="269" t="s">
        <v>213</v>
      </c>
      <c r="F393" s="269" t="s">
        <v>114</v>
      </c>
      <c r="G393" s="140">
        <v>74400</v>
      </c>
      <c r="H393" s="141">
        <v>2</v>
      </c>
      <c r="I393" s="142">
        <f t="shared" si="16"/>
        <v>148.80000000000001</v>
      </c>
    </row>
    <row r="394" spans="1:9" s="143" customFormat="1" ht="17.75" customHeight="1">
      <c r="A394" s="268" t="s">
        <v>663</v>
      </c>
      <c r="B394" s="410" t="s">
        <v>227</v>
      </c>
      <c r="C394" s="411"/>
      <c r="D394" s="412"/>
      <c r="E394" s="269" t="s">
        <v>213</v>
      </c>
      <c r="F394" s="269" t="s">
        <v>114</v>
      </c>
      <c r="G394" s="140">
        <v>196800</v>
      </c>
      <c r="H394" s="141">
        <v>1</v>
      </c>
      <c r="I394" s="142">
        <f t="shared" si="16"/>
        <v>196.8</v>
      </c>
    </row>
    <row r="395" spans="1:9" s="143" customFormat="1" ht="17.75" customHeight="1">
      <c r="A395" s="268" t="s">
        <v>388</v>
      </c>
      <c r="B395" s="410" t="s">
        <v>389</v>
      </c>
      <c r="C395" s="411"/>
      <c r="D395" s="412"/>
      <c r="E395" s="269" t="s">
        <v>213</v>
      </c>
      <c r="F395" s="269" t="s">
        <v>114</v>
      </c>
      <c r="G395" s="140">
        <v>44880</v>
      </c>
      <c r="H395" s="141">
        <v>1</v>
      </c>
      <c r="I395" s="142">
        <f t="shared" si="16"/>
        <v>44.9</v>
      </c>
    </row>
    <row r="396" spans="1:9" s="143" customFormat="1" ht="17.75" customHeight="1">
      <c r="A396" s="268" t="s">
        <v>664</v>
      </c>
      <c r="B396" s="410" t="s">
        <v>260</v>
      </c>
      <c r="C396" s="411"/>
      <c r="D396" s="412"/>
      <c r="E396" s="269" t="s">
        <v>213</v>
      </c>
      <c r="F396" s="269" t="s">
        <v>114</v>
      </c>
      <c r="G396" s="140">
        <v>310800</v>
      </c>
      <c r="H396" s="141">
        <v>1</v>
      </c>
      <c r="I396" s="142">
        <f t="shared" si="16"/>
        <v>310.8</v>
      </c>
    </row>
    <row r="397" spans="1:9" s="143" customFormat="1" ht="17.75" customHeight="1">
      <c r="A397" s="268" t="s">
        <v>431</v>
      </c>
      <c r="B397" s="410" t="s">
        <v>259</v>
      </c>
      <c r="C397" s="411"/>
      <c r="D397" s="412"/>
      <c r="E397" s="269" t="s">
        <v>213</v>
      </c>
      <c r="F397" s="269" t="s">
        <v>114</v>
      </c>
      <c r="G397" s="140">
        <v>292800</v>
      </c>
      <c r="H397" s="141">
        <v>1</v>
      </c>
      <c r="I397" s="142">
        <f t="shared" si="16"/>
        <v>292.8</v>
      </c>
    </row>
    <row r="398" spans="1:9" s="143" customFormat="1" ht="17.75" customHeight="1">
      <c r="A398" s="268" t="s">
        <v>399</v>
      </c>
      <c r="B398" s="410" t="s">
        <v>219</v>
      </c>
      <c r="C398" s="411"/>
      <c r="D398" s="412"/>
      <c r="E398" s="269" t="s">
        <v>213</v>
      </c>
      <c r="F398" s="269" t="s">
        <v>114</v>
      </c>
      <c r="G398" s="140">
        <v>57086</v>
      </c>
      <c r="H398" s="141">
        <v>7</v>
      </c>
      <c r="I398" s="142">
        <f t="shared" si="16"/>
        <v>399.70000000000005</v>
      </c>
    </row>
    <row r="399" spans="1:9" s="143" customFormat="1" ht="17.75" customHeight="1">
      <c r="A399" s="268" t="s">
        <v>665</v>
      </c>
      <c r="B399" s="410" t="s">
        <v>350</v>
      </c>
      <c r="C399" s="411"/>
      <c r="D399" s="412"/>
      <c r="E399" s="269" t="s">
        <v>213</v>
      </c>
      <c r="F399" s="269" t="s">
        <v>114</v>
      </c>
      <c r="G399" s="140">
        <v>199200</v>
      </c>
      <c r="H399" s="141">
        <v>1</v>
      </c>
      <c r="I399" s="142">
        <f t="shared" si="16"/>
        <v>199.2</v>
      </c>
    </row>
    <row r="400" spans="1:9" s="143" customFormat="1" ht="17.75" customHeight="1">
      <c r="A400" s="268" t="s">
        <v>666</v>
      </c>
      <c r="B400" s="410" t="s">
        <v>221</v>
      </c>
      <c r="C400" s="411"/>
      <c r="D400" s="412"/>
      <c r="E400" s="269" t="s">
        <v>213</v>
      </c>
      <c r="F400" s="269" t="s">
        <v>114</v>
      </c>
      <c r="G400" s="140">
        <v>94800</v>
      </c>
      <c r="H400" s="141">
        <v>1</v>
      </c>
      <c r="I400" s="142">
        <f t="shared" si="16"/>
        <v>94.8</v>
      </c>
    </row>
    <row r="401" spans="1:9" s="143" customFormat="1" ht="17.75" customHeight="1">
      <c r="A401" s="268" t="s">
        <v>667</v>
      </c>
      <c r="B401" s="410" t="s">
        <v>221</v>
      </c>
      <c r="C401" s="411"/>
      <c r="D401" s="412"/>
      <c r="E401" s="269" t="s">
        <v>213</v>
      </c>
      <c r="F401" s="269" t="s">
        <v>114</v>
      </c>
      <c r="G401" s="140">
        <v>27200</v>
      </c>
      <c r="H401" s="141">
        <v>3</v>
      </c>
      <c r="I401" s="142">
        <f t="shared" si="16"/>
        <v>81.599999999999994</v>
      </c>
    </row>
    <row r="402" spans="1:9" s="143" customFormat="1" ht="17.75" customHeight="1">
      <c r="A402" s="268" t="s">
        <v>403</v>
      </c>
      <c r="B402" s="410" t="s">
        <v>221</v>
      </c>
      <c r="C402" s="411"/>
      <c r="D402" s="412"/>
      <c r="E402" s="269" t="s">
        <v>213</v>
      </c>
      <c r="F402" s="269" t="s">
        <v>114</v>
      </c>
      <c r="G402" s="140">
        <v>66480</v>
      </c>
      <c r="H402" s="141">
        <v>1</v>
      </c>
      <c r="I402" s="142">
        <f t="shared" si="16"/>
        <v>66.5</v>
      </c>
    </row>
    <row r="403" spans="1:9" s="143" customFormat="1" ht="17.75" customHeight="1">
      <c r="A403" s="268" t="s">
        <v>668</v>
      </c>
      <c r="B403" s="410" t="s">
        <v>219</v>
      </c>
      <c r="C403" s="411"/>
      <c r="D403" s="412"/>
      <c r="E403" s="269" t="s">
        <v>213</v>
      </c>
      <c r="F403" s="269" t="s">
        <v>114</v>
      </c>
      <c r="G403" s="140">
        <v>51600</v>
      </c>
      <c r="H403" s="141">
        <v>2</v>
      </c>
      <c r="I403" s="142">
        <f t="shared" si="16"/>
        <v>103.2</v>
      </c>
    </row>
    <row r="404" spans="1:9" s="143" customFormat="1" ht="17.75" customHeight="1">
      <c r="A404" s="268" t="s">
        <v>400</v>
      </c>
      <c r="B404" s="410" t="s">
        <v>214</v>
      </c>
      <c r="C404" s="411"/>
      <c r="D404" s="412"/>
      <c r="E404" s="269" t="s">
        <v>213</v>
      </c>
      <c r="F404" s="269" t="s">
        <v>114</v>
      </c>
      <c r="G404" s="140">
        <v>66000</v>
      </c>
      <c r="H404" s="141">
        <v>1</v>
      </c>
      <c r="I404" s="142">
        <f t="shared" si="16"/>
        <v>66</v>
      </c>
    </row>
    <row r="405" spans="1:9" s="143" customFormat="1" ht="17.75" customHeight="1">
      <c r="A405" s="268" t="s">
        <v>167</v>
      </c>
      <c r="B405" s="410" t="s">
        <v>236</v>
      </c>
      <c r="C405" s="411"/>
      <c r="D405" s="412"/>
      <c r="E405" s="269" t="s">
        <v>213</v>
      </c>
      <c r="F405" s="269" t="s">
        <v>114</v>
      </c>
      <c r="G405" s="140">
        <v>4800</v>
      </c>
      <c r="H405" s="141">
        <v>2</v>
      </c>
      <c r="I405" s="142">
        <f t="shared" si="16"/>
        <v>9.6</v>
      </c>
    </row>
    <row r="406" spans="1:9" s="143" customFormat="1" ht="17.75" customHeight="1">
      <c r="A406" s="268" t="s">
        <v>171</v>
      </c>
      <c r="B406" s="410" t="s">
        <v>237</v>
      </c>
      <c r="C406" s="411"/>
      <c r="D406" s="412"/>
      <c r="E406" s="269" t="s">
        <v>213</v>
      </c>
      <c r="F406" s="269" t="s">
        <v>114</v>
      </c>
      <c r="G406" s="140">
        <v>36000</v>
      </c>
      <c r="H406" s="141">
        <v>2</v>
      </c>
      <c r="I406" s="142">
        <f t="shared" si="16"/>
        <v>72</v>
      </c>
    </row>
    <row r="407" spans="1:9" s="143" customFormat="1" ht="17.75" customHeight="1">
      <c r="A407" s="268" t="s">
        <v>181</v>
      </c>
      <c r="B407" s="410" t="s">
        <v>235</v>
      </c>
      <c r="C407" s="411"/>
      <c r="D407" s="412"/>
      <c r="E407" s="269" t="s">
        <v>213</v>
      </c>
      <c r="F407" s="269" t="s">
        <v>114</v>
      </c>
      <c r="G407" s="140">
        <v>3400</v>
      </c>
      <c r="H407" s="141">
        <v>2</v>
      </c>
      <c r="I407" s="142">
        <f t="shared" si="16"/>
        <v>6.8</v>
      </c>
    </row>
    <row r="408" spans="1:9" s="143" customFormat="1" ht="17.75" customHeight="1">
      <c r="A408" s="268" t="s">
        <v>289</v>
      </c>
      <c r="B408" s="410" t="s">
        <v>240</v>
      </c>
      <c r="C408" s="411"/>
      <c r="D408" s="412"/>
      <c r="E408" s="269" t="s">
        <v>213</v>
      </c>
      <c r="F408" s="269" t="s">
        <v>114</v>
      </c>
      <c r="G408" s="140">
        <v>1125</v>
      </c>
      <c r="H408" s="141">
        <v>4</v>
      </c>
      <c r="I408" s="142">
        <f t="shared" si="16"/>
        <v>4.5</v>
      </c>
    </row>
    <row r="409" spans="1:9" s="143" customFormat="1" ht="17.75" customHeight="1">
      <c r="A409" s="268" t="s">
        <v>195</v>
      </c>
      <c r="B409" s="410" t="s">
        <v>244</v>
      </c>
      <c r="C409" s="411"/>
      <c r="D409" s="412"/>
      <c r="E409" s="269" t="s">
        <v>213</v>
      </c>
      <c r="F409" s="269" t="s">
        <v>114</v>
      </c>
      <c r="G409" s="140">
        <v>500</v>
      </c>
      <c r="H409" s="141">
        <v>2</v>
      </c>
      <c r="I409" s="142">
        <f t="shared" si="16"/>
        <v>1</v>
      </c>
    </row>
    <row r="410" spans="1:9" s="143" customFormat="1" ht="17.75" customHeight="1">
      <c r="A410" s="268" t="s">
        <v>669</v>
      </c>
      <c r="B410" s="410" t="s">
        <v>245</v>
      </c>
      <c r="C410" s="411"/>
      <c r="D410" s="412"/>
      <c r="E410" s="269" t="s">
        <v>213</v>
      </c>
      <c r="F410" s="269" t="s">
        <v>114</v>
      </c>
      <c r="G410" s="140">
        <v>583.33000000000004</v>
      </c>
      <c r="H410" s="141">
        <v>6</v>
      </c>
      <c r="I410" s="142">
        <f t="shared" si="16"/>
        <v>3.5</v>
      </c>
    </row>
    <row r="411" spans="1:9" s="143" customFormat="1" ht="17.75" customHeight="1">
      <c r="A411" s="268" t="s">
        <v>338</v>
      </c>
      <c r="B411" s="410" t="s">
        <v>238</v>
      </c>
      <c r="C411" s="411"/>
      <c r="D411" s="412"/>
      <c r="E411" s="269" t="s">
        <v>213</v>
      </c>
      <c r="F411" s="269" t="s">
        <v>114</v>
      </c>
      <c r="G411" s="140">
        <v>1750</v>
      </c>
      <c r="H411" s="141">
        <v>4</v>
      </c>
      <c r="I411" s="142">
        <f t="shared" si="16"/>
        <v>7</v>
      </c>
    </row>
    <row r="412" spans="1:9" s="143" customFormat="1" ht="17.75" customHeight="1">
      <c r="A412" s="268" t="s">
        <v>670</v>
      </c>
      <c r="B412" s="410" t="s">
        <v>248</v>
      </c>
      <c r="C412" s="411"/>
      <c r="D412" s="412"/>
      <c r="E412" s="269" t="s">
        <v>213</v>
      </c>
      <c r="F412" s="269" t="s">
        <v>114</v>
      </c>
      <c r="G412" s="140">
        <v>22170</v>
      </c>
      <c r="H412" s="141">
        <v>1</v>
      </c>
      <c r="I412" s="142">
        <f t="shared" si="16"/>
        <v>22.200000000000003</v>
      </c>
    </row>
    <row r="413" spans="1:9" s="143" customFormat="1" ht="17.75" customHeight="1">
      <c r="A413" s="268" t="s">
        <v>340</v>
      </c>
      <c r="B413" s="410" t="s">
        <v>248</v>
      </c>
      <c r="C413" s="411"/>
      <c r="D413" s="412"/>
      <c r="E413" s="269" t="s">
        <v>213</v>
      </c>
      <c r="F413" s="269" t="s">
        <v>114</v>
      </c>
      <c r="G413" s="140">
        <v>9000</v>
      </c>
      <c r="H413" s="141">
        <v>1</v>
      </c>
      <c r="I413" s="142">
        <f t="shared" si="16"/>
        <v>9</v>
      </c>
    </row>
    <row r="414" spans="1:9" s="143" customFormat="1" ht="17.75" customHeight="1">
      <c r="A414" s="268" t="s">
        <v>341</v>
      </c>
      <c r="B414" s="410" t="s">
        <v>671</v>
      </c>
      <c r="C414" s="411"/>
      <c r="D414" s="412"/>
      <c r="E414" s="269" t="s">
        <v>213</v>
      </c>
      <c r="F414" s="269" t="s">
        <v>114</v>
      </c>
      <c r="G414" s="140">
        <v>44520</v>
      </c>
      <c r="H414" s="141">
        <v>1</v>
      </c>
      <c r="I414" s="142">
        <f t="shared" si="16"/>
        <v>44.6</v>
      </c>
    </row>
    <row r="415" spans="1:9" s="143" customFormat="1" ht="17.75" customHeight="1">
      <c r="A415" s="268" t="s">
        <v>411</v>
      </c>
      <c r="B415" s="410" t="s">
        <v>233</v>
      </c>
      <c r="C415" s="411"/>
      <c r="D415" s="412"/>
      <c r="E415" s="269" t="s">
        <v>213</v>
      </c>
      <c r="F415" s="269" t="s">
        <v>114</v>
      </c>
      <c r="G415" s="140">
        <v>900</v>
      </c>
      <c r="H415" s="141">
        <v>20</v>
      </c>
      <c r="I415" s="142">
        <f t="shared" si="16"/>
        <v>18</v>
      </c>
    </row>
    <row r="416" spans="1:9" s="143" customFormat="1" ht="17.75" customHeight="1">
      <c r="A416" s="268" t="s">
        <v>176</v>
      </c>
      <c r="B416" s="410" t="s">
        <v>235</v>
      </c>
      <c r="C416" s="411"/>
      <c r="D416" s="412"/>
      <c r="E416" s="269" t="s">
        <v>213</v>
      </c>
      <c r="F416" s="269" t="s">
        <v>114</v>
      </c>
      <c r="G416" s="140">
        <v>529000</v>
      </c>
      <c r="H416" s="141">
        <v>1</v>
      </c>
      <c r="I416" s="142">
        <f t="shared" si="16"/>
        <v>529</v>
      </c>
    </row>
    <row r="417" spans="1:46" s="143" customFormat="1" ht="17.75" customHeight="1">
      <c r="A417" s="268" t="s">
        <v>334</v>
      </c>
      <c r="B417" s="410" t="s">
        <v>276</v>
      </c>
      <c r="C417" s="411"/>
      <c r="D417" s="412"/>
      <c r="E417" s="269" t="s">
        <v>213</v>
      </c>
      <c r="F417" s="269" t="s">
        <v>114</v>
      </c>
      <c r="G417" s="140">
        <v>173000</v>
      </c>
      <c r="H417" s="141">
        <v>1</v>
      </c>
      <c r="I417" s="142">
        <f t="shared" si="16"/>
        <v>173</v>
      </c>
    </row>
    <row r="418" spans="1:46" s="143" customFormat="1" ht="17.75" customHeight="1">
      <c r="A418" s="268" t="s">
        <v>672</v>
      </c>
      <c r="B418" s="410" t="s">
        <v>232</v>
      </c>
      <c r="C418" s="411"/>
      <c r="D418" s="412"/>
      <c r="E418" s="269" t="s">
        <v>213</v>
      </c>
      <c r="F418" s="269" t="s">
        <v>114</v>
      </c>
      <c r="G418" s="140">
        <v>4733.33</v>
      </c>
      <c r="H418" s="141">
        <v>15</v>
      </c>
      <c r="I418" s="142">
        <f t="shared" si="16"/>
        <v>71</v>
      </c>
    </row>
    <row r="419" spans="1:46" s="143" customFormat="1" ht="17.75" customHeight="1">
      <c r="A419" s="268" t="s">
        <v>183</v>
      </c>
      <c r="B419" s="410" t="s">
        <v>235</v>
      </c>
      <c r="C419" s="411"/>
      <c r="D419" s="412"/>
      <c r="E419" s="269" t="s">
        <v>213</v>
      </c>
      <c r="F419" s="269" t="s">
        <v>114</v>
      </c>
      <c r="G419" s="140">
        <v>414000</v>
      </c>
      <c r="H419" s="141">
        <v>1</v>
      </c>
      <c r="I419" s="142">
        <f t="shared" si="16"/>
        <v>414</v>
      </c>
    </row>
    <row r="420" spans="1:46" s="143" customFormat="1" ht="17.75" customHeight="1">
      <c r="A420" s="268" t="s">
        <v>163</v>
      </c>
      <c r="B420" s="410" t="s">
        <v>235</v>
      </c>
      <c r="C420" s="411"/>
      <c r="D420" s="412"/>
      <c r="E420" s="269" t="s">
        <v>213</v>
      </c>
      <c r="F420" s="269" t="s">
        <v>114</v>
      </c>
      <c r="G420" s="140">
        <v>354000</v>
      </c>
      <c r="H420" s="141">
        <v>1</v>
      </c>
      <c r="I420" s="142">
        <f t="shared" si="16"/>
        <v>354</v>
      </c>
    </row>
    <row r="422" spans="1:46" s="132" customFormat="1" ht="45" customHeight="1">
      <c r="A422" s="421" t="s">
        <v>474</v>
      </c>
      <c r="B422" s="422"/>
      <c r="C422" s="422"/>
      <c r="D422" s="422"/>
      <c r="E422" s="422"/>
      <c r="F422" s="422"/>
      <c r="G422" s="422"/>
      <c r="H422" s="423"/>
      <c r="I422" s="131">
        <f>+I423</f>
        <v>1500</v>
      </c>
      <c r="J422" s="116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</row>
    <row r="423" spans="1:46" s="132" customFormat="1" ht="17.899999999999999" customHeight="1">
      <c r="A423" s="133" t="s">
        <v>111</v>
      </c>
      <c r="B423" s="133" t="s">
        <v>112</v>
      </c>
      <c r="C423" s="133" t="s">
        <v>113</v>
      </c>
      <c r="D423" s="424" t="s">
        <v>48</v>
      </c>
      <c r="E423" s="425"/>
      <c r="F423" s="425"/>
      <c r="G423" s="425"/>
      <c r="H423" s="426"/>
      <c r="I423" s="134">
        <f>+I424</f>
        <v>1500</v>
      </c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</row>
    <row r="424" spans="1:46" s="137" customFormat="1" ht="54.95" customHeight="1">
      <c r="A424" s="135" t="s">
        <v>120</v>
      </c>
      <c r="B424" s="427" t="s">
        <v>121</v>
      </c>
      <c r="C424" s="427"/>
      <c r="D424" s="427"/>
      <c r="E424" s="427"/>
      <c r="F424" s="427"/>
      <c r="G424" s="427"/>
      <c r="H424" s="427"/>
      <c r="I424" s="136">
        <f>+I425</f>
        <v>1500</v>
      </c>
      <c r="J424" s="172"/>
      <c r="K424" s="172"/>
      <c r="L424" s="172"/>
      <c r="M424" s="172"/>
      <c r="N424" s="172"/>
      <c r="O424" s="172"/>
      <c r="P424" s="172"/>
      <c r="Q424" s="172"/>
      <c r="R424" s="172"/>
      <c r="S424" s="172"/>
      <c r="T424" s="172"/>
      <c r="U424" s="172"/>
      <c r="V424" s="172"/>
      <c r="W424" s="172"/>
      <c r="X424" s="172"/>
      <c r="Y424" s="172"/>
      <c r="Z424" s="172"/>
      <c r="AA424" s="172"/>
      <c r="AB424" s="172"/>
      <c r="AC424" s="172"/>
      <c r="AD424" s="172"/>
      <c r="AE424" s="172"/>
      <c r="AF424" s="172"/>
      <c r="AG424" s="172"/>
      <c r="AH424" s="172"/>
      <c r="AI424" s="172"/>
      <c r="AJ424" s="172"/>
      <c r="AK424" s="172"/>
      <c r="AL424" s="172"/>
      <c r="AM424" s="172"/>
      <c r="AN424" s="172"/>
      <c r="AO424" s="172"/>
      <c r="AP424" s="172"/>
      <c r="AQ424" s="172"/>
      <c r="AR424" s="172"/>
      <c r="AS424" s="172"/>
      <c r="AT424" s="172"/>
    </row>
    <row r="425" spans="1:46" s="12" customFormat="1" ht="20.95" customHeight="1">
      <c r="A425" s="138"/>
      <c r="B425" s="420" t="s">
        <v>122</v>
      </c>
      <c r="C425" s="420"/>
      <c r="D425" s="420"/>
      <c r="E425" s="138"/>
      <c r="F425" s="138"/>
      <c r="G425" s="138"/>
      <c r="H425" s="138"/>
      <c r="I425" s="139">
        <f>+I426</f>
        <v>1500</v>
      </c>
    </row>
    <row r="426" spans="1:46" s="143" customFormat="1" ht="17.75" customHeight="1">
      <c r="A426" s="109" t="s">
        <v>475</v>
      </c>
      <c r="B426" s="414" t="s">
        <v>476</v>
      </c>
      <c r="C426" s="415"/>
      <c r="D426" s="416"/>
      <c r="E426" s="95" t="s">
        <v>213</v>
      </c>
      <c r="F426" s="95" t="s">
        <v>114</v>
      </c>
      <c r="G426" s="140">
        <v>500000</v>
      </c>
      <c r="H426" s="141">
        <v>3</v>
      </c>
      <c r="I426" s="142">
        <f>+ROUNDUP(H426*G426/1000,1)</f>
        <v>1500</v>
      </c>
    </row>
    <row r="428" spans="1:46" s="132" customFormat="1" ht="45" customHeight="1">
      <c r="A428" s="421" t="s">
        <v>481</v>
      </c>
      <c r="B428" s="422"/>
      <c r="C428" s="422"/>
      <c r="D428" s="422"/>
      <c r="E428" s="422"/>
      <c r="F428" s="422"/>
      <c r="G428" s="422"/>
      <c r="H428" s="423"/>
      <c r="I428" s="131">
        <f>+I429</f>
        <v>23047.399999999998</v>
      </c>
      <c r="J428" s="116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</row>
    <row r="429" spans="1:46" s="132" customFormat="1" ht="17.899999999999999" customHeight="1">
      <c r="A429" s="133" t="s">
        <v>111</v>
      </c>
      <c r="B429" s="133" t="s">
        <v>112</v>
      </c>
      <c r="C429" s="133" t="s">
        <v>113</v>
      </c>
      <c r="D429" s="424" t="s">
        <v>48</v>
      </c>
      <c r="E429" s="425"/>
      <c r="F429" s="425"/>
      <c r="G429" s="425"/>
      <c r="H429" s="426"/>
      <c r="I429" s="134">
        <f>+I430</f>
        <v>23047.399999999998</v>
      </c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</row>
    <row r="430" spans="1:46" s="137" customFormat="1" ht="54.95" customHeight="1">
      <c r="A430" s="135" t="s">
        <v>120</v>
      </c>
      <c r="B430" s="427" t="s">
        <v>121</v>
      </c>
      <c r="C430" s="427"/>
      <c r="D430" s="427"/>
      <c r="E430" s="427"/>
      <c r="F430" s="427"/>
      <c r="G430" s="427"/>
      <c r="H430" s="427"/>
      <c r="I430" s="136">
        <f>+I431</f>
        <v>23047.399999999998</v>
      </c>
      <c r="J430" s="172"/>
      <c r="K430" s="172"/>
      <c r="L430" s="172"/>
      <c r="M430" s="172"/>
      <c r="N430" s="172"/>
      <c r="O430" s="172"/>
      <c r="P430" s="172"/>
      <c r="Q430" s="172"/>
      <c r="R430" s="172"/>
      <c r="S430" s="172"/>
      <c r="T430" s="172"/>
      <c r="U430" s="172"/>
      <c r="V430" s="172"/>
      <c r="W430" s="172"/>
      <c r="X430" s="172"/>
      <c r="Y430" s="172"/>
      <c r="Z430" s="172"/>
      <c r="AA430" s="172"/>
      <c r="AB430" s="172"/>
      <c r="AC430" s="172"/>
      <c r="AD430" s="172"/>
      <c r="AE430" s="172"/>
      <c r="AF430" s="172"/>
      <c r="AG430" s="172"/>
      <c r="AH430" s="172"/>
      <c r="AI430" s="172"/>
      <c r="AJ430" s="172"/>
      <c r="AK430" s="172"/>
      <c r="AL430" s="172"/>
      <c r="AM430" s="172"/>
      <c r="AN430" s="172"/>
      <c r="AO430" s="172"/>
      <c r="AP430" s="172"/>
      <c r="AQ430" s="172"/>
      <c r="AR430" s="172"/>
      <c r="AS430" s="172"/>
      <c r="AT430" s="172"/>
    </row>
    <row r="431" spans="1:46" s="12" customFormat="1" ht="20.95" customHeight="1">
      <c r="A431" s="138"/>
      <c r="B431" s="420" t="s">
        <v>122</v>
      </c>
      <c r="C431" s="420"/>
      <c r="D431" s="420"/>
      <c r="E431" s="138"/>
      <c r="F431" s="138"/>
      <c r="G431" s="138"/>
      <c r="H431" s="138"/>
      <c r="I431" s="139">
        <f>SUM(I432:I527)</f>
        <v>23047.399999999998</v>
      </c>
    </row>
    <row r="432" spans="1:46" s="143" customFormat="1" ht="17.75" customHeight="1">
      <c r="A432" s="109" t="s">
        <v>134</v>
      </c>
      <c r="B432" s="414" t="s">
        <v>214</v>
      </c>
      <c r="C432" s="415"/>
      <c r="D432" s="416"/>
      <c r="E432" s="95" t="s">
        <v>213</v>
      </c>
      <c r="F432" s="95" t="s">
        <v>114</v>
      </c>
      <c r="G432" s="140">
        <v>41752.800000000003</v>
      </c>
      <c r="H432" s="141">
        <v>5</v>
      </c>
      <c r="I432" s="142">
        <f>+ROUNDUP(H432*G432/1000,1)</f>
        <v>208.79999999999998</v>
      </c>
      <c r="J432" s="174"/>
      <c r="K432" s="175"/>
    </row>
    <row r="433" spans="1:11" s="143" customFormat="1" ht="17.75" customHeight="1">
      <c r="A433" s="109" t="s">
        <v>482</v>
      </c>
      <c r="B433" s="414" t="s">
        <v>483</v>
      </c>
      <c r="C433" s="415"/>
      <c r="D433" s="416"/>
      <c r="E433" s="95" t="s">
        <v>213</v>
      </c>
      <c r="F433" s="95" t="s">
        <v>484</v>
      </c>
      <c r="G433" s="140">
        <v>10352.67</v>
      </c>
      <c r="H433" s="141">
        <v>83</v>
      </c>
      <c r="I433" s="142">
        <f t="shared" ref="I433:I496" si="18">+ROUNDUP(H433*G433/1000,1)</f>
        <v>859.30000000000007</v>
      </c>
      <c r="J433" s="174"/>
      <c r="K433" s="175"/>
    </row>
    <row r="434" spans="1:11" s="143" customFormat="1" ht="17.75" customHeight="1">
      <c r="A434" s="109" t="s">
        <v>127</v>
      </c>
      <c r="B434" s="414" t="s">
        <v>216</v>
      </c>
      <c r="C434" s="415"/>
      <c r="D434" s="416"/>
      <c r="E434" s="95" t="s">
        <v>213</v>
      </c>
      <c r="F434" s="95" t="s">
        <v>114</v>
      </c>
      <c r="G434" s="140">
        <v>18000</v>
      </c>
      <c r="H434" s="141">
        <v>4</v>
      </c>
      <c r="I434" s="142">
        <f t="shared" si="18"/>
        <v>72</v>
      </c>
      <c r="J434" s="174"/>
      <c r="K434" s="175"/>
    </row>
    <row r="435" spans="1:11" s="143" customFormat="1" ht="17.75" customHeight="1">
      <c r="A435" s="109" t="s">
        <v>262</v>
      </c>
      <c r="B435" s="413" t="s">
        <v>215</v>
      </c>
      <c r="C435" s="413"/>
      <c r="D435" s="413"/>
      <c r="E435" s="95" t="s">
        <v>213</v>
      </c>
      <c r="F435" s="95" t="s">
        <v>114</v>
      </c>
      <c r="G435" s="140">
        <v>72000</v>
      </c>
      <c r="H435" s="141">
        <v>9</v>
      </c>
      <c r="I435" s="142">
        <f t="shared" si="18"/>
        <v>648</v>
      </c>
      <c r="J435" s="174"/>
      <c r="K435" s="175"/>
    </row>
    <row r="436" spans="1:11" s="143" customFormat="1" ht="17.75" customHeight="1">
      <c r="A436" s="109" t="s">
        <v>142</v>
      </c>
      <c r="B436" s="414" t="s">
        <v>216</v>
      </c>
      <c r="C436" s="415"/>
      <c r="D436" s="416"/>
      <c r="E436" s="95" t="s">
        <v>213</v>
      </c>
      <c r="F436" s="95" t="s">
        <v>114</v>
      </c>
      <c r="G436" s="140">
        <v>88800</v>
      </c>
      <c r="H436" s="141">
        <v>1</v>
      </c>
      <c r="I436" s="142">
        <f t="shared" si="18"/>
        <v>88.8</v>
      </c>
      <c r="J436" s="174"/>
      <c r="K436" s="175"/>
    </row>
    <row r="437" spans="1:11" s="143" customFormat="1" ht="17.75" customHeight="1">
      <c r="A437" s="109" t="s">
        <v>200</v>
      </c>
      <c r="B437" s="414" t="s">
        <v>218</v>
      </c>
      <c r="C437" s="415"/>
      <c r="D437" s="416"/>
      <c r="E437" s="95" t="s">
        <v>213</v>
      </c>
      <c r="F437" s="95" t="s">
        <v>114</v>
      </c>
      <c r="G437" s="140">
        <v>23520</v>
      </c>
      <c r="H437" s="141">
        <v>5</v>
      </c>
      <c r="I437" s="142">
        <f t="shared" si="18"/>
        <v>117.6</v>
      </c>
      <c r="J437" s="174"/>
      <c r="K437" s="175"/>
    </row>
    <row r="438" spans="1:11" s="143" customFormat="1" ht="17.75" customHeight="1">
      <c r="A438" s="109" t="s">
        <v>129</v>
      </c>
      <c r="B438" s="414" t="s">
        <v>217</v>
      </c>
      <c r="C438" s="415"/>
      <c r="D438" s="416"/>
      <c r="E438" s="95" t="s">
        <v>213</v>
      </c>
      <c r="F438" s="95" t="s">
        <v>114</v>
      </c>
      <c r="G438" s="140">
        <v>13080</v>
      </c>
      <c r="H438" s="141">
        <v>38</v>
      </c>
      <c r="I438" s="142">
        <f t="shared" si="18"/>
        <v>497.1</v>
      </c>
      <c r="J438" s="174"/>
      <c r="K438" s="175"/>
    </row>
    <row r="439" spans="1:11" s="143" customFormat="1" ht="17.75" customHeight="1">
      <c r="A439" s="109" t="s">
        <v>149</v>
      </c>
      <c r="B439" s="414" t="s">
        <v>219</v>
      </c>
      <c r="C439" s="415"/>
      <c r="D439" s="416"/>
      <c r="E439" s="95" t="s">
        <v>213</v>
      </c>
      <c r="F439" s="95" t="s">
        <v>114</v>
      </c>
      <c r="G439" s="140">
        <v>36320</v>
      </c>
      <c r="H439" s="141">
        <v>3</v>
      </c>
      <c r="I439" s="142">
        <f t="shared" si="18"/>
        <v>109</v>
      </c>
      <c r="J439" s="174"/>
      <c r="K439" s="175"/>
    </row>
    <row r="440" spans="1:11" s="143" customFormat="1" ht="17.75" customHeight="1">
      <c r="A440" s="109" t="s">
        <v>150</v>
      </c>
      <c r="B440" s="410" t="s">
        <v>214</v>
      </c>
      <c r="C440" s="411"/>
      <c r="D440" s="412"/>
      <c r="E440" s="95" t="s">
        <v>213</v>
      </c>
      <c r="F440" s="95" t="s">
        <v>114</v>
      </c>
      <c r="G440" s="140">
        <v>30375</v>
      </c>
      <c r="H440" s="141">
        <v>8</v>
      </c>
      <c r="I440" s="142">
        <f t="shared" si="18"/>
        <v>243</v>
      </c>
      <c r="J440" s="174"/>
      <c r="K440" s="175"/>
    </row>
    <row r="441" spans="1:11" s="143" customFormat="1" ht="17.75" customHeight="1">
      <c r="A441" s="109" t="s">
        <v>485</v>
      </c>
      <c r="B441" s="413" t="s">
        <v>220</v>
      </c>
      <c r="C441" s="413"/>
      <c r="D441" s="413"/>
      <c r="E441" s="95" t="s">
        <v>213</v>
      </c>
      <c r="F441" s="95" t="s">
        <v>114</v>
      </c>
      <c r="G441" s="140">
        <v>62600</v>
      </c>
      <c r="H441" s="141">
        <v>6</v>
      </c>
      <c r="I441" s="142">
        <f t="shared" si="18"/>
        <v>375.6</v>
      </c>
      <c r="J441" s="174"/>
      <c r="K441" s="175"/>
    </row>
    <row r="442" spans="1:11" s="143" customFormat="1" ht="17.75" customHeight="1">
      <c r="A442" s="109" t="s">
        <v>141</v>
      </c>
      <c r="B442" s="413" t="s">
        <v>221</v>
      </c>
      <c r="C442" s="413"/>
      <c r="D442" s="413"/>
      <c r="E442" s="95" t="s">
        <v>213</v>
      </c>
      <c r="F442" s="95" t="s">
        <v>114</v>
      </c>
      <c r="G442" s="140">
        <v>77142.850000000006</v>
      </c>
      <c r="H442" s="141">
        <v>7</v>
      </c>
      <c r="I442" s="142">
        <f t="shared" si="18"/>
        <v>540</v>
      </c>
      <c r="J442" s="174"/>
      <c r="K442" s="175"/>
    </row>
    <row r="443" spans="1:11" s="143" customFormat="1" ht="17.75" customHeight="1">
      <c r="A443" s="109" t="s">
        <v>124</v>
      </c>
      <c r="B443" s="413" t="s">
        <v>215</v>
      </c>
      <c r="C443" s="413"/>
      <c r="D443" s="413"/>
      <c r="E443" s="95" t="s">
        <v>213</v>
      </c>
      <c r="F443" s="95" t="s">
        <v>114</v>
      </c>
      <c r="G443" s="140">
        <v>27480</v>
      </c>
      <c r="H443" s="141">
        <v>2</v>
      </c>
      <c r="I443" s="142">
        <f t="shared" si="18"/>
        <v>55</v>
      </c>
      <c r="J443" s="174"/>
      <c r="K443" s="175"/>
    </row>
    <row r="444" spans="1:11" s="143" customFormat="1" ht="17.75" customHeight="1">
      <c r="A444" s="109" t="s">
        <v>143</v>
      </c>
      <c r="B444" s="410" t="s">
        <v>216</v>
      </c>
      <c r="C444" s="411"/>
      <c r="D444" s="412"/>
      <c r="E444" s="95" t="s">
        <v>213</v>
      </c>
      <c r="F444" s="95" t="s">
        <v>114</v>
      </c>
      <c r="G444" s="140">
        <v>23880</v>
      </c>
      <c r="H444" s="141">
        <v>5</v>
      </c>
      <c r="I444" s="142">
        <f t="shared" si="18"/>
        <v>119.4</v>
      </c>
      <c r="J444" s="174"/>
      <c r="K444" s="175"/>
    </row>
    <row r="445" spans="1:11" s="143" customFormat="1" ht="17.75" customHeight="1">
      <c r="A445" s="109" t="s">
        <v>486</v>
      </c>
      <c r="B445" s="410" t="s">
        <v>216</v>
      </c>
      <c r="C445" s="411"/>
      <c r="D445" s="412"/>
      <c r="E445" s="95" t="s">
        <v>213</v>
      </c>
      <c r="F445" s="95" t="s">
        <v>114</v>
      </c>
      <c r="G445" s="140">
        <v>22675.200000000001</v>
      </c>
      <c r="H445" s="141">
        <v>5</v>
      </c>
      <c r="I445" s="142">
        <f t="shared" si="18"/>
        <v>113.39999999999999</v>
      </c>
      <c r="J445" s="174"/>
      <c r="K445" s="175"/>
    </row>
    <row r="446" spans="1:11" s="143" customFormat="1" ht="17.75" customHeight="1">
      <c r="A446" s="109" t="s">
        <v>130</v>
      </c>
      <c r="B446" s="410" t="s">
        <v>217</v>
      </c>
      <c r="C446" s="411"/>
      <c r="D446" s="412"/>
      <c r="E446" s="95" t="s">
        <v>213</v>
      </c>
      <c r="F446" s="95" t="s">
        <v>114</v>
      </c>
      <c r="G446" s="140">
        <v>3333.33</v>
      </c>
      <c r="H446" s="141">
        <v>30</v>
      </c>
      <c r="I446" s="142">
        <f t="shared" si="18"/>
        <v>100</v>
      </c>
      <c r="J446" s="174"/>
      <c r="K446" s="175"/>
    </row>
    <row r="447" spans="1:11" s="143" customFormat="1" ht="17.75" customHeight="1">
      <c r="A447" s="109" t="s">
        <v>132</v>
      </c>
      <c r="B447" s="410" t="s">
        <v>217</v>
      </c>
      <c r="C447" s="411"/>
      <c r="D447" s="412"/>
      <c r="E447" s="95" t="s">
        <v>213</v>
      </c>
      <c r="F447" s="95" t="s">
        <v>114</v>
      </c>
      <c r="G447" s="140">
        <v>4000</v>
      </c>
      <c r="H447" s="141">
        <v>30</v>
      </c>
      <c r="I447" s="142">
        <f t="shared" si="18"/>
        <v>120</v>
      </c>
      <c r="J447" s="174"/>
      <c r="K447" s="175"/>
    </row>
    <row r="448" spans="1:11" s="143" customFormat="1" ht="17.75" customHeight="1">
      <c r="A448" s="109" t="s">
        <v>487</v>
      </c>
      <c r="B448" s="413" t="s">
        <v>222</v>
      </c>
      <c r="C448" s="413"/>
      <c r="D448" s="413"/>
      <c r="E448" s="95" t="s">
        <v>213</v>
      </c>
      <c r="F448" s="95" t="s">
        <v>114</v>
      </c>
      <c r="G448" s="140">
        <v>14112</v>
      </c>
      <c r="H448" s="141">
        <v>30</v>
      </c>
      <c r="I448" s="142">
        <f t="shared" si="18"/>
        <v>423.40000000000003</v>
      </c>
      <c r="J448" s="174"/>
      <c r="K448" s="175"/>
    </row>
    <row r="449" spans="1:11" s="143" customFormat="1" ht="17.75" customHeight="1">
      <c r="A449" s="109" t="s">
        <v>489</v>
      </c>
      <c r="B449" s="410" t="s">
        <v>488</v>
      </c>
      <c r="C449" s="411"/>
      <c r="D449" s="412"/>
      <c r="E449" s="95" t="s">
        <v>213</v>
      </c>
      <c r="F449" s="95" t="s">
        <v>114</v>
      </c>
      <c r="G449" s="140">
        <v>1133.33</v>
      </c>
      <c r="H449" s="141">
        <v>90</v>
      </c>
      <c r="I449" s="142">
        <f t="shared" si="18"/>
        <v>102</v>
      </c>
      <c r="J449" s="174"/>
      <c r="K449" s="175"/>
    </row>
    <row r="450" spans="1:11" s="143" customFormat="1" ht="17.75" customHeight="1">
      <c r="A450" s="109" t="s">
        <v>491</v>
      </c>
      <c r="B450" s="410" t="s">
        <v>490</v>
      </c>
      <c r="C450" s="411"/>
      <c r="D450" s="412"/>
      <c r="E450" s="95" t="s">
        <v>213</v>
      </c>
      <c r="F450" s="95" t="s">
        <v>114</v>
      </c>
      <c r="G450" s="140">
        <v>4466.66</v>
      </c>
      <c r="H450" s="141">
        <v>90</v>
      </c>
      <c r="I450" s="142">
        <f t="shared" si="18"/>
        <v>402</v>
      </c>
      <c r="J450" s="174"/>
      <c r="K450" s="175"/>
    </row>
    <row r="451" spans="1:11" s="143" customFormat="1" ht="17.75" customHeight="1">
      <c r="A451" s="109" t="s">
        <v>140</v>
      </c>
      <c r="B451" s="413" t="s">
        <v>223</v>
      </c>
      <c r="C451" s="413"/>
      <c r="D451" s="413"/>
      <c r="E451" s="95" t="s">
        <v>213</v>
      </c>
      <c r="F451" s="95" t="s">
        <v>114</v>
      </c>
      <c r="G451" s="140">
        <v>2852.17</v>
      </c>
      <c r="H451" s="141">
        <v>23</v>
      </c>
      <c r="I451" s="142">
        <f t="shared" si="18"/>
        <v>65.599999999999994</v>
      </c>
      <c r="J451" s="174"/>
      <c r="K451" s="175"/>
    </row>
    <row r="452" spans="1:11" s="143" customFormat="1" ht="17.75" customHeight="1">
      <c r="A452" s="109" t="s">
        <v>492</v>
      </c>
      <c r="B452" s="413" t="s">
        <v>221</v>
      </c>
      <c r="C452" s="413"/>
      <c r="D452" s="413"/>
      <c r="E452" s="95" t="s">
        <v>213</v>
      </c>
      <c r="F452" s="95" t="s">
        <v>114</v>
      </c>
      <c r="G452" s="140">
        <v>20340</v>
      </c>
      <c r="H452" s="141">
        <v>8</v>
      </c>
      <c r="I452" s="142">
        <f t="shared" si="18"/>
        <v>162.79999999999998</v>
      </c>
      <c r="J452" s="174"/>
      <c r="K452" s="175"/>
    </row>
    <row r="453" spans="1:11" s="143" customFormat="1" ht="17.75" customHeight="1">
      <c r="A453" s="109" t="s">
        <v>144</v>
      </c>
      <c r="B453" s="413" t="s">
        <v>221</v>
      </c>
      <c r="C453" s="413"/>
      <c r="D453" s="413"/>
      <c r="E453" s="95" t="s">
        <v>213</v>
      </c>
      <c r="F453" s="95" t="s">
        <v>114</v>
      </c>
      <c r="G453" s="140">
        <v>47548</v>
      </c>
      <c r="H453" s="141">
        <v>3</v>
      </c>
      <c r="I453" s="142">
        <f t="shared" si="18"/>
        <v>142.69999999999999</v>
      </c>
      <c r="J453" s="174"/>
      <c r="K453" s="175"/>
    </row>
    <row r="454" spans="1:11" s="143" customFormat="1" ht="17.75" customHeight="1">
      <c r="A454" s="109" t="s">
        <v>153</v>
      </c>
      <c r="B454" s="413" t="s">
        <v>221</v>
      </c>
      <c r="C454" s="413"/>
      <c r="D454" s="413"/>
      <c r="E454" s="95" t="s">
        <v>213</v>
      </c>
      <c r="F454" s="95" t="s">
        <v>114</v>
      </c>
      <c r="G454" s="140">
        <v>69666.66</v>
      </c>
      <c r="H454" s="141">
        <v>3</v>
      </c>
      <c r="I454" s="142">
        <f t="shared" si="18"/>
        <v>209</v>
      </c>
      <c r="J454" s="174"/>
      <c r="K454" s="175"/>
    </row>
    <row r="455" spans="1:11" s="143" customFormat="1" ht="17.75" customHeight="1">
      <c r="A455" s="109" t="s">
        <v>162</v>
      </c>
      <c r="B455" s="410" t="s">
        <v>216</v>
      </c>
      <c r="C455" s="411"/>
      <c r="D455" s="412"/>
      <c r="E455" s="95" t="s">
        <v>213</v>
      </c>
      <c r="F455" s="95" t="s">
        <v>114</v>
      </c>
      <c r="G455" s="140">
        <v>81600</v>
      </c>
      <c r="H455" s="141">
        <v>5</v>
      </c>
      <c r="I455" s="142">
        <f t="shared" si="18"/>
        <v>408</v>
      </c>
      <c r="J455" s="174"/>
      <c r="K455" s="175"/>
    </row>
    <row r="456" spans="1:11" s="143" customFormat="1" ht="17.75" customHeight="1">
      <c r="A456" s="109" t="s">
        <v>204</v>
      </c>
      <c r="B456" s="410" t="s">
        <v>216</v>
      </c>
      <c r="C456" s="411"/>
      <c r="D456" s="412"/>
      <c r="E456" s="95" t="s">
        <v>213</v>
      </c>
      <c r="F456" s="95" t="s">
        <v>114</v>
      </c>
      <c r="G456" s="140">
        <v>62400</v>
      </c>
      <c r="H456" s="141">
        <v>2</v>
      </c>
      <c r="I456" s="142">
        <f t="shared" si="18"/>
        <v>124.8</v>
      </c>
      <c r="J456" s="174"/>
      <c r="K456" s="175"/>
    </row>
    <row r="457" spans="1:11" s="143" customFormat="1" ht="17.75" customHeight="1">
      <c r="A457" s="109" t="s">
        <v>493</v>
      </c>
      <c r="B457" s="410" t="s">
        <v>494</v>
      </c>
      <c r="C457" s="411"/>
      <c r="D457" s="412"/>
      <c r="E457" s="95" t="s">
        <v>213</v>
      </c>
      <c r="F457" s="95" t="s">
        <v>114</v>
      </c>
      <c r="G457" s="140">
        <v>40698.720000000001</v>
      </c>
      <c r="H457" s="141">
        <v>5</v>
      </c>
      <c r="I457" s="142">
        <f t="shared" si="18"/>
        <v>203.5</v>
      </c>
      <c r="J457" s="174"/>
      <c r="K457" s="175"/>
    </row>
    <row r="458" spans="1:11" s="143" customFormat="1" ht="17.75" customHeight="1">
      <c r="A458" s="109" t="s">
        <v>495</v>
      </c>
      <c r="B458" s="410" t="s">
        <v>494</v>
      </c>
      <c r="C458" s="411"/>
      <c r="D458" s="412"/>
      <c r="E458" s="95" t="s">
        <v>213</v>
      </c>
      <c r="F458" s="95" t="s">
        <v>114</v>
      </c>
      <c r="G458" s="140">
        <v>72000</v>
      </c>
      <c r="H458" s="141">
        <v>1</v>
      </c>
      <c r="I458" s="142">
        <f t="shared" si="18"/>
        <v>72</v>
      </c>
      <c r="J458" s="174"/>
      <c r="K458" s="175"/>
    </row>
    <row r="459" spans="1:11" s="143" customFormat="1" ht="17.75" customHeight="1">
      <c r="A459" s="109" t="s">
        <v>496</v>
      </c>
      <c r="B459" s="410" t="s">
        <v>497</v>
      </c>
      <c r="C459" s="411"/>
      <c r="D459" s="412"/>
      <c r="E459" s="95" t="s">
        <v>213</v>
      </c>
      <c r="F459" s="95" t="s">
        <v>114</v>
      </c>
      <c r="G459" s="140">
        <v>5274.72</v>
      </c>
      <c r="H459" s="141">
        <v>91</v>
      </c>
      <c r="I459" s="142">
        <f t="shared" si="18"/>
        <v>480</v>
      </c>
      <c r="J459" s="174"/>
      <c r="K459" s="175"/>
    </row>
    <row r="460" spans="1:11" s="143" customFormat="1" ht="17.75" customHeight="1">
      <c r="A460" s="109" t="s">
        <v>151</v>
      </c>
      <c r="B460" s="410" t="s">
        <v>227</v>
      </c>
      <c r="C460" s="411"/>
      <c r="D460" s="412"/>
      <c r="E460" s="95" t="s">
        <v>213</v>
      </c>
      <c r="F460" s="95" t="s">
        <v>114</v>
      </c>
      <c r="G460" s="140">
        <v>216000</v>
      </c>
      <c r="H460" s="141">
        <v>2</v>
      </c>
      <c r="I460" s="142">
        <f t="shared" si="18"/>
        <v>432</v>
      </c>
      <c r="J460" s="174"/>
      <c r="K460" s="175"/>
    </row>
    <row r="461" spans="1:11" s="143" customFormat="1" ht="17.75" customHeight="1">
      <c r="A461" s="109" t="s">
        <v>156</v>
      </c>
      <c r="B461" s="410" t="s">
        <v>229</v>
      </c>
      <c r="C461" s="411"/>
      <c r="D461" s="412"/>
      <c r="E461" s="95" t="s">
        <v>213</v>
      </c>
      <c r="F461" s="95" t="s">
        <v>114</v>
      </c>
      <c r="G461" s="140">
        <v>22500</v>
      </c>
      <c r="H461" s="141">
        <v>4</v>
      </c>
      <c r="I461" s="142">
        <f t="shared" si="18"/>
        <v>90</v>
      </c>
      <c r="J461" s="174"/>
      <c r="K461" s="175"/>
    </row>
    <row r="462" spans="1:11" s="143" customFormat="1" ht="17.75" customHeight="1">
      <c r="A462" s="109" t="s">
        <v>157</v>
      </c>
      <c r="B462" s="413" t="s">
        <v>230</v>
      </c>
      <c r="C462" s="413"/>
      <c r="D462" s="413"/>
      <c r="E462" s="95" t="s">
        <v>213</v>
      </c>
      <c r="F462" s="95" t="s">
        <v>114</v>
      </c>
      <c r="G462" s="140">
        <v>22440</v>
      </c>
      <c r="H462" s="141">
        <v>7</v>
      </c>
      <c r="I462" s="142">
        <f t="shared" si="18"/>
        <v>157.1</v>
      </c>
      <c r="J462" s="174"/>
      <c r="K462" s="175"/>
    </row>
    <row r="463" spans="1:11" s="143" customFormat="1" ht="17.75" customHeight="1">
      <c r="A463" s="109" t="s">
        <v>158</v>
      </c>
      <c r="B463" s="413" t="s">
        <v>231</v>
      </c>
      <c r="C463" s="413"/>
      <c r="D463" s="413"/>
      <c r="E463" s="95" t="s">
        <v>213</v>
      </c>
      <c r="F463" s="95" t="s">
        <v>114</v>
      </c>
      <c r="G463" s="140">
        <v>2000</v>
      </c>
      <c r="H463" s="141">
        <v>24</v>
      </c>
      <c r="I463" s="142">
        <f t="shared" si="18"/>
        <v>48</v>
      </c>
      <c r="J463" s="174"/>
      <c r="K463" s="175"/>
    </row>
    <row r="464" spans="1:11" s="143" customFormat="1" ht="17.75" customHeight="1">
      <c r="A464" s="109" t="s">
        <v>159</v>
      </c>
      <c r="B464" s="413" t="s">
        <v>232</v>
      </c>
      <c r="C464" s="413"/>
      <c r="D464" s="413"/>
      <c r="E464" s="95" t="s">
        <v>213</v>
      </c>
      <c r="F464" s="95" t="s">
        <v>114</v>
      </c>
      <c r="G464" s="140">
        <v>3000</v>
      </c>
      <c r="H464" s="141">
        <v>18</v>
      </c>
      <c r="I464" s="142">
        <f t="shared" si="18"/>
        <v>54</v>
      </c>
      <c r="J464" s="174"/>
      <c r="K464" s="175"/>
    </row>
    <row r="465" spans="1:11" s="143" customFormat="1" ht="17.75" customHeight="1">
      <c r="A465" s="109" t="s">
        <v>160</v>
      </c>
      <c r="B465" s="410" t="s">
        <v>498</v>
      </c>
      <c r="C465" s="411"/>
      <c r="D465" s="412"/>
      <c r="E465" s="95" t="s">
        <v>213</v>
      </c>
      <c r="F465" s="95" t="s">
        <v>114</v>
      </c>
      <c r="G465" s="140">
        <v>1147.82</v>
      </c>
      <c r="H465" s="141">
        <v>23</v>
      </c>
      <c r="I465" s="142">
        <f t="shared" si="18"/>
        <v>26.400000000000002</v>
      </c>
      <c r="J465" s="174"/>
      <c r="K465" s="175"/>
    </row>
    <row r="466" spans="1:11" s="143" customFormat="1" ht="17.75" customHeight="1">
      <c r="A466" s="109" t="s">
        <v>455</v>
      </c>
      <c r="B466" s="417" t="s">
        <v>350</v>
      </c>
      <c r="C466" s="418"/>
      <c r="D466" s="419"/>
      <c r="E466" s="95" t="s">
        <v>213</v>
      </c>
      <c r="F466" s="95" t="s">
        <v>114</v>
      </c>
      <c r="G466" s="140">
        <v>216000</v>
      </c>
      <c r="H466" s="141">
        <v>2</v>
      </c>
      <c r="I466" s="142">
        <f t="shared" si="18"/>
        <v>432</v>
      </c>
      <c r="J466" s="174"/>
      <c r="K466" s="175"/>
    </row>
    <row r="467" spans="1:11" s="143" customFormat="1" ht="17.75" customHeight="1">
      <c r="A467" s="109" t="s">
        <v>499</v>
      </c>
      <c r="B467" s="410" t="s">
        <v>494</v>
      </c>
      <c r="C467" s="411"/>
      <c r="D467" s="412"/>
      <c r="E467" s="95" t="s">
        <v>213</v>
      </c>
      <c r="F467" s="95" t="s">
        <v>114</v>
      </c>
      <c r="G467" s="140">
        <v>67200</v>
      </c>
      <c r="H467" s="141">
        <v>1</v>
      </c>
      <c r="I467" s="142">
        <f t="shared" si="18"/>
        <v>67.2</v>
      </c>
      <c r="J467" s="174"/>
      <c r="K467" s="175"/>
    </row>
    <row r="468" spans="1:11" s="143" customFormat="1" ht="17.75" customHeight="1">
      <c r="A468" s="109" t="s">
        <v>500</v>
      </c>
      <c r="B468" s="414" t="s">
        <v>476</v>
      </c>
      <c r="C468" s="415"/>
      <c r="D468" s="416"/>
      <c r="E468" s="95" t="s">
        <v>213</v>
      </c>
      <c r="F468" s="95" t="s">
        <v>114</v>
      </c>
      <c r="G468" s="140">
        <v>700000</v>
      </c>
      <c r="H468" s="141">
        <v>4</v>
      </c>
      <c r="I468" s="142">
        <f t="shared" si="18"/>
        <v>2800</v>
      </c>
      <c r="J468" s="174"/>
      <c r="K468" s="175"/>
    </row>
    <row r="469" spans="1:11" s="143" customFormat="1" ht="17.75" customHeight="1">
      <c r="A469" s="109" t="s">
        <v>501</v>
      </c>
      <c r="B469" s="410" t="s">
        <v>234</v>
      </c>
      <c r="C469" s="411"/>
      <c r="D469" s="412"/>
      <c r="E469" s="95" t="s">
        <v>213</v>
      </c>
      <c r="F469" s="95" t="s">
        <v>114</v>
      </c>
      <c r="G469" s="140">
        <v>283866.59999999998</v>
      </c>
      <c r="H469" s="141">
        <v>2</v>
      </c>
      <c r="I469" s="142">
        <f t="shared" si="18"/>
        <v>567.80000000000007</v>
      </c>
      <c r="J469" s="174"/>
      <c r="K469" s="175"/>
    </row>
    <row r="470" spans="1:11" s="143" customFormat="1" ht="17.75" customHeight="1">
      <c r="A470" s="109" t="s">
        <v>302</v>
      </c>
      <c r="B470" s="410" t="s">
        <v>216</v>
      </c>
      <c r="C470" s="411"/>
      <c r="D470" s="412"/>
      <c r="E470" s="95" t="s">
        <v>213</v>
      </c>
      <c r="F470" s="95" t="s">
        <v>114</v>
      </c>
      <c r="G470" s="140">
        <v>84000</v>
      </c>
      <c r="H470" s="141">
        <v>2</v>
      </c>
      <c r="I470" s="142">
        <f t="shared" si="18"/>
        <v>168</v>
      </c>
      <c r="J470" s="174"/>
      <c r="K470" s="175"/>
    </row>
    <row r="471" spans="1:11" s="143" customFormat="1" ht="17.75" customHeight="1">
      <c r="A471" s="109" t="s">
        <v>309</v>
      </c>
      <c r="B471" s="410" t="s">
        <v>216</v>
      </c>
      <c r="C471" s="411"/>
      <c r="D471" s="412"/>
      <c r="E471" s="95" t="s">
        <v>213</v>
      </c>
      <c r="F471" s="95" t="s">
        <v>114</v>
      </c>
      <c r="G471" s="140">
        <v>97500</v>
      </c>
      <c r="H471" s="141">
        <v>2</v>
      </c>
      <c r="I471" s="142">
        <f t="shared" si="18"/>
        <v>195</v>
      </c>
      <c r="J471" s="174"/>
      <c r="K471" s="175"/>
    </row>
    <row r="472" spans="1:11" s="143" customFormat="1" ht="17.75" customHeight="1">
      <c r="A472" s="109" t="s">
        <v>263</v>
      </c>
      <c r="B472" s="413" t="s">
        <v>235</v>
      </c>
      <c r="C472" s="413"/>
      <c r="D472" s="413"/>
      <c r="E472" s="95" t="s">
        <v>213</v>
      </c>
      <c r="F472" s="95" t="s">
        <v>114</v>
      </c>
      <c r="G472" s="140">
        <v>306000</v>
      </c>
      <c r="H472" s="141">
        <v>2</v>
      </c>
      <c r="I472" s="142">
        <f t="shared" si="18"/>
        <v>612</v>
      </c>
      <c r="J472" s="174"/>
      <c r="K472" s="175"/>
    </row>
    <row r="473" spans="1:11" s="143" customFormat="1" ht="17.75" customHeight="1">
      <c r="A473" s="109" t="s">
        <v>264</v>
      </c>
      <c r="B473" s="413" t="s">
        <v>235</v>
      </c>
      <c r="C473" s="413"/>
      <c r="D473" s="413"/>
      <c r="E473" s="95" t="s">
        <v>213</v>
      </c>
      <c r="F473" s="95" t="s">
        <v>114</v>
      </c>
      <c r="G473" s="140">
        <v>297000</v>
      </c>
      <c r="H473" s="141">
        <v>2</v>
      </c>
      <c r="I473" s="142">
        <f t="shared" si="18"/>
        <v>594</v>
      </c>
      <c r="J473" s="174"/>
      <c r="K473" s="175"/>
    </row>
    <row r="474" spans="1:11" s="143" customFormat="1" ht="17.75" customHeight="1">
      <c r="A474" s="109" t="s">
        <v>320</v>
      </c>
      <c r="B474" s="417" t="s">
        <v>349</v>
      </c>
      <c r="C474" s="418"/>
      <c r="D474" s="419"/>
      <c r="E474" s="95" t="s">
        <v>213</v>
      </c>
      <c r="F474" s="95" t="s">
        <v>114</v>
      </c>
      <c r="G474" s="140">
        <v>671600</v>
      </c>
      <c r="H474" s="141">
        <v>3</v>
      </c>
      <c r="I474" s="142">
        <f t="shared" si="18"/>
        <v>2014.8</v>
      </c>
      <c r="J474" s="174"/>
      <c r="K474" s="175"/>
    </row>
    <row r="475" spans="1:11" s="143" customFormat="1" ht="17.75" customHeight="1">
      <c r="A475" s="109" t="s">
        <v>502</v>
      </c>
      <c r="B475" s="410" t="s">
        <v>358</v>
      </c>
      <c r="C475" s="411"/>
      <c r="D475" s="412"/>
      <c r="E475" s="95" t="s">
        <v>213</v>
      </c>
      <c r="F475" s="95" t="s">
        <v>114</v>
      </c>
      <c r="G475" s="140">
        <v>108700</v>
      </c>
      <c r="H475" s="141">
        <v>1</v>
      </c>
      <c r="I475" s="142">
        <f t="shared" si="18"/>
        <v>108.7</v>
      </c>
      <c r="J475" s="174"/>
      <c r="K475" s="175"/>
    </row>
    <row r="476" spans="1:11" s="143" customFormat="1" ht="17.75" customHeight="1">
      <c r="A476" s="109" t="s">
        <v>503</v>
      </c>
      <c r="B476" s="410" t="s">
        <v>236</v>
      </c>
      <c r="C476" s="411"/>
      <c r="D476" s="412"/>
      <c r="E476" s="95" t="s">
        <v>213</v>
      </c>
      <c r="F476" s="95" t="s">
        <v>114</v>
      </c>
      <c r="G476" s="140">
        <v>6037.5</v>
      </c>
      <c r="H476" s="141">
        <v>8</v>
      </c>
      <c r="I476" s="142">
        <f t="shared" si="18"/>
        <v>48.3</v>
      </c>
      <c r="J476" s="174"/>
      <c r="K476" s="175"/>
    </row>
    <row r="477" spans="1:11" s="143" customFormat="1" ht="17.75" customHeight="1">
      <c r="A477" s="109" t="s">
        <v>504</v>
      </c>
      <c r="B477" s="410" t="s">
        <v>237</v>
      </c>
      <c r="C477" s="411"/>
      <c r="D477" s="412"/>
      <c r="E477" s="95" t="s">
        <v>213</v>
      </c>
      <c r="F477" s="95" t="s">
        <v>114</v>
      </c>
      <c r="G477" s="140">
        <v>6200</v>
      </c>
      <c r="H477" s="141">
        <v>2</v>
      </c>
      <c r="I477" s="142">
        <f t="shared" si="18"/>
        <v>12.4</v>
      </c>
      <c r="J477" s="174"/>
      <c r="K477" s="175"/>
    </row>
    <row r="478" spans="1:11" s="143" customFormat="1" ht="17.75" customHeight="1">
      <c r="A478" s="109" t="s">
        <v>505</v>
      </c>
      <c r="B478" s="410" t="s">
        <v>237</v>
      </c>
      <c r="C478" s="411"/>
      <c r="D478" s="412"/>
      <c r="E478" s="95" t="s">
        <v>213</v>
      </c>
      <c r="F478" s="95" t="s">
        <v>114</v>
      </c>
      <c r="G478" s="140">
        <v>13500</v>
      </c>
      <c r="H478" s="141">
        <v>2</v>
      </c>
      <c r="I478" s="142">
        <f t="shared" si="18"/>
        <v>27</v>
      </c>
      <c r="J478" s="174"/>
      <c r="K478" s="175"/>
    </row>
    <row r="479" spans="1:11" s="143" customFormat="1" ht="17.75" customHeight="1">
      <c r="A479" s="109" t="s">
        <v>506</v>
      </c>
      <c r="B479" s="410" t="s">
        <v>237</v>
      </c>
      <c r="C479" s="411"/>
      <c r="D479" s="412"/>
      <c r="E479" s="95" t="s">
        <v>213</v>
      </c>
      <c r="F479" s="95" t="s">
        <v>114</v>
      </c>
      <c r="G479" s="140">
        <v>21466.66</v>
      </c>
      <c r="H479" s="141">
        <v>3</v>
      </c>
      <c r="I479" s="142">
        <f t="shared" si="18"/>
        <v>64.399999999999991</v>
      </c>
      <c r="J479" s="174"/>
      <c r="K479" s="175"/>
    </row>
    <row r="480" spans="1:11" s="143" customFormat="1" ht="17.75" customHeight="1">
      <c r="A480" s="109" t="s">
        <v>267</v>
      </c>
      <c r="B480" s="410" t="s">
        <v>237</v>
      </c>
      <c r="C480" s="411"/>
      <c r="D480" s="412"/>
      <c r="E480" s="95" t="s">
        <v>213</v>
      </c>
      <c r="F480" s="95" t="s">
        <v>114</v>
      </c>
      <c r="G480" s="140">
        <v>41800</v>
      </c>
      <c r="H480" s="141">
        <v>1</v>
      </c>
      <c r="I480" s="142">
        <f t="shared" si="18"/>
        <v>41.8</v>
      </c>
      <c r="J480" s="174"/>
      <c r="K480" s="175"/>
    </row>
    <row r="481" spans="1:11" s="143" customFormat="1" ht="17.75" customHeight="1">
      <c r="A481" s="109" t="s">
        <v>172</v>
      </c>
      <c r="B481" s="414" t="s">
        <v>238</v>
      </c>
      <c r="C481" s="415"/>
      <c r="D481" s="416"/>
      <c r="E481" s="95" t="s">
        <v>213</v>
      </c>
      <c r="F481" s="95" t="s">
        <v>114</v>
      </c>
      <c r="G481" s="140">
        <v>3369.23</v>
      </c>
      <c r="H481" s="141">
        <v>13</v>
      </c>
      <c r="I481" s="142">
        <f t="shared" si="18"/>
        <v>43.800000000000004</v>
      </c>
      <c r="J481" s="174"/>
      <c r="K481" s="175"/>
    </row>
    <row r="482" spans="1:11" s="143" customFormat="1" ht="17.75" customHeight="1">
      <c r="A482" s="109" t="s">
        <v>173</v>
      </c>
      <c r="B482" s="414" t="s">
        <v>239</v>
      </c>
      <c r="C482" s="415"/>
      <c r="D482" s="416"/>
      <c r="E482" s="95" t="s">
        <v>213</v>
      </c>
      <c r="F482" s="95" t="s">
        <v>114</v>
      </c>
      <c r="G482" s="140">
        <v>2584.61</v>
      </c>
      <c r="H482" s="141">
        <v>13</v>
      </c>
      <c r="I482" s="142">
        <f t="shared" si="18"/>
        <v>33.6</v>
      </c>
      <c r="J482" s="174"/>
      <c r="K482" s="175"/>
    </row>
    <row r="483" spans="1:11" s="143" customFormat="1" ht="17.75" customHeight="1">
      <c r="A483" s="109" t="s">
        <v>265</v>
      </c>
      <c r="B483" s="413" t="s">
        <v>235</v>
      </c>
      <c r="C483" s="413"/>
      <c r="D483" s="413"/>
      <c r="E483" s="95" t="s">
        <v>213</v>
      </c>
      <c r="F483" s="95" t="s">
        <v>114</v>
      </c>
      <c r="G483" s="140">
        <v>1900</v>
      </c>
      <c r="H483" s="141">
        <v>4</v>
      </c>
      <c r="I483" s="142">
        <f t="shared" si="18"/>
        <v>7.6</v>
      </c>
      <c r="J483" s="174"/>
      <c r="K483" s="175"/>
    </row>
    <row r="484" spans="1:11" s="143" customFormat="1" ht="17.75" customHeight="1">
      <c r="A484" s="109" t="s">
        <v>175</v>
      </c>
      <c r="B484" s="413" t="s">
        <v>235</v>
      </c>
      <c r="C484" s="413"/>
      <c r="D484" s="413"/>
      <c r="E484" s="95" t="s">
        <v>213</v>
      </c>
      <c r="F484" s="95" t="s">
        <v>114</v>
      </c>
      <c r="G484" s="140">
        <v>1700</v>
      </c>
      <c r="H484" s="141">
        <v>3</v>
      </c>
      <c r="I484" s="142">
        <f t="shared" si="18"/>
        <v>5.0999999999999996</v>
      </c>
      <c r="J484" s="174"/>
      <c r="K484" s="175"/>
    </row>
    <row r="485" spans="1:11" s="143" customFormat="1" ht="17.75" customHeight="1">
      <c r="A485" s="109" t="s">
        <v>508</v>
      </c>
      <c r="B485" s="413" t="s">
        <v>235</v>
      </c>
      <c r="C485" s="413"/>
      <c r="D485" s="413"/>
      <c r="E485" s="95" t="s">
        <v>213</v>
      </c>
      <c r="F485" s="95" t="s">
        <v>114</v>
      </c>
      <c r="G485" s="140">
        <v>1350</v>
      </c>
      <c r="H485" s="141">
        <v>4</v>
      </c>
      <c r="I485" s="142">
        <f t="shared" si="18"/>
        <v>5.4</v>
      </c>
      <c r="J485" s="174"/>
      <c r="K485" s="175"/>
    </row>
    <row r="486" spans="1:11" s="143" customFormat="1" ht="17.75" customHeight="1">
      <c r="A486" s="109" t="s">
        <v>177</v>
      </c>
      <c r="B486" s="414" t="s">
        <v>240</v>
      </c>
      <c r="C486" s="415"/>
      <c r="D486" s="416"/>
      <c r="E486" s="95" t="s">
        <v>213</v>
      </c>
      <c r="F486" s="95" t="s">
        <v>114</v>
      </c>
      <c r="G486" s="140">
        <v>2700</v>
      </c>
      <c r="H486" s="141">
        <v>2</v>
      </c>
      <c r="I486" s="142">
        <f t="shared" si="18"/>
        <v>5.4</v>
      </c>
      <c r="J486" s="174"/>
      <c r="K486" s="175"/>
    </row>
    <row r="487" spans="1:11" s="143" customFormat="1" ht="17.75" customHeight="1">
      <c r="A487" s="109" t="s">
        <v>178</v>
      </c>
      <c r="B487" s="414" t="s">
        <v>241</v>
      </c>
      <c r="C487" s="415"/>
      <c r="D487" s="416"/>
      <c r="E487" s="95" t="s">
        <v>213</v>
      </c>
      <c r="F487" s="95" t="s">
        <v>114</v>
      </c>
      <c r="G487" s="140">
        <v>1720</v>
      </c>
      <c r="H487" s="141">
        <v>4</v>
      </c>
      <c r="I487" s="142">
        <f t="shared" si="18"/>
        <v>6.8999999999999995</v>
      </c>
      <c r="J487" s="174"/>
      <c r="K487" s="175"/>
    </row>
    <row r="488" spans="1:11" s="143" customFormat="1" ht="17.75" customHeight="1">
      <c r="A488" s="109" t="s">
        <v>164</v>
      </c>
      <c r="B488" s="413" t="s">
        <v>235</v>
      </c>
      <c r="C488" s="413"/>
      <c r="D488" s="413"/>
      <c r="E488" s="95" t="s">
        <v>213</v>
      </c>
      <c r="F488" s="95" t="s">
        <v>114</v>
      </c>
      <c r="G488" s="140">
        <v>1720</v>
      </c>
      <c r="H488" s="141">
        <v>2</v>
      </c>
      <c r="I488" s="142">
        <f t="shared" si="18"/>
        <v>3.5</v>
      </c>
      <c r="J488" s="174"/>
      <c r="K488" s="175"/>
    </row>
    <row r="489" spans="1:11" s="143" customFormat="1" ht="17.75" customHeight="1">
      <c r="A489" s="109" t="s">
        <v>269</v>
      </c>
      <c r="B489" s="413" t="s">
        <v>275</v>
      </c>
      <c r="C489" s="413"/>
      <c r="D489" s="413"/>
      <c r="E489" s="95" t="s">
        <v>213</v>
      </c>
      <c r="F489" s="95" t="s">
        <v>114</v>
      </c>
      <c r="G489" s="140">
        <v>1720</v>
      </c>
      <c r="H489" s="141">
        <v>4</v>
      </c>
      <c r="I489" s="142">
        <f t="shared" si="18"/>
        <v>6.8999999999999995</v>
      </c>
      <c r="J489" s="174"/>
      <c r="K489" s="175"/>
    </row>
    <row r="490" spans="1:11" s="143" customFormat="1" ht="17.75" customHeight="1">
      <c r="A490" s="109" t="s">
        <v>165</v>
      </c>
      <c r="B490" s="413" t="s">
        <v>235</v>
      </c>
      <c r="C490" s="413"/>
      <c r="D490" s="413"/>
      <c r="E490" s="95" t="s">
        <v>213</v>
      </c>
      <c r="F490" s="95" t="s">
        <v>114</v>
      </c>
      <c r="G490" s="140">
        <v>1720</v>
      </c>
      <c r="H490" s="141">
        <v>2</v>
      </c>
      <c r="I490" s="142">
        <f t="shared" si="18"/>
        <v>3.5</v>
      </c>
      <c r="J490" s="174"/>
      <c r="K490" s="175"/>
    </row>
    <row r="491" spans="1:11" s="143" customFormat="1" ht="17.75" customHeight="1">
      <c r="A491" s="109" t="s">
        <v>182</v>
      </c>
      <c r="B491" s="413" t="s">
        <v>242</v>
      </c>
      <c r="C491" s="413"/>
      <c r="D491" s="413"/>
      <c r="E491" s="95" t="s">
        <v>213</v>
      </c>
      <c r="F491" s="95" t="s">
        <v>114</v>
      </c>
      <c r="G491" s="140">
        <v>1772.81</v>
      </c>
      <c r="H491" s="141">
        <v>16</v>
      </c>
      <c r="I491" s="142">
        <f t="shared" si="18"/>
        <v>28.400000000000002</v>
      </c>
      <c r="J491" s="174"/>
      <c r="K491" s="175"/>
    </row>
    <row r="492" spans="1:11" s="143" customFormat="1" ht="17.75" customHeight="1">
      <c r="A492" s="109" t="s">
        <v>174</v>
      </c>
      <c r="B492" s="417" t="s">
        <v>235</v>
      </c>
      <c r="C492" s="418"/>
      <c r="D492" s="419"/>
      <c r="E492" s="95" t="s">
        <v>213</v>
      </c>
      <c r="F492" s="95" t="s">
        <v>114</v>
      </c>
      <c r="G492" s="140">
        <v>13000</v>
      </c>
      <c r="H492" s="141">
        <v>10</v>
      </c>
      <c r="I492" s="142">
        <f t="shared" si="18"/>
        <v>130</v>
      </c>
      <c r="J492" s="174"/>
      <c r="K492" s="175"/>
    </row>
    <row r="493" spans="1:11" s="143" customFormat="1" ht="17.75" customHeight="1">
      <c r="A493" s="109" t="s">
        <v>184</v>
      </c>
      <c r="B493" s="413" t="s">
        <v>243</v>
      </c>
      <c r="C493" s="413"/>
      <c r="D493" s="413"/>
      <c r="E493" s="95" t="s">
        <v>213</v>
      </c>
      <c r="F493" s="95" t="s">
        <v>114</v>
      </c>
      <c r="G493" s="140">
        <v>900</v>
      </c>
      <c r="H493" s="141">
        <v>2</v>
      </c>
      <c r="I493" s="142">
        <f t="shared" si="18"/>
        <v>1.8</v>
      </c>
      <c r="J493" s="174"/>
      <c r="K493" s="175"/>
    </row>
    <row r="494" spans="1:11" s="143" customFormat="1" ht="17.75" customHeight="1">
      <c r="A494" s="109" t="s">
        <v>185</v>
      </c>
      <c r="B494" s="413" t="s">
        <v>243</v>
      </c>
      <c r="C494" s="413"/>
      <c r="D494" s="413"/>
      <c r="E494" s="95" t="s">
        <v>213</v>
      </c>
      <c r="F494" s="95" t="s">
        <v>114</v>
      </c>
      <c r="G494" s="140">
        <v>980</v>
      </c>
      <c r="H494" s="141">
        <v>2</v>
      </c>
      <c r="I494" s="142">
        <f t="shared" si="18"/>
        <v>2</v>
      </c>
      <c r="J494" s="174"/>
      <c r="K494" s="175"/>
    </row>
    <row r="495" spans="1:11" s="143" customFormat="1" ht="17.75" customHeight="1">
      <c r="A495" s="109" t="s">
        <v>509</v>
      </c>
      <c r="B495" s="413" t="s">
        <v>244</v>
      </c>
      <c r="C495" s="413"/>
      <c r="D495" s="413"/>
      <c r="E495" s="95" t="s">
        <v>213</v>
      </c>
      <c r="F495" s="95" t="s">
        <v>114</v>
      </c>
      <c r="G495" s="140">
        <v>990</v>
      </c>
      <c r="H495" s="141">
        <v>5</v>
      </c>
      <c r="I495" s="142">
        <f t="shared" si="18"/>
        <v>5</v>
      </c>
      <c r="J495" s="174"/>
      <c r="K495" s="175"/>
    </row>
    <row r="496" spans="1:11" s="143" customFormat="1" ht="17.75" customHeight="1">
      <c r="A496" s="109" t="s">
        <v>510</v>
      </c>
      <c r="B496" s="413" t="s">
        <v>244</v>
      </c>
      <c r="C496" s="413"/>
      <c r="D496" s="413"/>
      <c r="E496" s="95" t="s">
        <v>213</v>
      </c>
      <c r="F496" s="95" t="s">
        <v>114</v>
      </c>
      <c r="G496" s="140">
        <v>950</v>
      </c>
      <c r="H496" s="141">
        <v>2</v>
      </c>
      <c r="I496" s="142">
        <f t="shared" si="18"/>
        <v>1.9</v>
      </c>
      <c r="J496" s="174"/>
      <c r="K496" s="175"/>
    </row>
    <row r="497" spans="1:11" s="143" customFormat="1" ht="17.75" customHeight="1">
      <c r="A497" s="109" t="s">
        <v>211</v>
      </c>
      <c r="B497" s="414" t="s">
        <v>245</v>
      </c>
      <c r="C497" s="415"/>
      <c r="D497" s="416"/>
      <c r="E497" s="95" t="s">
        <v>213</v>
      </c>
      <c r="F497" s="95" t="s">
        <v>114</v>
      </c>
      <c r="G497" s="140">
        <v>1240</v>
      </c>
      <c r="H497" s="141">
        <v>5</v>
      </c>
      <c r="I497" s="142">
        <f t="shared" ref="I497:I527" si="19">+ROUNDUP(H497*G497/1000,1)</f>
        <v>6.2</v>
      </c>
      <c r="J497" s="174"/>
      <c r="K497" s="175"/>
    </row>
    <row r="498" spans="1:11" s="143" customFormat="1" ht="17.75" customHeight="1">
      <c r="A498" s="109" t="s">
        <v>507</v>
      </c>
      <c r="B498" s="410" t="s">
        <v>238</v>
      </c>
      <c r="C498" s="411"/>
      <c r="D498" s="412"/>
      <c r="E498" s="95" t="s">
        <v>213</v>
      </c>
      <c r="F498" s="95" t="s">
        <v>114</v>
      </c>
      <c r="G498" s="140">
        <v>4950</v>
      </c>
      <c r="H498" s="141">
        <v>4</v>
      </c>
      <c r="I498" s="142">
        <f t="shared" si="19"/>
        <v>19.8</v>
      </c>
      <c r="J498" s="174"/>
      <c r="K498" s="175"/>
    </row>
    <row r="499" spans="1:11" s="143" customFormat="1" ht="17.75" customHeight="1">
      <c r="A499" s="109" t="s">
        <v>511</v>
      </c>
      <c r="B499" s="414" t="s">
        <v>246</v>
      </c>
      <c r="C499" s="415"/>
      <c r="D499" s="416"/>
      <c r="E499" s="95" t="s">
        <v>213</v>
      </c>
      <c r="F499" s="95" t="s">
        <v>114</v>
      </c>
      <c r="G499" s="140">
        <v>12000</v>
      </c>
      <c r="H499" s="141">
        <v>2</v>
      </c>
      <c r="I499" s="142">
        <f t="shared" si="19"/>
        <v>24</v>
      </c>
      <c r="J499" s="174"/>
      <c r="K499" s="175"/>
    </row>
    <row r="500" spans="1:11" s="143" customFormat="1" ht="17.75" customHeight="1">
      <c r="A500" s="163" t="s">
        <v>512</v>
      </c>
      <c r="B500" s="414" t="s">
        <v>247</v>
      </c>
      <c r="C500" s="415"/>
      <c r="D500" s="416"/>
      <c r="E500" s="95" t="s">
        <v>213</v>
      </c>
      <c r="F500" s="95" t="s">
        <v>114</v>
      </c>
      <c r="G500" s="140">
        <v>9000</v>
      </c>
      <c r="H500" s="141">
        <v>2</v>
      </c>
      <c r="I500" s="142">
        <f t="shared" si="19"/>
        <v>18</v>
      </c>
      <c r="J500" s="174"/>
      <c r="K500" s="175"/>
    </row>
    <row r="501" spans="1:11" s="143" customFormat="1" ht="17.75" customHeight="1">
      <c r="A501" s="109" t="s">
        <v>197</v>
      </c>
      <c r="B501" s="413" t="s">
        <v>252</v>
      </c>
      <c r="C501" s="413"/>
      <c r="D501" s="413"/>
      <c r="E501" s="95" t="s">
        <v>213</v>
      </c>
      <c r="F501" s="95" t="s">
        <v>114</v>
      </c>
      <c r="G501" s="140">
        <v>18600</v>
      </c>
      <c r="H501" s="141">
        <v>2</v>
      </c>
      <c r="I501" s="142">
        <f t="shared" si="19"/>
        <v>37.200000000000003</v>
      </c>
      <c r="J501" s="174"/>
      <c r="K501" s="175"/>
    </row>
    <row r="502" spans="1:11" s="143" customFormat="1" ht="17.75" customHeight="1">
      <c r="A502" s="109" t="s">
        <v>341</v>
      </c>
      <c r="B502" s="413" t="s">
        <v>252</v>
      </c>
      <c r="C502" s="413"/>
      <c r="D502" s="413"/>
      <c r="E502" s="95" t="s">
        <v>213</v>
      </c>
      <c r="F502" s="95" t="s">
        <v>114</v>
      </c>
      <c r="G502" s="140">
        <v>14500</v>
      </c>
      <c r="H502" s="141">
        <v>2</v>
      </c>
      <c r="I502" s="142">
        <f t="shared" si="19"/>
        <v>29</v>
      </c>
      <c r="J502" s="174"/>
      <c r="K502" s="175"/>
    </row>
    <row r="503" spans="1:11" s="143" customFormat="1" ht="17.75" customHeight="1">
      <c r="A503" s="109" t="s">
        <v>514</v>
      </c>
      <c r="B503" s="410" t="s">
        <v>358</v>
      </c>
      <c r="C503" s="411"/>
      <c r="D503" s="412"/>
      <c r="E503" s="95" t="s">
        <v>213</v>
      </c>
      <c r="F503" s="95" t="s">
        <v>114</v>
      </c>
      <c r="G503" s="140">
        <v>140000</v>
      </c>
      <c r="H503" s="141">
        <v>12</v>
      </c>
      <c r="I503" s="142">
        <f t="shared" si="19"/>
        <v>1680</v>
      </c>
      <c r="J503" s="174"/>
      <c r="K503" s="175"/>
    </row>
    <row r="504" spans="1:11" s="143" customFormat="1" ht="17.75" customHeight="1">
      <c r="A504" s="109" t="s">
        <v>311</v>
      </c>
      <c r="B504" s="410" t="s">
        <v>216</v>
      </c>
      <c r="C504" s="411"/>
      <c r="D504" s="412"/>
      <c r="E504" s="95" t="s">
        <v>213</v>
      </c>
      <c r="F504" s="95" t="s">
        <v>114</v>
      </c>
      <c r="G504" s="140">
        <v>48000</v>
      </c>
      <c r="H504" s="141">
        <v>6</v>
      </c>
      <c r="I504" s="142">
        <f t="shared" si="19"/>
        <v>288</v>
      </c>
      <c r="J504" s="174"/>
      <c r="K504" s="175"/>
    </row>
    <row r="505" spans="1:11" s="143" customFormat="1" ht="17.75" customHeight="1">
      <c r="A505" s="109" t="s">
        <v>161</v>
      </c>
      <c r="B505" s="410" t="s">
        <v>234</v>
      </c>
      <c r="C505" s="411"/>
      <c r="D505" s="412"/>
      <c r="E505" s="95" t="s">
        <v>213</v>
      </c>
      <c r="F505" s="95" t="s">
        <v>114</v>
      </c>
      <c r="G505" s="140">
        <v>246666.6</v>
      </c>
      <c r="H505" s="141">
        <v>2</v>
      </c>
      <c r="I505" s="142">
        <f t="shared" si="19"/>
        <v>493.40000000000003</v>
      </c>
      <c r="J505" s="174"/>
      <c r="K505" s="175"/>
    </row>
    <row r="506" spans="1:11" s="143" customFormat="1" ht="17.75" customHeight="1">
      <c r="A506" s="109" t="s">
        <v>270</v>
      </c>
      <c r="B506" s="410" t="s">
        <v>276</v>
      </c>
      <c r="C506" s="411"/>
      <c r="D506" s="412"/>
      <c r="E506" s="95" t="s">
        <v>213</v>
      </c>
      <c r="F506" s="95" t="s">
        <v>114</v>
      </c>
      <c r="G506" s="140">
        <v>137500</v>
      </c>
      <c r="H506" s="141">
        <v>2</v>
      </c>
      <c r="I506" s="142">
        <f t="shared" si="19"/>
        <v>275</v>
      </c>
      <c r="J506" s="174"/>
      <c r="K506" s="175"/>
    </row>
    <row r="507" spans="1:11" s="143" customFormat="1" ht="17.75" customHeight="1">
      <c r="A507" s="109" t="s">
        <v>202</v>
      </c>
      <c r="B507" s="410" t="s">
        <v>249</v>
      </c>
      <c r="C507" s="411"/>
      <c r="D507" s="412"/>
      <c r="E507" s="95" t="s">
        <v>213</v>
      </c>
      <c r="F507" s="95" t="s">
        <v>114</v>
      </c>
      <c r="G507" s="140">
        <v>68000</v>
      </c>
      <c r="H507" s="141">
        <v>3</v>
      </c>
      <c r="I507" s="142">
        <f t="shared" si="19"/>
        <v>204</v>
      </c>
      <c r="J507" s="174"/>
      <c r="K507" s="175"/>
    </row>
    <row r="508" spans="1:11" s="143" customFormat="1" ht="17.75" customHeight="1">
      <c r="A508" s="109" t="s">
        <v>515</v>
      </c>
      <c r="B508" s="410" t="s">
        <v>218</v>
      </c>
      <c r="C508" s="411"/>
      <c r="D508" s="412"/>
      <c r="E508" s="95" t="s">
        <v>213</v>
      </c>
      <c r="F508" s="95" t="s">
        <v>114</v>
      </c>
      <c r="G508" s="140">
        <v>29700</v>
      </c>
      <c r="H508" s="141">
        <v>4</v>
      </c>
      <c r="I508" s="142">
        <f t="shared" si="19"/>
        <v>118.8</v>
      </c>
      <c r="J508" s="174"/>
      <c r="K508" s="175"/>
    </row>
    <row r="509" spans="1:11" s="143" customFormat="1" ht="17.75" customHeight="1">
      <c r="A509" s="109" t="s">
        <v>388</v>
      </c>
      <c r="B509" s="413" t="s">
        <v>253</v>
      </c>
      <c r="C509" s="413"/>
      <c r="D509" s="413"/>
      <c r="E509" s="95" t="s">
        <v>213</v>
      </c>
      <c r="F509" s="95" t="s">
        <v>114</v>
      </c>
      <c r="G509" s="140">
        <v>18160</v>
      </c>
      <c r="H509" s="141">
        <v>3</v>
      </c>
      <c r="I509" s="142">
        <f t="shared" si="19"/>
        <v>54.5</v>
      </c>
      <c r="J509" s="174"/>
      <c r="K509" s="175"/>
    </row>
    <row r="510" spans="1:11" s="143" customFormat="1" ht="17.75" customHeight="1">
      <c r="A510" s="109" t="s">
        <v>513</v>
      </c>
      <c r="B510" s="413" t="s">
        <v>252</v>
      </c>
      <c r="C510" s="413"/>
      <c r="D510" s="413"/>
      <c r="E510" s="95" t="s">
        <v>213</v>
      </c>
      <c r="F510" s="95" t="s">
        <v>114</v>
      </c>
      <c r="G510" s="140">
        <v>21666.66</v>
      </c>
      <c r="H510" s="141">
        <v>3</v>
      </c>
      <c r="I510" s="142">
        <f t="shared" si="19"/>
        <v>65</v>
      </c>
      <c r="J510" s="174"/>
      <c r="K510" s="175"/>
    </row>
    <row r="511" spans="1:11" s="143" customFormat="1" ht="17.75" customHeight="1">
      <c r="A511" s="109" t="s">
        <v>516</v>
      </c>
      <c r="B511" s="417" t="s">
        <v>348</v>
      </c>
      <c r="C511" s="418"/>
      <c r="D511" s="419"/>
      <c r="E511" s="95" t="s">
        <v>213</v>
      </c>
      <c r="F511" s="95" t="s">
        <v>114</v>
      </c>
      <c r="G511" s="140">
        <v>60000</v>
      </c>
      <c r="H511" s="141">
        <v>2</v>
      </c>
      <c r="I511" s="142">
        <f t="shared" si="19"/>
        <v>120</v>
      </c>
      <c r="J511" s="174"/>
      <c r="K511" s="175"/>
    </row>
    <row r="512" spans="1:11" s="143" customFormat="1" ht="17.75" customHeight="1">
      <c r="A512" s="109" t="s">
        <v>196</v>
      </c>
      <c r="B512" s="413" t="s">
        <v>253</v>
      </c>
      <c r="C512" s="413"/>
      <c r="D512" s="413"/>
      <c r="E512" s="95" t="s">
        <v>213</v>
      </c>
      <c r="F512" s="95" t="s">
        <v>114</v>
      </c>
      <c r="G512" s="140">
        <v>8000</v>
      </c>
      <c r="H512" s="141">
        <v>3</v>
      </c>
      <c r="I512" s="142">
        <f t="shared" si="19"/>
        <v>24</v>
      </c>
      <c r="J512" s="174"/>
      <c r="K512" s="175"/>
    </row>
    <row r="513" spans="1:11" s="143" customFormat="1" ht="17.75" customHeight="1">
      <c r="A513" s="109" t="s">
        <v>517</v>
      </c>
      <c r="B513" s="413" t="s">
        <v>253</v>
      </c>
      <c r="C513" s="413"/>
      <c r="D513" s="413"/>
      <c r="E513" s="95" t="s">
        <v>213</v>
      </c>
      <c r="F513" s="95" t="s">
        <v>114</v>
      </c>
      <c r="G513" s="140">
        <v>9000</v>
      </c>
      <c r="H513" s="141">
        <v>2</v>
      </c>
      <c r="I513" s="142">
        <f t="shared" si="19"/>
        <v>18</v>
      </c>
      <c r="J513" s="174"/>
      <c r="K513" s="175"/>
    </row>
    <row r="514" spans="1:11" s="143" customFormat="1" ht="17.75" customHeight="1">
      <c r="A514" s="109" t="s">
        <v>209</v>
      </c>
      <c r="B514" s="413" t="s">
        <v>244</v>
      </c>
      <c r="C514" s="413"/>
      <c r="D514" s="413"/>
      <c r="E514" s="95" t="s">
        <v>213</v>
      </c>
      <c r="F514" s="95" t="s">
        <v>114</v>
      </c>
      <c r="G514" s="140">
        <v>16000</v>
      </c>
      <c r="H514" s="141">
        <v>3</v>
      </c>
      <c r="I514" s="142">
        <f t="shared" si="19"/>
        <v>48</v>
      </c>
      <c r="J514" s="174"/>
      <c r="K514" s="175"/>
    </row>
    <row r="515" spans="1:11" s="143" customFormat="1" ht="17.75" customHeight="1">
      <c r="A515" s="109" t="s">
        <v>518</v>
      </c>
      <c r="B515" s="413" t="s">
        <v>221</v>
      </c>
      <c r="C515" s="413"/>
      <c r="D515" s="413"/>
      <c r="E515" s="95" t="s">
        <v>213</v>
      </c>
      <c r="F515" s="95" t="s">
        <v>114</v>
      </c>
      <c r="G515" s="140">
        <v>172800</v>
      </c>
      <c r="H515" s="141">
        <v>2</v>
      </c>
      <c r="I515" s="142">
        <f t="shared" si="19"/>
        <v>345.6</v>
      </c>
      <c r="J515" s="174"/>
      <c r="K515" s="175"/>
    </row>
    <row r="516" spans="1:11" s="143" customFormat="1" ht="17.75" customHeight="1">
      <c r="A516" s="109" t="s">
        <v>519</v>
      </c>
      <c r="B516" s="414" t="s">
        <v>429</v>
      </c>
      <c r="C516" s="415"/>
      <c r="D516" s="416"/>
      <c r="E516" s="95" t="s">
        <v>213</v>
      </c>
      <c r="F516" s="95" t="s">
        <v>114</v>
      </c>
      <c r="G516" s="140">
        <v>88000</v>
      </c>
      <c r="H516" s="141">
        <v>3</v>
      </c>
      <c r="I516" s="142">
        <f t="shared" si="19"/>
        <v>264</v>
      </c>
      <c r="J516" s="174"/>
      <c r="K516" s="175"/>
    </row>
    <row r="517" spans="1:11" s="143" customFormat="1" ht="31.2" customHeight="1">
      <c r="A517" s="109" t="s">
        <v>271</v>
      </c>
      <c r="B517" s="413" t="s">
        <v>277</v>
      </c>
      <c r="C517" s="413"/>
      <c r="D517" s="413"/>
      <c r="E517" s="95" t="s">
        <v>213</v>
      </c>
      <c r="F517" s="95" t="s">
        <v>114</v>
      </c>
      <c r="G517" s="140">
        <v>349200</v>
      </c>
      <c r="H517" s="141">
        <v>1</v>
      </c>
      <c r="I517" s="142">
        <f t="shared" si="19"/>
        <v>349.2</v>
      </c>
      <c r="J517" s="174"/>
      <c r="K517" s="175"/>
    </row>
    <row r="518" spans="1:11" s="143" customFormat="1" ht="17.75" customHeight="1">
      <c r="A518" s="109" t="s">
        <v>193</v>
      </c>
      <c r="B518" s="413" t="s">
        <v>255</v>
      </c>
      <c r="C518" s="413"/>
      <c r="D518" s="413"/>
      <c r="E518" s="95" t="s">
        <v>213</v>
      </c>
      <c r="F518" s="95" t="s">
        <v>114</v>
      </c>
      <c r="G518" s="140">
        <v>19533.330000000002</v>
      </c>
      <c r="H518" s="141">
        <v>3</v>
      </c>
      <c r="I518" s="142">
        <f t="shared" si="19"/>
        <v>58.6</v>
      </c>
      <c r="J518" s="174"/>
      <c r="K518" s="175"/>
    </row>
    <row r="519" spans="1:11" s="143" customFormat="1" ht="17.75" customHeight="1">
      <c r="A519" s="109" t="s">
        <v>192</v>
      </c>
      <c r="B519" s="413" t="s">
        <v>221</v>
      </c>
      <c r="C519" s="413"/>
      <c r="D519" s="413"/>
      <c r="E519" s="95" t="s">
        <v>213</v>
      </c>
      <c r="F519" s="95" t="s">
        <v>114</v>
      </c>
      <c r="G519" s="140">
        <v>53332.800000000003</v>
      </c>
      <c r="H519" s="141">
        <v>1</v>
      </c>
      <c r="I519" s="142">
        <f t="shared" si="19"/>
        <v>53.4</v>
      </c>
      <c r="J519" s="174"/>
      <c r="K519" s="175"/>
    </row>
    <row r="520" spans="1:11" s="143" customFormat="1" ht="17.75" customHeight="1">
      <c r="A520" s="109" t="s">
        <v>190</v>
      </c>
      <c r="B520" s="413" t="s">
        <v>257</v>
      </c>
      <c r="C520" s="413"/>
      <c r="D520" s="413"/>
      <c r="E520" s="95" t="s">
        <v>213</v>
      </c>
      <c r="F520" s="95" t="s">
        <v>114</v>
      </c>
      <c r="G520" s="140">
        <v>26700</v>
      </c>
      <c r="H520" s="141">
        <v>2</v>
      </c>
      <c r="I520" s="142">
        <f t="shared" si="19"/>
        <v>53.4</v>
      </c>
      <c r="J520" s="174"/>
      <c r="K520" s="175"/>
    </row>
    <row r="521" spans="1:11" s="143" customFormat="1" ht="17.75" customHeight="1">
      <c r="A521" s="109" t="s">
        <v>520</v>
      </c>
      <c r="B521" s="414" t="s">
        <v>521</v>
      </c>
      <c r="C521" s="415"/>
      <c r="D521" s="416"/>
      <c r="E521" s="95" t="s">
        <v>213</v>
      </c>
      <c r="F521" s="95" t="s">
        <v>114</v>
      </c>
      <c r="G521" s="140">
        <v>279030</v>
      </c>
      <c r="H521" s="141">
        <v>2</v>
      </c>
      <c r="I521" s="142">
        <f t="shared" si="19"/>
        <v>558.1</v>
      </c>
      <c r="J521" s="174"/>
      <c r="K521" s="175"/>
    </row>
    <row r="522" spans="1:11" s="143" customFormat="1" ht="17.75" customHeight="1">
      <c r="A522" s="109" t="s">
        <v>522</v>
      </c>
      <c r="B522" s="414" t="s">
        <v>523</v>
      </c>
      <c r="C522" s="415"/>
      <c r="D522" s="416"/>
      <c r="E522" s="95" t="s">
        <v>213</v>
      </c>
      <c r="F522" s="95" t="s">
        <v>114</v>
      </c>
      <c r="G522" s="140">
        <v>10800</v>
      </c>
      <c r="H522" s="141">
        <v>3</v>
      </c>
      <c r="I522" s="142">
        <f t="shared" si="19"/>
        <v>32.4</v>
      </c>
      <c r="J522" s="174"/>
      <c r="K522" s="175"/>
    </row>
    <row r="523" spans="1:11" s="143" customFormat="1" ht="17.75" customHeight="1">
      <c r="A523" s="109" t="s">
        <v>188</v>
      </c>
      <c r="B523" s="413" t="s">
        <v>259</v>
      </c>
      <c r="C523" s="413"/>
      <c r="D523" s="413"/>
      <c r="E523" s="95" t="s">
        <v>213</v>
      </c>
      <c r="F523" s="95" t="s">
        <v>114</v>
      </c>
      <c r="G523" s="140">
        <v>154200</v>
      </c>
      <c r="H523" s="141">
        <v>4</v>
      </c>
      <c r="I523" s="142">
        <f t="shared" si="19"/>
        <v>616.79999999999995</v>
      </c>
      <c r="J523" s="174"/>
      <c r="K523" s="175"/>
    </row>
    <row r="524" spans="1:11" s="143" customFormat="1" ht="17.75" customHeight="1">
      <c r="A524" s="109" t="s">
        <v>187</v>
      </c>
      <c r="B524" s="413" t="s">
        <v>260</v>
      </c>
      <c r="C524" s="413"/>
      <c r="D524" s="413"/>
      <c r="E524" s="95" t="s">
        <v>213</v>
      </c>
      <c r="F524" s="95" t="s">
        <v>114</v>
      </c>
      <c r="G524" s="140">
        <v>228000</v>
      </c>
      <c r="H524" s="141">
        <v>1</v>
      </c>
      <c r="I524" s="142">
        <f t="shared" si="19"/>
        <v>228</v>
      </c>
      <c r="J524" s="174"/>
      <c r="K524" s="175"/>
    </row>
    <row r="525" spans="1:11" s="143" customFormat="1" ht="17.75" customHeight="1">
      <c r="A525" s="109" t="s">
        <v>524</v>
      </c>
      <c r="B525" s="413" t="s">
        <v>225</v>
      </c>
      <c r="C525" s="413"/>
      <c r="D525" s="413"/>
      <c r="E525" s="95" t="s">
        <v>213</v>
      </c>
      <c r="F525" s="95" t="s">
        <v>114</v>
      </c>
      <c r="G525" s="140">
        <v>129999.6</v>
      </c>
      <c r="H525" s="141">
        <v>2</v>
      </c>
      <c r="I525" s="142">
        <f t="shared" si="19"/>
        <v>260</v>
      </c>
      <c r="J525" s="174"/>
      <c r="K525" s="175"/>
    </row>
    <row r="526" spans="1:11" s="143" customFormat="1" ht="17.75" customHeight="1">
      <c r="A526" s="109" t="s">
        <v>525</v>
      </c>
      <c r="B526" s="413" t="s">
        <v>226</v>
      </c>
      <c r="C526" s="413"/>
      <c r="D526" s="413"/>
      <c r="E526" s="95" t="s">
        <v>213</v>
      </c>
      <c r="F526" s="95" t="s">
        <v>114</v>
      </c>
      <c r="G526" s="140">
        <v>118500</v>
      </c>
      <c r="H526" s="141">
        <v>1</v>
      </c>
      <c r="I526" s="142">
        <f t="shared" si="19"/>
        <v>118.5</v>
      </c>
      <c r="J526" s="174"/>
      <c r="K526" s="175"/>
    </row>
    <row r="527" spans="1:11" s="143" customFormat="1" ht="17.75" customHeight="1">
      <c r="A527" s="109" t="s">
        <v>186</v>
      </c>
      <c r="B527" s="414" t="s">
        <v>261</v>
      </c>
      <c r="C527" s="415"/>
      <c r="D527" s="416"/>
      <c r="E527" s="95" t="s">
        <v>115</v>
      </c>
      <c r="F527" s="95" t="s">
        <v>114</v>
      </c>
      <c r="G527" s="140">
        <v>336000</v>
      </c>
      <c r="H527" s="141">
        <v>2</v>
      </c>
      <c r="I527" s="142">
        <f t="shared" si="19"/>
        <v>672</v>
      </c>
      <c r="J527" s="174"/>
      <c r="K527" s="175"/>
    </row>
  </sheetData>
  <mergeCells count="520">
    <mergeCell ref="B55:D55"/>
    <mergeCell ref="B56:D56"/>
    <mergeCell ref="B57:D57"/>
    <mergeCell ref="B58:D58"/>
    <mergeCell ref="B59:D59"/>
    <mergeCell ref="B60:D60"/>
    <mergeCell ref="B53:D53"/>
    <mergeCell ref="B54:D54"/>
    <mergeCell ref="B36:D36"/>
    <mergeCell ref="B46:D46"/>
    <mergeCell ref="B41:D41"/>
    <mergeCell ref="B37:D37"/>
    <mergeCell ref="B38:D38"/>
    <mergeCell ref="B42:D42"/>
    <mergeCell ref="B49:D49"/>
    <mergeCell ref="B50:D50"/>
    <mergeCell ref="B51:D51"/>
    <mergeCell ref="A21:H21"/>
    <mergeCell ref="D22:H22"/>
    <mergeCell ref="B23:H23"/>
    <mergeCell ref="B24:D24"/>
    <mergeCell ref="B25:D25"/>
    <mergeCell ref="B26:D26"/>
    <mergeCell ref="B27:D27"/>
    <mergeCell ref="B61:D61"/>
    <mergeCell ref="B30:D30"/>
    <mergeCell ref="B31:D31"/>
    <mergeCell ref="B47:D47"/>
    <mergeCell ref="B28:D28"/>
    <mergeCell ref="B29:D29"/>
    <mergeCell ref="B32:D32"/>
    <mergeCell ref="B33:D33"/>
    <mergeCell ref="B34:D34"/>
    <mergeCell ref="B35:D35"/>
    <mergeCell ref="B39:D39"/>
    <mergeCell ref="B48:D48"/>
    <mergeCell ref="B43:D43"/>
    <mergeCell ref="B44:D44"/>
    <mergeCell ref="B40:D40"/>
    <mergeCell ref="B45:D45"/>
    <mergeCell ref="B52:D52"/>
    <mergeCell ref="B163:D163"/>
    <mergeCell ref="B164:D164"/>
    <mergeCell ref="B165:D165"/>
    <mergeCell ref="B158:D158"/>
    <mergeCell ref="B159:D159"/>
    <mergeCell ref="B160:D160"/>
    <mergeCell ref="B161:D161"/>
    <mergeCell ref="B162:D162"/>
    <mergeCell ref="B153:D153"/>
    <mergeCell ref="B154:D154"/>
    <mergeCell ref="B155:D155"/>
    <mergeCell ref="B156:D156"/>
    <mergeCell ref="B157:D157"/>
    <mergeCell ref="B148:D148"/>
    <mergeCell ref="B149:D149"/>
    <mergeCell ref="B150:D150"/>
    <mergeCell ref="B151:D151"/>
    <mergeCell ref="B152:D152"/>
    <mergeCell ref="B143:D143"/>
    <mergeCell ref="B144:D144"/>
    <mergeCell ref="B145:D145"/>
    <mergeCell ref="B146:D146"/>
    <mergeCell ref="B147:D147"/>
    <mergeCell ref="B138:D138"/>
    <mergeCell ref="B139:D139"/>
    <mergeCell ref="B140:D140"/>
    <mergeCell ref="B141:D141"/>
    <mergeCell ref="B142:D142"/>
    <mergeCell ref="B133:D133"/>
    <mergeCell ref="B134:D134"/>
    <mergeCell ref="B135:D135"/>
    <mergeCell ref="B136:D136"/>
    <mergeCell ref="B137:D137"/>
    <mergeCell ref="B128:D128"/>
    <mergeCell ref="B129:D129"/>
    <mergeCell ref="B130:D130"/>
    <mergeCell ref="B131:D131"/>
    <mergeCell ref="B132:D132"/>
    <mergeCell ref="B123:D123"/>
    <mergeCell ref="B124:D124"/>
    <mergeCell ref="B125:D125"/>
    <mergeCell ref="B126:D126"/>
    <mergeCell ref="B127:D127"/>
    <mergeCell ref="B118:D118"/>
    <mergeCell ref="B119:D119"/>
    <mergeCell ref="B120:D120"/>
    <mergeCell ref="B121:D121"/>
    <mergeCell ref="B122:D122"/>
    <mergeCell ref="B113:D113"/>
    <mergeCell ref="B114:D114"/>
    <mergeCell ref="B115:D115"/>
    <mergeCell ref="B116:D116"/>
    <mergeCell ref="B117:D117"/>
    <mergeCell ref="B108:D108"/>
    <mergeCell ref="B109:D109"/>
    <mergeCell ref="B110:D110"/>
    <mergeCell ref="B111:D111"/>
    <mergeCell ref="B112:D112"/>
    <mergeCell ref="B103:D103"/>
    <mergeCell ref="B104:D104"/>
    <mergeCell ref="B105:D105"/>
    <mergeCell ref="B106:D106"/>
    <mergeCell ref="B107:D107"/>
    <mergeCell ref="B98:D98"/>
    <mergeCell ref="B99:D99"/>
    <mergeCell ref="B100:D100"/>
    <mergeCell ref="B101:D101"/>
    <mergeCell ref="B102:D102"/>
    <mergeCell ref="B93:D93"/>
    <mergeCell ref="B94:D94"/>
    <mergeCell ref="B95:D95"/>
    <mergeCell ref="B96:D96"/>
    <mergeCell ref="B97:D97"/>
    <mergeCell ref="B77:D77"/>
    <mergeCell ref="B88:D88"/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D14:H14"/>
    <mergeCell ref="B15:H15"/>
    <mergeCell ref="B16:D16"/>
    <mergeCell ref="B20:D20"/>
    <mergeCell ref="B64:H64"/>
    <mergeCell ref="B66:D66"/>
    <mergeCell ref="B65:D65"/>
    <mergeCell ref="A167:H167"/>
    <mergeCell ref="D168:H168"/>
    <mergeCell ref="B169:H169"/>
    <mergeCell ref="B68:D68"/>
    <mergeCell ref="B69:D69"/>
    <mergeCell ref="B70:D70"/>
    <mergeCell ref="B71:D71"/>
    <mergeCell ref="B72:D72"/>
    <mergeCell ref="B67:D67"/>
    <mergeCell ref="A62:H62"/>
    <mergeCell ref="D63:H63"/>
    <mergeCell ref="B78:D78"/>
    <mergeCell ref="B79:D79"/>
    <mergeCell ref="B80:D80"/>
    <mergeCell ref="B81:D81"/>
    <mergeCell ref="B82:D82"/>
    <mergeCell ref="B73:D73"/>
    <mergeCell ref="B74:D74"/>
    <mergeCell ref="B75:D75"/>
    <mergeCell ref="B76:D76"/>
    <mergeCell ref="B170:D170"/>
    <mergeCell ref="B171:D171"/>
    <mergeCell ref="B172:D172"/>
    <mergeCell ref="B173:D173"/>
    <mergeCell ref="B174:D174"/>
    <mergeCell ref="B175:D175"/>
    <mergeCell ref="B176:D176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88:D188"/>
    <mergeCell ref="B189:D189"/>
    <mergeCell ref="B190:D190"/>
    <mergeCell ref="B191:D191"/>
    <mergeCell ref="B192:D192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04:D204"/>
    <mergeCell ref="B205:D205"/>
    <mergeCell ref="B206:D206"/>
    <mergeCell ref="B207:D207"/>
    <mergeCell ref="B208:D208"/>
    <mergeCell ref="B209:D209"/>
    <mergeCell ref="B210:D210"/>
    <mergeCell ref="B211:D211"/>
    <mergeCell ref="B212:D212"/>
    <mergeCell ref="B213:D213"/>
    <mergeCell ref="B214:D214"/>
    <mergeCell ref="B215:D215"/>
    <mergeCell ref="B216:D216"/>
    <mergeCell ref="B217:D217"/>
    <mergeCell ref="B218:D218"/>
    <mergeCell ref="B219:D219"/>
    <mergeCell ref="B220:D220"/>
    <mergeCell ref="B221:D221"/>
    <mergeCell ref="B222:D222"/>
    <mergeCell ref="B223:D223"/>
    <mergeCell ref="B224:D224"/>
    <mergeCell ref="B225:D225"/>
    <mergeCell ref="B226:D226"/>
    <mergeCell ref="B227:D227"/>
    <mergeCell ref="B228:D228"/>
    <mergeCell ref="B229:D229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39:D239"/>
    <mergeCell ref="B240:D240"/>
    <mergeCell ref="B241:D241"/>
    <mergeCell ref="B242:D242"/>
    <mergeCell ref="B243:D243"/>
    <mergeCell ref="B244:D244"/>
    <mergeCell ref="B245:D245"/>
    <mergeCell ref="B246:D246"/>
    <mergeCell ref="A248:H248"/>
    <mergeCell ref="D249:H249"/>
    <mergeCell ref="B250:H250"/>
    <mergeCell ref="B251:D251"/>
    <mergeCell ref="B252:D252"/>
    <mergeCell ref="B253:D253"/>
    <mergeCell ref="B254:D254"/>
    <mergeCell ref="B255:D255"/>
    <mergeCell ref="B256:D256"/>
    <mergeCell ref="B257:D257"/>
    <mergeCell ref="B258:D258"/>
    <mergeCell ref="B259:D259"/>
    <mergeCell ref="B260:D260"/>
    <mergeCell ref="B261:D261"/>
    <mergeCell ref="B262:D262"/>
    <mergeCell ref="B263:D263"/>
    <mergeCell ref="B264:D264"/>
    <mergeCell ref="B265:D265"/>
    <mergeCell ref="B266:D266"/>
    <mergeCell ref="B267:D267"/>
    <mergeCell ref="B268:D268"/>
    <mergeCell ref="B269:D269"/>
    <mergeCell ref="B270:D270"/>
    <mergeCell ref="B271:D271"/>
    <mergeCell ref="B272:D272"/>
    <mergeCell ref="B273:D273"/>
    <mergeCell ref="B274:D274"/>
    <mergeCell ref="B275:D275"/>
    <mergeCell ref="B276:D276"/>
    <mergeCell ref="B277:D277"/>
    <mergeCell ref="B278:D278"/>
    <mergeCell ref="B279:D279"/>
    <mergeCell ref="B280:D280"/>
    <mergeCell ref="B281:D281"/>
    <mergeCell ref="B282:D282"/>
    <mergeCell ref="B283:D283"/>
    <mergeCell ref="B284:D284"/>
    <mergeCell ref="B285:D285"/>
    <mergeCell ref="B286:D286"/>
    <mergeCell ref="B287:D287"/>
    <mergeCell ref="B288:D288"/>
    <mergeCell ref="B289:D289"/>
    <mergeCell ref="B290:D290"/>
    <mergeCell ref="B291:D291"/>
    <mergeCell ref="B292:D292"/>
    <mergeCell ref="B293:D293"/>
    <mergeCell ref="B294:D294"/>
    <mergeCell ref="B295:D295"/>
    <mergeCell ref="B296:D296"/>
    <mergeCell ref="B297:D297"/>
    <mergeCell ref="B298:D298"/>
    <mergeCell ref="B299:D299"/>
    <mergeCell ref="B300:D300"/>
    <mergeCell ref="B301:D301"/>
    <mergeCell ref="B302:D302"/>
    <mergeCell ref="B303:D303"/>
    <mergeCell ref="B304:D304"/>
    <mergeCell ref="B305:D305"/>
    <mergeCell ref="B306:D306"/>
    <mergeCell ref="B307:D307"/>
    <mergeCell ref="B308:D308"/>
    <mergeCell ref="B309:D309"/>
    <mergeCell ref="B310:D310"/>
    <mergeCell ref="B311:D311"/>
    <mergeCell ref="B312:D312"/>
    <mergeCell ref="B313:D313"/>
    <mergeCell ref="B314:D314"/>
    <mergeCell ref="B315:D315"/>
    <mergeCell ref="B316:D316"/>
    <mergeCell ref="B317:D317"/>
    <mergeCell ref="B318:D318"/>
    <mergeCell ref="B319:D319"/>
    <mergeCell ref="B320:D320"/>
    <mergeCell ref="B321:D321"/>
    <mergeCell ref="B322:D322"/>
    <mergeCell ref="B323:D323"/>
    <mergeCell ref="B324:D324"/>
    <mergeCell ref="B325:D325"/>
    <mergeCell ref="B326:D326"/>
    <mergeCell ref="B327:D327"/>
    <mergeCell ref="B328:D328"/>
    <mergeCell ref="B329:D329"/>
    <mergeCell ref="B330:D330"/>
    <mergeCell ref="B331:D331"/>
    <mergeCell ref="B332:D332"/>
    <mergeCell ref="B333:D333"/>
    <mergeCell ref="B334:D334"/>
    <mergeCell ref="B335:D335"/>
    <mergeCell ref="B336:D336"/>
    <mergeCell ref="B337:D337"/>
    <mergeCell ref="B338:D338"/>
    <mergeCell ref="B339:D339"/>
    <mergeCell ref="B340:D340"/>
    <mergeCell ref="B341:D341"/>
    <mergeCell ref="B354:D354"/>
    <mergeCell ref="B355:D355"/>
    <mergeCell ref="B356:D356"/>
    <mergeCell ref="A343:H343"/>
    <mergeCell ref="D344:H344"/>
    <mergeCell ref="B345:H345"/>
    <mergeCell ref="A351:H351"/>
    <mergeCell ref="D352:H352"/>
    <mergeCell ref="B353:H353"/>
    <mergeCell ref="B346:D346"/>
    <mergeCell ref="B347:D347"/>
    <mergeCell ref="B348:D348"/>
    <mergeCell ref="B349:D349"/>
    <mergeCell ref="B431:D431"/>
    <mergeCell ref="B357:D357"/>
    <mergeCell ref="A422:H422"/>
    <mergeCell ref="D423:H423"/>
    <mergeCell ref="B424:H424"/>
    <mergeCell ref="B425:D425"/>
    <mergeCell ref="B426:D426"/>
    <mergeCell ref="A428:H428"/>
    <mergeCell ref="D429:H429"/>
    <mergeCell ref="B430:H430"/>
    <mergeCell ref="B358:D358"/>
    <mergeCell ref="B359:D359"/>
    <mergeCell ref="B360:D360"/>
    <mergeCell ref="B361:D361"/>
    <mergeCell ref="B364:D364"/>
    <mergeCell ref="B365:D365"/>
    <mergeCell ref="B366:D366"/>
    <mergeCell ref="B367:D367"/>
    <mergeCell ref="B368:D368"/>
    <mergeCell ref="B369:D369"/>
    <mergeCell ref="B370:D370"/>
    <mergeCell ref="B371:D371"/>
    <mergeCell ref="B372:D372"/>
    <mergeCell ref="B373:D373"/>
    <mergeCell ref="B440:D440"/>
    <mergeCell ref="B441:D441"/>
    <mergeCell ref="B442:D442"/>
    <mergeCell ref="B443:D443"/>
    <mergeCell ref="B444:D444"/>
    <mergeCell ref="B445:D445"/>
    <mergeCell ref="B446:D446"/>
    <mergeCell ref="B447:D447"/>
    <mergeCell ref="B448:D448"/>
    <mergeCell ref="B449:D449"/>
    <mergeCell ref="B450:D450"/>
    <mergeCell ref="B451:D451"/>
    <mergeCell ref="B452:D452"/>
    <mergeCell ref="B453:D453"/>
    <mergeCell ref="B454:D454"/>
    <mergeCell ref="B455:D455"/>
    <mergeCell ref="B456:D456"/>
    <mergeCell ref="B457:D457"/>
    <mergeCell ref="B458:D458"/>
    <mergeCell ref="B459:D459"/>
    <mergeCell ref="B460:D460"/>
    <mergeCell ref="B461:D461"/>
    <mergeCell ref="B462:D462"/>
    <mergeCell ref="B463:D463"/>
    <mergeCell ref="B464:D464"/>
    <mergeCell ref="B465:D465"/>
    <mergeCell ref="B466:D466"/>
    <mergeCell ref="B467:D467"/>
    <mergeCell ref="B468:D468"/>
    <mergeCell ref="B469:D469"/>
    <mergeCell ref="B470:D470"/>
    <mergeCell ref="B471:D471"/>
    <mergeCell ref="B472:D472"/>
    <mergeCell ref="B473:D473"/>
    <mergeCell ref="B474:D474"/>
    <mergeCell ref="B475:D475"/>
    <mergeCell ref="B489:D489"/>
    <mergeCell ref="B490:D490"/>
    <mergeCell ref="B491:D491"/>
    <mergeCell ref="B492:D492"/>
    <mergeCell ref="B493:D493"/>
    <mergeCell ref="B476:D476"/>
    <mergeCell ref="B477:D477"/>
    <mergeCell ref="B478:D478"/>
    <mergeCell ref="B479:D479"/>
    <mergeCell ref="B480:D480"/>
    <mergeCell ref="B481:D481"/>
    <mergeCell ref="B482:D482"/>
    <mergeCell ref="B483:D483"/>
    <mergeCell ref="B484:D484"/>
    <mergeCell ref="B527:D527"/>
    <mergeCell ref="B432:D432"/>
    <mergeCell ref="B433:D433"/>
    <mergeCell ref="B434:D434"/>
    <mergeCell ref="B435:D435"/>
    <mergeCell ref="B436:D436"/>
    <mergeCell ref="B437:D437"/>
    <mergeCell ref="B438:D438"/>
    <mergeCell ref="B439:D439"/>
    <mergeCell ref="B512:D512"/>
    <mergeCell ref="B513:D513"/>
    <mergeCell ref="B514:D514"/>
    <mergeCell ref="B515:D515"/>
    <mergeCell ref="B516:D516"/>
    <mergeCell ref="B517:D517"/>
    <mergeCell ref="B518:D518"/>
    <mergeCell ref="B519:D519"/>
    <mergeCell ref="B520:D520"/>
    <mergeCell ref="B503:D503"/>
    <mergeCell ref="B504:D504"/>
    <mergeCell ref="B505:D505"/>
    <mergeCell ref="B506:D506"/>
    <mergeCell ref="B507:D507"/>
    <mergeCell ref="B508:D508"/>
    <mergeCell ref="B18:D18"/>
    <mergeCell ref="B19:D19"/>
    <mergeCell ref="B521:D521"/>
    <mergeCell ref="B522:D522"/>
    <mergeCell ref="B523:D523"/>
    <mergeCell ref="B524:D524"/>
    <mergeCell ref="B525:D525"/>
    <mergeCell ref="B526:D526"/>
    <mergeCell ref="B509:D509"/>
    <mergeCell ref="B510:D510"/>
    <mergeCell ref="B511:D511"/>
    <mergeCell ref="B494:D494"/>
    <mergeCell ref="B495:D495"/>
    <mergeCell ref="B496:D496"/>
    <mergeCell ref="B497:D497"/>
    <mergeCell ref="B498:D498"/>
    <mergeCell ref="B499:D499"/>
    <mergeCell ref="B500:D500"/>
    <mergeCell ref="B501:D501"/>
    <mergeCell ref="B502:D502"/>
    <mergeCell ref="B485:D485"/>
    <mergeCell ref="B486:D486"/>
    <mergeCell ref="B487:D487"/>
    <mergeCell ref="B488:D488"/>
    <mergeCell ref="B374:D374"/>
    <mergeCell ref="B375:D375"/>
    <mergeCell ref="B376:D376"/>
    <mergeCell ref="B377:D377"/>
    <mergeCell ref="B378:D378"/>
    <mergeCell ref="B379:D379"/>
    <mergeCell ref="B380:D380"/>
    <mergeCell ref="B381:D381"/>
    <mergeCell ref="B382:D382"/>
    <mergeCell ref="B394:D394"/>
    <mergeCell ref="B395:D395"/>
    <mergeCell ref="B396:D396"/>
    <mergeCell ref="B397:D397"/>
    <mergeCell ref="B398:D398"/>
    <mergeCell ref="B417:D417"/>
    <mergeCell ref="B418:D418"/>
    <mergeCell ref="B383:D383"/>
    <mergeCell ref="B384:D384"/>
    <mergeCell ref="B385:D385"/>
    <mergeCell ref="B386:D386"/>
    <mergeCell ref="B387:D387"/>
    <mergeCell ref="B388:D388"/>
    <mergeCell ref="B389:D389"/>
    <mergeCell ref="B390:D390"/>
    <mergeCell ref="B391:D391"/>
    <mergeCell ref="B419:D419"/>
    <mergeCell ref="B420:D420"/>
    <mergeCell ref="B362:D362"/>
    <mergeCell ref="B363:D363"/>
    <mergeCell ref="B408:D408"/>
    <mergeCell ref="B409:D409"/>
    <mergeCell ref="B410:D410"/>
    <mergeCell ref="B411:D411"/>
    <mergeCell ref="B412:D412"/>
    <mergeCell ref="B413:D413"/>
    <mergeCell ref="B414:D414"/>
    <mergeCell ref="B415:D415"/>
    <mergeCell ref="B416:D416"/>
    <mergeCell ref="B399:D399"/>
    <mergeCell ref="B400:D400"/>
    <mergeCell ref="B401:D401"/>
    <mergeCell ref="B402:D402"/>
    <mergeCell ref="B403:D403"/>
    <mergeCell ref="B404:D404"/>
    <mergeCell ref="B405:D405"/>
    <mergeCell ref="B406:D406"/>
    <mergeCell ref="B407:D407"/>
    <mergeCell ref="B392:D392"/>
    <mergeCell ref="B393:D39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2024-02-19T11:31:34Z</cp:lastPrinted>
  <dcterms:created xsi:type="dcterms:W3CDTF">2022-01-04T07:12:58Z</dcterms:created>
  <dcterms:modified xsi:type="dcterms:W3CDTF">2025-07-15T05:57:58Z</dcterms:modified>
</cp:coreProperties>
</file>