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5\05 May\17936ՊԵԿ նոր նախագիծ\attachments_1161667\"/>
    </mc:Choice>
  </mc:AlternateContent>
  <bookViews>
    <workbookView xWindow="0" yWindow="0" windowWidth="28800" windowHeight="12180"/>
  </bookViews>
  <sheets>
    <sheet name="Հավելված 1" sheetId="24" r:id="rId1"/>
    <sheet name="Հավելված 2" sheetId="31" r:id="rId2"/>
    <sheet name="Հավելված 3" sheetId="5" r:id="rId3"/>
    <sheet name="Հավելված 4" sheetId="32" r:id="rId4"/>
    <sheet name="Հավելված 5 " sheetId="7" r:id="rId5"/>
    <sheet name="Հավելված 6" sheetId="23" r:id="rId6"/>
  </sheets>
  <definedNames>
    <definedName name="_xlnm._FilterDatabase" localSheetId="2" hidden="1">'Հավելված 3'!$F$1:$F$30</definedName>
    <definedName name="_xlnm._FilterDatabase" localSheetId="4" hidden="1">'Հավելված 5 '!$A$1:$A$20</definedName>
    <definedName name="_xlnm.Print_Area" localSheetId="0">'Հավելված 1'!$A$1:$I$15</definedName>
    <definedName name="_xlnm.Print_Area" localSheetId="2">'Հավելված 3'!$A$1:$I$78</definedName>
    <definedName name="_xlnm.Print_Area" localSheetId="4">'Հավելված 5 '!$A$1:$L$81</definedName>
    <definedName name="_xlnm.Print_Area" localSheetId="5">'Հավելված 6'!$A$1:$G$22</definedName>
    <definedName name="_xlnm.Print_Titles" localSheetId="2">'Հավելված 3'!$6:$7</definedName>
  </definedNames>
  <calcPr calcId="162913"/>
</workbook>
</file>

<file path=xl/calcChain.xml><?xml version="1.0" encoding="utf-8"?>
<calcChain xmlns="http://schemas.openxmlformats.org/spreadsheetml/2006/main">
  <c r="I71" i="5" l="1"/>
  <c r="G22" i="23" l="1"/>
  <c r="G21" i="23" s="1"/>
  <c r="G20" i="23" s="1"/>
  <c r="G19" i="23" s="1"/>
  <c r="H27" i="5"/>
  <c r="G27" i="5"/>
  <c r="I27" i="5"/>
  <c r="G10" i="23"/>
  <c r="G18" i="23"/>
  <c r="G17" i="23" l="1"/>
  <c r="G16" i="23"/>
  <c r="G14" i="23" s="1"/>
  <c r="G9" i="23" s="1"/>
  <c r="G8" i="23" s="1"/>
  <c r="I78" i="5" l="1"/>
  <c r="K35" i="7" l="1"/>
  <c r="K34" i="7" s="1"/>
  <c r="K33" i="7" s="1"/>
  <c r="L35" i="7"/>
  <c r="L34" i="7" s="1"/>
  <c r="L33" i="7" s="1"/>
  <c r="J35" i="7"/>
  <c r="J34" i="7" s="1"/>
  <c r="J33" i="7" s="1"/>
  <c r="H70" i="5" l="1"/>
  <c r="H69" i="5" s="1"/>
  <c r="H68" i="5" s="1"/>
  <c r="H67" i="5" s="1"/>
  <c r="H65" i="5" s="1"/>
  <c r="E19" i="32" s="1"/>
  <c r="I70" i="5"/>
  <c r="I69" i="5" s="1"/>
  <c r="I68" i="5" s="1"/>
  <c r="I67" i="5" s="1"/>
  <c r="I65" i="5" s="1"/>
  <c r="G70" i="5"/>
  <c r="G69" i="5" s="1"/>
  <c r="G68" i="5" s="1"/>
  <c r="G67" i="5" s="1"/>
  <c r="G65" i="5" s="1"/>
  <c r="H77" i="5"/>
  <c r="H76" i="5" s="1"/>
  <c r="H75" i="5" s="1"/>
  <c r="H74" i="5" s="1"/>
  <c r="H72" i="5" s="1"/>
  <c r="K65" i="7" s="1"/>
  <c r="K64" i="7" s="1"/>
  <c r="I77" i="5"/>
  <c r="I76" i="5" s="1"/>
  <c r="I75" i="5" s="1"/>
  <c r="I74" i="5" s="1"/>
  <c r="I72" i="5" s="1"/>
  <c r="L65" i="7" s="1"/>
  <c r="L64" i="7" s="1"/>
  <c r="G77" i="5"/>
  <c r="G76" i="5" s="1"/>
  <c r="G75" i="5" s="1"/>
  <c r="G74" i="5" s="1"/>
  <c r="G72" i="5" s="1"/>
  <c r="J65" i="7" s="1"/>
  <c r="J64" i="7" s="1"/>
  <c r="F20" i="32" l="1"/>
  <c r="E20" i="32"/>
  <c r="E17" i="32" s="1"/>
  <c r="E15" i="32" s="1"/>
  <c r="D20" i="32"/>
  <c r="I63" i="5"/>
  <c r="I61" i="5" s="1"/>
  <c r="L78" i="7"/>
  <c r="L77" i="7" s="1"/>
  <c r="L76" i="7" s="1"/>
  <c r="F19" i="32"/>
  <c r="H63" i="5"/>
  <c r="H61" i="5" s="1"/>
  <c r="K78" i="7"/>
  <c r="K77" i="7" s="1"/>
  <c r="K76" i="7" s="1"/>
  <c r="J78" i="7"/>
  <c r="J77" i="7" s="1"/>
  <c r="J76" i="7" s="1"/>
  <c r="G63" i="5"/>
  <c r="G61" i="5" s="1"/>
  <c r="D19" i="32"/>
  <c r="F17" i="32" l="1"/>
  <c r="F15" i="32" s="1"/>
  <c r="D17" i="32"/>
  <c r="D15" i="32" s="1"/>
  <c r="G38" i="5"/>
  <c r="H38" i="5"/>
  <c r="I38" i="5"/>
  <c r="H53" i="5"/>
  <c r="H52" i="5" s="1"/>
  <c r="H51" i="5" s="1"/>
  <c r="H50" i="5" s="1"/>
  <c r="H48" i="5" s="1"/>
  <c r="H46" i="5" s="1"/>
  <c r="G30" i="5"/>
  <c r="G53" i="5"/>
  <c r="G52" i="5" s="1"/>
  <c r="G51" i="5" s="1"/>
  <c r="G50" i="5" s="1"/>
  <c r="G48" i="5" s="1"/>
  <c r="G46" i="5" s="1"/>
  <c r="O47" i="5"/>
  <c r="H44" i="5" l="1"/>
  <c r="H42" i="5" s="1"/>
  <c r="H40" i="5" s="1"/>
  <c r="K72" i="7"/>
  <c r="K71" i="7" s="1"/>
  <c r="K70" i="7" s="1"/>
  <c r="K29" i="7"/>
  <c r="K28" i="7" s="1"/>
  <c r="K27" i="7" s="1"/>
  <c r="G44" i="5"/>
  <c r="J72" i="7"/>
  <c r="J71" i="7" s="1"/>
  <c r="J70" i="7" s="1"/>
  <c r="J29" i="7"/>
  <c r="J28" i="7" s="1"/>
  <c r="J27" i="7" s="1"/>
  <c r="H30" i="5"/>
  <c r="G15" i="24"/>
  <c r="G14" i="24" s="1"/>
  <c r="G13" i="24" s="1"/>
  <c r="I53" i="5"/>
  <c r="I52" i="5" s="1"/>
  <c r="I51" i="5" s="1"/>
  <c r="I50" i="5" s="1"/>
  <c r="I48" i="5" s="1"/>
  <c r="I46" i="5" s="1"/>
  <c r="H15" i="24"/>
  <c r="H14" i="24" s="1"/>
  <c r="H13" i="24" s="1"/>
  <c r="G42" i="5"/>
  <c r="G40" i="5" s="1"/>
  <c r="O21" i="5"/>
  <c r="L72" i="7" l="1"/>
  <c r="L71" i="7" s="1"/>
  <c r="L70" i="7" s="1"/>
  <c r="L29" i="7"/>
  <c r="L28" i="7" s="1"/>
  <c r="L27" i="7" s="1"/>
  <c r="I44" i="5"/>
  <c r="I42" i="5" s="1"/>
  <c r="I40" i="5" s="1"/>
  <c r="I15" i="24"/>
  <c r="I14" i="24" s="1"/>
  <c r="I13" i="24" s="1"/>
  <c r="E12" i="31"/>
  <c r="F12" i="31"/>
  <c r="F10" i="31" s="1"/>
  <c r="G12" i="31"/>
  <c r="G10" i="31" s="1"/>
  <c r="E10" i="31"/>
  <c r="G37" i="5" l="1"/>
  <c r="G36" i="5" s="1"/>
  <c r="G35" i="5" s="1"/>
  <c r="G33" i="5" s="1"/>
  <c r="H37" i="5"/>
  <c r="H36" i="5" s="1"/>
  <c r="H35" i="5" s="1"/>
  <c r="I37" i="5"/>
  <c r="I36" i="5" s="1"/>
  <c r="I35" i="5" l="1"/>
  <c r="I33" i="5" s="1"/>
  <c r="I31" i="5" s="1"/>
  <c r="G31" i="5"/>
  <c r="G12" i="24" s="1"/>
  <c r="H33" i="5"/>
  <c r="H31" i="5" s="1"/>
  <c r="K59" i="7" l="1"/>
  <c r="K22" i="7"/>
  <c r="J22" i="7"/>
  <c r="J59" i="7"/>
  <c r="L59" i="7"/>
  <c r="L22" i="7"/>
  <c r="H12" i="24"/>
  <c r="E14" i="32"/>
  <c r="E12" i="32" s="1"/>
  <c r="E10" i="32" s="1"/>
  <c r="E8" i="32" s="1"/>
  <c r="D14" i="32"/>
  <c r="D12" i="32" s="1"/>
  <c r="D10" i="32" s="1"/>
  <c r="D8" i="32" s="1"/>
  <c r="H14" i="31"/>
  <c r="F14" i="32"/>
  <c r="F12" i="32" s="1"/>
  <c r="I12" i="24"/>
  <c r="G29" i="5"/>
  <c r="G26" i="5" s="1"/>
  <c r="H29" i="5"/>
  <c r="H26" i="5" s="1"/>
  <c r="I29" i="5"/>
  <c r="I26" i="5" s="1"/>
  <c r="F10" i="32" l="1"/>
  <c r="F8" i="32" s="1"/>
  <c r="H12" i="31" l="1"/>
  <c r="H10" i="31" s="1"/>
  <c r="D14" i="31"/>
  <c r="D12" i="31" s="1"/>
  <c r="D10" i="31" s="1"/>
  <c r="G25" i="5" l="1"/>
  <c r="G24" i="5" s="1"/>
  <c r="G22" i="5" s="1"/>
  <c r="G20" i="5" s="1"/>
  <c r="G18" i="5" s="1"/>
  <c r="J12" i="7" l="1"/>
  <c r="J11" i="7" s="1"/>
  <c r="J10" i="7" s="1"/>
  <c r="J9" i="7" s="1"/>
  <c r="J49" i="7"/>
  <c r="J48" i="7" s="1"/>
  <c r="J47" i="7" s="1"/>
  <c r="J46" i="7" s="1"/>
  <c r="G11" i="24"/>
  <c r="G10" i="24" s="1"/>
  <c r="H25" i="5"/>
  <c r="H24" i="5" s="1"/>
  <c r="H22" i="5" s="1"/>
  <c r="H20" i="5" s="1"/>
  <c r="I25" i="5"/>
  <c r="I24" i="5" s="1"/>
  <c r="I22" i="5" s="1"/>
  <c r="I20" i="5" s="1"/>
  <c r="L12" i="7" l="1"/>
  <c r="L49" i="7"/>
  <c r="L48" i="7" s="1"/>
  <c r="L47" i="7" s="1"/>
  <c r="L46" i="7" s="1"/>
  <c r="K12" i="7"/>
  <c r="K49" i="7"/>
  <c r="K48" i="7" s="1"/>
  <c r="K47" i="7" s="1"/>
  <c r="K46" i="7" s="1"/>
  <c r="H18" i="5"/>
  <c r="H11" i="24"/>
  <c r="I18" i="5"/>
  <c r="I11" i="24"/>
  <c r="K11" i="7" l="1"/>
  <c r="K10" i="7" s="1"/>
  <c r="K9" i="7" s="1"/>
  <c r="L11" i="7"/>
  <c r="L10" i="7" s="1"/>
  <c r="L9" i="7" s="1"/>
  <c r="I10" i="24" l="1"/>
  <c r="I9" i="24" s="1"/>
  <c r="I8" i="24" s="1"/>
  <c r="H10" i="24"/>
  <c r="H9" i="24" s="1"/>
  <c r="H8" i="24" s="1"/>
  <c r="I16" i="5" l="1"/>
  <c r="I14" i="5" l="1"/>
  <c r="I12" i="5" l="1"/>
  <c r="I10" i="5" s="1"/>
  <c r="I8" i="5" s="1"/>
  <c r="H16" i="5"/>
  <c r="H14" i="5" s="1"/>
  <c r="H12" i="5" l="1"/>
  <c r="H10" i="5" s="1"/>
  <c r="H8" i="5" s="1"/>
  <c r="G16" i="5"/>
  <c r="G14" i="5" s="1"/>
  <c r="G12" i="5" s="1"/>
  <c r="G9" i="24"/>
  <c r="G8" i="24" s="1"/>
  <c r="G10" i="5" l="1"/>
  <c r="G8" i="5" s="1"/>
</calcChain>
</file>

<file path=xl/sharedStrings.xml><?xml version="1.0" encoding="utf-8"?>
<sst xmlns="http://schemas.openxmlformats.org/spreadsheetml/2006/main" count="366" uniqueCount="207">
  <si>
    <t>Ծրագրային դասիչը</t>
  </si>
  <si>
    <t>ՀՀ պետական եկամուտների կոմիտե</t>
  </si>
  <si>
    <t>Հարկային և մաքսային ծառայություններ</t>
  </si>
  <si>
    <t>այդ թվում՝</t>
  </si>
  <si>
    <t>01</t>
  </si>
  <si>
    <t>02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</si>
  <si>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</si>
  <si>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Գործառնական դասիչը</t>
  </si>
  <si>
    <t xml:space="preserve">ԸՆԴԱՄԵՆԸ ԾԱԽՍԵՐ                                                                     </t>
  </si>
  <si>
    <t xml:space="preserve">ԸՆԴՀԱՆՈՒՐ ԲՆՈՒՅԹԻ ՀԱՆՐԱՅԻՆ ԾԱՌԱՅՈՒԹՅՈՒՆՆԵՐ                                                                    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</si>
  <si>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</si>
  <si>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Ֆինանսական և հարկաբյուջետային հարաբերություններ                   </t>
  </si>
  <si>
    <t xml:space="preserve">Հարկային և մաքսային ծառայություններ                          </t>
  </si>
  <si>
    <t xml:space="preserve"> ՀՀ պետական եկամուտների կոմիտե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</si>
  <si>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</si>
  <si>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</si>
  <si>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</si>
  <si>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Հավելված N 2</t>
  </si>
  <si>
    <t>ԸՆԴԱՄԵՆԸ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</si>
  <si>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</si>
  <si>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Արդյունավետ հարկային և մաքսային հսկողության իրականացում, պետական բյուջեի եկամուտների ապահովում</t>
  </si>
  <si>
    <t>Ցուցանիշների փոփոխությունը (ավելացումները նշված են դրական նշանով, իսկ նվազեցումները՝ փակագծերում)</t>
  </si>
  <si>
    <t xml:space="preserve">Տարի </t>
  </si>
  <si>
    <t>Ծրագիր</t>
  </si>
  <si>
    <t>Միջոցառում</t>
  </si>
  <si>
    <t>ծրագիր</t>
  </si>
  <si>
    <t>միջոցառում</t>
  </si>
  <si>
    <t>բաժին</t>
  </si>
  <si>
    <t>խումբ</t>
  </si>
  <si>
    <t>դաս</t>
  </si>
  <si>
    <t xml:space="preserve"> ՀՀ պետական եկամուտների կոմիտեի տեխնիկական հագեցվածության բարելավում</t>
  </si>
  <si>
    <t xml:space="preserve"> 31001</t>
  </si>
  <si>
    <t xml:space="preserve"> ՈՉ ՖԻՆԱՆՍԱԿԱՆ ԱԿՏԻՎՆԵՐԻ ԳԾՈՎ ԾԱԽՍԵՐ</t>
  </si>
  <si>
    <t xml:space="preserve"> ՀԻՄՆԱԿԱՆ ՄԻՋՈՑՆԵՐ</t>
  </si>
  <si>
    <t xml:space="preserve"> ՀՀ պետական եկամուտների կոմիտեի տեխնիկական հագեցվածության բարելավում </t>
  </si>
  <si>
    <t xml:space="preserve"> Պետական մարմինների կողմից օգտագործվող ոչ ֆինանսական ակտիվների հետ գործառնություններ </t>
  </si>
  <si>
    <t>Առաջին կիսամյակ</t>
  </si>
  <si>
    <t>Ինն ամիս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</si>
  <si>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</si>
  <si>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</si>
  <si>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</si>
  <si>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Կառուցման աշխատանքներ</t>
  </si>
  <si>
    <t>Վերակառուցման, վերանորոգման և վերականգնման աշխատանքներ</t>
  </si>
  <si>
    <t>Նախագծահետազոտական, գեոդեզա-քարտեզագրական աշխատանքներ</t>
  </si>
  <si>
    <t>Ոչ ֆինանսական այլ ակտիվների ձեռքբերում</t>
  </si>
  <si>
    <t>այդ թվում`</t>
  </si>
  <si>
    <t xml:space="preserve">ՀՀ պետական եկամուտների կոմիտեի տեխնիկական հագեցվածության բարելավում 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</si>
  <si>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</si>
  <si>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</si>
  <si>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Ծրագիրը</t>
  </si>
  <si>
    <t>Միջոցառումը</t>
  </si>
  <si>
    <t>այդ թվում` ըստ կատարողների</t>
  </si>
  <si>
    <t>Հավելված N 5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</si>
  <si>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</si>
  <si>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</si>
  <si>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</si>
  <si>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>___________  ___-ի N _______     որոշման</t>
  </si>
  <si>
    <t>Ծառայությունների մատուցում</t>
  </si>
  <si>
    <t xml:space="preserve"> ՄԵՔԵՆԱՆԵՐ  ԵՎ  ՍԱՐՔԱՎՈՐՈՒՄՆԵՐ</t>
  </si>
  <si>
    <t xml:space="preserve"> այդ թվում`</t>
  </si>
  <si>
    <t>ՀՀ կառավարություն</t>
  </si>
  <si>
    <t xml:space="preserve"> Ծառայությունների մատուցում </t>
  </si>
  <si>
    <t xml:space="preserve"> Հարկային և մաքսային ծառայություններ</t>
  </si>
  <si>
    <t xml:space="preserve"> Հարկային և մաքսային ծառայություններ 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</si>
  <si>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 </t>
  </si>
  <si>
    <t xml:space="preserve"> 1023 </t>
  </si>
  <si>
    <t>Հավելված N 1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</si>
  <si>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</si>
  <si>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</si>
  <si>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</si>
  <si>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</si>
  <si>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</si>
  <si>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կիսամյակ</t>
  </si>
  <si>
    <t xml:space="preserve"> Ինն ամիս</t>
  </si>
  <si>
    <t xml:space="preserve"> Տարի</t>
  </si>
  <si>
    <t>1023</t>
  </si>
  <si>
    <t>1023 - 11001</t>
  </si>
  <si>
    <t>Հարկային և մաքսային քաղաքականության մշակման, պլանավորման, մոնիտորինգի, ծրագրերի համակարգման, գանձման, վերահսկողության և աջակցության ծառայություններ</t>
  </si>
  <si>
    <t xml:space="preserve">ՀՀ կառավարության 2025 թվականի </t>
  </si>
  <si>
    <t>հազար դրամներով</t>
  </si>
  <si>
    <t>1023 - 31001</t>
  </si>
  <si>
    <t>ՀՀ պետական եկամուտների կոմիտեի տեխնիկական հագեցվածության բարելավում</t>
  </si>
  <si>
    <t>Պետական մարմինների կողմից օգտագործվող ոչ ֆինանսական ակտիվների հետ գործառնություններ</t>
  </si>
  <si>
    <t>Հավելված N 3</t>
  </si>
  <si>
    <t>«ՀԱՅԱՍՏԱՆԻ ՀԱՆՐԱՊԵՏՈՒԹՅԱՆ 2025 ԹՎԱԿԱՆԻ ՊԵՏԱԿԱՆ ԲՅՈՒՋԵԻ ՄԱՍԻՆ» ՀԱՅԱՍՏԱՆԻ ՀԱՆՐԱՊԵՏՈՒԹՅԱՆ ՕՐԵՆՔԻ N 1 ՀԱՎԵԼՎԱԾԻ N 3 ԱՂՅՈՒՍԱԿՈՒՄ ԿԱՏԱՐՎՈՂ ՓՈՓՈԽՈՒԹՅՈՒՆՆԵՐԸ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</si>
  <si>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</si>
  <si>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</si>
  <si>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</si>
  <si>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</si>
  <si>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</si>
  <si>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</si>
  <si>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</si>
  <si>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</si>
  <si>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</si>
  <si>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</si>
  <si>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</si>
  <si>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</si>
  <si>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1023 - 11001 </t>
  </si>
  <si>
    <t xml:space="preserve"> Ծառայությունը մատուցողի անվանումը` ՀՀ պետական եկամուտների կոմիտե </t>
  </si>
  <si>
    <t/>
  </si>
  <si>
    <t xml:space="preserve"> Անվանումը </t>
  </si>
  <si>
    <t xml:space="preserve"> 1023 - 31001 </t>
  </si>
  <si>
    <t xml:space="preserve"> Ակտիվն օգտագործող կազմակերպության անվանումը` ՀՀ պետական եկամուտների կոմիտե </t>
  </si>
  <si>
    <t>Հավելված N 6</t>
  </si>
  <si>
    <t xml:space="preserve"> 1023 - 12001 </t>
  </si>
  <si>
    <t>Օտարերկրյա պետությունների ուսումնական հաստատություններ գործուղված մաքսային ծառայողների ուսուցում և վերապատրաստում</t>
  </si>
  <si>
    <t xml:space="preserve"> ՀՀ պետական եկամուտների կոմիտեի մաքսանենգության դեմ պայքարի վարչության շնագիտական կենտրոնի մաքսային ծառայողների ուսուցում (կինոլոգ) և վերապատրաստում (անասնաբույժ) </t>
  </si>
  <si>
    <t xml:space="preserve"> Տրանսֆերտների տրամադրում </t>
  </si>
  <si>
    <t xml:space="preserve"> Շահառուների ընտրության չափորոշիչները`  Ուսուցում և վերապատրաստում ստացող ունկնդիրներ (մաքսային ծառայողներ) </t>
  </si>
  <si>
    <t>Մեկ դասընթացի միջին տևողություն, (կինոլոգներ)  օր</t>
  </si>
  <si>
    <t>Մեկ դասընթացի միջին տևողություն, (անասնաբույժ) օր</t>
  </si>
  <si>
    <t xml:space="preserve"> - Համակարգչային ծառայություններ</t>
  </si>
  <si>
    <t>03</t>
  </si>
  <si>
    <t xml:space="preserve"> 1118</t>
  </si>
  <si>
    <t xml:space="preserve"> Համագործակցություն միջազգային կազմակերպությունների հետ</t>
  </si>
  <si>
    <t xml:space="preserve"> 12001</t>
  </si>
  <si>
    <t xml:space="preserve"> Միջազգային կազմակերպություններին ՀՀ անդամակցության վճարներ</t>
  </si>
  <si>
    <t xml:space="preserve"> ՀՀ արտաքին գործերի  նախարարություն</t>
  </si>
  <si>
    <t xml:space="preserve"> ԴՐԱՄԱՇՆՈՐՀՆԵՐ</t>
  </si>
  <si>
    <t xml:space="preserve"> Դրամաշնորհներ միջազգային  կազմակերպություններին</t>
  </si>
  <si>
    <t xml:space="preserve"> - Ընթացիկ դրամաշնորհներ միջազգային կազմակերպություններին</t>
  </si>
  <si>
    <t xml:space="preserve"> Արտաքին հարաբերություններ               </t>
  </si>
  <si>
    <t>1118</t>
  </si>
  <si>
    <t>Համագործակցություն միջազգային կազմակերպությունների հետ</t>
  </si>
  <si>
    <t>Միջազգային կազմակերպություններում ներգրավման միջոցով ՀՀ առաջնահերթությունների սպասարկում</t>
  </si>
  <si>
    <t>Միջազգային կազմակերպություններում արտաքին քաղաքական, անվտանգային, սոցիալ-տնտեսական, մշակութային և այլ ոլորտներին առնչվող ՀՀ հետաքրքրությունների առաջմղում</t>
  </si>
  <si>
    <t>1118 - 12001</t>
  </si>
  <si>
    <t>Միջազգային կազմակերպություններին ՀՀ անդամակցության վճարներ</t>
  </si>
  <si>
    <t>Միջազգային կազմակերպությունների աշխատանքներին ՀՀ մասնակցության, Հայաստանում նրանց կողմից տարբեր ծրագրերի իրականացման ապահովում</t>
  </si>
  <si>
    <t>Տրանսֆերտների տրամադրում</t>
  </si>
  <si>
    <t>«ՀԱՅԱՍՏԱՆԻ ՀԱՆՐԱՊԵՏՈՒԹՅԱՆ 2025 ԹՎԱԿԱՆԻ ՊԵՏԱԿԱՆ ԲՅՈՒՋԵԻ ՄԱՍԻՆ» ՀԱՅԱՍՏԱՆԻ ՀԱՆՐԱՊԵՏՈՒԹՅԱՆ ՕՐԵՆՔԻ N 1 ՀԱՎԵԼՎԱԾԻ N 2 ԱՂՅՈՒՍԱԿՈՒՄ ԿԱՏԱՐՎՈՂ ՎԵՐԱԲԱՇԽՈՒՄԸ, ՓՈՓՈԽՈՒԹՅՈՒՆՆԵՐԸ ԵՎ ՀԱՅԱՍՏԱՆԻ ՀԱՆՐԱՊԵՏՈՒԹՅԱՆ ԿԱՌԱՎԱՐՈՒԹՅԱՆ 2024 ԹՎԱԿԱՆԻ ԴԵԿՏԵՄԲԵՐԻ 27-Ի N 2060-Ն ՈՐՈՇՄԱՆ N 5 ՀԱՎԵԼՎԱԾԻ N 1 ԱՂՅՈՒՍԱԿՈՒՄ ԿԱՏԱՐՎՈՂ ՓՈՓՈԽՈՒԹՅՈՒՆՆԵՐԸ</t>
  </si>
  <si>
    <t>ՀՀ արտաքին գործերի  նախարարություն</t>
  </si>
  <si>
    <t>Ցուցանիշների փոփոխությունը (ավելացումները նշված են դրական նշանով)</t>
  </si>
  <si>
    <t xml:space="preserve"> 1118 - 12001 </t>
  </si>
  <si>
    <t xml:space="preserve"> Միջազգային կազմակերպությունների աշխատանքներին ՀՀ մասնակցության, Հայաստանում նրանց կողմից տարբեր ծրագրերի իրականացման ապահովում </t>
  </si>
  <si>
    <t xml:space="preserve"> Շահառուների ընտրության չափորոշիչները` ՀՀ անդամակցող միջազգային կազմակերպություններ </t>
  </si>
  <si>
    <t xml:space="preserve"> ԸՆԴԱՄԵՆԸ 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</si>
  <si>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</si>
  <si>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</si>
  <si>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</si>
  <si>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</si>
  <si>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ՀՀ բարձր տեխնոլոգիական արդյունաբերության նախարարություն</t>
  </si>
  <si>
    <t xml:space="preserve"> 1235</t>
  </si>
  <si>
    <t xml:space="preserve"> Թվային փոխակերպման գործընթացի իրականացում</t>
  </si>
  <si>
    <t xml:space="preserve"> Միասնական թվային միջավայրի ձևավորում</t>
  </si>
  <si>
    <t xml:space="preserve"> ՀՀ կառավարություն</t>
  </si>
  <si>
    <t xml:space="preserve"> ԱՅԼ ՀԻՄՆԱԿԱՆ ՄԻՋՈՑՆԵՐ</t>
  </si>
  <si>
    <t xml:space="preserve"> - Ոչ նյութական հիմնական միջոցներ</t>
  </si>
  <si>
    <t>ՀՀ բարձր տեխնոլոգիական արդյունաբերության նախարարություն</t>
  </si>
  <si>
    <t xml:space="preserve"> Միասնական թվային միջավայրի ձևավորում </t>
  </si>
  <si>
    <t xml:space="preserve"> 1235 </t>
  </si>
  <si>
    <t xml:space="preserve"> Թվային փոխակերպման գործընթացի իրականացում </t>
  </si>
  <si>
    <t xml:space="preserve"> 1235 - 31001 </t>
  </si>
  <si>
    <t>Միասնական թվային միջավայրի ձևավորում</t>
  </si>
  <si>
    <t xml:space="preserve"> Թվային փոխակերպման գործընթացի շրջանակներում թվայնացման համակարգերի ներդրում և կայքերի արդիականացում </t>
  </si>
  <si>
    <t xml:space="preserve"> Պետական մարմինների կողմից օգտագործվող ոչ ֆինանսական ակտիվների հետ գործառնություններ</t>
  </si>
  <si>
    <t xml:space="preserve"> Ակտիվն օգտագործող կազմակերպության անվանումը` Հանրային իշխանության մարմիններ </t>
  </si>
  <si>
    <t>Թվայնացվող ծրագրեր, հատ</t>
  </si>
  <si>
    <t xml:space="preserve"> Համագործակցություն միջազգային կազմակերպությունների հետ </t>
  </si>
  <si>
    <t xml:space="preserve">ՀՀ արտաքին գործերի  նախարարություն </t>
  </si>
  <si>
    <t xml:space="preserve">ՀՀ պետական եկամուտների կոմիտե </t>
  </si>
  <si>
    <t>Աղյուսակ N 1</t>
  </si>
  <si>
    <t>Աղյուսակ N 2</t>
  </si>
  <si>
    <t>ԲՍԿ</t>
  </si>
  <si>
    <t>Գնման առարկայի</t>
  </si>
  <si>
    <t>կոդը</t>
  </si>
  <si>
    <t>անվանումը</t>
  </si>
  <si>
    <t xml:space="preserve">գնման ձևը </t>
  </si>
  <si>
    <t>չափի միավորը</t>
  </si>
  <si>
    <t xml:space="preserve">միավորի գինը  </t>
  </si>
  <si>
    <t>քանակը</t>
  </si>
  <si>
    <t>Գումարը (հազար դրամ)</t>
  </si>
  <si>
    <t>Բաժին N 01</t>
  </si>
  <si>
    <t>Խումբ N 01</t>
  </si>
  <si>
    <t>Դաս N 02</t>
  </si>
  <si>
    <t>Ֆինանսական և հարկաբյուջետային հարաբերություններ</t>
  </si>
  <si>
    <t>1023 11001</t>
  </si>
  <si>
    <t>անվտանգության տեսախցիկներ</t>
  </si>
  <si>
    <t>ԷԱՃ</t>
  </si>
  <si>
    <t>հատ</t>
  </si>
  <si>
    <t>անխափան սնուցման աղբյուր</t>
  </si>
  <si>
    <t>ՄԱՍ 3. ԾԱՌԱՅՈՒԹՅՈՒՆՆԵՐ</t>
  </si>
  <si>
    <t>շենքի պահպանման ծառայություններ</t>
  </si>
  <si>
    <t>ԲՄ</t>
  </si>
  <si>
    <t>դրամ</t>
  </si>
  <si>
    <t>72261160/6</t>
  </si>
  <si>
    <t>ծրագրային ապահովման սպասարկման ծառայություններ</t>
  </si>
  <si>
    <t xml:space="preserve">Խումբ N 03 </t>
  </si>
  <si>
    <t xml:space="preserve">Դաս N 02 </t>
  </si>
  <si>
    <t xml:space="preserve">Ծրագրման և վիճակագրական
ընդհանուր ծառայություններ </t>
  </si>
  <si>
    <t>1235 31001</t>
  </si>
  <si>
    <t xml:space="preserve">Միասնական թվային միջավայրի ձևավորում </t>
  </si>
  <si>
    <t xml:space="preserve">72261110/501 </t>
  </si>
  <si>
    <t>ծրագրային ապահովման մշակման ծառայություններ</t>
  </si>
  <si>
    <t>ՄԱՍ 1. ԱՊՐԱՆՔՆԵՐ</t>
  </si>
  <si>
    <t>1023 31001</t>
  </si>
  <si>
    <t xml:space="preserve"> - Վարչական սարքավորումներ</t>
  </si>
  <si>
    <t xml:space="preserve"> Շարունակական ծախսեր</t>
  </si>
  <si>
    <t xml:space="preserve"> - Արտագերատեսչական ծախսեր</t>
  </si>
  <si>
    <t xml:space="preserve"> Այլ սարքավորումների քանակ, հատ</t>
  </si>
  <si>
    <t xml:space="preserve">72261110/502 </t>
  </si>
  <si>
    <t xml:space="preserve">ՀԱՅԱՍՏԱՆԻ ՀԱՆՐԱՊԵՏՈՒԹՅԱՆ ԿԱՌԱՎԱՐՈՒԹՅԱՆ 2024 ԹՎԱԿԱՆԻ ԴԵԿՏԵՄԲԵՐԻ 27-Ի N 2060-Ն ՈՐՈՇՄԱՆ NN 3 ԵՎ 4 ՀԱՎԵԼՎԱԾՆԵՐԻ ԱՂՅՈՒՍԱԿՆԵՐՈՒՄ ԿԱՏԱՐՎՈՂ ՓՈՓՈԽՈՒԹՅՈՒՆՆԵՐԸ </t>
  </si>
  <si>
    <r>
      <t>ՀԱՅԱՍՏԱՆԻ ՀԱՆՐԱՊԵՏՈՒԹՅԱՆ ԿԱՌԱՎԱՐՈՒԹՅԱՆ 2024 ԹՎԱԿԱՆԻ ԴԵԿՏԵՄԲԵՐԻ 27-Ի N 2060-Ն ՈՐՈՇՄԱՆ N 5 ՀԱՎԵԼՎԱԾԻ N 2 ԱՂՅՈՒՍԱԿՈՒՄ ԿԱՏԱՐՎՈՂ ՓՈՓՈԽՈՒԹ</t>
    </r>
    <r>
      <rPr>
        <b/>
        <sz val="12"/>
        <rFont val="GHEA Grapalat"/>
        <family val="3"/>
      </rPr>
      <t xml:space="preserve">ՅՈՒՆՆԵՐԸ </t>
    </r>
  </si>
  <si>
    <t xml:space="preserve">98341140/1 </t>
  </si>
  <si>
    <t>ՀԱՅԱՍՏԱՆԻ ՀԱՆՐԱՊԵՏՈՒԹՅԱՆ ԿԱՌԱՎԱՐՈՒԹՅԱՆ 2024 ԹՎԱԿԱՆԻ ԴԵԿՏԵՄԲԵՐԻ 27-Ի N 2060-Ն ՈՐՈՇՄԱՆ N 9 ՀԱՎԵԼՎԱԾԻ ԱՂՅՈՒՍԱԿՈՒՄ ԿԱՏԱՐՎՈՂ ՓՈՓՈԽՈՒԹՅՈՒՆՆԵՐԸ</t>
  </si>
  <si>
    <t>ՀԱՅԱՍՏԱՆԻ ՀԱՆՐԱՊԵՏՈՒԹՅԱՆ ԿԱՌԱՎԱՐՈՒԹՅԱՆ 2024 ԹՎԱԿԱՆԻ ԴԵԿՏԵՄԲԵՐԻ 27-Ի N 2060-Ն ՈՐՈՇՄԱՆ N 10 ՀԱՎԵԼՎԱԾԻ ԱՂՅՈՒՍԱԿՈՒՄ ԿԱՏԱՐՎՈՂ ՓՈՓՈԽՈՒԹՅՈՒՆՆԵՐԸ ԵՎ ԼՐԱՑՈՒՄՆԵՐԸ</t>
  </si>
  <si>
    <t>ՀԱՅԱՍՏԱՆԻ ՀԱՆՐԱՊԵՏՈՒԹՅԱՆ ԿԱՌԱՎԱՐՈՒԹՅԱՆ 2024 ԹՎԱԿԱՆԻ ԴԵԿՏԵՄԲԵՐԻ 27-Ի N 2060-Ն ՈՐՈՇՄԱՆ N 9.1 ՀԱՎԵԼՎԱԾԻ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</si>
</sst>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(* #,##0.0_);_(* \(#,##0.0\);_(* &quot;-&quot;?_);_(@_)"/>
    <numFmt numFmtId="169" formatCode="#,##0.0_);\(#,##0.0\)"/>
    <numFmt numFmtId="170" formatCode="_-* #,##0.0\ _ _-;\-* #,##0.0\ _ _-;_-* &quot;-&quot;??\ _ _-;_-@_-"/>
    <numFmt numFmtId="171" formatCode="0_);\(0\)"/>
    <numFmt numFmtId="172" formatCode="_(* #,##0_);_(* \(#,##0\);_(* &quot;-&quot;??_);_(@_)"/>
  </numFmts>
  <fonts count="72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sz val="11"/>
      <name val="GHEA Grapalat"/>
      <family val="3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color rgb="FFFF0000"/>
      <name val="GHEA Grapalat"/>
      <family val="3"/>
    </font>
    <font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b/>
      <u/>
      <sz val="12"/>
      <name val="GHEA Grapalat"/>
      <family val="3"/>
    </font>
    <font>
      <sz val="12"/>
      <color rgb="FFFF0000"/>
      <name val="GHEA Grapalat"/>
      <family val="3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GHEA Grapalat"/>
      <family val="3"/>
    </font>
    <font>
      <sz val="10"/>
      <name val="GHEA Grapalat"/>
      <family val="3"/>
    </font>
    <font>
      <sz val="11"/>
      <color rgb="FF9C5700"/>
      <name val="Calibri"/>
      <family val="2"/>
      <scheme val="minor"/>
    </font>
    <font>
      <b/>
      <sz val="11"/>
      <name val="GHEA Grapalat"/>
      <family val="2"/>
    </font>
    <font>
      <sz val="11"/>
      <name val="GHEA Grapalat"/>
      <family val="2"/>
    </font>
    <font>
      <b/>
      <sz val="10"/>
      <name val="GHEA Grapalat"/>
      <family val="2"/>
    </font>
    <font>
      <b/>
      <sz val="11"/>
      <name val="GHEA Grapalat"/>
      <family val="3"/>
    </font>
    <font>
      <sz val="12"/>
      <color rgb="FF333333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90">
    <xf numFmtId="0" fontId="0" fillId="0" borderId="0"/>
    <xf numFmtId="0" fontId="6" fillId="0" borderId="0"/>
    <xf numFmtId="43" fontId="7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0" borderId="0"/>
    <xf numFmtId="167" fontId="16" fillId="0" borderId="0" applyFill="0" applyBorder="0" applyProtection="0">
      <alignment horizontal="right" vertical="top"/>
    </xf>
    <xf numFmtId="0" fontId="5" fillId="0" borderId="0"/>
    <xf numFmtId="43" fontId="5" fillId="0" borderId="0" applyFont="0" applyFill="0" applyBorder="0" applyAlignment="0" applyProtection="0"/>
    <xf numFmtId="0" fontId="16" fillId="0" borderId="0">
      <alignment horizontal="left" vertical="top" wrapText="1"/>
    </xf>
    <xf numFmtId="0" fontId="7" fillId="0" borderId="0"/>
    <xf numFmtId="0" fontId="7" fillId="0" borderId="0"/>
    <xf numFmtId="43" fontId="6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9" fillId="0" borderId="0"/>
    <xf numFmtId="0" fontId="7" fillId="0" borderId="0"/>
    <xf numFmtId="0" fontId="20" fillId="3" borderId="0" applyNumberFormat="0" applyBorder="0" applyAlignment="0" applyProtection="0"/>
    <xf numFmtId="0" fontId="18" fillId="0" borderId="0"/>
    <xf numFmtId="0" fontId="6" fillId="0" borderId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8" borderId="0" applyNumberFormat="0" applyBorder="0" applyAlignment="0" applyProtection="0"/>
    <xf numFmtId="0" fontId="17" fillId="7" borderId="0" applyNumberFormat="0" applyBorder="0" applyAlignment="0" applyProtection="0"/>
    <xf numFmtId="0" fontId="17" fillId="13" borderId="0" applyNumberFormat="0" applyBorder="0" applyAlignment="0" applyProtection="0"/>
    <xf numFmtId="0" fontId="17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4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7" borderId="0" applyNumberFormat="0" applyBorder="0" applyAlignment="0" applyProtection="0"/>
    <xf numFmtId="0" fontId="21" fillId="10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9" borderId="0" applyNumberFormat="0" applyBorder="0" applyAlignment="0" applyProtection="0"/>
    <xf numFmtId="0" fontId="21" fillId="17" borderId="0" applyNumberFormat="0" applyBorder="0" applyAlignment="0" applyProtection="0"/>
    <xf numFmtId="0" fontId="21" fillId="21" borderId="0" applyNumberFormat="0" applyBorder="0" applyAlignment="0" applyProtection="0"/>
    <xf numFmtId="0" fontId="22" fillId="5" borderId="0" applyNumberFormat="0" applyBorder="0" applyAlignment="0" applyProtection="0"/>
    <xf numFmtId="0" fontId="23" fillId="22" borderId="3" applyNumberFormat="0" applyAlignment="0" applyProtection="0"/>
    <xf numFmtId="0" fontId="24" fillId="23" borderId="4" applyNumberFormat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6" borderId="0" applyNumberFormat="0" applyBorder="0" applyAlignment="0" applyProtection="0"/>
    <xf numFmtId="0" fontId="27" fillId="0" borderId="5" applyNumberFormat="0" applyFill="0" applyAlignment="0" applyProtection="0"/>
    <xf numFmtId="0" fontId="28" fillId="0" borderId="6" applyNumberFormat="0" applyFill="0" applyAlignment="0" applyProtection="0"/>
    <xf numFmtId="0" fontId="29" fillId="0" borderId="7" applyNumberFormat="0" applyFill="0" applyAlignment="0" applyProtection="0"/>
    <xf numFmtId="0" fontId="29" fillId="0" borderId="0" applyNumberFormat="0" applyFill="0" applyBorder="0" applyAlignment="0" applyProtection="0"/>
    <xf numFmtId="0" fontId="30" fillId="12" borderId="3" applyNumberFormat="0" applyAlignment="0" applyProtection="0"/>
    <xf numFmtId="0" fontId="31" fillId="0" borderId="8" applyNumberFormat="0" applyFill="0" applyAlignment="0" applyProtection="0"/>
    <xf numFmtId="0" fontId="32" fillId="24" borderId="0" applyNumberFormat="0" applyBorder="0" applyAlignment="0" applyProtection="0"/>
    <xf numFmtId="1" fontId="38" fillId="0" borderId="0"/>
    <xf numFmtId="1" fontId="38" fillId="0" borderId="0"/>
    <xf numFmtId="1" fontId="38" fillId="0" borderId="0"/>
    <xf numFmtId="0" fontId="4" fillId="0" borderId="0"/>
    <xf numFmtId="0" fontId="6" fillId="0" borderId="0"/>
    <xf numFmtId="0" fontId="6" fillId="0" borderId="0"/>
    <xf numFmtId="0" fontId="7" fillId="25" borderId="9" applyNumberFormat="0" applyFont="0" applyAlignment="0" applyProtection="0"/>
    <xf numFmtId="0" fontId="33" fillId="22" borderId="10" applyNumberFormat="0" applyAlignment="0" applyProtection="0"/>
    <xf numFmtId="0" fontId="37" fillId="0" borderId="0"/>
    <xf numFmtId="0" fontId="37" fillId="0" borderId="0"/>
    <xf numFmtId="0" fontId="37" fillId="0" borderId="0"/>
    <xf numFmtId="0" fontId="34" fillId="0" borderId="0" applyNumberFormat="0" applyFill="0" applyBorder="0" applyAlignment="0" applyProtection="0"/>
    <xf numFmtId="0" fontId="35" fillId="0" borderId="11" applyNumberFormat="0" applyFill="0" applyAlignment="0" applyProtection="0"/>
    <xf numFmtId="0" fontId="36" fillId="0" borderId="0" applyNumberFormat="0" applyFill="0" applyBorder="0" applyAlignment="0" applyProtection="0"/>
    <xf numFmtId="0" fontId="19" fillId="0" borderId="0"/>
    <xf numFmtId="1" fontId="38" fillId="0" borderId="0"/>
    <xf numFmtId="0" fontId="37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7" fillId="0" borderId="0"/>
    <xf numFmtId="0" fontId="16" fillId="0" borderId="0">
      <alignment horizontal="left" vertical="top" wrapText="1"/>
    </xf>
    <xf numFmtId="43" fontId="7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49" fillId="0" borderId="17" applyNumberFormat="0" applyFill="0" applyAlignment="0" applyProtection="0"/>
    <xf numFmtId="0" fontId="50" fillId="0" borderId="18" applyNumberFormat="0" applyFill="0" applyAlignment="0" applyProtection="0"/>
    <xf numFmtId="0" fontId="51" fillId="0" borderId="19" applyNumberFormat="0" applyFill="0" applyAlignment="0" applyProtection="0"/>
    <xf numFmtId="0" fontId="51" fillId="0" borderId="0" applyNumberFormat="0" applyFill="0" applyBorder="0" applyAlignment="0" applyProtection="0"/>
    <xf numFmtId="0" fontId="52" fillId="26" borderId="0" applyNumberFormat="0" applyBorder="0" applyAlignment="0" applyProtection="0"/>
    <xf numFmtId="0" fontId="53" fillId="27" borderId="0" applyNumberFormat="0" applyBorder="0" applyAlignment="0" applyProtection="0"/>
    <xf numFmtId="0" fontId="55" fillId="28" borderId="20" applyNumberFormat="0" applyAlignment="0" applyProtection="0"/>
    <xf numFmtId="0" fontId="56" fillId="29" borderId="21" applyNumberFormat="0" applyAlignment="0" applyProtection="0"/>
    <xf numFmtId="0" fontId="57" fillId="29" borderId="20" applyNumberFormat="0" applyAlignment="0" applyProtection="0"/>
    <xf numFmtId="0" fontId="58" fillId="0" borderId="22" applyNumberFormat="0" applyFill="0" applyAlignment="0" applyProtection="0"/>
    <xf numFmtId="0" fontId="59" fillId="30" borderId="23" applyNumberFormat="0" applyAlignment="0" applyProtection="0"/>
    <xf numFmtId="0" fontId="60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25" applyNumberFormat="0" applyFill="0" applyAlignment="0" applyProtection="0"/>
    <xf numFmtId="0" fontId="6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63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6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63" fillId="44" borderId="0" applyNumberFormat="0" applyBorder="0" applyAlignment="0" applyProtection="0"/>
    <xf numFmtId="0" fontId="3" fillId="45" borderId="0" applyNumberFormat="0" applyBorder="0" applyAlignment="0" applyProtection="0"/>
    <xf numFmtId="0" fontId="3" fillId="46" borderId="0" applyNumberFormat="0" applyBorder="0" applyAlignment="0" applyProtection="0"/>
    <xf numFmtId="0" fontId="63" fillId="48" borderId="0" applyNumberFormat="0" applyBorder="0" applyAlignment="0" applyProtection="0"/>
    <xf numFmtId="0" fontId="3" fillId="49" borderId="0" applyNumberFormat="0" applyBorder="0" applyAlignment="0" applyProtection="0"/>
    <xf numFmtId="0" fontId="3" fillId="50" borderId="0" applyNumberFormat="0" applyBorder="0" applyAlignment="0" applyProtection="0"/>
    <xf numFmtId="0" fontId="63" fillId="52" borderId="0" applyNumberFormat="0" applyBorder="0" applyAlignment="0" applyProtection="0"/>
    <xf numFmtId="0" fontId="3" fillId="53" borderId="0" applyNumberFormat="0" applyBorder="0" applyAlignment="0" applyProtection="0"/>
    <xf numFmtId="0" fontId="3" fillId="54" borderId="0" applyNumberFormat="0" applyBorder="0" applyAlignment="0" applyProtection="0"/>
    <xf numFmtId="0" fontId="66" fillId="3" borderId="0" applyNumberFormat="0" applyBorder="0" applyAlignment="0" applyProtection="0"/>
    <xf numFmtId="0" fontId="3" fillId="31" borderId="24" applyNumberFormat="0" applyFont="0" applyAlignment="0" applyProtection="0"/>
    <xf numFmtId="0" fontId="3" fillId="35" borderId="0" applyNumberFormat="0" applyBorder="0" applyAlignment="0" applyProtection="0"/>
    <xf numFmtId="0" fontId="3" fillId="39" borderId="0" applyNumberFormat="0" applyBorder="0" applyAlignment="0" applyProtection="0"/>
    <xf numFmtId="0" fontId="3" fillId="43" borderId="0" applyNumberFormat="0" applyBorder="0" applyAlignment="0" applyProtection="0"/>
    <xf numFmtId="0" fontId="3" fillId="47" borderId="0" applyNumberFormat="0" applyBorder="0" applyAlignment="0" applyProtection="0"/>
    <xf numFmtId="0" fontId="3" fillId="51" borderId="0" applyNumberFormat="0" applyBorder="0" applyAlignment="0" applyProtection="0"/>
    <xf numFmtId="0" fontId="3" fillId="55" borderId="0" applyNumberFormat="0" applyBorder="0" applyAlignment="0" applyProtection="0"/>
    <xf numFmtId="0" fontId="54" fillId="3" borderId="0" applyNumberFormat="0" applyBorder="0" applyAlignment="0" applyProtection="0"/>
    <xf numFmtId="0" fontId="3" fillId="31" borderId="24" applyNumberFormat="0" applyFont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63" fillId="35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63" fillId="39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63" fillId="43" borderId="0" applyNumberFormat="0" applyBorder="0" applyAlignment="0" applyProtection="0"/>
    <xf numFmtId="0" fontId="3" fillId="45" borderId="0" applyNumberFormat="0" applyBorder="0" applyAlignment="0" applyProtection="0"/>
    <xf numFmtId="0" fontId="3" fillId="46" borderId="0" applyNumberFormat="0" applyBorder="0" applyAlignment="0" applyProtection="0"/>
    <xf numFmtId="0" fontId="63" fillId="47" borderId="0" applyNumberFormat="0" applyBorder="0" applyAlignment="0" applyProtection="0"/>
    <xf numFmtId="0" fontId="3" fillId="49" borderId="0" applyNumberFormat="0" applyBorder="0" applyAlignment="0" applyProtection="0"/>
    <xf numFmtId="0" fontId="3" fillId="50" borderId="0" applyNumberFormat="0" applyBorder="0" applyAlignment="0" applyProtection="0"/>
    <xf numFmtId="0" fontId="63" fillId="51" borderId="0" applyNumberFormat="0" applyBorder="0" applyAlignment="0" applyProtection="0"/>
    <xf numFmtId="0" fontId="3" fillId="53" borderId="0" applyNumberFormat="0" applyBorder="0" applyAlignment="0" applyProtection="0"/>
    <xf numFmtId="0" fontId="3" fillId="54" borderId="0" applyNumberFormat="0" applyBorder="0" applyAlignment="0" applyProtection="0"/>
    <xf numFmtId="0" fontId="63" fillId="55" borderId="0" applyNumberFormat="0" applyBorder="0" applyAlignment="0" applyProtection="0"/>
    <xf numFmtId="0" fontId="54" fillId="3" borderId="0" applyNumberFormat="0" applyBorder="0" applyAlignment="0" applyProtection="0"/>
    <xf numFmtId="0" fontId="63" fillId="35" borderId="0" applyNumberFormat="0" applyBorder="0" applyAlignment="0" applyProtection="0"/>
    <xf numFmtId="0" fontId="63" fillId="39" borderId="0" applyNumberFormat="0" applyBorder="0" applyAlignment="0" applyProtection="0"/>
    <xf numFmtId="0" fontId="63" fillId="43" borderId="0" applyNumberFormat="0" applyBorder="0" applyAlignment="0" applyProtection="0"/>
    <xf numFmtId="0" fontId="63" fillId="47" borderId="0" applyNumberFormat="0" applyBorder="0" applyAlignment="0" applyProtection="0"/>
    <xf numFmtId="0" fontId="63" fillId="51" borderId="0" applyNumberFormat="0" applyBorder="0" applyAlignment="0" applyProtection="0"/>
    <xf numFmtId="0" fontId="63" fillId="55" borderId="0" applyNumberFormat="0" applyBorder="0" applyAlignment="0" applyProtection="0"/>
    <xf numFmtId="0" fontId="2" fillId="31" borderId="24" applyNumberFormat="0" applyFont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5" borderId="0" applyNumberFormat="0" applyBorder="0" applyAlignment="0" applyProtection="0"/>
    <xf numFmtId="0" fontId="2" fillId="46" borderId="0" applyNumberFormat="0" applyBorder="0" applyAlignment="0" applyProtection="0"/>
    <xf numFmtId="0" fontId="2" fillId="49" borderId="0" applyNumberFormat="0" applyBorder="0" applyAlignment="0" applyProtection="0"/>
    <xf numFmtId="0" fontId="2" fillId="50" borderId="0" applyNumberFormat="0" applyBorder="0" applyAlignment="0" applyProtection="0"/>
    <xf numFmtId="0" fontId="2" fillId="53" borderId="0" applyNumberFormat="0" applyBorder="0" applyAlignment="0" applyProtection="0"/>
    <xf numFmtId="0" fontId="2" fillId="54" borderId="0" applyNumberFormat="0" applyBorder="0" applyAlignment="0" applyProtection="0"/>
    <xf numFmtId="0" fontId="1" fillId="31" borderId="24" applyNumberFormat="0" applyFont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167" fontId="69" fillId="0" borderId="0" applyFill="0" applyBorder="0" applyProtection="0">
      <alignment horizontal="right" vertical="top"/>
    </xf>
  </cellStyleXfs>
  <cellXfs count="223">
    <xf numFmtId="0" fontId="0" fillId="0" borderId="0" xfId="0" applyFill="1" applyBorder="1" applyAlignment="1">
      <alignment horizontal="left" vertical="top"/>
    </xf>
    <xf numFmtId="0" fontId="13" fillId="0" borderId="0" xfId="0" applyFont="1"/>
    <xf numFmtId="0" fontId="10" fillId="0" borderId="0" xfId="0" applyFont="1" applyFill="1" applyBorder="1" applyAlignment="1">
      <alignment horizontal="left" vertical="top"/>
    </xf>
    <xf numFmtId="0" fontId="12" fillId="0" borderId="0" xfId="0" applyFont="1"/>
    <xf numFmtId="0" fontId="39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166" fontId="13" fillId="0" borderId="0" xfId="0" applyNumberFormat="1" applyFont="1"/>
    <xf numFmtId="0" fontId="13" fillId="2" borderId="12" xfId="0" applyFont="1" applyFill="1" applyBorder="1" applyAlignment="1">
      <alignment vertical="center" wrapText="1"/>
    </xf>
    <xf numFmtId="166" fontId="40" fillId="2" borderId="12" xfId="0" applyNumberFormat="1" applyFont="1" applyFill="1" applyBorder="1" applyAlignment="1">
      <alignment horizontal="center" vertical="center" wrapText="1"/>
    </xf>
    <xf numFmtId="166" fontId="14" fillId="2" borderId="0" xfId="3" applyNumberFormat="1" applyFont="1" applyFill="1" applyAlignment="1">
      <alignment horizontal="right" vertical="center"/>
    </xf>
    <xf numFmtId="0" fontId="12" fillId="0" borderId="0" xfId="0" applyFont="1" applyFill="1" applyAlignment="1">
      <alignment horizontal="center" wrapText="1"/>
    </xf>
    <xf numFmtId="169" fontId="40" fillId="0" borderId="0" xfId="0" applyNumberFormat="1" applyFont="1" applyFill="1" applyAlignment="1">
      <alignment vertical="center" wrapText="1"/>
    </xf>
    <xf numFmtId="0" fontId="40" fillId="0" borderId="12" xfId="0" applyFont="1" applyBorder="1" applyAlignment="1">
      <alignment horizontal="left" vertical="center" wrapText="1"/>
    </xf>
    <xf numFmtId="169" fontId="14" fillId="0" borderId="0" xfId="0" applyNumberFormat="1" applyFont="1" applyFill="1" applyAlignment="1">
      <alignment vertical="center" wrapText="1"/>
    </xf>
    <xf numFmtId="166" fontId="14" fillId="0" borderId="0" xfId="3" applyNumberFormat="1" applyFont="1" applyAlignment="1">
      <alignment horizontal="right" vertical="center"/>
    </xf>
    <xf numFmtId="49" fontId="14" fillId="0" borderId="0" xfId="0" applyNumberFormat="1" applyFont="1" applyFill="1" applyAlignment="1">
      <alignment horizontal="center" vertical="center" wrapText="1"/>
    </xf>
    <xf numFmtId="0" fontId="14" fillId="0" borderId="0" xfId="0" applyNumberFormat="1" applyFont="1" applyFill="1" applyAlignment="1">
      <alignment horizontal="center" vertical="center" wrapText="1"/>
    </xf>
    <xf numFmtId="169" fontId="14" fillId="0" borderId="0" xfId="0" applyNumberFormat="1" applyFont="1" applyFill="1" applyAlignment="1">
      <alignment horizontal="center" vertical="center" wrapText="1"/>
    </xf>
    <xf numFmtId="169" fontId="40" fillId="0" borderId="0" xfId="0" applyNumberFormat="1" applyFont="1" applyFill="1" applyBorder="1" applyAlignment="1">
      <alignment horizontal="right" vertical="center" wrapText="1"/>
    </xf>
    <xf numFmtId="165" fontId="40" fillId="0" borderId="0" xfId="92" applyNumberFormat="1" applyFont="1" applyFill="1" applyBorder="1" applyAlignment="1">
      <alignment horizontal="right" vertical="center"/>
    </xf>
    <xf numFmtId="49" fontId="41" fillId="0" borderId="12" xfId="0" applyNumberFormat="1" applyFont="1" applyFill="1" applyBorder="1" applyAlignment="1">
      <alignment horizontal="center" vertical="center" textRotation="90" wrapText="1"/>
    </xf>
    <xf numFmtId="49" fontId="42" fillId="0" borderId="12" xfId="0" applyNumberFormat="1" applyFont="1" applyFill="1" applyBorder="1" applyAlignment="1">
      <alignment horizontal="center" vertical="center" textRotation="90" wrapText="1"/>
    </xf>
    <xf numFmtId="0" fontId="42" fillId="0" borderId="2" xfId="0" applyNumberFormat="1" applyFont="1" applyFill="1" applyBorder="1" applyAlignment="1">
      <alignment horizontal="center" vertical="center" wrapText="1"/>
    </xf>
    <xf numFmtId="166" fontId="12" fillId="0" borderId="12" xfId="0" applyNumberFormat="1" applyFont="1" applyFill="1" applyBorder="1" applyAlignment="1">
      <alignment horizontal="center" vertical="center" wrapText="1"/>
    </xf>
    <xf numFmtId="166" fontId="13" fillId="0" borderId="12" xfId="0" applyNumberFormat="1" applyFont="1" applyFill="1" applyBorder="1" applyAlignment="1">
      <alignment horizontal="center" vertical="center" wrapText="1"/>
    </xf>
    <xf numFmtId="169" fontId="13" fillId="0" borderId="12" xfId="0" applyNumberFormat="1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43" fillId="0" borderId="12" xfId="0" applyFont="1" applyFill="1" applyBorder="1" applyAlignment="1">
      <alignment horizontal="center" vertical="center" wrapText="1"/>
    </xf>
    <xf numFmtId="166" fontId="40" fillId="0" borderId="12" xfId="0" applyNumberFormat="1" applyFont="1" applyFill="1" applyBorder="1" applyAlignment="1">
      <alignment horizontal="center" vertical="center" wrapText="1"/>
    </xf>
    <xf numFmtId="169" fontId="40" fillId="0" borderId="12" xfId="0" applyNumberFormat="1" applyFont="1" applyFill="1" applyBorder="1" applyAlignment="1">
      <alignment horizontal="center" vertical="center" wrapText="1"/>
    </xf>
    <xf numFmtId="0" fontId="40" fillId="2" borderId="12" xfId="0" applyFont="1" applyFill="1" applyBorder="1" applyAlignment="1">
      <alignment vertical="center" wrapText="1"/>
    </xf>
    <xf numFmtId="43" fontId="13" fillId="0" borderId="0" xfId="0" applyNumberFormat="1" applyFont="1"/>
    <xf numFmtId="0" fontId="13" fillId="0" borderId="0" xfId="0" applyFont="1" applyFill="1" applyAlignment="1"/>
    <xf numFmtId="0" fontId="13" fillId="0" borderId="0" xfId="0" applyFont="1" applyBorder="1"/>
    <xf numFmtId="166" fontId="40" fillId="0" borderId="0" xfId="92" applyNumberFormat="1" applyFont="1" applyFill="1" applyBorder="1" applyAlignment="1">
      <alignment horizontal="right" vertical="center"/>
    </xf>
    <xf numFmtId="0" fontId="12" fillId="0" borderId="12" xfId="0" applyFont="1" applyBorder="1" applyAlignment="1">
      <alignment vertical="center"/>
    </xf>
    <xf numFmtId="0" fontId="45" fillId="0" borderId="12" xfId="0" applyFont="1" applyFill="1" applyBorder="1" applyAlignment="1">
      <alignment horizontal="center" vertical="center" wrapText="1"/>
    </xf>
    <xf numFmtId="0" fontId="46" fillId="0" borderId="12" xfId="0" applyFont="1" applyBorder="1" applyAlignment="1">
      <alignment horizontal="center" vertical="center" wrapText="1"/>
    </xf>
    <xf numFmtId="0" fontId="13" fillId="0" borderId="12" xfId="0" applyFont="1" applyBorder="1" applyAlignment="1">
      <alignment vertical="center"/>
    </xf>
    <xf numFmtId="166" fontId="14" fillId="2" borderId="12" xfId="0" applyNumberFormat="1" applyFont="1" applyFill="1" applyBorder="1" applyAlignment="1">
      <alignment horizontal="center" vertical="center" wrapText="1"/>
    </xf>
    <xf numFmtId="168" fontId="12" fillId="0" borderId="0" xfId="0" applyNumberFormat="1" applyFont="1"/>
    <xf numFmtId="0" fontId="40" fillId="2" borderId="12" xfId="0" applyFont="1" applyFill="1" applyBorder="1" applyAlignment="1">
      <alignment horizontal="left" vertical="center" wrapText="1"/>
    </xf>
    <xf numFmtId="168" fontId="9" fillId="0" borderId="0" xfId="0" applyNumberFormat="1" applyFont="1" applyFill="1" applyBorder="1" applyAlignment="1">
      <alignment horizontal="left" vertical="top"/>
    </xf>
    <xf numFmtId="0" fontId="40" fillId="0" borderId="0" xfId="0" applyFont="1" applyFill="1" applyBorder="1" applyAlignment="1">
      <alignment horizontal="left" vertical="top"/>
    </xf>
    <xf numFmtId="0" fontId="40" fillId="2" borderId="0" xfId="0" applyFont="1" applyFill="1"/>
    <xf numFmtId="168" fontId="9" fillId="0" borderId="0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43" fontId="9" fillId="0" borderId="0" xfId="0" applyNumberFormat="1" applyFont="1" applyFill="1" applyBorder="1" applyAlignment="1">
      <alignment horizontal="left" vertical="top"/>
    </xf>
    <xf numFmtId="0" fontId="13" fillId="0" borderId="0" xfId="0" applyFont="1" applyAlignment="1">
      <alignment vertical="center"/>
    </xf>
    <xf numFmtId="0" fontId="45" fillId="0" borderId="12" xfId="0" applyFont="1" applyBorder="1" applyAlignment="1">
      <alignment horizontal="left" vertical="center" wrapText="1"/>
    </xf>
    <xf numFmtId="166" fontId="41" fillId="0" borderId="12" xfId="0" applyNumberFormat="1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40" fillId="0" borderId="12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wrapText="1"/>
    </xf>
    <xf numFmtId="0" fontId="12" fillId="0" borderId="0" xfId="0" applyFont="1" applyFill="1" applyAlignment="1">
      <alignment horizontal="center" vertical="center" wrapText="1"/>
    </xf>
    <xf numFmtId="166" fontId="13" fillId="0" borderId="0" xfId="0" applyNumberFormat="1" applyFont="1" applyAlignment="1">
      <alignment vertical="center"/>
    </xf>
    <xf numFmtId="166" fontId="12" fillId="0" borderId="0" xfId="0" applyNumberFormat="1" applyFont="1" applyFill="1" applyAlignment="1">
      <alignment horizontal="center" vertical="center" wrapText="1"/>
    </xf>
    <xf numFmtId="0" fontId="45" fillId="0" borderId="0" xfId="0" applyFont="1" applyFill="1" applyBorder="1" applyAlignment="1">
      <alignment horizontal="left" vertical="center"/>
    </xf>
    <xf numFmtId="0" fontId="40" fillId="0" borderId="12" xfId="0" applyFont="1" applyFill="1" applyBorder="1" applyAlignment="1">
      <alignment horizontal="center" vertical="center" textRotation="90" wrapText="1"/>
    </xf>
    <xf numFmtId="0" fontId="45" fillId="0" borderId="12" xfId="0" applyFont="1" applyFill="1" applyBorder="1" applyAlignment="1">
      <alignment horizontal="left" vertical="center" wrapText="1"/>
    </xf>
    <xf numFmtId="166" fontId="45" fillId="0" borderId="12" xfId="0" applyNumberFormat="1" applyFont="1" applyFill="1" applyBorder="1" applyAlignment="1">
      <alignment horizontal="center" vertical="center" wrapText="1"/>
    </xf>
    <xf numFmtId="49" fontId="40" fillId="0" borderId="12" xfId="0" applyNumberFormat="1" applyFont="1" applyFill="1" applyBorder="1" applyAlignment="1">
      <alignment horizontal="center" vertical="center" wrapText="1"/>
    </xf>
    <xf numFmtId="0" fontId="44" fillId="0" borderId="12" xfId="0" applyFont="1" applyFill="1" applyBorder="1" applyAlignment="1">
      <alignment horizontal="left" vertical="center" wrapText="1"/>
    </xf>
    <xf numFmtId="0" fontId="45" fillId="0" borderId="12" xfId="0" applyFont="1" applyFill="1" applyBorder="1" applyAlignment="1">
      <alignment horizontal="center" vertical="center"/>
    </xf>
    <xf numFmtId="0" fontId="45" fillId="2" borderId="12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left" vertical="center" wrapText="1"/>
    </xf>
    <xf numFmtId="165" fontId="47" fillId="2" borderId="12" xfId="0" applyNumberFormat="1" applyFont="1" applyFill="1" applyBorder="1" applyAlignment="1">
      <alignment horizontal="center" vertical="center" shrinkToFit="1"/>
    </xf>
    <xf numFmtId="0" fontId="65" fillId="0" borderId="0" xfId="0" applyFont="1" applyFill="1" applyBorder="1" applyAlignment="1">
      <alignment horizontal="left" vertical="top"/>
    </xf>
    <xf numFmtId="0" fontId="14" fillId="2" borderId="0" xfId="0" applyFont="1" applyFill="1" applyAlignment="1">
      <alignment horizontal="center" wrapText="1"/>
    </xf>
    <xf numFmtId="0" fontId="8" fillId="0" borderId="12" xfId="14" applyFont="1" applyBorder="1">
      <alignment horizontal="left" vertical="top" wrapText="1"/>
    </xf>
    <xf numFmtId="0" fontId="45" fillId="0" borderId="12" xfId="0" applyFont="1" applyFill="1" applyBorder="1" applyAlignment="1">
      <alignment horizontal="left" vertical="center"/>
    </xf>
    <xf numFmtId="166" fontId="9" fillId="0" borderId="0" xfId="0" applyNumberFormat="1" applyFont="1" applyFill="1" applyBorder="1" applyAlignment="1">
      <alignment horizontal="left" vertical="top"/>
    </xf>
    <xf numFmtId="0" fontId="40" fillId="0" borderId="12" xfId="0" applyFont="1" applyFill="1" applyBorder="1" applyAlignment="1">
      <alignment horizontal="center" vertical="center" wrapText="1"/>
    </xf>
    <xf numFmtId="0" fontId="45" fillId="0" borderId="12" xfId="0" applyFont="1" applyFill="1" applyBorder="1" applyAlignment="1">
      <alignment horizontal="center" vertical="center" wrapText="1"/>
    </xf>
    <xf numFmtId="166" fontId="41" fillId="0" borderId="12" xfId="0" applyNumberFormat="1" applyFont="1" applyFill="1" applyBorder="1" applyAlignment="1">
      <alignment vertical="center"/>
    </xf>
    <xf numFmtId="43" fontId="45" fillId="0" borderId="0" xfId="0" applyNumberFormat="1" applyFont="1" applyFill="1" applyBorder="1" applyAlignment="1">
      <alignment horizontal="left" vertical="top"/>
    </xf>
    <xf numFmtId="0" fontId="45" fillId="0" borderId="0" xfId="0" applyFont="1" applyFill="1" applyBorder="1" applyAlignment="1">
      <alignment horizontal="left" vertical="top"/>
    </xf>
    <xf numFmtId="164" fontId="45" fillId="0" borderId="0" xfId="3" applyFont="1" applyFill="1" applyBorder="1" applyAlignment="1">
      <alignment horizontal="left" vertical="top"/>
    </xf>
    <xf numFmtId="0" fontId="8" fillId="0" borderId="12" xfId="0" applyFont="1" applyBorder="1" applyAlignment="1">
      <alignment horizontal="left" vertical="top" wrapText="1"/>
    </xf>
    <xf numFmtId="164" fontId="9" fillId="0" borderId="0" xfId="3" applyFont="1" applyFill="1" applyBorder="1" applyAlignment="1">
      <alignment horizontal="left" vertical="center"/>
    </xf>
    <xf numFmtId="0" fontId="8" fillId="0" borderId="28" xfId="0" applyFont="1" applyBorder="1" applyAlignment="1">
      <alignment horizontal="left" vertical="top" wrapText="1"/>
    </xf>
    <xf numFmtId="169" fontId="13" fillId="0" borderId="0" xfId="0" applyNumberFormat="1" applyFont="1"/>
    <xf numFmtId="0" fontId="14" fillId="0" borderId="0" xfId="0" applyFont="1" applyFill="1" applyBorder="1" applyAlignment="1">
      <alignment horizontal="right" vertical="center"/>
    </xf>
    <xf numFmtId="168" fontId="45" fillId="0" borderId="0" xfId="0" applyNumberFormat="1" applyFont="1" applyFill="1" applyBorder="1" applyAlignment="1">
      <alignment horizontal="left" vertical="top"/>
    </xf>
    <xf numFmtId="169" fontId="9" fillId="0" borderId="0" xfId="0" applyNumberFormat="1" applyFont="1" applyFill="1" applyBorder="1" applyAlignment="1">
      <alignment horizontal="left" vertical="center"/>
    </xf>
    <xf numFmtId="0" fontId="40" fillId="0" borderId="12" xfId="0" applyFont="1" applyBorder="1" applyAlignment="1">
      <alignment horizontal="center" vertical="center" wrapText="1"/>
    </xf>
    <xf numFmtId="166" fontId="41" fillId="2" borderId="12" xfId="0" applyNumberFormat="1" applyFont="1" applyFill="1" applyBorder="1" applyAlignment="1">
      <alignment horizontal="center" vertical="center"/>
    </xf>
    <xf numFmtId="0" fontId="40" fillId="0" borderId="12" xfId="0" applyFont="1" applyFill="1" applyBorder="1" applyAlignment="1">
      <alignment horizontal="center" vertical="center" wrapText="1"/>
    </xf>
    <xf numFmtId="0" fontId="45" fillId="2" borderId="12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45" fillId="0" borderId="12" xfId="0" applyFont="1" applyFill="1" applyBorder="1" applyAlignment="1">
      <alignment horizontal="center" vertical="center" wrapText="1"/>
    </xf>
    <xf numFmtId="0" fontId="41" fillId="0" borderId="2" xfId="0" applyNumberFormat="1" applyFont="1" applyFill="1" applyBorder="1" applyAlignment="1">
      <alignment horizontal="center" vertical="center" wrapText="1"/>
    </xf>
    <xf numFmtId="0" fontId="40" fillId="2" borderId="12" xfId="0" applyFont="1" applyFill="1" applyBorder="1" applyAlignment="1">
      <alignment horizontal="center" vertical="center" wrapText="1"/>
    </xf>
    <xf numFmtId="0" fontId="68" fillId="0" borderId="0" xfId="0" applyFont="1" applyAlignment="1">
      <alignment horizontal="left" vertical="top" wrapText="1"/>
    </xf>
    <xf numFmtId="0" fontId="67" fillId="0" borderId="12" xfId="0" applyFont="1" applyBorder="1" applyAlignment="1">
      <alignment horizontal="center" vertical="center" wrapText="1"/>
    </xf>
    <xf numFmtId="167" fontId="67" fillId="0" borderId="12" xfId="189" applyNumberFormat="1" applyFont="1" applyBorder="1" applyAlignment="1">
      <alignment horizontal="right" vertical="top"/>
    </xf>
    <xf numFmtId="0" fontId="0" fillId="0" borderId="0" xfId="0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68" fillId="0" borderId="12" xfId="0" applyFont="1" applyBorder="1" applyAlignment="1">
      <alignment horizontal="left" vertical="center" wrapText="1"/>
    </xf>
    <xf numFmtId="0" fontId="67" fillId="0" borderId="12" xfId="0" applyFont="1" applyBorder="1" applyAlignment="1">
      <alignment horizontal="left" vertical="center" wrapText="1"/>
    </xf>
    <xf numFmtId="167" fontId="67" fillId="0" borderId="12" xfId="189" applyNumberFormat="1" applyFont="1" applyBorder="1" applyAlignment="1">
      <alignment horizontal="right" vertical="center"/>
    </xf>
    <xf numFmtId="0" fontId="68" fillId="0" borderId="12" xfId="0" applyFont="1" applyBorder="1" applyAlignment="1">
      <alignment horizontal="center" vertical="center" wrapText="1"/>
    </xf>
    <xf numFmtId="167" fontId="68" fillId="0" borderId="12" xfId="11" applyNumberFormat="1" applyFont="1" applyBorder="1" applyAlignment="1">
      <alignment horizontal="right" vertical="center"/>
    </xf>
    <xf numFmtId="0" fontId="12" fillId="0" borderId="29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167" fontId="70" fillId="0" borderId="28" xfId="189" applyNumberFormat="1" applyFont="1" applyBorder="1" applyAlignment="1">
      <alignment horizontal="right" vertical="top"/>
    </xf>
    <xf numFmtId="0" fontId="70" fillId="0" borderId="28" xfId="0" applyFont="1" applyBorder="1" applyAlignment="1">
      <alignment horizontal="left" vertical="top" wrapText="1"/>
    </xf>
    <xf numFmtId="0" fontId="8" fillId="0" borderId="0" xfId="0" applyFont="1" applyAlignment="1">
      <alignment horizontal="right" vertical="center"/>
    </xf>
    <xf numFmtId="164" fontId="9" fillId="0" borderId="0" xfId="3" applyFont="1" applyFill="1" applyBorder="1" applyAlignment="1">
      <alignment horizontal="left" vertical="top"/>
    </xf>
    <xf numFmtId="170" fontId="45" fillId="0" borderId="0" xfId="3" applyNumberFormat="1" applyFont="1" applyFill="1" applyBorder="1" applyAlignment="1">
      <alignment horizontal="left" vertical="top"/>
    </xf>
    <xf numFmtId="43" fontId="8" fillId="0" borderId="0" xfId="0" applyNumberFormat="1" applyFont="1" applyAlignment="1">
      <alignment horizontal="left" vertical="top" wrapText="1"/>
    </xf>
    <xf numFmtId="43" fontId="44" fillId="0" borderId="0" xfId="0" applyNumberFormat="1" applyFont="1" applyFill="1" applyBorder="1" applyAlignment="1">
      <alignment horizontal="left" vertical="top"/>
    </xf>
    <xf numFmtId="170" fontId="44" fillId="0" borderId="0" xfId="3" applyNumberFormat="1" applyFont="1" applyFill="1" applyBorder="1" applyAlignment="1">
      <alignment horizontal="left" vertical="top"/>
    </xf>
    <xf numFmtId="167" fontId="8" fillId="0" borderId="0" xfId="0" applyNumberFormat="1" applyFont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169" fontId="8" fillId="0" borderId="0" xfId="0" applyNumberFormat="1" applyFont="1" applyAlignment="1">
      <alignment horizontal="left" vertical="top" wrapText="1"/>
    </xf>
    <xf numFmtId="0" fontId="70" fillId="0" borderId="28" xfId="0" applyFont="1" applyBorder="1" applyAlignment="1">
      <alignment horizontal="left" vertical="top" wrapText="1"/>
    </xf>
    <xf numFmtId="0" fontId="67" fillId="0" borderId="12" xfId="0" applyFont="1" applyBorder="1" applyAlignment="1">
      <alignment horizontal="left" vertical="center" wrapText="1"/>
    </xf>
    <xf numFmtId="0" fontId="40" fillId="0" borderId="12" xfId="0" applyFont="1" applyFill="1" applyBorder="1" applyAlignment="1">
      <alignment horizontal="center" vertical="center" wrapText="1"/>
    </xf>
    <xf numFmtId="0" fontId="70" fillId="0" borderId="28" xfId="0" applyFont="1" applyBorder="1" applyAlignment="1">
      <alignment horizontal="left" vertical="top" wrapText="1"/>
    </xf>
    <xf numFmtId="0" fontId="8" fillId="0" borderId="28" xfId="0" applyFont="1" applyBorder="1" applyAlignment="1">
      <alignment horizontal="center" vertical="center" wrapText="1"/>
    </xf>
    <xf numFmtId="0" fontId="14" fillId="2" borderId="0" xfId="0" applyFont="1" applyFill="1" applyAlignment="1">
      <alignment horizontal="center" wrapText="1"/>
    </xf>
    <xf numFmtId="171" fontId="8" fillId="2" borderId="28" xfId="0" applyNumberFormat="1" applyFont="1" applyFill="1" applyBorder="1" applyAlignment="1">
      <alignment horizontal="right" vertical="top" wrapText="1"/>
    </xf>
    <xf numFmtId="49" fontId="14" fillId="0" borderId="12" xfId="0" applyNumberFormat="1" applyFont="1" applyFill="1" applyBorder="1" applyAlignment="1">
      <alignment horizontal="center" vertical="center" wrapText="1"/>
    </xf>
    <xf numFmtId="0" fontId="44" fillId="0" borderId="12" xfId="0" applyFont="1" applyFill="1" applyBorder="1" applyAlignment="1">
      <alignment horizontal="center" vertical="center" wrapText="1"/>
    </xf>
    <xf numFmtId="168" fontId="44" fillId="0" borderId="0" xfId="0" applyNumberFormat="1" applyFont="1" applyFill="1" applyBorder="1" applyAlignment="1">
      <alignment horizontal="left" vertical="top"/>
    </xf>
    <xf numFmtId="0" fontId="44" fillId="0" borderId="0" xfId="0" applyFont="1" applyFill="1" applyBorder="1" applyAlignment="1">
      <alignment horizontal="left" vertical="top"/>
    </xf>
    <xf numFmtId="164" fontId="44" fillId="0" borderId="0" xfId="3" applyFont="1" applyFill="1" applyBorder="1" applyAlignment="1">
      <alignment horizontal="left" vertical="top"/>
    </xf>
    <xf numFmtId="0" fontId="70" fillId="0" borderId="12" xfId="0" applyFont="1" applyBorder="1" applyAlignment="1">
      <alignment horizontal="left" vertical="top" wrapText="1"/>
    </xf>
    <xf numFmtId="0" fontId="40" fillId="0" borderId="28" xfId="0" applyFont="1" applyBorder="1" applyAlignment="1">
      <alignment horizontal="center" vertical="center" wrapText="1"/>
    </xf>
    <xf numFmtId="0" fontId="46" fillId="0" borderId="28" xfId="0" applyFont="1" applyBorder="1" applyAlignment="1">
      <alignment horizontal="center" vertical="center" wrapText="1"/>
    </xf>
    <xf numFmtId="0" fontId="40" fillId="0" borderId="28" xfId="0" applyFont="1" applyBorder="1" applyAlignment="1">
      <alignment horizontal="left" vertical="center" wrapText="1"/>
    </xf>
    <xf numFmtId="0" fontId="40" fillId="2" borderId="28" xfId="0" applyFont="1" applyFill="1" applyBorder="1" applyAlignment="1">
      <alignment horizontal="left" vertical="center" wrapText="1"/>
    </xf>
    <xf numFmtId="167" fontId="70" fillId="0" borderId="28" xfId="189" applyNumberFormat="1" applyFont="1" applyBorder="1" applyAlignment="1">
      <alignment horizontal="right" vertical="center"/>
    </xf>
    <xf numFmtId="0" fontId="8" fillId="0" borderId="28" xfId="0" applyFont="1" applyBorder="1" applyAlignment="1">
      <alignment horizontal="left" vertical="center" wrapText="1"/>
    </xf>
    <xf numFmtId="0" fontId="70" fillId="0" borderId="28" xfId="0" applyFont="1" applyBorder="1" applyAlignment="1">
      <alignment horizontal="left" vertical="center" wrapText="1"/>
    </xf>
    <xf numFmtId="0" fontId="8" fillId="2" borderId="28" xfId="0" applyFont="1" applyFill="1" applyBorder="1" applyAlignment="1">
      <alignment horizontal="left" vertical="center" wrapText="1"/>
    </xf>
    <xf numFmtId="37" fontId="8" fillId="2" borderId="28" xfId="0" applyNumberFormat="1" applyFont="1" applyFill="1" applyBorder="1" applyAlignment="1">
      <alignment horizontal="right" vertical="center" wrapText="1"/>
    </xf>
    <xf numFmtId="0" fontId="8" fillId="0" borderId="28" xfId="0" applyFont="1" applyBorder="1" applyAlignment="1">
      <alignment horizontal="right" vertical="center" wrapText="1"/>
    </xf>
    <xf numFmtId="166" fontId="40" fillId="2" borderId="28" xfId="0" applyNumberFormat="1" applyFont="1" applyFill="1" applyBorder="1" applyAlignment="1">
      <alignment horizontal="right" wrapText="1"/>
    </xf>
    <xf numFmtId="0" fontId="40" fillId="2" borderId="28" xfId="0" applyFont="1" applyFill="1" applyBorder="1" applyAlignment="1">
      <alignment horizontal="center" vertical="center"/>
    </xf>
    <xf numFmtId="0" fontId="40" fillId="2" borderId="28" xfId="0" applyFont="1" applyFill="1" applyBorder="1" applyAlignment="1">
      <alignment horizontal="center" vertical="center" wrapText="1"/>
    </xf>
    <xf numFmtId="0" fontId="40" fillId="2" borderId="29" xfId="0" applyFont="1" applyFill="1" applyBorder="1" applyAlignment="1">
      <alignment horizontal="center" vertical="center" wrapText="1"/>
    </xf>
    <xf numFmtId="0" fontId="40" fillId="2" borderId="26" xfId="0" applyFont="1" applyFill="1" applyBorder="1" applyAlignment="1">
      <alignment horizontal="center" vertical="center"/>
    </xf>
    <xf numFmtId="0" fontId="40" fillId="2" borderId="30" xfId="0" applyFont="1" applyFill="1" applyBorder="1" applyAlignment="1">
      <alignment horizontal="center" vertical="center"/>
    </xf>
    <xf numFmtId="172" fontId="40" fillId="2" borderId="28" xfId="0" applyNumberFormat="1" applyFont="1" applyFill="1" applyBorder="1" applyAlignment="1">
      <alignment horizontal="center" vertical="center" wrapText="1"/>
    </xf>
    <xf numFmtId="0" fontId="71" fillId="2" borderId="28" xfId="0" applyFont="1" applyFill="1" applyBorder="1" applyAlignment="1">
      <alignment horizontal="center" vertical="center"/>
    </xf>
    <xf numFmtId="166" fontId="40" fillId="2" borderId="28" xfId="0" applyNumberFormat="1" applyFont="1" applyFill="1" applyBorder="1" applyAlignment="1">
      <alignment horizontal="center" vertical="center" wrapText="1"/>
    </xf>
    <xf numFmtId="0" fontId="39" fillId="2" borderId="28" xfId="0" applyFont="1" applyFill="1" applyBorder="1" applyAlignment="1">
      <alignment horizontal="left" vertical="top"/>
    </xf>
    <xf numFmtId="172" fontId="40" fillId="2" borderId="28" xfId="0" applyNumberFormat="1" applyFont="1" applyFill="1" applyBorder="1" applyAlignment="1">
      <alignment horizontal="left" vertical="center" wrapText="1"/>
    </xf>
    <xf numFmtId="0" fontId="8" fillId="2" borderId="12" xfId="14" applyFont="1" applyFill="1" applyBorder="1">
      <alignment horizontal="left" vertical="top" wrapText="1"/>
    </xf>
    <xf numFmtId="0" fontId="40" fillId="0" borderId="28" xfId="0" applyFont="1" applyFill="1" applyBorder="1" applyAlignment="1">
      <alignment horizontal="center" vertical="center" wrapText="1"/>
    </xf>
    <xf numFmtId="49" fontId="40" fillId="0" borderId="28" xfId="0" applyNumberFormat="1" applyFont="1" applyFill="1" applyBorder="1" applyAlignment="1">
      <alignment horizontal="center" vertical="center" wrapText="1"/>
    </xf>
    <xf numFmtId="0" fontId="45" fillId="0" borderId="28" xfId="0" applyFont="1" applyFill="1" applyBorder="1" applyAlignment="1">
      <alignment horizontal="center" vertical="center" wrapText="1"/>
    </xf>
    <xf numFmtId="166" fontId="41" fillId="0" borderId="28" xfId="0" applyNumberFormat="1" applyFont="1" applyFill="1" applyBorder="1" applyAlignment="1">
      <alignment vertical="center"/>
    </xf>
    <xf numFmtId="0" fontId="45" fillId="0" borderId="12" xfId="0" applyFont="1" applyFill="1" applyBorder="1" applyAlignment="1">
      <alignment horizontal="left" wrapText="1"/>
    </xf>
    <xf numFmtId="0" fontId="8" fillId="0" borderId="12" xfId="0" applyFont="1" applyBorder="1" applyAlignment="1">
      <alignment horizontal="left" wrapText="1"/>
    </xf>
    <xf numFmtId="0" fontId="8" fillId="0" borderId="28" xfId="0" applyFont="1" applyBorder="1" applyAlignment="1">
      <alignment horizontal="left" wrapText="1"/>
    </xf>
    <xf numFmtId="166" fontId="40" fillId="2" borderId="28" xfId="0" applyNumberFormat="1" applyFont="1" applyFill="1" applyBorder="1" applyAlignment="1">
      <alignment horizontal="right" vertical="center" wrapText="1"/>
    </xf>
    <xf numFmtId="43" fontId="39" fillId="0" borderId="0" xfId="0" applyNumberFormat="1" applyFont="1" applyFill="1" applyBorder="1" applyAlignment="1">
      <alignment horizontal="left" vertical="top"/>
    </xf>
    <xf numFmtId="0" fontId="8" fillId="0" borderId="12" xfId="0" applyFont="1" applyBorder="1" applyAlignment="1">
      <alignment horizontal="center" vertical="center" wrapText="1"/>
    </xf>
    <xf numFmtId="0" fontId="64" fillId="0" borderId="0" xfId="0" applyFont="1" applyFill="1" applyAlignment="1">
      <alignment horizontal="right" vertical="center"/>
    </xf>
    <xf numFmtId="0" fontId="14" fillId="0" borderId="0" xfId="0" applyFont="1" applyFill="1" applyAlignment="1">
      <alignment horizontal="center" vertical="center" wrapText="1"/>
    </xf>
    <xf numFmtId="0" fontId="67" fillId="0" borderId="12" xfId="0" applyFont="1" applyBorder="1" applyAlignment="1">
      <alignment horizontal="left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49" fontId="41" fillId="0" borderId="31" xfId="0" applyNumberFormat="1" applyFont="1" applyFill="1" applyBorder="1" applyAlignment="1">
      <alignment horizontal="center" vertical="center" wrapText="1"/>
    </xf>
    <xf numFmtId="49" fontId="41" fillId="0" borderId="32" xfId="0" applyNumberFormat="1" applyFont="1" applyFill="1" applyBorder="1" applyAlignment="1">
      <alignment horizontal="center" vertical="center" wrapText="1"/>
    </xf>
    <xf numFmtId="49" fontId="41" fillId="0" borderId="13" xfId="0" applyNumberFormat="1" applyFont="1" applyFill="1" applyBorder="1" applyAlignment="1">
      <alignment horizontal="center" vertical="center" wrapText="1"/>
    </xf>
    <xf numFmtId="49" fontId="41" fillId="0" borderId="14" xfId="0" applyNumberFormat="1" applyFont="1" applyFill="1" applyBorder="1" applyAlignment="1">
      <alignment horizontal="center" vertical="center" wrapText="1"/>
    </xf>
    <xf numFmtId="49" fontId="41" fillId="0" borderId="15" xfId="0" applyNumberFormat="1" applyFont="1" applyFill="1" applyBorder="1" applyAlignment="1">
      <alignment horizontal="center" vertical="center" wrapText="1"/>
    </xf>
    <xf numFmtId="49" fontId="41" fillId="0" borderId="16" xfId="0" applyNumberFormat="1" applyFont="1" applyFill="1" applyBorder="1" applyAlignment="1">
      <alignment horizontal="center" vertical="center" wrapText="1"/>
    </xf>
    <xf numFmtId="0" fontId="41" fillId="0" borderId="27" xfId="0" applyNumberFormat="1" applyFont="1" applyFill="1" applyBorder="1" applyAlignment="1">
      <alignment horizontal="center" vertical="center" wrapText="1"/>
    </xf>
    <xf numFmtId="0" fontId="41" fillId="0" borderId="1" xfId="0" applyNumberFormat="1" applyFont="1" applyFill="1" applyBorder="1" applyAlignment="1">
      <alignment horizontal="center" vertical="center" wrapText="1"/>
    </xf>
    <xf numFmtId="0" fontId="41" fillId="0" borderId="2" xfId="0" applyNumberFormat="1" applyFont="1" applyFill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center" vertical="center" wrapText="1"/>
    </xf>
    <xf numFmtId="0" fontId="13" fillId="2" borderId="26" xfId="0" applyFont="1" applyFill="1" applyBorder="1" applyAlignment="1">
      <alignment horizontal="center" vertical="center" wrapText="1"/>
    </xf>
    <xf numFmtId="0" fontId="13" fillId="2" borderId="30" xfId="0" applyFont="1" applyFill="1" applyBorder="1" applyAlignment="1">
      <alignment horizontal="center" vertical="center" wrapText="1"/>
    </xf>
    <xf numFmtId="169" fontId="41" fillId="0" borderId="27" xfId="0" applyNumberFormat="1" applyFont="1" applyFill="1" applyBorder="1" applyAlignment="1">
      <alignment horizontal="center" vertical="center" wrapText="1"/>
    </xf>
    <xf numFmtId="169" fontId="41" fillId="0" borderId="1" xfId="0" applyNumberFormat="1" applyFont="1" applyFill="1" applyBorder="1" applyAlignment="1">
      <alignment horizontal="center" vertical="center" wrapText="1"/>
    </xf>
    <xf numFmtId="169" fontId="41" fillId="0" borderId="2" xfId="0" applyNumberFormat="1" applyFont="1" applyFill="1" applyBorder="1" applyAlignment="1">
      <alignment horizontal="center" vertical="center" wrapText="1"/>
    </xf>
    <xf numFmtId="169" fontId="40" fillId="0" borderId="31" xfId="0" applyNumberFormat="1" applyFont="1" applyFill="1" applyBorder="1" applyAlignment="1">
      <alignment horizontal="center" vertical="center" wrapText="1"/>
    </xf>
    <xf numFmtId="169" fontId="40" fillId="0" borderId="33" xfId="0" applyNumberFormat="1" applyFont="1" applyFill="1" applyBorder="1" applyAlignment="1">
      <alignment horizontal="center" vertical="center" wrapText="1"/>
    </xf>
    <xf numFmtId="169" fontId="40" fillId="0" borderId="32" xfId="0" applyNumberFormat="1" applyFont="1" applyFill="1" applyBorder="1" applyAlignment="1">
      <alignment horizontal="center" vertical="center" wrapText="1"/>
    </xf>
    <xf numFmtId="169" fontId="41" fillId="0" borderId="12" xfId="0" applyNumberFormat="1" applyFont="1" applyFill="1" applyBorder="1" applyAlignment="1">
      <alignment horizontal="center" vertical="center" wrapText="1"/>
    </xf>
    <xf numFmtId="169" fontId="41" fillId="2" borderId="12" xfId="0" applyNumberFormat="1" applyFont="1" applyFill="1" applyBorder="1" applyAlignment="1">
      <alignment horizontal="center" vertical="center" wrapText="1"/>
    </xf>
    <xf numFmtId="0" fontId="40" fillId="0" borderId="12" xfId="0" applyFont="1" applyFill="1" applyBorder="1" applyAlignment="1">
      <alignment horizontal="center" vertical="center" wrapText="1"/>
    </xf>
    <xf numFmtId="0" fontId="40" fillId="0" borderId="29" xfId="0" applyFont="1" applyFill="1" applyBorder="1" applyAlignment="1">
      <alignment horizontal="center" vertical="center" wrapText="1"/>
    </xf>
    <xf numFmtId="0" fontId="40" fillId="0" borderId="26" xfId="0" applyFont="1" applyFill="1" applyBorder="1" applyAlignment="1">
      <alignment horizontal="center" vertical="center" wrapText="1"/>
    </xf>
    <xf numFmtId="0" fontId="40" fillId="0" borderId="30" xfId="0" applyFont="1" applyFill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65" fillId="0" borderId="0" xfId="0" applyFont="1" applyFill="1" applyAlignment="1">
      <alignment horizontal="right" vertical="center"/>
    </xf>
    <xf numFmtId="0" fontId="8" fillId="0" borderId="28" xfId="0" applyFont="1" applyBorder="1" applyAlignment="1">
      <alignment horizontal="center" vertical="center" wrapText="1"/>
    </xf>
    <xf numFmtId="0" fontId="70" fillId="0" borderId="28" xfId="0" applyFont="1" applyBorder="1" applyAlignment="1">
      <alignment horizontal="left" vertical="center" wrapText="1"/>
    </xf>
    <xf numFmtId="0" fontId="70" fillId="0" borderId="28" xfId="0" applyFont="1" applyBorder="1" applyAlignment="1">
      <alignment horizontal="left" vertical="center"/>
    </xf>
    <xf numFmtId="0" fontId="8" fillId="0" borderId="26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top" wrapText="1"/>
    </xf>
    <xf numFmtId="0" fontId="8" fillId="0" borderId="26" xfId="0" applyFont="1" applyBorder="1" applyAlignment="1">
      <alignment horizontal="center" vertical="top" wrapText="1"/>
    </xf>
    <xf numFmtId="0" fontId="8" fillId="0" borderId="30" xfId="0" applyFont="1" applyBorder="1" applyAlignment="1">
      <alignment horizontal="center" vertical="top" wrapText="1"/>
    </xf>
    <xf numFmtId="0" fontId="70" fillId="0" borderId="29" xfId="0" applyFont="1" applyBorder="1" applyAlignment="1">
      <alignment horizontal="left" vertical="center" wrapText="1"/>
    </xf>
    <xf numFmtId="0" fontId="70" fillId="0" borderId="26" xfId="0" applyFont="1" applyBorder="1" applyAlignment="1">
      <alignment horizontal="left" vertical="center" wrapText="1"/>
    </xf>
    <xf numFmtId="0" fontId="70" fillId="0" borderId="30" xfId="0" applyFont="1" applyBorder="1" applyAlignment="1">
      <alignment horizontal="left" vertical="center" wrapText="1"/>
    </xf>
    <xf numFmtId="0" fontId="70" fillId="0" borderId="28" xfId="0" applyFont="1" applyBorder="1" applyAlignment="1">
      <alignment horizontal="left" vertical="top" wrapText="1"/>
    </xf>
    <xf numFmtId="0" fontId="70" fillId="0" borderId="28" xfId="0" applyFont="1" applyBorder="1" applyAlignment="1">
      <alignment horizontal="left" vertical="top"/>
    </xf>
    <xf numFmtId="0" fontId="14" fillId="2" borderId="0" xfId="0" applyFont="1" applyFill="1" applyAlignment="1">
      <alignment horizontal="center" wrapText="1"/>
    </xf>
    <xf numFmtId="0" fontId="40" fillId="2" borderId="29" xfId="0" applyFont="1" applyFill="1" applyBorder="1" applyAlignment="1">
      <alignment horizontal="center" vertical="center" wrapText="1"/>
    </xf>
    <xf numFmtId="0" fontId="40" fillId="2" borderId="26" xfId="0" applyFont="1" applyFill="1" applyBorder="1" applyAlignment="1">
      <alignment horizontal="center" vertical="center"/>
    </xf>
    <xf numFmtId="0" fontId="40" fillId="2" borderId="30" xfId="0" applyFont="1" applyFill="1" applyBorder="1" applyAlignment="1">
      <alignment horizontal="center" vertical="center"/>
    </xf>
    <xf numFmtId="0" fontId="40" fillId="2" borderId="28" xfId="0" applyFont="1" applyFill="1" applyBorder="1" applyAlignment="1">
      <alignment horizontal="center" vertical="center" wrapText="1"/>
    </xf>
    <xf numFmtId="0" fontId="40" fillId="2" borderId="29" xfId="0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horizontal="right" vertical="top"/>
    </xf>
    <xf numFmtId="0" fontId="14" fillId="0" borderId="0" xfId="0" applyFont="1" applyFill="1" applyBorder="1" applyAlignment="1">
      <alignment horizontal="center" vertical="center" wrapText="1"/>
    </xf>
    <xf numFmtId="0" fontId="65" fillId="0" borderId="0" xfId="0" applyFont="1" applyFill="1" applyBorder="1" applyAlignment="1">
      <alignment horizontal="right" vertical="top" wrapText="1"/>
    </xf>
  </cellXfs>
  <cellStyles count="190">
    <cellStyle name="20% - Accent1" xfId="111" builtinId="30" customBuiltin="1"/>
    <cellStyle name="20% - Accent1 2" xfId="31"/>
    <cellStyle name="20% - Accent1 2 2" xfId="138"/>
    <cellStyle name="20% - Accent1 3" xfId="164"/>
    <cellStyle name="20% - Accent1 4" xfId="177"/>
    <cellStyle name="20% - Accent2" xfId="114" builtinId="34" customBuiltin="1"/>
    <cellStyle name="20% - Accent2 2" xfId="32"/>
    <cellStyle name="20% - Accent2 2 2" xfId="141"/>
    <cellStyle name="20% - Accent2 3" xfId="166"/>
    <cellStyle name="20% - Accent2 4" xfId="179"/>
    <cellStyle name="20% - Accent3" xfId="117" builtinId="38" customBuiltin="1"/>
    <cellStyle name="20% - Accent3 2" xfId="33"/>
    <cellStyle name="20% - Accent3 2 2" xfId="144"/>
    <cellStyle name="20% - Accent3 3" xfId="168"/>
    <cellStyle name="20% - Accent3 4" xfId="181"/>
    <cellStyle name="20% - Accent4" xfId="120" builtinId="42" customBuiltin="1"/>
    <cellStyle name="20% - Accent4 2" xfId="34"/>
    <cellStyle name="20% - Accent4 2 2" xfId="147"/>
    <cellStyle name="20% - Accent4 3" xfId="170"/>
    <cellStyle name="20% - Accent4 4" xfId="183"/>
    <cellStyle name="20% - Accent5" xfId="123" builtinId="46" customBuiltin="1"/>
    <cellStyle name="20% - Accent5 2" xfId="35"/>
    <cellStyle name="20% - Accent5 2 2" xfId="150"/>
    <cellStyle name="20% - Accent5 3" xfId="172"/>
    <cellStyle name="20% - Accent5 4" xfId="185"/>
    <cellStyle name="20% - Accent6" xfId="126" builtinId="50" customBuiltin="1"/>
    <cellStyle name="20% - Accent6 2" xfId="36"/>
    <cellStyle name="20% - Accent6 2 2" xfId="153"/>
    <cellStyle name="20% - Accent6 3" xfId="174"/>
    <cellStyle name="20% - Accent6 4" xfId="187"/>
    <cellStyle name="40% - Accent1" xfId="112" builtinId="31" customBuiltin="1"/>
    <cellStyle name="40% - Accent1 2" xfId="37"/>
    <cellStyle name="40% - Accent1 2 2" xfId="139"/>
    <cellStyle name="40% - Accent1 3" xfId="165"/>
    <cellStyle name="40% - Accent1 4" xfId="178"/>
    <cellStyle name="40% - Accent2" xfId="115" builtinId="35" customBuiltin="1"/>
    <cellStyle name="40% - Accent2 2" xfId="38"/>
    <cellStyle name="40% - Accent2 2 2" xfId="142"/>
    <cellStyle name="40% - Accent2 3" xfId="167"/>
    <cellStyle name="40% - Accent2 4" xfId="180"/>
    <cellStyle name="40% - Accent3" xfId="118" builtinId="39" customBuiltin="1"/>
    <cellStyle name="40% - Accent3 2" xfId="39"/>
    <cellStyle name="40% - Accent3 2 2" xfId="145"/>
    <cellStyle name="40% - Accent3 3" xfId="169"/>
    <cellStyle name="40% - Accent3 4" xfId="182"/>
    <cellStyle name="40% - Accent4" xfId="121" builtinId="43" customBuiltin="1"/>
    <cellStyle name="40% - Accent4 2" xfId="40"/>
    <cellStyle name="40% - Accent4 2 2" xfId="148"/>
    <cellStyle name="40% - Accent4 3" xfId="171"/>
    <cellStyle name="40% - Accent4 4" xfId="184"/>
    <cellStyle name="40% - Accent5" xfId="124" builtinId="47" customBuiltin="1"/>
    <cellStyle name="40% - Accent5 2" xfId="41"/>
    <cellStyle name="40% - Accent5 2 2" xfId="151"/>
    <cellStyle name="40% - Accent5 3" xfId="173"/>
    <cellStyle name="40% - Accent5 4" xfId="186"/>
    <cellStyle name="40% - Accent6" xfId="127" builtinId="51" customBuiltin="1"/>
    <cellStyle name="40% - Accent6 2" xfId="42"/>
    <cellStyle name="40% - Accent6 2 2" xfId="154"/>
    <cellStyle name="40% - Accent6 3" xfId="175"/>
    <cellStyle name="40% - Accent6 4" xfId="188"/>
    <cellStyle name="60% - Accent1" xfId="157" builtinId="32" customBuiltin="1"/>
    <cellStyle name="60% - Accent1 2" xfId="43"/>
    <cellStyle name="60% - Accent1 2 2" xfId="140"/>
    <cellStyle name="60% - Accent1 3" xfId="130"/>
    <cellStyle name="60% - Accent2" xfId="158" builtinId="36" customBuiltin="1"/>
    <cellStyle name="60% - Accent2 2" xfId="44"/>
    <cellStyle name="60% - Accent2 2 2" xfId="143"/>
    <cellStyle name="60% - Accent2 3" xfId="131"/>
    <cellStyle name="60% - Accent3" xfId="159" builtinId="40" customBuiltin="1"/>
    <cellStyle name="60% - Accent3 2" xfId="45"/>
    <cellStyle name="60% - Accent3 2 2" xfId="146"/>
    <cellStyle name="60% - Accent3 3" xfId="132"/>
    <cellStyle name="60% - Accent4" xfId="160" builtinId="44" customBuiltin="1"/>
    <cellStyle name="60% - Accent4 2" xfId="46"/>
    <cellStyle name="60% - Accent4 2 2" xfId="149"/>
    <cellStyle name="60% - Accent4 3" xfId="133"/>
    <cellStyle name="60% - Accent5" xfId="161" builtinId="48" customBuiltin="1"/>
    <cellStyle name="60% - Accent5 2" xfId="47"/>
    <cellStyle name="60% - Accent5 2 2" xfId="152"/>
    <cellStyle name="60% - Accent5 3" xfId="134"/>
    <cellStyle name="60% - Accent6" xfId="162" builtinId="52" customBuiltin="1"/>
    <cellStyle name="60% - Accent6 2" xfId="48"/>
    <cellStyle name="60% - Accent6 2 2" xfId="155"/>
    <cellStyle name="60% - Accent6 3" xfId="135"/>
    <cellStyle name="Accent1" xfId="110" builtinId="29" customBuiltin="1"/>
    <cellStyle name="Accent1 2" xfId="49"/>
    <cellStyle name="Accent2" xfId="113" builtinId="33" customBuiltin="1"/>
    <cellStyle name="Accent2 2" xfId="50"/>
    <cellStyle name="Accent3" xfId="116" builtinId="37" customBuiltin="1"/>
    <cellStyle name="Accent3 2" xfId="51"/>
    <cellStyle name="Accent4" xfId="119" builtinId="41" customBuiltin="1"/>
    <cellStyle name="Accent4 2" xfId="52"/>
    <cellStyle name="Accent5" xfId="122" builtinId="45" customBuiltin="1"/>
    <cellStyle name="Accent5 2" xfId="53"/>
    <cellStyle name="Accent6" xfId="125" builtinId="49" customBuiltin="1"/>
    <cellStyle name="Accent6 2" xfId="54"/>
    <cellStyle name="Bad" xfId="101" builtinId="27" customBuiltin="1"/>
    <cellStyle name="Bad 2" xfId="55"/>
    <cellStyle name="Calculation" xfId="104" builtinId="22" customBuiltin="1"/>
    <cellStyle name="Calculation 2" xfId="56"/>
    <cellStyle name="Check Cell" xfId="106" builtinId="23" customBuiltin="1"/>
    <cellStyle name="Check Cell 2" xfId="57"/>
    <cellStyle name="Comma" xfId="3" builtinId="3"/>
    <cellStyle name="Comma 15" xfId="94"/>
    <cellStyle name="Comma 2" xfId="2"/>
    <cellStyle name="Comma 2 2" xfId="4"/>
    <cellStyle name="Comma 2 2 2" xfId="7"/>
    <cellStyle name="Comma 2 2 2 2" xfId="58"/>
    <cellStyle name="Comma 2 2 3" xfId="23"/>
    <cellStyle name="Comma 2 3" xfId="17"/>
    <cellStyle name="Comma 3" xfId="5"/>
    <cellStyle name="Comma 3 2" xfId="8"/>
    <cellStyle name="Comma 3 2 2" xfId="90"/>
    <cellStyle name="Comma 3 2 3" xfId="59"/>
    <cellStyle name="Comma 3 3" xfId="22"/>
    <cellStyle name="Comma 4" xfId="6"/>
    <cellStyle name="Comma 4 2" xfId="25"/>
    <cellStyle name="Comma 5" xfId="9"/>
    <cellStyle name="Comma 5 2" xfId="19"/>
    <cellStyle name="Comma 6" xfId="89"/>
    <cellStyle name="Comma 8" xfId="13"/>
    <cellStyle name="Explanatory Text" xfId="108" builtinId="53" customBuiltin="1"/>
    <cellStyle name="Explanatory Text 2" xfId="60"/>
    <cellStyle name="Good" xfId="100" builtinId="26" customBuiltin="1"/>
    <cellStyle name="Good 2" xfId="61"/>
    <cellStyle name="Heading 1" xfId="96" builtinId="16" customBuiltin="1"/>
    <cellStyle name="Heading 1 2" xfId="62"/>
    <cellStyle name="Heading 2" xfId="97" builtinId="17" customBuiltin="1"/>
    <cellStyle name="Heading 2 2" xfId="63"/>
    <cellStyle name="Heading 3" xfId="98" builtinId="18" customBuiltin="1"/>
    <cellStyle name="Heading 3 2" xfId="64"/>
    <cellStyle name="Heading 4" xfId="99" builtinId="19" customBuiltin="1"/>
    <cellStyle name="Heading 4 2" xfId="65"/>
    <cellStyle name="Input" xfId="102" builtinId="20" customBuiltin="1"/>
    <cellStyle name="Input 2" xfId="66"/>
    <cellStyle name="Linked Cell" xfId="105" builtinId="24" customBuiltin="1"/>
    <cellStyle name="Linked Cell 2" xfId="67"/>
    <cellStyle name="Neutral" xfId="156" builtinId="28" customBuiltin="1"/>
    <cellStyle name="Neutral 2" xfId="28"/>
    <cellStyle name="Neutral 2 2" xfId="136"/>
    <cellStyle name="Neutral 3" xfId="68"/>
    <cellStyle name="Neutral 4" xfId="128"/>
    <cellStyle name="Normal" xfId="0" builtinId="0"/>
    <cellStyle name="Normal 10" xfId="87"/>
    <cellStyle name="Normal 11" xfId="88"/>
    <cellStyle name="Normal 12" xfId="15"/>
    <cellStyle name="Normal 2" xfId="1"/>
    <cellStyle name="Normal 2 2" xfId="14"/>
    <cellStyle name="Normal 2 2 2" xfId="69"/>
    <cellStyle name="Normal 2 3" xfId="70"/>
    <cellStyle name="Normal 2 4" xfId="16"/>
    <cellStyle name="Normal 3" xfId="10"/>
    <cellStyle name="Normal 3 2" xfId="26"/>
    <cellStyle name="Normal 3 2 2" xfId="71"/>
    <cellStyle name="Normal 3 3" xfId="21"/>
    <cellStyle name="Normal 3_HavelvacN2axjusakN3" xfId="29"/>
    <cellStyle name="Normal 4" xfId="24"/>
    <cellStyle name="Normal 4 2" xfId="27"/>
    <cellStyle name="Normal 4 3" xfId="12"/>
    <cellStyle name="Normal 5" xfId="30"/>
    <cellStyle name="Normal 5 2" xfId="72"/>
    <cellStyle name="Normal 5 2 2" xfId="91"/>
    <cellStyle name="Normal 6" xfId="73"/>
    <cellStyle name="Normal 7" xfId="74"/>
    <cellStyle name="Normal 7 2" xfId="93"/>
    <cellStyle name="Normal 8" xfId="18"/>
    <cellStyle name="Normal 9" xfId="86"/>
    <cellStyle name="Normal_General 17.02.04" xfId="92"/>
    <cellStyle name="Note 2" xfId="75"/>
    <cellStyle name="Note 2 2" xfId="137"/>
    <cellStyle name="Note 3" xfId="129"/>
    <cellStyle name="Note 4" xfId="163"/>
    <cellStyle name="Note 5" xfId="176"/>
    <cellStyle name="Output" xfId="103" builtinId="21" customBuiltin="1"/>
    <cellStyle name="Output 2" xfId="76"/>
    <cellStyle name="Percent 2" xfId="20"/>
    <cellStyle name="SN_241" xfId="11"/>
    <cellStyle name="SN_b" xfId="189"/>
    <cellStyle name="Style 1" xfId="77"/>
    <cellStyle name="Style 1 2" xfId="78"/>
    <cellStyle name="Style 1 2 2" xfId="85"/>
    <cellStyle name="Style 1_verchnakan_ax21-25_2018" xfId="79"/>
    <cellStyle name="Title" xfId="95" builtinId="15" customBuiltin="1"/>
    <cellStyle name="Title 2" xfId="80"/>
    <cellStyle name="Total" xfId="109" builtinId="25" customBuiltin="1"/>
    <cellStyle name="Total 2" xfId="81"/>
    <cellStyle name="Warning Text" xfId="107" builtinId="11" customBuiltin="1"/>
    <cellStyle name="Warning Text 2" xfId="82"/>
    <cellStyle name="Обычный 2" xfId="83"/>
    <cellStyle name="Обычный 2 2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0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1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870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870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4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576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5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576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6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916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7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916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8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9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20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0891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21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0891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2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63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3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63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4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365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5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365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6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2128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7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2128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28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29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0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9082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9082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064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064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155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5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155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6" name="Picture 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031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031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5930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" name="Picture 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5930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40" name="Picture 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41" name="Picture 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42" name="Picture 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43" name="Picture 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4" name="Picture 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5" name="Picture 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6" name="Picture 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7" name="Picture 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8" name="Picture 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9" name="Picture 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50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564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51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564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2" name="Picture 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06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3" name="Picture 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06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4" name="Picture 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54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5" name="Picture 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54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6" name="Picture 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250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57" name="Picture 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250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58" name="Picture 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59" name="Picture 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60" name="Picture 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221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61" name="Picture 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221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2" name="Picture 6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06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3" name="Picture 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06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4" name="Picture 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0312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5" name="Picture 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0312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6" name="Picture 6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345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7" name="Picture 6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345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8" name="Picture 6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5930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69" name="Picture 6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5930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70" name="Picture 6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71" name="Picture 7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72" name="Picture 7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73" name="Picture 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4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5" name="Picture 7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6" name="Picture 7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7" name="Picture 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78" name="Picture 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79" name="Picture 7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80" name="Picture 7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81" name="Picture 8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82" name="Picture 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83" name="Picture 8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84" name="Picture 8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85" name="Picture 8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86" name="Picture 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87" name="Picture 8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88" name="Picture 8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89" name="Picture 8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90" name="Picture 8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91" name="Picture 9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2" name="Picture 9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3" name="Picture 9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4" name="Picture 9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5" name="Picture 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6" name="Picture 9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7" name="Picture 9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8" name="Picture 9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9" name="Picture 9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00" name="Picture 9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1" name="Picture 1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02" name="Picture 1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3" name="Picture 10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4" name="Picture 10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5" name="Picture 10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6" name="Picture 10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7" name="Picture 10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08" name="Picture 10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09" name="Picture 10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10" name="Picture 1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1" name="Picture 1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2" name="Picture 1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3" name="Picture 1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4" name="Picture 1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5" name="Picture 1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6" name="Picture 1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7" name="Picture 1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18" name="Picture 1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19" name="Picture 1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120" name="Picture 1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1" name="Picture 1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2" name="Picture 1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3" name="Picture 1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4" name="Picture 1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5" name="Picture 1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6" name="Picture 1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7" name="Picture 1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8" name="Picture 1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29" name="Picture 1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0" name="Picture 1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2960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131" name="Picture 1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2960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5"/>
  <sheetViews>
    <sheetView tabSelected="1" zoomScaleNormal="100" workbookViewId="0">
      <selection activeCell="F10" sqref="F10"/>
    </sheetView>
  </sheetViews>
  <sheetFormatPr defaultRowHeight="17.25" x14ac:dyDescent="0.3"/>
  <cols>
    <col min="1" max="1" width="7.5" style="1" customWidth="1"/>
    <col min="2" max="2" width="11.5" style="1" customWidth="1"/>
    <col min="3" max="3" width="9.5" style="1" customWidth="1"/>
    <col min="4" max="4" width="30.33203125" style="1" customWidth="1"/>
    <col min="5" max="5" width="45" style="6" customWidth="1"/>
    <col min="6" max="6" width="46.1640625" style="6" customWidth="1"/>
    <col min="7" max="7" width="20.6640625" style="1" customWidth="1"/>
    <col min="8" max="8" width="17.33203125" style="1" customWidth="1"/>
    <col min="9" max="9" width="19.1640625" style="1" customWidth="1"/>
    <col min="10" max="10" width="13.1640625" style="1" bestFit="1" customWidth="1"/>
    <col min="11" max="16384" width="9.33203125" style="1"/>
  </cols>
  <sheetData>
    <row r="1" spans="1:40" x14ac:dyDescent="0.3">
      <c r="A1" s="48"/>
      <c r="B1" s="48"/>
      <c r="C1" s="48"/>
      <c r="D1" s="48"/>
      <c r="E1" s="55"/>
      <c r="F1" s="55"/>
      <c r="G1" s="32"/>
      <c r="I1" s="14" t="s">
        <v>66</v>
      </c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</row>
    <row r="2" spans="1:40" x14ac:dyDescent="0.3">
      <c r="A2" s="48"/>
      <c r="B2" s="48"/>
      <c r="C2" s="48"/>
      <c r="D2" s="48"/>
      <c r="E2" s="48"/>
      <c r="F2" s="48"/>
      <c r="G2" s="32"/>
      <c r="H2" s="162" t="s">
        <v>78</v>
      </c>
      <c r="I2" s="162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</row>
    <row r="3" spans="1:40" ht="21.75" customHeight="1" x14ac:dyDescent="0.3">
      <c r="A3" s="48"/>
      <c r="B3" s="48"/>
      <c r="C3" s="48"/>
      <c r="D3" s="48"/>
      <c r="E3" s="48"/>
      <c r="F3" s="48"/>
      <c r="G3" s="32"/>
      <c r="H3" s="162" t="s">
        <v>56</v>
      </c>
      <c r="I3" s="162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</row>
    <row r="4" spans="1:40" ht="72.75" customHeight="1" x14ac:dyDescent="0.3">
      <c r="A4" s="163" t="s">
        <v>130</v>
      </c>
      <c r="B4" s="163"/>
      <c r="C4" s="163"/>
      <c r="D4" s="163"/>
      <c r="E4" s="163"/>
      <c r="F4" s="163"/>
      <c r="G4" s="163"/>
      <c r="H4" s="163"/>
      <c r="I4" s="163"/>
    </row>
    <row r="5" spans="1:40" ht="28.5" customHeight="1" x14ac:dyDescent="0.3">
      <c r="A5" s="48"/>
      <c r="B5" s="54"/>
      <c r="C5" s="54"/>
      <c r="D5" s="54"/>
      <c r="E5" s="56"/>
      <c r="F5" s="56"/>
      <c r="G5" s="10"/>
      <c r="H5" s="10"/>
      <c r="I5" s="34" t="s">
        <v>79</v>
      </c>
    </row>
    <row r="6" spans="1:40" ht="57" customHeight="1" x14ac:dyDescent="0.3">
      <c r="A6" s="170" t="s">
        <v>67</v>
      </c>
      <c r="B6" s="168" t="s">
        <v>68</v>
      </c>
      <c r="C6" s="169"/>
      <c r="D6" s="170" t="s">
        <v>69</v>
      </c>
      <c r="E6" s="170" t="s">
        <v>70</v>
      </c>
      <c r="F6" s="170" t="s">
        <v>71</v>
      </c>
      <c r="G6" s="165" t="s">
        <v>21</v>
      </c>
      <c r="H6" s="166"/>
      <c r="I6" s="167"/>
    </row>
    <row r="7" spans="1:40" s="93" customFormat="1" ht="52.5" customHeight="1" x14ac:dyDescent="0.2">
      <c r="A7" s="171"/>
      <c r="B7" s="161" t="s">
        <v>23</v>
      </c>
      <c r="C7" s="161" t="s">
        <v>24</v>
      </c>
      <c r="D7" s="171"/>
      <c r="E7" s="171"/>
      <c r="F7" s="171"/>
      <c r="G7" s="161" t="s">
        <v>72</v>
      </c>
      <c r="H7" s="161" t="s">
        <v>73</v>
      </c>
      <c r="I7" s="161" t="s">
        <v>74</v>
      </c>
    </row>
    <row r="8" spans="1:40" s="96" customFormat="1" ht="28.5" customHeight="1" x14ac:dyDescent="0.2">
      <c r="A8" s="164" t="s">
        <v>18</v>
      </c>
      <c r="B8" s="164"/>
      <c r="C8" s="164"/>
      <c r="D8" s="164"/>
      <c r="E8" s="164"/>
      <c r="F8" s="164"/>
      <c r="G8" s="95">
        <f>G9+G13</f>
        <v>0</v>
      </c>
      <c r="H8" s="95">
        <f t="shared" ref="H8:I8" si="0">H9+H13</f>
        <v>0</v>
      </c>
      <c r="I8" s="95">
        <f t="shared" si="0"/>
        <v>0</v>
      </c>
    </row>
    <row r="9" spans="1:40" s="115" customFormat="1" ht="26.25" customHeight="1" x14ac:dyDescent="0.2">
      <c r="A9" s="164" t="s">
        <v>1</v>
      </c>
      <c r="B9" s="164"/>
      <c r="C9" s="164"/>
      <c r="D9" s="164"/>
      <c r="E9" s="164"/>
      <c r="F9" s="164"/>
      <c r="G9" s="100">
        <f t="shared" ref="G9:I9" si="1">G10</f>
        <v>-3460.4</v>
      </c>
      <c r="H9" s="100">
        <f t="shared" si="1"/>
        <v>-3460.4</v>
      </c>
      <c r="I9" s="100">
        <f t="shared" si="1"/>
        <v>-3460.4</v>
      </c>
    </row>
    <row r="10" spans="1:40" s="96" customFormat="1" ht="123" customHeight="1" x14ac:dyDescent="0.2">
      <c r="A10" s="98"/>
      <c r="B10" s="94" t="s">
        <v>75</v>
      </c>
      <c r="C10" s="98"/>
      <c r="D10" s="99" t="s">
        <v>2</v>
      </c>
      <c r="E10" s="99" t="s">
        <v>19</v>
      </c>
      <c r="F10" s="99" t="s">
        <v>20</v>
      </c>
      <c r="G10" s="100">
        <f>SUM(G11:G12)</f>
        <v>-3460.4</v>
      </c>
      <c r="H10" s="100">
        <f>SUM(H11:H12)</f>
        <v>-3460.4</v>
      </c>
      <c r="I10" s="100">
        <f>SUM(I11:I12)</f>
        <v>-3460.4</v>
      </c>
    </row>
    <row r="11" spans="1:40" s="96" customFormat="1" ht="107.25" customHeight="1" x14ac:dyDescent="0.2">
      <c r="A11" s="98"/>
      <c r="B11" s="98"/>
      <c r="C11" s="101" t="s">
        <v>76</v>
      </c>
      <c r="D11" s="98" t="s">
        <v>2</v>
      </c>
      <c r="E11" s="98" t="s">
        <v>77</v>
      </c>
      <c r="F11" s="98" t="s">
        <v>57</v>
      </c>
      <c r="G11" s="102">
        <f>'Հավելված 3'!G20</f>
        <v>-6341.5</v>
      </c>
      <c r="H11" s="102">
        <f>'Հավելված 3'!H20</f>
        <v>-6341.5</v>
      </c>
      <c r="I11" s="102">
        <f>'Հավելված 3'!I20</f>
        <v>-6341.5</v>
      </c>
    </row>
    <row r="12" spans="1:40" s="96" customFormat="1" ht="98.25" customHeight="1" x14ac:dyDescent="0.2">
      <c r="A12" s="98"/>
      <c r="B12" s="98"/>
      <c r="C12" s="101" t="s">
        <v>80</v>
      </c>
      <c r="D12" s="98" t="s">
        <v>81</v>
      </c>
      <c r="E12" s="98" t="s">
        <v>81</v>
      </c>
      <c r="F12" s="98" t="s">
        <v>82</v>
      </c>
      <c r="G12" s="102">
        <f>'Հավելված 3'!G31</f>
        <v>2881.1</v>
      </c>
      <c r="H12" s="102">
        <f>'Հավելված 3'!H31</f>
        <v>2881.1</v>
      </c>
      <c r="I12" s="102">
        <f>'Հավելված 3'!I31</f>
        <v>2881.1</v>
      </c>
    </row>
    <row r="13" spans="1:40" s="115" customFormat="1" ht="26.25" customHeight="1" x14ac:dyDescent="0.2">
      <c r="A13" s="164" t="s">
        <v>131</v>
      </c>
      <c r="B13" s="164"/>
      <c r="C13" s="164"/>
      <c r="D13" s="164"/>
      <c r="E13" s="164"/>
      <c r="F13" s="164"/>
      <c r="G13" s="100">
        <f>G14</f>
        <v>3460.4</v>
      </c>
      <c r="H13" s="100">
        <f t="shared" ref="H13:I13" si="2">H14</f>
        <v>3460.4</v>
      </c>
      <c r="I13" s="100">
        <f t="shared" si="2"/>
        <v>3460.4</v>
      </c>
    </row>
    <row r="14" spans="1:40" s="96" customFormat="1" ht="123" customHeight="1" x14ac:dyDescent="0.2">
      <c r="A14" s="98"/>
      <c r="B14" s="94" t="s">
        <v>122</v>
      </c>
      <c r="C14" s="98"/>
      <c r="D14" s="118" t="s">
        <v>123</v>
      </c>
      <c r="E14" s="118" t="s">
        <v>124</v>
      </c>
      <c r="F14" s="118" t="s">
        <v>125</v>
      </c>
      <c r="G14" s="100">
        <f>G15</f>
        <v>3460.4</v>
      </c>
      <c r="H14" s="100">
        <f t="shared" ref="H14:I14" si="3">H15</f>
        <v>3460.4</v>
      </c>
      <c r="I14" s="100">
        <f t="shared" si="3"/>
        <v>3460.4</v>
      </c>
    </row>
    <row r="15" spans="1:40" s="96" customFormat="1" ht="107.25" customHeight="1" x14ac:dyDescent="0.2">
      <c r="A15" s="98"/>
      <c r="B15" s="98"/>
      <c r="C15" s="101" t="s">
        <v>126</v>
      </c>
      <c r="D15" s="98" t="s">
        <v>127</v>
      </c>
      <c r="E15" s="98" t="s">
        <v>128</v>
      </c>
      <c r="F15" s="98" t="s">
        <v>129</v>
      </c>
      <c r="G15" s="102">
        <f>'Հավելված 3'!G46</f>
        <v>3460.4</v>
      </c>
      <c r="H15" s="102">
        <f>'Հավելված 3'!H46</f>
        <v>3460.4</v>
      </c>
      <c r="I15" s="102">
        <f>'Հավելված 3'!I46</f>
        <v>3460.4</v>
      </c>
    </row>
  </sheetData>
  <mergeCells count="12">
    <mergeCell ref="H2:I2"/>
    <mergeCell ref="H3:I3"/>
    <mergeCell ref="A4:I4"/>
    <mergeCell ref="A13:F13"/>
    <mergeCell ref="A8:F8"/>
    <mergeCell ref="A9:F9"/>
    <mergeCell ref="G6:I6"/>
    <mergeCell ref="B6:C6"/>
    <mergeCell ref="A6:A7"/>
    <mergeCell ref="D6:D7"/>
    <mergeCell ref="E6:E7"/>
    <mergeCell ref="F6:F7"/>
  </mergeCells>
  <pageMargins left="0.31" right="0.2" top="0.43307086614173201" bottom="0.41" header="0.15748031496063" footer="0.15748031496063"/>
  <pageSetup scale="70" firstPageNumber="2" orientation="landscape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4"/>
  <sheetViews>
    <sheetView zoomScaleNormal="100" workbookViewId="0">
      <selection activeCell="C20" sqref="C20"/>
    </sheetView>
  </sheetViews>
  <sheetFormatPr defaultColWidth="10.6640625" defaultRowHeight="17.25" x14ac:dyDescent="0.3"/>
  <cols>
    <col min="1" max="2" width="10.6640625" style="1"/>
    <col min="3" max="3" width="45" style="1" customWidth="1"/>
    <col min="4" max="5" width="21.1640625" style="1" customWidth="1"/>
    <col min="6" max="6" width="24.6640625" style="1" customWidth="1"/>
    <col min="7" max="7" width="32.33203125" style="1" customWidth="1"/>
    <col min="8" max="8" width="21.5" style="1" customWidth="1"/>
    <col min="9" max="10" width="10.6640625" style="1"/>
    <col min="11" max="11" width="15.33203125" style="1" bestFit="1" customWidth="1"/>
    <col min="12" max="16384" width="10.6640625" style="1"/>
  </cols>
  <sheetData>
    <row r="1" spans="1:45" x14ac:dyDescent="0.3">
      <c r="A1" s="13"/>
      <c r="B1" s="13"/>
      <c r="C1" s="13"/>
      <c r="D1" s="13"/>
      <c r="E1" s="13"/>
      <c r="F1" s="13"/>
      <c r="G1" s="11"/>
      <c r="H1" s="14" t="s">
        <v>17</v>
      </c>
    </row>
    <row r="2" spans="1:45" x14ac:dyDescent="0.3">
      <c r="A2" s="48"/>
      <c r="B2" s="48"/>
      <c r="C2" s="48"/>
      <c r="D2" s="48"/>
      <c r="E2" s="48"/>
      <c r="F2" s="48"/>
      <c r="G2" s="162" t="s">
        <v>78</v>
      </c>
      <c r="H2" s="162"/>
      <c r="I2" s="32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</row>
    <row r="3" spans="1:45" x14ac:dyDescent="0.3">
      <c r="A3" s="48"/>
      <c r="B3" s="48"/>
      <c r="C3" s="48"/>
      <c r="D3" s="48"/>
      <c r="E3" s="48"/>
      <c r="F3" s="48"/>
      <c r="G3" s="162" t="s">
        <v>56</v>
      </c>
      <c r="H3" s="162"/>
      <c r="I3" s="32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</row>
    <row r="4" spans="1:45" ht="52.5" customHeight="1" x14ac:dyDescent="0.3">
      <c r="A4" s="172" t="s">
        <v>84</v>
      </c>
      <c r="B4" s="172"/>
      <c r="C4" s="172"/>
      <c r="D4" s="172"/>
      <c r="E4" s="172"/>
      <c r="F4" s="172"/>
      <c r="G4" s="172"/>
      <c r="H4" s="172"/>
    </row>
    <row r="5" spans="1:45" x14ac:dyDescent="0.3">
      <c r="A5" s="15"/>
      <c r="B5" s="15"/>
      <c r="C5" s="16"/>
      <c r="D5" s="17"/>
      <c r="E5" s="17"/>
      <c r="F5" s="17"/>
      <c r="G5" s="18"/>
      <c r="H5" s="19" t="s">
        <v>79</v>
      </c>
    </row>
    <row r="6" spans="1:45" ht="40.5" customHeight="1" x14ac:dyDescent="0.3">
      <c r="A6" s="173" t="s">
        <v>38</v>
      </c>
      <c r="B6" s="174"/>
      <c r="C6" s="179" t="s">
        <v>39</v>
      </c>
      <c r="D6" s="182" t="s">
        <v>132</v>
      </c>
      <c r="E6" s="183"/>
      <c r="F6" s="183"/>
      <c r="G6" s="183"/>
      <c r="H6" s="184"/>
    </row>
    <row r="7" spans="1:45" x14ac:dyDescent="0.3">
      <c r="A7" s="175"/>
      <c r="B7" s="176"/>
      <c r="C7" s="180"/>
      <c r="D7" s="185" t="s">
        <v>40</v>
      </c>
      <c r="E7" s="188" t="s">
        <v>3</v>
      </c>
      <c r="F7" s="189"/>
      <c r="G7" s="189"/>
      <c r="H7" s="190"/>
    </row>
    <row r="8" spans="1:45" x14ac:dyDescent="0.3">
      <c r="A8" s="177"/>
      <c r="B8" s="178"/>
      <c r="C8" s="180"/>
      <c r="D8" s="186"/>
      <c r="E8" s="191" t="s">
        <v>41</v>
      </c>
      <c r="F8" s="191" t="s">
        <v>42</v>
      </c>
      <c r="G8" s="191" t="s">
        <v>43</v>
      </c>
      <c r="H8" s="192" t="s">
        <v>44</v>
      </c>
    </row>
    <row r="9" spans="1:45" ht="80.25" customHeight="1" x14ac:dyDescent="0.3">
      <c r="A9" s="20" t="s">
        <v>23</v>
      </c>
      <c r="B9" s="20" t="s">
        <v>24</v>
      </c>
      <c r="C9" s="181"/>
      <c r="D9" s="187"/>
      <c r="E9" s="191"/>
      <c r="F9" s="191"/>
      <c r="G9" s="191"/>
      <c r="H9" s="192"/>
    </row>
    <row r="10" spans="1:45" s="3" customFormat="1" ht="28.5" customHeight="1" x14ac:dyDescent="0.3">
      <c r="A10" s="21"/>
      <c r="B10" s="21"/>
      <c r="C10" s="22" t="s">
        <v>18</v>
      </c>
      <c r="D10" s="23">
        <f>D12</f>
        <v>2881.1</v>
      </c>
      <c r="E10" s="23">
        <f t="shared" ref="E10:H10" si="0">E12</f>
        <v>0</v>
      </c>
      <c r="F10" s="23">
        <f t="shared" si="0"/>
        <v>0</v>
      </c>
      <c r="G10" s="23">
        <f t="shared" si="0"/>
        <v>0</v>
      </c>
      <c r="H10" s="23">
        <f t="shared" si="0"/>
        <v>2881.1</v>
      </c>
    </row>
    <row r="11" spans="1:45" x14ac:dyDescent="0.3">
      <c r="A11" s="20"/>
      <c r="B11" s="20"/>
      <c r="C11" s="91" t="s">
        <v>3</v>
      </c>
      <c r="D11" s="24"/>
      <c r="E11" s="24"/>
      <c r="F11" s="25"/>
      <c r="G11" s="25"/>
      <c r="H11" s="7"/>
    </row>
    <row r="12" spans="1:45" s="3" customFormat="1" ht="47.25" customHeight="1" x14ac:dyDescent="0.3">
      <c r="A12" s="26"/>
      <c r="B12" s="27"/>
      <c r="C12" s="27" t="s">
        <v>13</v>
      </c>
      <c r="D12" s="23">
        <f>D14</f>
        <v>2881.1</v>
      </c>
      <c r="E12" s="23">
        <f t="shared" ref="E12:H12" si="1">E14</f>
        <v>0</v>
      </c>
      <c r="F12" s="23">
        <f t="shared" si="1"/>
        <v>0</v>
      </c>
      <c r="G12" s="23">
        <f t="shared" si="1"/>
        <v>0</v>
      </c>
      <c r="H12" s="23">
        <f t="shared" si="1"/>
        <v>2881.1</v>
      </c>
    </row>
    <row r="13" spans="1:45" x14ac:dyDescent="0.3">
      <c r="A13" s="87"/>
      <c r="B13" s="87"/>
      <c r="C13" s="87" t="s">
        <v>45</v>
      </c>
      <c r="D13" s="28"/>
      <c r="E13" s="28"/>
      <c r="F13" s="29"/>
      <c r="G13" s="29"/>
      <c r="H13" s="30"/>
    </row>
    <row r="14" spans="1:45" ht="62.25" customHeight="1" x14ac:dyDescent="0.3">
      <c r="A14" s="92">
        <v>1023</v>
      </c>
      <c r="B14" s="92">
        <v>31001</v>
      </c>
      <c r="C14" s="12" t="s">
        <v>46</v>
      </c>
      <c r="D14" s="8">
        <f>E14+F14+G14+H14</f>
        <v>2881.1</v>
      </c>
      <c r="E14" s="8">
        <v>0</v>
      </c>
      <c r="F14" s="8">
        <v>0</v>
      </c>
      <c r="G14" s="8">
        <v>0</v>
      </c>
      <c r="H14" s="8">
        <f>'Հավելված 3'!I31</f>
        <v>2881.1</v>
      </c>
      <c r="K14" s="31"/>
    </row>
  </sheetData>
  <mergeCells count="12">
    <mergeCell ref="G2:H2"/>
    <mergeCell ref="G3:H3"/>
    <mergeCell ref="A4:H4"/>
    <mergeCell ref="A6:B8"/>
    <mergeCell ref="C6:C9"/>
    <mergeCell ref="D6:H6"/>
    <mergeCell ref="D7:D9"/>
    <mergeCell ref="E7:H7"/>
    <mergeCell ref="E8:E9"/>
    <mergeCell ref="F8:F9"/>
    <mergeCell ref="G8:G9"/>
    <mergeCell ref="H8:H9"/>
  </mergeCells>
  <pageMargins left="0.17" right="0.17" top="0.44" bottom="0.45" header="0.3" footer="0.17"/>
  <pageSetup scale="81" firstPageNumber="4" orientation="landscape" useFirstPageNumber="1" verticalDpi="0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8"/>
  <sheetViews>
    <sheetView zoomScaleNormal="100" zoomScaleSheetLayoutView="100" workbookViewId="0">
      <selection activeCell="K8" sqref="K8"/>
    </sheetView>
  </sheetViews>
  <sheetFormatPr defaultRowHeight="13.5" x14ac:dyDescent="0.2"/>
  <cols>
    <col min="1" max="1" width="9" style="2" customWidth="1"/>
    <col min="2" max="2" width="9.5" style="2" customWidth="1"/>
    <col min="3" max="3" width="6.83203125" style="2" customWidth="1"/>
    <col min="4" max="4" width="11" style="2" customWidth="1"/>
    <col min="5" max="5" width="10.83203125" style="2" customWidth="1"/>
    <col min="6" max="6" width="71.5" style="2" customWidth="1"/>
    <col min="7" max="7" width="23" style="2" customWidth="1"/>
    <col min="8" max="8" width="21.1640625" style="2" customWidth="1"/>
    <col min="9" max="9" width="20" style="2" customWidth="1"/>
    <col min="10" max="10" width="25.83203125" style="2" customWidth="1"/>
    <col min="11" max="11" width="24.33203125" style="2" customWidth="1"/>
    <col min="12" max="12" width="25.5" style="2" customWidth="1"/>
    <col min="13" max="13" width="27.6640625" style="2" customWidth="1"/>
    <col min="14" max="14" width="23.6640625" style="2" bestFit="1" customWidth="1"/>
    <col min="15" max="15" width="26.1640625" style="2" customWidth="1"/>
    <col min="16" max="16" width="28.1640625" style="2" customWidth="1"/>
    <col min="17" max="17" width="9.33203125" style="2"/>
    <col min="18" max="18" width="27.5" style="2" customWidth="1"/>
    <col min="19" max="19" width="25.83203125" style="2" customWidth="1"/>
    <col min="20" max="16384" width="9.33203125" style="2"/>
  </cols>
  <sheetData>
    <row r="1" spans="1:44" ht="16.5" customHeight="1" x14ac:dyDescent="0.2">
      <c r="I1" s="14" t="s">
        <v>83</v>
      </c>
    </row>
    <row r="2" spans="1:44" s="1" customFormat="1" ht="17.25" x14ac:dyDescent="0.3">
      <c r="A2" s="48"/>
      <c r="B2" s="48"/>
      <c r="C2" s="48"/>
      <c r="D2" s="48"/>
      <c r="E2" s="48"/>
      <c r="F2" s="48"/>
      <c r="H2" s="162" t="s">
        <v>78</v>
      </c>
      <c r="I2" s="162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</row>
    <row r="3" spans="1:44" s="1" customFormat="1" ht="21.75" customHeight="1" x14ac:dyDescent="0.3">
      <c r="A3" s="48"/>
      <c r="B3" s="48"/>
      <c r="C3" s="48"/>
      <c r="D3" s="48"/>
      <c r="E3" s="48"/>
      <c r="F3" s="48"/>
      <c r="H3" s="162" t="s">
        <v>56</v>
      </c>
      <c r="I3" s="162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</row>
    <row r="4" spans="1:44" ht="44.25" customHeight="1" x14ac:dyDescent="0.2">
      <c r="A4" s="172" t="s">
        <v>201</v>
      </c>
      <c r="B4" s="172"/>
      <c r="C4" s="172"/>
      <c r="D4" s="172"/>
      <c r="E4" s="172"/>
      <c r="F4" s="172"/>
      <c r="G4" s="172"/>
      <c r="H4" s="172"/>
      <c r="I4" s="172"/>
    </row>
    <row r="5" spans="1:44" ht="22.5" customHeight="1" x14ac:dyDescent="0.2">
      <c r="A5" s="57"/>
      <c r="B5" s="57"/>
      <c r="C5" s="57"/>
      <c r="D5" s="57"/>
      <c r="E5" s="57"/>
      <c r="F5" s="57"/>
      <c r="G5" s="57"/>
      <c r="H5" s="57"/>
      <c r="I5" s="19" t="s">
        <v>79</v>
      </c>
    </row>
    <row r="6" spans="1:44" ht="58.5" customHeight="1" x14ac:dyDescent="0.2">
      <c r="A6" s="193" t="s">
        <v>7</v>
      </c>
      <c r="B6" s="193"/>
      <c r="C6" s="193"/>
      <c r="D6" s="193" t="s">
        <v>0</v>
      </c>
      <c r="E6" s="193"/>
      <c r="F6" s="193" t="s">
        <v>6</v>
      </c>
      <c r="G6" s="194" t="s">
        <v>21</v>
      </c>
      <c r="H6" s="195"/>
      <c r="I6" s="196"/>
    </row>
    <row r="7" spans="1:44" s="5" customFormat="1" ht="78" customHeight="1" x14ac:dyDescent="0.2">
      <c r="A7" s="58" t="s">
        <v>27</v>
      </c>
      <c r="B7" s="58" t="s">
        <v>28</v>
      </c>
      <c r="C7" s="58" t="s">
        <v>29</v>
      </c>
      <c r="D7" s="58" t="s">
        <v>25</v>
      </c>
      <c r="E7" s="58" t="s">
        <v>26</v>
      </c>
      <c r="F7" s="193"/>
      <c r="G7" s="51" t="s">
        <v>36</v>
      </c>
      <c r="H7" s="51" t="s">
        <v>37</v>
      </c>
      <c r="I7" s="51" t="s">
        <v>22</v>
      </c>
    </row>
    <row r="8" spans="1:44" s="5" customFormat="1" ht="31.5" customHeight="1" x14ac:dyDescent="0.2">
      <c r="A8" s="52"/>
      <c r="B8" s="52"/>
      <c r="C8" s="52"/>
      <c r="D8" s="52"/>
      <c r="E8" s="52"/>
      <c r="F8" s="59" t="s">
        <v>8</v>
      </c>
      <c r="G8" s="60">
        <f>G10</f>
        <v>0</v>
      </c>
      <c r="H8" s="60">
        <f t="shared" ref="H8:I8" si="0">H10</f>
        <v>0</v>
      </c>
      <c r="I8" s="60">
        <f t="shared" si="0"/>
        <v>0</v>
      </c>
      <c r="J8" s="71"/>
      <c r="K8" s="71"/>
      <c r="L8" s="47"/>
    </row>
    <row r="9" spans="1:44" s="5" customFormat="1" ht="17.25" x14ac:dyDescent="0.2">
      <c r="A9" s="52"/>
      <c r="B9" s="52"/>
      <c r="C9" s="52"/>
      <c r="D9" s="52"/>
      <c r="E9" s="52"/>
      <c r="F9" s="59" t="s">
        <v>3</v>
      </c>
      <c r="G9" s="60"/>
      <c r="H9" s="60"/>
      <c r="I9" s="60"/>
      <c r="K9" s="42"/>
      <c r="L9" s="42"/>
      <c r="M9" s="42"/>
      <c r="N9" s="42"/>
    </row>
    <row r="10" spans="1:44" s="5" customFormat="1" ht="44.25" customHeight="1" x14ac:dyDescent="0.2">
      <c r="A10" s="61" t="s">
        <v>4</v>
      </c>
      <c r="B10" s="52"/>
      <c r="C10" s="52"/>
      <c r="D10" s="52"/>
      <c r="E10" s="52"/>
      <c r="F10" s="59" t="s">
        <v>9</v>
      </c>
      <c r="G10" s="60">
        <f>G12</f>
        <v>0</v>
      </c>
      <c r="H10" s="60">
        <f t="shared" ref="H10:I10" si="1">H12</f>
        <v>0</v>
      </c>
      <c r="I10" s="60">
        <f t="shared" si="1"/>
        <v>0</v>
      </c>
      <c r="J10" s="71"/>
    </row>
    <row r="11" spans="1:44" s="5" customFormat="1" ht="17.25" x14ac:dyDescent="0.2">
      <c r="A11" s="61"/>
      <c r="B11" s="52"/>
      <c r="C11" s="52"/>
      <c r="D11" s="52"/>
      <c r="E11" s="52"/>
      <c r="F11" s="59" t="s">
        <v>3</v>
      </c>
      <c r="G11" s="60"/>
      <c r="H11" s="60"/>
      <c r="I11" s="60"/>
    </row>
    <row r="12" spans="1:44" s="5" customFormat="1" ht="62.25" customHeight="1" x14ac:dyDescent="0.2">
      <c r="A12" s="52"/>
      <c r="B12" s="61" t="s">
        <v>4</v>
      </c>
      <c r="C12" s="52"/>
      <c r="D12" s="52"/>
      <c r="E12" s="52"/>
      <c r="F12" s="59" t="s">
        <v>10</v>
      </c>
      <c r="G12" s="60">
        <f>G14+G40</f>
        <v>0</v>
      </c>
      <c r="H12" s="60">
        <f>H14+H40</f>
        <v>0</v>
      </c>
      <c r="I12" s="60">
        <f>I14+I40</f>
        <v>0</v>
      </c>
    </row>
    <row r="13" spans="1:44" s="5" customFormat="1" ht="17.25" x14ac:dyDescent="0.2">
      <c r="A13" s="52"/>
      <c r="B13" s="61"/>
      <c r="C13" s="52"/>
      <c r="D13" s="52"/>
      <c r="E13" s="52"/>
      <c r="F13" s="59" t="s">
        <v>3</v>
      </c>
      <c r="G13" s="59"/>
      <c r="H13" s="59"/>
      <c r="I13" s="59"/>
    </row>
    <row r="14" spans="1:44" s="5" customFormat="1" ht="34.5" x14ac:dyDescent="0.2">
      <c r="A14" s="52"/>
      <c r="B14" s="52"/>
      <c r="C14" s="61" t="s">
        <v>5</v>
      </c>
      <c r="D14" s="52"/>
      <c r="E14" s="36"/>
      <c r="F14" s="59" t="s">
        <v>11</v>
      </c>
      <c r="G14" s="60">
        <f>G16</f>
        <v>-3460.4</v>
      </c>
      <c r="H14" s="60">
        <f t="shared" ref="H14" si="2">H16</f>
        <v>-3460.4</v>
      </c>
      <c r="I14" s="60">
        <f>I16</f>
        <v>-3460.4</v>
      </c>
      <c r="J14" s="47"/>
    </row>
    <row r="15" spans="1:44" s="5" customFormat="1" ht="17.25" x14ac:dyDescent="0.2">
      <c r="A15" s="52"/>
      <c r="B15" s="52"/>
      <c r="C15" s="61"/>
      <c r="D15" s="52"/>
      <c r="E15" s="36"/>
      <c r="F15" s="59" t="s">
        <v>3</v>
      </c>
      <c r="G15" s="59"/>
      <c r="H15" s="59"/>
      <c r="I15" s="59"/>
    </row>
    <row r="16" spans="1:44" s="46" customFormat="1" ht="17.25" x14ac:dyDescent="0.2">
      <c r="A16" s="52"/>
      <c r="B16" s="52"/>
      <c r="C16" s="61"/>
      <c r="D16" s="52"/>
      <c r="E16" s="36"/>
      <c r="F16" s="62" t="s">
        <v>13</v>
      </c>
      <c r="G16" s="60">
        <f t="shared" ref="G16:I16" si="3">G18</f>
        <v>-3460.4</v>
      </c>
      <c r="H16" s="60">
        <f t="shared" si="3"/>
        <v>-3460.4</v>
      </c>
      <c r="I16" s="60">
        <f t="shared" si="3"/>
        <v>-3460.4</v>
      </c>
    </row>
    <row r="17" spans="1:19" ht="17.25" x14ac:dyDescent="0.2">
      <c r="A17" s="63"/>
      <c r="B17" s="63"/>
      <c r="C17" s="63"/>
      <c r="D17" s="63"/>
      <c r="E17" s="63"/>
      <c r="F17" s="70" t="s">
        <v>59</v>
      </c>
      <c r="G17" s="63"/>
      <c r="H17" s="63"/>
      <c r="I17" s="63"/>
    </row>
    <row r="18" spans="1:19" s="5" customFormat="1" ht="24.75" customHeight="1" x14ac:dyDescent="0.2">
      <c r="A18" s="52"/>
      <c r="B18" s="52"/>
      <c r="C18" s="61"/>
      <c r="D18" s="36">
        <v>1023</v>
      </c>
      <c r="E18" s="36"/>
      <c r="F18" s="59" t="s">
        <v>12</v>
      </c>
      <c r="G18" s="60">
        <f>G20+G31</f>
        <v>-3460.4</v>
      </c>
      <c r="H18" s="60">
        <f>H20+H31</f>
        <v>-3460.4</v>
      </c>
      <c r="I18" s="60">
        <f>I20+I31</f>
        <v>-3460.4</v>
      </c>
    </row>
    <row r="19" spans="1:19" s="5" customFormat="1" ht="17.25" x14ac:dyDescent="0.2">
      <c r="A19" s="52"/>
      <c r="B19" s="52"/>
      <c r="C19" s="61"/>
      <c r="D19" s="36"/>
      <c r="E19" s="36"/>
      <c r="F19" s="59" t="s">
        <v>3</v>
      </c>
      <c r="G19" s="50"/>
      <c r="H19" s="50"/>
      <c r="I19" s="50"/>
      <c r="P19" s="109"/>
    </row>
    <row r="20" spans="1:19" s="76" customFormat="1" ht="18.75" customHeight="1" x14ac:dyDescent="0.2">
      <c r="A20" s="72"/>
      <c r="B20" s="72"/>
      <c r="C20" s="61"/>
      <c r="D20" s="73"/>
      <c r="E20" s="73">
        <v>11001</v>
      </c>
      <c r="F20" s="59" t="s">
        <v>62</v>
      </c>
      <c r="G20" s="74">
        <f t="shared" ref="G20:I20" si="4">G22</f>
        <v>-6341.5</v>
      </c>
      <c r="H20" s="74">
        <f t="shared" si="4"/>
        <v>-6341.5</v>
      </c>
      <c r="I20" s="74">
        <f t="shared" si="4"/>
        <v>-6341.5</v>
      </c>
      <c r="J20" s="83"/>
      <c r="K20" s="83"/>
      <c r="L20" s="83"/>
      <c r="P20" s="77"/>
    </row>
    <row r="21" spans="1:19" s="76" customFormat="1" ht="17.25" x14ac:dyDescent="0.2">
      <c r="A21" s="72"/>
      <c r="B21" s="72"/>
      <c r="C21" s="61"/>
      <c r="D21" s="73"/>
      <c r="E21" s="73"/>
      <c r="F21" s="59" t="s">
        <v>14</v>
      </c>
      <c r="G21" s="59"/>
      <c r="H21" s="59"/>
      <c r="I21" s="74"/>
      <c r="J21" s="83"/>
      <c r="K21" s="83"/>
      <c r="L21" s="83"/>
      <c r="M21" s="83"/>
      <c r="N21" s="83"/>
      <c r="O21" s="83">
        <f t="shared" ref="O21" si="5">+L21+L20</f>
        <v>0</v>
      </c>
      <c r="P21" s="77"/>
    </row>
    <row r="22" spans="1:19" s="76" customFormat="1" ht="18.75" customHeight="1" x14ac:dyDescent="0.2">
      <c r="A22" s="72"/>
      <c r="B22" s="72"/>
      <c r="C22" s="61"/>
      <c r="D22" s="73"/>
      <c r="E22" s="73"/>
      <c r="F22" s="59" t="s">
        <v>13</v>
      </c>
      <c r="G22" s="74">
        <f t="shared" ref="G22:I22" si="6">G24</f>
        <v>-6341.5</v>
      </c>
      <c r="H22" s="74">
        <f t="shared" si="6"/>
        <v>-6341.5</v>
      </c>
      <c r="I22" s="74">
        <f t="shared" si="6"/>
        <v>-6341.5</v>
      </c>
      <c r="P22" s="77"/>
    </row>
    <row r="23" spans="1:19" s="76" customFormat="1" ht="41.25" customHeight="1" x14ac:dyDescent="0.2">
      <c r="A23" s="72"/>
      <c r="B23" s="72"/>
      <c r="C23" s="61"/>
      <c r="D23" s="73"/>
      <c r="E23" s="73"/>
      <c r="F23" s="59" t="s">
        <v>15</v>
      </c>
      <c r="G23" s="74"/>
      <c r="H23" s="74"/>
      <c r="I23" s="74"/>
      <c r="M23" s="77"/>
      <c r="N23" s="77"/>
      <c r="P23" s="77"/>
      <c r="R23" s="77"/>
      <c r="S23" s="110"/>
    </row>
    <row r="24" spans="1:19" s="76" customFormat="1" ht="17.25" x14ac:dyDescent="0.2">
      <c r="A24" s="72"/>
      <c r="B24" s="72"/>
      <c r="C24" s="61"/>
      <c r="D24" s="73"/>
      <c r="E24" s="73"/>
      <c r="F24" s="59" t="s">
        <v>16</v>
      </c>
      <c r="G24" s="74">
        <f t="shared" ref="G24:I25" si="7">G25</f>
        <v>-6341.5</v>
      </c>
      <c r="H24" s="74">
        <f t="shared" si="7"/>
        <v>-6341.5</v>
      </c>
      <c r="I24" s="74">
        <f t="shared" si="7"/>
        <v>-6341.5</v>
      </c>
      <c r="M24" s="77"/>
      <c r="N24" s="77"/>
      <c r="P24" s="77"/>
      <c r="R24" s="77"/>
      <c r="S24" s="110"/>
    </row>
    <row r="25" spans="1:19" s="76" customFormat="1" ht="22.5" customHeight="1" x14ac:dyDescent="0.3">
      <c r="A25" s="72"/>
      <c r="B25" s="72"/>
      <c r="C25" s="61"/>
      <c r="D25" s="73"/>
      <c r="E25" s="73"/>
      <c r="F25" s="156" t="s">
        <v>53</v>
      </c>
      <c r="G25" s="74">
        <f t="shared" si="7"/>
        <v>-6341.5</v>
      </c>
      <c r="H25" s="74">
        <f t="shared" si="7"/>
        <v>-6341.5</v>
      </c>
      <c r="I25" s="74">
        <f t="shared" si="7"/>
        <v>-6341.5</v>
      </c>
      <c r="J25" s="83"/>
      <c r="K25" s="83"/>
      <c r="L25" s="83"/>
      <c r="M25" s="77"/>
      <c r="N25" s="77"/>
      <c r="P25" s="77"/>
      <c r="R25" s="77"/>
      <c r="S25" s="110"/>
    </row>
    <row r="26" spans="1:19" s="76" customFormat="1" ht="36" customHeight="1" x14ac:dyDescent="0.3">
      <c r="A26" s="72"/>
      <c r="B26" s="72"/>
      <c r="C26" s="61"/>
      <c r="D26" s="73"/>
      <c r="E26" s="73"/>
      <c r="F26" s="157" t="s">
        <v>54</v>
      </c>
      <c r="G26" s="74">
        <f>G27+G29</f>
        <v>-6341.5</v>
      </c>
      <c r="H26" s="74">
        <f t="shared" ref="H26:I26" si="8">H27+H29</f>
        <v>-6341.5</v>
      </c>
      <c r="I26" s="74">
        <f t="shared" si="8"/>
        <v>-6341.5</v>
      </c>
      <c r="M26" s="77"/>
      <c r="N26" s="77"/>
      <c r="P26" s="77"/>
      <c r="S26" s="110"/>
    </row>
    <row r="27" spans="1:19" s="76" customFormat="1" ht="17.25" x14ac:dyDescent="0.3">
      <c r="A27" s="152"/>
      <c r="B27" s="152"/>
      <c r="C27" s="153"/>
      <c r="D27" s="154"/>
      <c r="E27" s="154"/>
      <c r="F27" s="158" t="s">
        <v>197</v>
      </c>
      <c r="G27" s="155">
        <f>G28</f>
        <v>-2881.1</v>
      </c>
      <c r="H27" s="155">
        <f t="shared" ref="H27:I27" si="9">H28</f>
        <v>-2881.1</v>
      </c>
      <c r="I27" s="155">
        <f t="shared" si="9"/>
        <v>-2881.1</v>
      </c>
      <c r="M27" s="77"/>
      <c r="N27" s="77"/>
      <c r="P27" s="77"/>
      <c r="S27" s="110"/>
    </row>
    <row r="28" spans="1:19" s="76" customFormat="1" ht="21" customHeight="1" x14ac:dyDescent="0.3">
      <c r="A28" s="152"/>
      <c r="B28" s="152"/>
      <c r="C28" s="153"/>
      <c r="D28" s="154"/>
      <c r="E28" s="154"/>
      <c r="F28" s="158" t="s">
        <v>198</v>
      </c>
      <c r="G28" s="155">
        <v>-2881.1</v>
      </c>
      <c r="H28" s="155">
        <v>-2881.1</v>
      </c>
      <c r="I28" s="155">
        <v>-2881.1</v>
      </c>
      <c r="M28" s="77"/>
      <c r="N28" s="77"/>
      <c r="P28" s="77"/>
      <c r="S28" s="110"/>
    </row>
    <row r="29" spans="1:19" s="76" customFormat="1" ht="18" customHeight="1" x14ac:dyDescent="0.3">
      <c r="A29" s="72"/>
      <c r="B29" s="72"/>
      <c r="C29" s="61"/>
      <c r="D29" s="73"/>
      <c r="E29" s="73"/>
      <c r="F29" s="157" t="s">
        <v>55</v>
      </c>
      <c r="G29" s="74">
        <f t="shared" ref="G29:I29" si="10">+G30</f>
        <v>-3460.4</v>
      </c>
      <c r="H29" s="74">
        <f t="shared" si="10"/>
        <v>-3460.4</v>
      </c>
      <c r="I29" s="74">
        <f t="shared" si="10"/>
        <v>-3460.4</v>
      </c>
      <c r="K29" s="77"/>
      <c r="L29" s="77"/>
      <c r="M29" s="112"/>
      <c r="N29" s="112"/>
      <c r="O29" s="113"/>
      <c r="S29" s="75"/>
    </row>
    <row r="30" spans="1:19" s="76" customFormat="1" ht="20.25" customHeight="1" x14ac:dyDescent="0.3">
      <c r="A30" s="72"/>
      <c r="B30" s="72"/>
      <c r="C30" s="61"/>
      <c r="D30" s="73"/>
      <c r="E30" s="73"/>
      <c r="F30" s="78" t="s">
        <v>111</v>
      </c>
      <c r="G30" s="74">
        <f>-G54</f>
        <v>-3460.4</v>
      </c>
      <c r="H30" s="74">
        <f t="shared" ref="H30" si="11">-H54</f>
        <v>-3460.4</v>
      </c>
      <c r="I30" s="74">
        <v>-3460.4</v>
      </c>
      <c r="J30" s="77"/>
      <c r="K30" s="81"/>
      <c r="L30" s="81"/>
      <c r="N30" s="75"/>
      <c r="O30" s="110"/>
      <c r="P30" s="75"/>
      <c r="S30" s="77"/>
    </row>
    <row r="31" spans="1:19" s="5" customFormat="1" ht="34.5" x14ac:dyDescent="0.2">
      <c r="A31" s="61"/>
      <c r="B31" s="61"/>
      <c r="C31" s="61"/>
      <c r="D31" s="61"/>
      <c r="E31" s="88" t="s">
        <v>31</v>
      </c>
      <c r="F31" s="59" t="s">
        <v>30</v>
      </c>
      <c r="G31" s="86">
        <f t="shared" ref="G31:I31" si="12">G33</f>
        <v>2881.1</v>
      </c>
      <c r="H31" s="86">
        <f t="shared" si="12"/>
        <v>2881.1</v>
      </c>
      <c r="I31" s="86">
        <f t="shared" si="12"/>
        <v>2881.1</v>
      </c>
      <c r="J31" s="47"/>
    </row>
    <row r="32" spans="1:19" s="5" customFormat="1" ht="17.25" x14ac:dyDescent="0.2">
      <c r="A32" s="63"/>
      <c r="B32" s="64"/>
      <c r="C32" s="64"/>
      <c r="D32" s="88"/>
      <c r="E32" s="88"/>
      <c r="F32" s="65" t="s">
        <v>14</v>
      </c>
      <c r="G32" s="49"/>
      <c r="H32" s="49"/>
      <c r="I32" s="49"/>
      <c r="J32" s="42"/>
      <c r="K32" s="47"/>
      <c r="L32" s="47"/>
      <c r="M32" s="47"/>
    </row>
    <row r="33" spans="1:16" s="5" customFormat="1" ht="17.25" x14ac:dyDescent="0.2">
      <c r="A33" s="63"/>
      <c r="B33" s="64"/>
      <c r="C33" s="64"/>
      <c r="D33" s="88"/>
      <c r="E33" s="88"/>
      <c r="F33" s="41" t="s">
        <v>13</v>
      </c>
      <c r="G33" s="86">
        <f>G35</f>
        <v>2881.1</v>
      </c>
      <c r="H33" s="86">
        <f>H35</f>
        <v>2881.1</v>
      </c>
      <c r="I33" s="86">
        <f>I35</f>
        <v>2881.1</v>
      </c>
      <c r="J33" s="42"/>
    </row>
    <row r="34" spans="1:16" s="5" customFormat="1" ht="34.5" x14ac:dyDescent="0.2">
      <c r="A34" s="63"/>
      <c r="B34" s="64"/>
      <c r="C34" s="64"/>
      <c r="D34" s="88"/>
      <c r="E34" s="88"/>
      <c r="F34" s="41" t="s">
        <v>15</v>
      </c>
      <c r="G34" s="66"/>
      <c r="H34" s="66"/>
      <c r="I34" s="66"/>
      <c r="J34" s="42"/>
    </row>
    <row r="35" spans="1:16" s="46" customFormat="1" ht="17.25" x14ac:dyDescent="0.2">
      <c r="A35" s="63"/>
      <c r="B35" s="64"/>
      <c r="C35" s="64"/>
      <c r="D35" s="88"/>
      <c r="E35" s="88"/>
      <c r="F35" s="41" t="s">
        <v>16</v>
      </c>
      <c r="G35" s="8">
        <f t="shared" ref="G35:I38" si="13">G36</f>
        <v>2881.1</v>
      </c>
      <c r="H35" s="8">
        <f t="shared" si="13"/>
        <v>2881.1</v>
      </c>
      <c r="I35" s="8">
        <f t="shared" si="13"/>
        <v>2881.1</v>
      </c>
      <c r="J35" s="45"/>
    </row>
    <row r="36" spans="1:16" s="46" customFormat="1" ht="17.25" x14ac:dyDescent="0.2">
      <c r="A36" s="63"/>
      <c r="B36" s="64"/>
      <c r="C36" s="64"/>
      <c r="D36" s="88"/>
      <c r="E36" s="88"/>
      <c r="F36" s="41" t="s">
        <v>32</v>
      </c>
      <c r="G36" s="8">
        <f t="shared" si="13"/>
        <v>2881.1</v>
      </c>
      <c r="H36" s="8">
        <f t="shared" si="13"/>
        <v>2881.1</v>
      </c>
      <c r="I36" s="8">
        <f t="shared" si="13"/>
        <v>2881.1</v>
      </c>
      <c r="J36" s="45"/>
    </row>
    <row r="37" spans="1:16" s="46" customFormat="1" ht="17.25" x14ac:dyDescent="0.2">
      <c r="A37" s="63"/>
      <c r="B37" s="64"/>
      <c r="C37" s="64"/>
      <c r="D37" s="88"/>
      <c r="E37" s="88"/>
      <c r="F37" s="41" t="s">
        <v>33</v>
      </c>
      <c r="G37" s="8">
        <f t="shared" si="13"/>
        <v>2881.1</v>
      </c>
      <c r="H37" s="8">
        <f t="shared" si="13"/>
        <v>2881.1</v>
      </c>
      <c r="I37" s="8">
        <f t="shared" si="13"/>
        <v>2881.1</v>
      </c>
      <c r="J37" s="45"/>
    </row>
    <row r="38" spans="1:16" s="46" customFormat="1" ht="17.25" x14ac:dyDescent="0.2">
      <c r="A38" s="63"/>
      <c r="B38" s="64"/>
      <c r="C38" s="64"/>
      <c r="D38" s="88"/>
      <c r="E38" s="88"/>
      <c r="F38" s="69" t="s">
        <v>58</v>
      </c>
      <c r="G38" s="8">
        <f>G39</f>
        <v>2881.1</v>
      </c>
      <c r="H38" s="8">
        <f t="shared" si="13"/>
        <v>2881.1</v>
      </c>
      <c r="I38" s="8">
        <f t="shared" si="13"/>
        <v>2881.1</v>
      </c>
      <c r="J38" s="45"/>
    </row>
    <row r="39" spans="1:16" s="46" customFormat="1" ht="17.25" x14ac:dyDescent="0.2">
      <c r="A39" s="63"/>
      <c r="B39" s="64"/>
      <c r="C39" s="64"/>
      <c r="D39" s="88"/>
      <c r="E39" s="88"/>
      <c r="F39" s="151" t="s">
        <v>196</v>
      </c>
      <c r="G39" s="8">
        <v>2881.1</v>
      </c>
      <c r="H39" s="8">
        <v>2881.1</v>
      </c>
      <c r="I39" s="8">
        <v>2881.1</v>
      </c>
      <c r="J39" s="45"/>
      <c r="K39" s="79"/>
      <c r="L39" s="84"/>
    </row>
    <row r="40" spans="1:16" s="5" customFormat="1" ht="17.25" x14ac:dyDescent="0.2">
      <c r="A40" s="119"/>
      <c r="B40" s="119"/>
      <c r="C40" s="61" t="s">
        <v>112</v>
      </c>
      <c r="D40" s="119"/>
      <c r="E40" s="90"/>
      <c r="F40" s="59" t="s">
        <v>121</v>
      </c>
      <c r="G40" s="60">
        <f>G42</f>
        <v>3460.4</v>
      </c>
      <c r="H40" s="60">
        <f t="shared" ref="H40" si="14">H42</f>
        <v>3460.4</v>
      </c>
      <c r="I40" s="60">
        <f>I42</f>
        <v>3460.4</v>
      </c>
    </row>
    <row r="41" spans="1:16" s="5" customFormat="1" ht="17.25" x14ac:dyDescent="0.2">
      <c r="A41" s="119"/>
      <c r="B41" s="119"/>
      <c r="C41" s="61"/>
      <c r="D41" s="119"/>
      <c r="E41" s="90"/>
      <c r="F41" s="59" t="s">
        <v>3</v>
      </c>
      <c r="G41" s="59"/>
      <c r="H41" s="59"/>
      <c r="I41" s="59"/>
    </row>
    <row r="42" spans="1:16" s="46" customFormat="1" ht="17.25" x14ac:dyDescent="0.2">
      <c r="A42" s="119"/>
      <c r="B42" s="119"/>
      <c r="C42" s="61"/>
      <c r="D42" s="119"/>
      <c r="E42" s="90"/>
      <c r="F42" s="62" t="s">
        <v>117</v>
      </c>
      <c r="G42" s="60">
        <f>G44</f>
        <v>3460.4</v>
      </c>
      <c r="H42" s="60">
        <f t="shared" ref="H42:I42" si="15">H44</f>
        <v>3460.4</v>
      </c>
      <c r="I42" s="60">
        <f t="shared" si="15"/>
        <v>3460.4</v>
      </c>
    </row>
    <row r="43" spans="1:16" ht="17.25" x14ac:dyDescent="0.2">
      <c r="A43" s="63"/>
      <c r="B43" s="63"/>
      <c r="C43" s="63"/>
      <c r="D43" s="63"/>
      <c r="E43" s="63"/>
      <c r="F43" s="70" t="s">
        <v>59</v>
      </c>
      <c r="G43" s="63"/>
      <c r="H43" s="63"/>
      <c r="I43" s="63"/>
    </row>
    <row r="44" spans="1:16" s="5" customFormat="1" ht="39.75" customHeight="1" x14ac:dyDescent="0.2">
      <c r="A44" s="119"/>
      <c r="B44" s="119"/>
      <c r="C44" s="61"/>
      <c r="D44" s="90" t="s">
        <v>113</v>
      </c>
      <c r="E44" s="90"/>
      <c r="F44" s="59" t="s">
        <v>114</v>
      </c>
      <c r="G44" s="60">
        <f>G46+G55</f>
        <v>3460.4</v>
      </c>
      <c r="H44" s="60">
        <f t="shared" ref="H44:I44" si="16">H46+H55</f>
        <v>3460.4</v>
      </c>
      <c r="I44" s="60">
        <f t="shared" si="16"/>
        <v>3460.4</v>
      </c>
    </row>
    <row r="45" spans="1:16" s="5" customFormat="1" ht="17.25" x14ac:dyDescent="0.2">
      <c r="A45" s="119"/>
      <c r="B45" s="119"/>
      <c r="C45" s="61"/>
      <c r="D45" s="90"/>
      <c r="E45" s="90"/>
      <c r="F45" s="59" t="s">
        <v>3</v>
      </c>
      <c r="G45" s="50"/>
      <c r="H45" s="50"/>
      <c r="I45" s="50"/>
      <c r="P45" s="109"/>
    </row>
    <row r="46" spans="1:16" s="76" customFormat="1" ht="46.5" customHeight="1" x14ac:dyDescent="0.2">
      <c r="A46" s="119"/>
      <c r="B46" s="119"/>
      <c r="C46" s="61"/>
      <c r="D46" s="90"/>
      <c r="E46" s="90" t="s">
        <v>115</v>
      </c>
      <c r="F46" s="59" t="s">
        <v>116</v>
      </c>
      <c r="G46" s="74">
        <f t="shared" ref="G46:I46" si="17">G48</f>
        <v>3460.4</v>
      </c>
      <c r="H46" s="74">
        <f t="shared" si="17"/>
        <v>3460.4</v>
      </c>
      <c r="I46" s="74">
        <f t="shared" si="17"/>
        <v>3460.4</v>
      </c>
      <c r="J46" s="83"/>
      <c r="K46" s="83"/>
      <c r="L46" s="83"/>
      <c r="P46" s="77"/>
    </row>
    <row r="47" spans="1:16" s="76" customFormat="1" ht="17.25" x14ac:dyDescent="0.2">
      <c r="A47" s="119"/>
      <c r="B47" s="119"/>
      <c r="C47" s="61"/>
      <c r="D47" s="90"/>
      <c r="E47" s="90"/>
      <c r="F47" s="59" t="s">
        <v>14</v>
      </c>
      <c r="G47" s="59"/>
      <c r="H47" s="59"/>
      <c r="I47" s="74"/>
      <c r="J47" s="83"/>
      <c r="K47" s="83"/>
      <c r="L47" s="83"/>
      <c r="M47" s="83"/>
      <c r="N47" s="83"/>
      <c r="O47" s="83">
        <f t="shared" ref="O47" si="18">+L47+L46</f>
        <v>0</v>
      </c>
      <c r="P47" s="77"/>
    </row>
    <row r="48" spans="1:16" s="76" customFormat="1" ht="18.75" customHeight="1" x14ac:dyDescent="0.2">
      <c r="A48" s="119"/>
      <c r="B48" s="119"/>
      <c r="C48" s="61"/>
      <c r="D48" s="90"/>
      <c r="E48" s="90"/>
      <c r="F48" s="59" t="s">
        <v>117</v>
      </c>
      <c r="G48" s="74">
        <f t="shared" ref="G48:I48" si="19">G50</f>
        <v>3460.4</v>
      </c>
      <c r="H48" s="74">
        <f t="shared" si="19"/>
        <v>3460.4</v>
      </c>
      <c r="I48" s="74">
        <f t="shared" si="19"/>
        <v>3460.4</v>
      </c>
      <c r="P48" s="77"/>
    </row>
    <row r="49" spans="1:19" s="76" customFormat="1" ht="41.25" customHeight="1" x14ac:dyDescent="0.2">
      <c r="A49" s="119"/>
      <c r="B49" s="119"/>
      <c r="C49" s="61"/>
      <c r="D49" s="90"/>
      <c r="E49" s="90"/>
      <c r="F49" s="59" t="s">
        <v>15</v>
      </c>
      <c r="G49" s="74"/>
      <c r="H49" s="74"/>
      <c r="I49" s="74"/>
      <c r="M49" s="77"/>
      <c r="N49" s="77"/>
      <c r="P49" s="77"/>
      <c r="R49" s="77"/>
      <c r="S49" s="110"/>
    </row>
    <row r="50" spans="1:19" s="76" customFormat="1" ht="17.25" x14ac:dyDescent="0.2">
      <c r="A50" s="119"/>
      <c r="B50" s="119"/>
      <c r="C50" s="61"/>
      <c r="D50" s="90"/>
      <c r="E50" s="90"/>
      <c r="F50" s="59" t="s">
        <v>16</v>
      </c>
      <c r="G50" s="74">
        <f t="shared" ref="G50:I52" si="20">G51</f>
        <v>3460.4</v>
      </c>
      <c r="H50" s="74">
        <f t="shared" si="20"/>
        <v>3460.4</v>
      </c>
      <c r="I50" s="74">
        <f t="shared" si="20"/>
        <v>3460.4</v>
      </c>
      <c r="M50" s="77"/>
      <c r="N50" s="77"/>
      <c r="P50" s="77"/>
      <c r="R50" s="77"/>
      <c r="S50" s="110"/>
    </row>
    <row r="51" spans="1:19" s="76" customFormat="1" ht="22.5" customHeight="1" x14ac:dyDescent="0.2">
      <c r="A51" s="119"/>
      <c r="B51" s="119"/>
      <c r="C51" s="61"/>
      <c r="D51" s="90"/>
      <c r="E51" s="90"/>
      <c r="F51" s="59" t="s">
        <v>53</v>
      </c>
      <c r="G51" s="74">
        <f t="shared" si="20"/>
        <v>3460.4</v>
      </c>
      <c r="H51" s="74">
        <f t="shared" si="20"/>
        <v>3460.4</v>
      </c>
      <c r="I51" s="74">
        <f t="shared" si="20"/>
        <v>3460.4</v>
      </c>
      <c r="J51" s="83"/>
      <c r="K51" s="83"/>
      <c r="L51" s="83"/>
      <c r="M51" s="77"/>
      <c r="N51" s="77"/>
      <c r="P51" s="77"/>
      <c r="R51" s="77"/>
      <c r="S51" s="110"/>
    </row>
    <row r="52" spans="1:19" s="76" customFormat="1" ht="21" customHeight="1" x14ac:dyDescent="0.2">
      <c r="A52" s="119"/>
      <c r="B52" s="119"/>
      <c r="C52" s="61"/>
      <c r="D52" s="90"/>
      <c r="E52" s="90"/>
      <c r="F52" s="78" t="s">
        <v>118</v>
      </c>
      <c r="G52" s="74">
        <f>G53</f>
        <v>3460.4</v>
      </c>
      <c r="H52" s="74">
        <f t="shared" si="20"/>
        <v>3460.4</v>
      </c>
      <c r="I52" s="74">
        <f t="shared" si="20"/>
        <v>3460.4</v>
      </c>
      <c r="M52" s="77"/>
      <c r="N52" s="77"/>
      <c r="P52" s="77"/>
      <c r="S52" s="110"/>
    </row>
    <row r="53" spans="1:19" s="76" customFormat="1" ht="17.25" x14ac:dyDescent="0.2">
      <c r="A53" s="119"/>
      <c r="B53" s="119"/>
      <c r="C53" s="61"/>
      <c r="D53" s="90"/>
      <c r="E53" s="90"/>
      <c r="F53" s="78" t="s">
        <v>119</v>
      </c>
      <c r="G53" s="74">
        <f t="shared" ref="G53:I53" si="21">+G54</f>
        <v>3460.4</v>
      </c>
      <c r="H53" s="74">
        <f t="shared" si="21"/>
        <v>3460.4</v>
      </c>
      <c r="I53" s="74">
        <f t="shared" si="21"/>
        <v>3460.4</v>
      </c>
      <c r="K53" s="77"/>
      <c r="L53" s="77"/>
      <c r="M53" s="112"/>
      <c r="N53" s="112"/>
      <c r="O53" s="113"/>
      <c r="S53" s="75"/>
    </row>
    <row r="54" spans="1:19" s="76" customFormat="1" ht="33" x14ac:dyDescent="0.3">
      <c r="A54" s="119"/>
      <c r="B54" s="119"/>
      <c r="C54" s="61"/>
      <c r="D54" s="90"/>
      <c r="E54" s="90"/>
      <c r="F54" s="78" t="s">
        <v>120</v>
      </c>
      <c r="G54" s="74">
        <v>3460.4</v>
      </c>
      <c r="H54" s="74">
        <v>3460.4</v>
      </c>
      <c r="I54" s="74">
        <v>3460.4</v>
      </c>
      <c r="J54" s="77"/>
      <c r="K54" s="81"/>
      <c r="L54" s="81"/>
      <c r="N54" s="75"/>
      <c r="O54" s="110"/>
      <c r="P54" s="75"/>
      <c r="S54" s="77"/>
    </row>
    <row r="55" spans="1:19" s="5" customFormat="1" ht="17.25" x14ac:dyDescent="0.2">
      <c r="A55" s="61"/>
      <c r="B55" s="119" t="s">
        <v>137</v>
      </c>
      <c r="C55" s="119"/>
      <c r="D55" s="119"/>
      <c r="E55" s="119"/>
      <c r="F55" s="59" t="s">
        <v>138</v>
      </c>
      <c r="G55" s="60">
        <v>0</v>
      </c>
      <c r="H55" s="60">
        <v>0</v>
      </c>
      <c r="I55" s="60">
        <v>0</v>
      </c>
      <c r="J55" s="71"/>
    </row>
    <row r="56" spans="1:19" s="5" customFormat="1" ht="17.25" x14ac:dyDescent="0.2">
      <c r="A56" s="61"/>
      <c r="B56" s="119"/>
      <c r="C56" s="119"/>
      <c r="D56" s="119"/>
      <c r="E56" s="119"/>
      <c r="F56" s="59" t="s">
        <v>59</v>
      </c>
      <c r="G56" s="59"/>
      <c r="H56" s="59"/>
      <c r="I56" s="59"/>
    </row>
    <row r="57" spans="1:19" s="5" customFormat="1" ht="34.5" x14ac:dyDescent="0.2">
      <c r="A57" s="119"/>
      <c r="B57" s="61"/>
      <c r="C57" s="119" t="s">
        <v>139</v>
      </c>
      <c r="D57" s="119"/>
      <c r="E57" s="119"/>
      <c r="F57" s="59" t="s">
        <v>140</v>
      </c>
      <c r="G57" s="60">
        <v>0</v>
      </c>
      <c r="H57" s="60">
        <v>0</v>
      </c>
      <c r="I57" s="60">
        <v>0</v>
      </c>
    </row>
    <row r="58" spans="1:19" s="5" customFormat="1" ht="17.25" x14ac:dyDescent="0.2">
      <c r="A58" s="119"/>
      <c r="B58" s="61"/>
      <c r="C58" s="119"/>
      <c r="D58" s="119"/>
      <c r="E58" s="119"/>
      <c r="F58" s="59" t="s">
        <v>59</v>
      </c>
      <c r="G58" s="59"/>
      <c r="H58" s="59"/>
      <c r="I58" s="59"/>
    </row>
    <row r="59" spans="1:19" s="5" customFormat="1" ht="34.5" x14ac:dyDescent="0.2">
      <c r="A59" s="119"/>
      <c r="B59" s="119"/>
      <c r="C59" s="61"/>
      <c r="D59" s="119"/>
      <c r="E59" s="90"/>
      <c r="F59" s="62" t="s">
        <v>148</v>
      </c>
      <c r="G59" s="60">
        <v>0</v>
      </c>
      <c r="H59" s="60">
        <v>0</v>
      </c>
      <c r="I59" s="60">
        <v>0</v>
      </c>
    </row>
    <row r="60" spans="1:19" s="5" customFormat="1" ht="17.25" x14ac:dyDescent="0.2">
      <c r="A60" s="119"/>
      <c r="B60" s="119"/>
      <c r="C60" s="61"/>
      <c r="D60" s="119"/>
      <c r="E60" s="90"/>
      <c r="F60" s="59" t="s">
        <v>59</v>
      </c>
      <c r="G60" s="59"/>
      <c r="H60" s="59"/>
      <c r="I60" s="59"/>
    </row>
    <row r="61" spans="1:19" s="46" customFormat="1" ht="23.25" customHeight="1" x14ac:dyDescent="0.2">
      <c r="A61" s="119"/>
      <c r="B61" s="119"/>
      <c r="C61" s="61"/>
      <c r="D61" s="119" t="s">
        <v>142</v>
      </c>
      <c r="E61" s="90"/>
      <c r="F61" s="59" t="s">
        <v>143</v>
      </c>
      <c r="G61" s="60">
        <f>G63</f>
        <v>0</v>
      </c>
      <c r="H61" s="60">
        <f t="shared" ref="H61:I61" si="22">H63</f>
        <v>0</v>
      </c>
      <c r="I61" s="60">
        <f t="shared" si="22"/>
        <v>0</v>
      </c>
    </row>
    <row r="62" spans="1:19" ht="17.25" x14ac:dyDescent="0.2">
      <c r="A62" s="63"/>
      <c r="B62" s="63"/>
      <c r="C62" s="63"/>
      <c r="D62" s="63"/>
      <c r="E62" s="63"/>
      <c r="F62" s="70" t="s">
        <v>59</v>
      </c>
      <c r="G62" s="63"/>
      <c r="H62" s="63"/>
      <c r="I62" s="63"/>
    </row>
    <row r="63" spans="1:19" s="5" customFormat="1" ht="24.75" customHeight="1" x14ac:dyDescent="0.2">
      <c r="A63" s="119"/>
      <c r="B63" s="119"/>
      <c r="C63" s="61"/>
      <c r="D63" s="90"/>
      <c r="E63" s="90" t="s">
        <v>31</v>
      </c>
      <c r="F63" s="59" t="s">
        <v>144</v>
      </c>
      <c r="G63" s="60">
        <f>G65+G72</f>
        <v>0</v>
      </c>
      <c r="H63" s="60">
        <f t="shared" ref="H63:I63" si="23">H65+H72</f>
        <v>0</v>
      </c>
      <c r="I63" s="60">
        <f t="shared" si="23"/>
        <v>0</v>
      </c>
    </row>
    <row r="64" spans="1:19" s="5" customFormat="1" ht="17.25" x14ac:dyDescent="0.2">
      <c r="A64" s="119"/>
      <c r="B64" s="119"/>
      <c r="C64" s="61"/>
      <c r="D64" s="90"/>
      <c r="E64" s="90"/>
      <c r="F64" s="59" t="s">
        <v>14</v>
      </c>
      <c r="G64" s="50"/>
      <c r="H64" s="50"/>
      <c r="I64" s="50"/>
      <c r="P64" s="109"/>
    </row>
    <row r="65" spans="1:19" s="127" customFormat="1" ht="18.75" customHeight="1" x14ac:dyDescent="0.2">
      <c r="A65" s="26"/>
      <c r="B65" s="26"/>
      <c r="C65" s="124"/>
      <c r="D65" s="125"/>
      <c r="E65" s="125"/>
      <c r="F65" s="62" t="s">
        <v>145</v>
      </c>
      <c r="G65" s="74">
        <f>G67</f>
        <v>0</v>
      </c>
      <c r="H65" s="74">
        <f t="shared" ref="H65:I65" si="24">H67</f>
        <v>0</v>
      </c>
      <c r="I65" s="74">
        <f t="shared" si="24"/>
        <v>-84180</v>
      </c>
      <c r="J65" s="126"/>
      <c r="K65" s="126"/>
      <c r="L65" s="126"/>
      <c r="P65" s="128"/>
    </row>
    <row r="66" spans="1:19" s="76" customFormat="1" ht="34.5" x14ac:dyDescent="0.2">
      <c r="A66" s="119"/>
      <c r="B66" s="119"/>
      <c r="C66" s="61"/>
      <c r="D66" s="90"/>
      <c r="E66" s="90"/>
      <c r="F66" s="59" t="s">
        <v>15</v>
      </c>
      <c r="G66" s="59"/>
      <c r="H66" s="59"/>
      <c r="I66" s="59"/>
      <c r="J66" s="83"/>
      <c r="K66" s="83"/>
      <c r="L66" s="83"/>
      <c r="M66" s="83"/>
      <c r="N66" s="83"/>
      <c r="O66" s="83"/>
      <c r="P66" s="77"/>
    </row>
    <row r="67" spans="1:19" s="76" customFormat="1" ht="18.75" customHeight="1" x14ac:dyDescent="0.2">
      <c r="A67" s="119"/>
      <c r="B67" s="119"/>
      <c r="C67" s="61"/>
      <c r="D67" s="90"/>
      <c r="E67" s="90"/>
      <c r="F67" s="59" t="s">
        <v>16</v>
      </c>
      <c r="G67" s="74">
        <f>G68</f>
        <v>0</v>
      </c>
      <c r="H67" s="74">
        <f t="shared" ref="H67:I70" si="25">H68</f>
        <v>0</v>
      </c>
      <c r="I67" s="74">
        <f t="shared" si="25"/>
        <v>-84180</v>
      </c>
      <c r="P67" s="77"/>
    </row>
    <row r="68" spans="1:19" s="76" customFormat="1" ht="17.25" x14ac:dyDescent="0.2">
      <c r="A68" s="119"/>
      <c r="B68" s="119"/>
      <c r="C68" s="61"/>
      <c r="D68" s="90"/>
      <c r="E68" s="90"/>
      <c r="F68" s="59" t="s">
        <v>32</v>
      </c>
      <c r="G68" s="74">
        <f>G69</f>
        <v>0</v>
      </c>
      <c r="H68" s="74">
        <f t="shared" si="25"/>
        <v>0</v>
      </c>
      <c r="I68" s="74">
        <f t="shared" si="25"/>
        <v>-84180</v>
      </c>
      <c r="M68" s="77"/>
      <c r="N68" s="77"/>
      <c r="P68" s="77"/>
      <c r="R68" s="77"/>
      <c r="S68" s="110"/>
    </row>
    <row r="69" spans="1:19" s="76" customFormat="1" ht="17.25" x14ac:dyDescent="0.2">
      <c r="A69" s="119"/>
      <c r="B69" s="119"/>
      <c r="C69" s="61"/>
      <c r="D69" s="90"/>
      <c r="E69" s="90"/>
      <c r="F69" s="59" t="s">
        <v>33</v>
      </c>
      <c r="G69" s="74">
        <f>G70</f>
        <v>0</v>
      </c>
      <c r="H69" s="74">
        <f t="shared" si="25"/>
        <v>0</v>
      </c>
      <c r="I69" s="74">
        <f t="shared" si="25"/>
        <v>-84180</v>
      </c>
      <c r="M69" s="77"/>
      <c r="N69" s="77"/>
      <c r="P69" s="77"/>
      <c r="R69" s="77"/>
      <c r="S69" s="110"/>
    </row>
    <row r="70" spans="1:19" s="76" customFormat="1" ht="17.25" x14ac:dyDescent="0.2">
      <c r="A70" s="119"/>
      <c r="B70" s="119"/>
      <c r="C70" s="61"/>
      <c r="D70" s="90"/>
      <c r="E70" s="90"/>
      <c r="F70" s="59" t="s">
        <v>146</v>
      </c>
      <c r="G70" s="74">
        <f>G71</f>
        <v>0</v>
      </c>
      <c r="H70" s="74">
        <f t="shared" si="25"/>
        <v>0</v>
      </c>
      <c r="I70" s="74">
        <f t="shared" si="25"/>
        <v>-84180</v>
      </c>
      <c r="J70" s="83"/>
      <c r="K70" s="83"/>
      <c r="L70" s="83"/>
      <c r="M70" s="77"/>
      <c r="N70" s="77"/>
      <c r="P70" s="77"/>
      <c r="R70" s="77"/>
      <c r="S70" s="110"/>
    </row>
    <row r="71" spans="1:19" s="76" customFormat="1" ht="17.25" x14ac:dyDescent="0.2">
      <c r="A71" s="119"/>
      <c r="B71" s="119"/>
      <c r="C71" s="61"/>
      <c r="D71" s="90"/>
      <c r="E71" s="90"/>
      <c r="F71" s="78" t="s">
        <v>147</v>
      </c>
      <c r="G71" s="74"/>
      <c r="H71" s="74"/>
      <c r="I71" s="74">
        <f>-18180-66000</f>
        <v>-84180</v>
      </c>
      <c r="M71" s="77"/>
      <c r="N71" s="77"/>
      <c r="P71" s="77"/>
      <c r="S71" s="110"/>
    </row>
    <row r="72" spans="1:19" s="127" customFormat="1" ht="17.25" x14ac:dyDescent="0.2">
      <c r="A72" s="26"/>
      <c r="B72" s="26"/>
      <c r="C72" s="124"/>
      <c r="D72" s="125"/>
      <c r="E72" s="125"/>
      <c r="F72" s="129" t="s">
        <v>1</v>
      </c>
      <c r="G72" s="74">
        <f>G74</f>
        <v>0</v>
      </c>
      <c r="H72" s="74">
        <f t="shared" ref="H72:I72" si="26">H74</f>
        <v>0</v>
      </c>
      <c r="I72" s="74">
        <f t="shared" si="26"/>
        <v>84180</v>
      </c>
      <c r="K72" s="128"/>
      <c r="L72" s="128"/>
      <c r="M72" s="112"/>
      <c r="N72" s="112"/>
      <c r="O72" s="113"/>
      <c r="S72" s="112"/>
    </row>
    <row r="73" spans="1:19" s="76" customFormat="1" ht="33" x14ac:dyDescent="0.3">
      <c r="A73" s="119"/>
      <c r="B73" s="119"/>
      <c r="C73" s="61"/>
      <c r="D73" s="90"/>
      <c r="E73" s="90"/>
      <c r="F73" s="78" t="s">
        <v>15</v>
      </c>
      <c r="G73" s="74"/>
      <c r="H73" s="74"/>
      <c r="I73" s="74"/>
      <c r="J73" s="77"/>
      <c r="K73" s="81"/>
      <c r="L73" s="81"/>
      <c r="N73" s="75"/>
      <c r="O73" s="110"/>
      <c r="P73" s="75"/>
      <c r="S73" s="77"/>
    </row>
    <row r="74" spans="1:19" s="5" customFormat="1" ht="17.25" x14ac:dyDescent="0.2">
      <c r="A74" s="61"/>
      <c r="B74" s="61"/>
      <c r="C74" s="61"/>
      <c r="D74" s="61"/>
      <c r="E74" s="88"/>
      <c r="F74" s="59" t="s">
        <v>16</v>
      </c>
      <c r="G74" s="74">
        <f>G75</f>
        <v>0</v>
      </c>
      <c r="H74" s="74">
        <f t="shared" ref="H74:I77" si="27">H75</f>
        <v>0</v>
      </c>
      <c r="I74" s="74">
        <f t="shared" si="27"/>
        <v>84180</v>
      </c>
      <c r="J74" s="47"/>
    </row>
    <row r="75" spans="1:19" s="5" customFormat="1" ht="17.25" x14ac:dyDescent="0.2">
      <c r="A75" s="61"/>
      <c r="B75" s="119"/>
      <c r="C75" s="119"/>
      <c r="D75" s="119"/>
      <c r="E75" s="119"/>
      <c r="F75" s="59" t="s">
        <v>32</v>
      </c>
      <c r="G75" s="74">
        <f>G76</f>
        <v>0</v>
      </c>
      <c r="H75" s="74">
        <f t="shared" si="27"/>
        <v>0</v>
      </c>
      <c r="I75" s="74">
        <f t="shared" si="27"/>
        <v>84180</v>
      </c>
      <c r="J75" s="71"/>
    </row>
    <row r="76" spans="1:19" s="5" customFormat="1" ht="17.25" x14ac:dyDescent="0.2">
      <c r="A76" s="61"/>
      <c r="B76" s="119"/>
      <c r="C76" s="119"/>
      <c r="D76" s="119"/>
      <c r="E76" s="119"/>
      <c r="F76" s="59" t="s">
        <v>33</v>
      </c>
      <c r="G76" s="74">
        <f>G77</f>
        <v>0</v>
      </c>
      <c r="H76" s="74">
        <f t="shared" si="27"/>
        <v>0</v>
      </c>
      <c r="I76" s="74">
        <f t="shared" si="27"/>
        <v>84180</v>
      </c>
    </row>
    <row r="77" spans="1:19" s="5" customFormat="1" ht="17.25" x14ac:dyDescent="0.2">
      <c r="A77" s="119"/>
      <c r="B77" s="61"/>
      <c r="C77" s="119"/>
      <c r="D77" s="119"/>
      <c r="E77" s="119"/>
      <c r="F77" s="59" t="s">
        <v>146</v>
      </c>
      <c r="G77" s="74">
        <f>G78</f>
        <v>0</v>
      </c>
      <c r="H77" s="74">
        <f t="shared" si="27"/>
        <v>0</v>
      </c>
      <c r="I77" s="74">
        <f t="shared" si="27"/>
        <v>84180</v>
      </c>
    </row>
    <row r="78" spans="1:19" s="5" customFormat="1" ht="17.25" x14ac:dyDescent="0.2">
      <c r="A78" s="119"/>
      <c r="B78" s="61"/>
      <c r="C78" s="119"/>
      <c r="D78" s="119"/>
      <c r="E78" s="119"/>
      <c r="F78" s="59" t="s">
        <v>147</v>
      </c>
      <c r="G78" s="74">
        <v>0</v>
      </c>
      <c r="H78" s="74">
        <v>0</v>
      </c>
      <c r="I78" s="74">
        <f t="shared" ref="I78" si="28">-I71</f>
        <v>84180</v>
      </c>
    </row>
  </sheetData>
  <mergeCells count="7">
    <mergeCell ref="H3:I3"/>
    <mergeCell ref="H2:I2"/>
    <mergeCell ref="A4:I4"/>
    <mergeCell ref="A6:C6"/>
    <mergeCell ref="D6:E6"/>
    <mergeCell ref="F6:F7"/>
    <mergeCell ref="G6:I6"/>
  </mergeCells>
  <pageMargins left="0.24" right="0.23622047244094499" top="0.47244094488188998" bottom="0.511811023622047" header="0.31496062992126" footer="0.31496062992126"/>
  <pageSetup paperSize="9" scale="80" firstPageNumber="5" orientation="landscape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0"/>
  <sheetViews>
    <sheetView workbookViewId="0">
      <selection activeCell="G13" sqref="G13"/>
    </sheetView>
  </sheetViews>
  <sheetFormatPr defaultColWidth="10.6640625" defaultRowHeight="17.25" x14ac:dyDescent="0.3"/>
  <cols>
    <col min="1" max="1" width="14.1640625" style="1" customWidth="1"/>
    <col min="2" max="2" width="18" style="1" customWidth="1"/>
    <col min="3" max="3" width="61.5" style="1" customWidth="1"/>
    <col min="4" max="6" width="20.6640625" style="1" customWidth="1"/>
    <col min="7" max="7" width="18.5" style="1" customWidth="1"/>
    <col min="8" max="8" width="14" style="1" bestFit="1" customWidth="1"/>
    <col min="9" max="10" width="10.6640625" style="1"/>
    <col min="11" max="11" width="18.33203125" style="1" bestFit="1" customWidth="1"/>
    <col min="12" max="16384" width="10.6640625" style="1"/>
  </cols>
  <sheetData>
    <row r="1" spans="1:45" x14ac:dyDescent="0.3">
      <c r="F1" s="14" t="s">
        <v>47</v>
      </c>
    </row>
    <row r="2" spans="1:45" x14ac:dyDescent="0.3">
      <c r="A2" s="48"/>
      <c r="B2" s="48"/>
      <c r="C2" s="48"/>
      <c r="D2" s="48"/>
      <c r="E2" s="162" t="s">
        <v>78</v>
      </c>
      <c r="F2" s="162"/>
      <c r="G2" s="48"/>
      <c r="I2" s="32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</row>
    <row r="3" spans="1:45" x14ac:dyDescent="0.3">
      <c r="A3" s="48"/>
      <c r="B3" s="48"/>
      <c r="C3" s="48"/>
      <c r="D3" s="48"/>
      <c r="E3" s="162" t="s">
        <v>56</v>
      </c>
      <c r="F3" s="162"/>
      <c r="G3" s="48"/>
      <c r="I3" s="32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</row>
    <row r="4" spans="1:45" ht="49.5" customHeight="1" x14ac:dyDescent="0.3">
      <c r="A4" s="172" t="s">
        <v>202</v>
      </c>
      <c r="B4" s="172"/>
      <c r="C4" s="172"/>
      <c r="D4" s="172"/>
      <c r="E4" s="172"/>
      <c r="F4" s="172"/>
    </row>
    <row r="5" spans="1:45" ht="27" customHeight="1" x14ac:dyDescent="0.3">
      <c r="B5" s="53"/>
      <c r="C5" s="53"/>
      <c r="D5" s="53"/>
      <c r="E5" s="53"/>
      <c r="F5" s="19" t="s">
        <v>79</v>
      </c>
    </row>
    <row r="6" spans="1:45" ht="53.25" customHeight="1" x14ac:dyDescent="0.3">
      <c r="A6" s="197" t="s">
        <v>0</v>
      </c>
      <c r="B6" s="198"/>
      <c r="C6" s="199" t="s">
        <v>48</v>
      </c>
      <c r="D6" s="194" t="s">
        <v>21</v>
      </c>
      <c r="E6" s="195"/>
      <c r="F6" s="196"/>
    </row>
    <row r="7" spans="1:45" ht="41.25" customHeight="1" x14ac:dyDescent="0.3">
      <c r="A7" s="38" t="s">
        <v>49</v>
      </c>
      <c r="B7" s="38" t="s">
        <v>50</v>
      </c>
      <c r="C7" s="200"/>
      <c r="D7" s="89" t="s">
        <v>36</v>
      </c>
      <c r="E7" s="89" t="s">
        <v>37</v>
      </c>
      <c r="F7" s="89" t="s">
        <v>22</v>
      </c>
    </row>
    <row r="8" spans="1:45" s="3" customFormat="1" x14ac:dyDescent="0.3">
      <c r="A8" s="35"/>
      <c r="B8" s="35"/>
      <c r="C8" s="103" t="s">
        <v>18</v>
      </c>
      <c r="D8" s="39">
        <f>D10+D15</f>
        <v>2881.1</v>
      </c>
      <c r="E8" s="39">
        <f t="shared" ref="E8:F8" si="0">E10+E15</f>
        <v>2881.1</v>
      </c>
      <c r="F8" s="39">
        <f t="shared" si="0"/>
        <v>2881.1</v>
      </c>
      <c r="G8" s="40"/>
      <c r="H8" s="40"/>
      <c r="I8" s="40"/>
      <c r="J8" s="40"/>
      <c r="K8" s="40"/>
    </row>
    <row r="9" spans="1:45" x14ac:dyDescent="0.3">
      <c r="A9" s="38"/>
      <c r="B9" s="38"/>
      <c r="C9" s="104" t="s">
        <v>3</v>
      </c>
      <c r="D9" s="104"/>
      <c r="E9" s="104"/>
      <c r="F9" s="89"/>
    </row>
    <row r="10" spans="1:45" ht="19.5" customHeight="1" x14ac:dyDescent="0.3">
      <c r="A10" s="85"/>
      <c r="B10" s="37"/>
      <c r="C10" s="37" t="s">
        <v>13</v>
      </c>
      <c r="D10" s="8">
        <f t="shared" ref="D10:F10" si="1">D12</f>
        <v>2881.1</v>
      </c>
      <c r="E10" s="8">
        <f t="shared" si="1"/>
        <v>2881.1</v>
      </c>
      <c r="F10" s="8">
        <f t="shared" si="1"/>
        <v>2881.1</v>
      </c>
    </row>
    <row r="11" spans="1:45" x14ac:dyDescent="0.3">
      <c r="A11" s="85"/>
      <c r="B11" s="85"/>
      <c r="C11" s="85" t="s">
        <v>45</v>
      </c>
      <c r="D11" s="8"/>
      <c r="E11" s="8"/>
      <c r="F11" s="8"/>
    </row>
    <row r="12" spans="1:45" ht="34.5" x14ac:dyDescent="0.3">
      <c r="A12" s="85">
        <v>1023</v>
      </c>
      <c r="B12" s="85">
        <v>31001</v>
      </c>
      <c r="C12" s="12" t="s">
        <v>46</v>
      </c>
      <c r="D12" s="8">
        <f t="shared" ref="D12:F12" si="2">D14</f>
        <v>2881.1</v>
      </c>
      <c r="E12" s="8">
        <f t="shared" si="2"/>
        <v>2881.1</v>
      </c>
      <c r="F12" s="8">
        <f t="shared" si="2"/>
        <v>2881.1</v>
      </c>
    </row>
    <row r="13" spans="1:45" x14ac:dyDescent="0.3">
      <c r="A13" s="85"/>
      <c r="B13" s="85"/>
      <c r="C13" s="85" t="s">
        <v>51</v>
      </c>
      <c r="D13" s="8"/>
      <c r="E13" s="8"/>
      <c r="F13" s="8"/>
    </row>
    <row r="14" spans="1:45" x14ac:dyDescent="0.3">
      <c r="A14" s="85"/>
      <c r="B14" s="85"/>
      <c r="C14" s="12" t="s">
        <v>1</v>
      </c>
      <c r="D14" s="8">
        <f>'Հավելված 3'!G31</f>
        <v>2881.1</v>
      </c>
      <c r="E14" s="8">
        <f>'Հավելված 3'!H31</f>
        <v>2881.1</v>
      </c>
      <c r="F14" s="8">
        <f>'Հավելված 3'!I31</f>
        <v>2881.1</v>
      </c>
    </row>
    <row r="15" spans="1:45" ht="34.5" x14ac:dyDescent="0.3">
      <c r="A15" s="130"/>
      <c r="B15" s="130"/>
      <c r="C15" s="131" t="s">
        <v>141</v>
      </c>
      <c r="D15" s="8">
        <f>D17</f>
        <v>0</v>
      </c>
      <c r="E15" s="8">
        <f t="shared" ref="E15:F15" si="3">E17</f>
        <v>0</v>
      </c>
      <c r="F15" s="8">
        <f t="shared" si="3"/>
        <v>0</v>
      </c>
    </row>
    <row r="16" spans="1:45" x14ac:dyDescent="0.3">
      <c r="A16" s="130"/>
      <c r="B16" s="130"/>
      <c r="C16" s="130" t="s">
        <v>45</v>
      </c>
      <c r="D16" s="8"/>
      <c r="E16" s="8"/>
      <c r="F16" s="8"/>
    </row>
    <row r="17" spans="1:6" x14ac:dyDescent="0.3">
      <c r="A17" s="130">
        <v>1235</v>
      </c>
      <c r="B17" s="130">
        <v>31001</v>
      </c>
      <c r="C17" s="132" t="s">
        <v>149</v>
      </c>
      <c r="D17" s="8">
        <f>D19+D20</f>
        <v>0</v>
      </c>
      <c r="E17" s="8">
        <f t="shared" ref="E17:F17" si="4">E19+E20</f>
        <v>0</v>
      </c>
      <c r="F17" s="8">
        <f t="shared" si="4"/>
        <v>0</v>
      </c>
    </row>
    <row r="18" spans="1:6" x14ac:dyDescent="0.3">
      <c r="A18" s="130"/>
      <c r="B18" s="130"/>
      <c r="C18" s="130" t="s">
        <v>51</v>
      </c>
      <c r="D18" s="8"/>
      <c r="E18" s="8"/>
      <c r="F18" s="8"/>
    </row>
    <row r="19" spans="1:6" ht="21" customHeight="1" x14ac:dyDescent="0.3">
      <c r="A19" s="130"/>
      <c r="B19" s="130"/>
      <c r="C19" s="133" t="s">
        <v>145</v>
      </c>
      <c r="D19" s="8">
        <f>'Հավելված 3'!G65</f>
        <v>0</v>
      </c>
      <c r="E19" s="8">
        <f>'Հավելված 3'!H65</f>
        <v>0</v>
      </c>
      <c r="F19" s="8">
        <f>'Հավելված 3'!I65</f>
        <v>-84180</v>
      </c>
    </row>
    <row r="20" spans="1:6" ht="23.25" customHeight="1" x14ac:dyDescent="0.3">
      <c r="A20" s="130"/>
      <c r="B20" s="130"/>
      <c r="C20" s="132" t="s">
        <v>1</v>
      </c>
      <c r="D20" s="8">
        <f>'Հավելված 3'!G72</f>
        <v>0</v>
      </c>
      <c r="E20" s="8">
        <f>'Հավելված 3'!H72</f>
        <v>0</v>
      </c>
      <c r="F20" s="8">
        <f>'Հավելված 3'!I72</f>
        <v>84180</v>
      </c>
    </row>
  </sheetData>
  <mergeCells count="6">
    <mergeCell ref="A4:F4"/>
    <mergeCell ref="A6:B6"/>
    <mergeCell ref="C6:C7"/>
    <mergeCell ref="D6:F6"/>
    <mergeCell ref="E2:F2"/>
    <mergeCell ref="E3:F3"/>
  </mergeCells>
  <pageMargins left="0.28000000000000003" right="0.17" top="0.46" bottom="0.44" header="0.3" footer="0.2"/>
  <pageSetup scale="80" firstPageNumber="9" orientation="landscape" useFirstPageNumber="1" verticalDpi="0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1"/>
  <sheetViews>
    <sheetView topLeftCell="A61" zoomScaleNormal="100" zoomScaleSheetLayoutView="100" workbookViewId="0">
      <selection activeCell="M68" sqref="M68"/>
    </sheetView>
  </sheetViews>
  <sheetFormatPr defaultColWidth="10.6640625" defaultRowHeight="17.25" x14ac:dyDescent="0.3"/>
  <cols>
    <col min="1" max="1" width="8.5" style="44" customWidth="1"/>
    <col min="2" max="2" width="10.33203125" style="44" customWidth="1"/>
    <col min="3" max="3" width="8" style="44" customWidth="1"/>
    <col min="4" max="4" width="11.1640625" style="44" customWidth="1"/>
    <col min="5" max="5" width="12.5" style="44" customWidth="1"/>
    <col min="6" max="6" width="19.33203125" style="44" customWidth="1"/>
    <col min="7" max="7" width="14.83203125" style="44" bestFit="1" customWidth="1"/>
    <col min="8" max="8" width="16.33203125" style="44" customWidth="1"/>
    <col min="9" max="9" width="34.6640625" style="44" customWidth="1"/>
    <col min="10" max="10" width="26.5" style="44" customWidth="1"/>
    <col min="11" max="11" width="21.5" style="44" customWidth="1"/>
    <col min="12" max="12" width="19.5" style="44" customWidth="1"/>
    <col min="13" max="13" width="17" style="44" bestFit="1" customWidth="1"/>
    <col min="14" max="14" width="24.83203125" style="44" customWidth="1"/>
    <col min="15" max="15" width="19.6640625" style="44" bestFit="1" customWidth="1"/>
    <col min="16" max="16" width="15" style="44" bestFit="1" customWidth="1"/>
    <col min="17" max="16384" width="10.6640625" style="44"/>
  </cols>
  <sheetData>
    <row r="1" spans="1:16" x14ac:dyDescent="0.3">
      <c r="L1" s="9" t="s">
        <v>52</v>
      </c>
    </row>
    <row r="2" spans="1:16" x14ac:dyDescent="0.3">
      <c r="K2" s="201" t="s">
        <v>78</v>
      </c>
      <c r="L2" s="201"/>
    </row>
    <row r="3" spans="1:16" x14ac:dyDescent="0.3">
      <c r="K3" s="201" t="s">
        <v>56</v>
      </c>
      <c r="L3" s="201"/>
    </row>
    <row r="4" spans="1:16" x14ac:dyDescent="0.3">
      <c r="L4" s="9" t="s">
        <v>161</v>
      </c>
    </row>
    <row r="5" spans="1:16" ht="53.25" customHeight="1" x14ac:dyDescent="0.3">
      <c r="A5" s="214" t="s">
        <v>204</v>
      </c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</row>
    <row r="6" spans="1:16" ht="25.5" customHeight="1" x14ac:dyDescent="0.3">
      <c r="A6" s="68"/>
      <c r="B6" s="68"/>
      <c r="C6" s="68"/>
      <c r="D6" s="68"/>
      <c r="E6" s="68"/>
      <c r="F6" s="68"/>
      <c r="L6" s="108" t="s">
        <v>79</v>
      </c>
    </row>
    <row r="7" spans="1:16" s="97" customFormat="1" ht="42" customHeight="1" x14ac:dyDescent="0.2">
      <c r="A7" s="202" t="s">
        <v>85</v>
      </c>
      <c r="B7" s="202" t="s">
        <v>86</v>
      </c>
      <c r="C7" s="202"/>
      <c r="D7" s="202" t="s">
        <v>87</v>
      </c>
      <c r="E7" s="202"/>
      <c r="F7" s="202"/>
      <c r="G7" s="202"/>
      <c r="H7" s="202" t="s">
        <v>88</v>
      </c>
      <c r="I7" s="202" t="s">
        <v>89</v>
      </c>
      <c r="J7" s="168" t="s">
        <v>21</v>
      </c>
      <c r="K7" s="205"/>
      <c r="L7" s="169"/>
    </row>
    <row r="8" spans="1:16" s="97" customFormat="1" ht="68.25" customHeight="1" x14ac:dyDescent="0.2">
      <c r="A8" s="202"/>
      <c r="B8" s="105" t="s">
        <v>90</v>
      </c>
      <c r="C8" s="105" t="s">
        <v>100</v>
      </c>
      <c r="D8" s="105" t="s">
        <v>90</v>
      </c>
      <c r="E8" s="105" t="s">
        <v>91</v>
      </c>
      <c r="F8" s="105" t="s">
        <v>92</v>
      </c>
      <c r="G8" s="105" t="s">
        <v>93</v>
      </c>
      <c r="H8" s="202"/>
      <c r="I8" s="202"/>
      <c r="J8" s="105" t="s">
        <v>94</v>
      </c>
      <c r="K8" s="105" t="s">
        <v>95</v>
      </c>
      <c r="L8" s="105" t="s">
        <v>96</v>
      </c>
    </row>
    <row r="9" spans="1:16" s="97" customFormat="1" ht="16.5" x14ac:dyDescent="0.2">
      <c r="A9" s="209" t="s">
        <v>136</v>
      </c>
      <c r="B9" s="210"/>
      <c r="C9" s="210"/>
      <c r="D9" s="210"/>
      <c r="E9" s="210"/>
      <c r="F9" s="210"/>
      <c r="G9" s="210"/>
      <c r="H9" s="210"/>
      <c r="I9" s="211"/>
      <c r="J9" s="134">
        <f>J10+J27+J33</f>
        <v>0</v>
      </c>
      <c r="K9" s="134">
        <f>K10+K27+K33</f>
        <v>0</v>
      </c>
      <c r="L9" s="134">
        <f>L10+L27+L33</f>
        <v>0</v>
      </c>
    </row>
    <row r="10" spans="1:16" s="97" customFormat="1" ht="23.25" customHeight="1" x14ac:dyDescent="0.2">
      <c r="A10" s="213" t="s">
        <v>160</v>
      </c>
      <c r="B10" s="213"/>
      <c r="C10" s="213"/>
      <c r="D10" s="213"/>
      <c r="E10" s="213"/>
      <c r="F10" s="213"/>
      <c r="G10" s="213"/>
      <c r="H10" s="213"/>
      <c r="I10" s="213"/>
      <c r="J10" s="106">
        <f>J11</f>
        <v>-3460.4</v>
      </c>
      <c r="K10" s="106">
        <f t="shared" ref="K10:L10" si="0">K11</f>
        <v>-3460.4</v>
      </c>
      <c r="L10" s="106">
        <f t="shared" si="0"/>
        <v>-3460.4</v>
      </c>
      <c r="N10" s="114"/>
      <c r="O10" s="114"/>
      <c r="P10" s="114"/>
    </row>
    <row r="11" spans="1:16" s="97" customFormat="1" ht="30" customHeight="1" x14ac:dyDescent="0.2">
      <c r="A11" s="80"/>
      <c r="B11" s="107" t="s">
        <v>65</v>
      </c>
      <c r="C11" s="212" t="s">
        <v>63</v>
      </c>
      <c r="D11" s="212"/>
      <c r="E11" s="212"/>
      <c r="F11" s="212"/>
      <c r="G11" s="212"/>
      <c r="H11" s="212"/>
      <c r="I11" s="212"/>
      <c r="J11" s="106">
        <f>J12+J16+J22</f>
        <v>-3460.4</v>
      </c>
      <c r="K11" s="106">
        <f>K12+K16+K22</f>
        <v>-3460.4</v>
      </c>
      <c r="L11" s="106">
        <f>L12+L16+L22</f>
        <v>-3460.4</v>
      </c>
      <c r="M11" s="116"/>
      <c r="N11" s="116"/>
      <c r="O11" s="116"/>
    </row>
    <row r="12" spans="1:16" s="97" customFormat="1" ht="33" customHeight="1" x14ac:dyDescent="0.2">
      <c r="A12" s="206"/>
      <c r="B12" s="207"/>
      <c r="C12" s="208"/>
      <c r="D12" s="107" t="s">
        <v>97</v>
      </c>
      <c r="E12" s="212" t="s">
        <v>2</v>
      </c>
      <c r="F12" s="212"/>
      <c r="G12" s="212"/>
      <c r="H12" s="212"/>
      <c r="I12" s="212"/>
      <c r="J12" s="106">
        <f>'Հավելված 3'!G20</f>
        <v>-6341.5</v>
      </c>
      <c r="K12" s="106">
        <f>'Հավելված 3'!H20</f>
        <v>-6341.5</v>
      </c>
      <c r="L12" s="106">
        <f>'Հավելված 3'!I20</f>
        <v>-6341.5</v>
      </c>
      <c r="M12" s="116"/>
      <c r="N12" s="116"/>
      <c r="O12" s="116"/>
    </row>
    <row r="13" spans="1:16" s="97" customFormat="1" ht="45.75" customHeight="1" x14ac:dyDescent="0.2">
      <c r="A13" s="206"/>
      <c r="B13" s="207"/>
      <c r="C13" s="207"/>
      <c r="D13" s="207"/>
      <c r="E13" s="208"/>
      <c r="F13" s="212" t="s">
        <v>64</v>
      </c>
      <c r="G13" s="212"/>
      <c r="H13" s="212"/>
      <c r="I13" s="212"/>
      <c r="J13" s="212"/>
      <c r="K13" s="212"/>
      <c r="L13" s="212"/>
      <c r="M13" s="116"/>
      <c r="N13" s="116"/>
      <c r="O13" s="116"/>
    </row>
    <row r="14" spans="1:16" s="97" customFormat="1" ht="30" customHeight="1" x14ac:dyDescent="0.2">
      <c r="A14" s="206"/>
      <c r="B14" s="207"/>
      <c r="C14" s="207"/>
      <c r="D14" s="207"/>
      <c r="E14" s="207"/>
      <c r="F14" s="208"/>
      <c r="G14" s="212" t="s">
        <v>61</v>
      </c>
      <c r="H14" s="212"/>
      <c r="I14" s="212"/>
      <c r="J14" s="212"/>
      <c r="K14" s="212"/>
      <c r="L14" s="212"/>
    </row>
    <row r="15" spans="1:16" s="97" customFormat="1" ht="30" customHeight="1" x14ac:dyDescent="0.2">
      <c r="A15" s="206"/>
      <c r="B15" s="207"/>
      <c r="C15" s="207"/>
      <c r="D15" s="207"/>
      <c r="E15" s="207"/>
      <c r="F15" s="207"/>
      <c r="G15" s="208"/>
      <c r="H15" s="212" t="s">
        <v>98</v>
      </c>
      <c r="I15" s="212"/>
      <c r="J15" s="212"/>
      <c r="K15" s="212"/>
      <c r="L15" s="212"/>
    </row>
    <row r="16" spans="1:16" s="97" customFormat="1" ht="45" customHeight="1" x14ac:dyDescent="0.2">
      <c r="A16" s="206"/>
      <c r="B16" s="207"/>
      <c r="C16" s="208"/>
      <c r="D16" s="117" t="s">
        <v>104</v>
      </c>
      <c r="E16" s="212" t="s">
        <v>105</v>
      </c>
      <c r="F16" s="212"/>
      <c r="G16" s="212"/>
      <c r="H16" s="212"/>
      <c r="I16" s="212"/>
      <c r="J16" s="106">
        <v>0</v>
      </c>
      <c r="K16" s="106">
        <v>0</v>
      </c>
      <c r="L16" s="106">
        <v>0</v>
      </c>
    </row>
    <row r="17" spans="1:16" s="97" customFormat="1" ht="51" customHeight="1" x14ac:dyDescent="0.2">
      <c r="A17" s="206"/>
      <c r="B17" s="207"/>
      <c r="C17" s="207"/>
      <c r="D17" s="207"/>
      <c r="E17" s="208"/>
      <c r="F17" s="212" t="s">
        <v>106</v>
      </c>
      <c r="G17" s="212"/>
      <c r="H17" s="212"/>
      <c r="I17" s="212"/>
      <c r="J17" s="212"/>
      <c r="K17" s="212"/>
      <c r="L17" s="212"/>
    </row>
    <row r="18" spans="1:16" s="97" customFormat="1" ht="30" customHeight="1" x14ac:dyDescent="0.2">
      <c r="A18" s="206"/>
      <c r="B18" s="207"/>
      <c r="C18" s="207"/>
      <c r="D18" s="207"/>
      <c r="E18" s="207"/>
      <c r="F18" s="208"/>
      <c r="G18" s="212" t="s">
        <v>107</v>
      </c>
      <c r="H18" s="212"/>
      <c r="I18" s="212"/>
      <c r="J18" s="212"/>
      <c r="K18" s="212"/>
      <c r="L18" s="212"/>
    </row>
    <row r="19" spans="1:16" s="97" customFormat="1" ht="46.5" customHeight="1" x14ac:dyDescent="0.2">
      <c r="A19" s="206"/>
      <c r="B19" s="207"/>
      <c r="C19" s="207"/>
      <c r="D19" s="207"/>
      <c r="E19" s="207"/>
      <c r="F19" s="207"/>
      <c r="G19" s="208"/>
      <c r="H19" s="212" t="s">
        <v>108</v>
      </c>
      <c r="I19" s="212"/>
      <c r="J19" s="212"/>
      <c r="K19" s="212"/>
      <c r="L19" s="212"/>
    </row>
    <row r="20" spans="1:16" s="97" customFormat="1" ht="49.5" x14ac:dyDescent="0.2">
      <c r="A20" s="168"/>
      <c r="B20" s="205"/>
      <c r="C20" s="205"/>
      <c r="D20" s="205"/>
      <c r="E20" s="205"/>
      <c r="F20" s="205"/>
      <c r="G20" s="205"/>
      <c r="H20" s="169"/>
      <c r="I20" s="80" t="s">
        <v>109</v>
      </c>
      <c r="J20" s="123">
        <v>-165</v>
      </c>
      <c r="K20" s="123" t="s">
        <v>99</v>
      </c>
      <c r="L20" s="123">
        <v>-165</v>
      </c>
      <c r="P20" s="111"/>
    </row>
    <row r="21" spans="1:16" s="97" customFormat="1" ht="49.5" x14ac:dyDescent="0.2">
      <c r="A21" s="168"/>
      <c r="B21" s="205"/>
      <c r="C21" s="205"/>
      <c r="D21" s="205"/>
      <c r="E21" s="205"/>
      <c r="F21" s="205"/>
      <c r="G21" s="205"/>
      <c r="H21" s="169"/>
      <c r="I21" s="80" t="s">
        <v>110</v>
      </c>
      <c r="J21" s="123">
        <v>-40</v>
      </c>
      <c r="K21" s="123" t="s">
        <v>99</v>
      </c>
      <c r="L21" s="123">
        <v>-40</v>
      </c>
      <c r="P21" s="111"/>
    </row>
    <row r="22" spans="1:16" s="97" customFormat="1" ht="46.5" customHeight="1" x14ac:dyDescent="0.2">
      <c r="A22" s="206"/>
      <c r="B22" s="207"/>
      <c r="C22" s="208"/>
      <c r="D22" s="107" t="s">
        <v>101</v>
      </c>
      <c r="E22" s="212" t="s">
        <v>81</v>
      </c>
      <c r="F22" s="212"/>
      <c r="G22" s="212"/>
      <c r="H22" s="212"/>
      <c r="I22" s="212"/>
      <c r="J22" s="106">
        <f>'Հավելված 3'!G31</f>
        <v>2881.1</v>
      </c>
      <c r="K22" s="106">
        <f>'Հավելված 3'!H31</f>
        <v>2881.1</v>
      </c>
      <c r="L22" s="106">
        <f>'Հավելված 3'!I31</f>
        <v>2881.1</v>
      </c>
    </row>
    <row r="23" spans="1:16" s="97" customFormat="1" ht="23.25" customHeight="1" x14ac:dyDescent="0.2">
      <c r="A23" s="206"/>
      <c r="B23" s="207"/>
      <c r="C23" s="207"/>
      <c r="D23" s="207"/>
      <c r="E23" s="208"/>
      <c r="F23" s="212" t="s">
        <v>34</v>
      </c>
      <c r="G23" s="212"/>
      <c r="H23" s="212"/>
      <c r="I23" s="212"/>
      <c r="J23" s="212"/>
      <c r="K23" s="212"/>
      <c r="L23" s="212"/>
    </row>
    <row r="24" spans="1:16" s="97" customFormat="1" ht="29.25" customHeight="1" x14ac:dyDescent="0.2">
      <c r="A24" s="206"/>
      <c r="B24" s="207"/>
      <c r="C24" s="207"/>
      <c r="D24" s="207"/>
      <c r="E24" s="207"/>
      <c r="F24" s="208"/>
      <c r="G24" s="212" t="s">
        <v>35</v>
      </c>
      <c r="H24" s="212"/>
      <c r="I24" s="212"/>
      <c r="J24" s="212"/>
      <c r="K24" s="212"/>
      <c r="L24" s="212"/>
    </row>
    <row r="25" spans="1:16" s="97" customFormat="1" ht="24" customHeight="1" x14ac:dyDescent="0.2">
      <c r="A25" s="206"/>
      <c r="B25" s="207"/>
      <c r="C25" s="207"/>
      <c r="D25" s="207"/>
      <c r="E25" s="207"/>
      <c r="F25" s="207"/>
      <c r="G25" s="208"/>
      <c r="H25" s="212" t="s">
        <v>102</v>
      </c>
      <c r="I25" s="212"/>
      <c r="J25" s="212"/>
      <c r="K25" s="212"/>
      <c r="L25" s="212"/>
    </row>
    <row r="26" spans="1:16" s="97" customFormat="1" ht="42.75" customHeight="1" x14ac:dyDescent="0.2">
      <c r="A26" s="206"/>
      <c r="B26" s="207"/>
      <c r="C26" s="207"/>
      <c r="D26" s="207"/>
      <c r="E26" s="207"/>
      <c r="F26" s="207"/>
      <c r="G26" s="207"/>
      <c r="H26" s="208"/>
      <c r="I26" s="80" t="s">
        <v>199</v>
      </c>
      <c r="J26" s="123">
        <v>52</v>
      </c>
      <c r="K26" s="123"/>
      <c r="L26" s="123">
        <v>52</v>
      </c>
    </row>
    <row r="27" spans="1:16" s="97" customFormat="1" ht="26.25" customHeight="1" x14ac:dyDescent="0.2">
      <c r="A27" s="204" t="s">
        <v>159</v>
      </c>
      <c r="B27" s="204"/>
      <c r="C27" s="204"/>
      <c r="D27" s="204"/>
      <c r="E27" s="204"/>
      <c r="F27" s="204"/>
      <c r="G27" s="204"/>
      <c r="H27" s="204"/>
      <c r="I27" s="204"/>
      <c r="J27" s="134">
        <f>J28</f>
        <v>3460.4</v>
      </c>
      <c r="K27" s="134">
        <f t="shared" ref="K27:L28" si="1">K28</f>
        <v>3460.4</v>
      </c>
      <c r="L27" s="134">
        <f t="shared" si="1"/>
        <v>3460.4</v>
      </c>
      <c r="N27" s="114"/>
      <c r="O27" s="114"/>
      <c r="P27" s="114"/>
    </row>
    <row r="28" spans="1:16" s="97" customFormat="1" ht="27.75" customHeight="1" x14ac:dyDescent="0.2">
      <c r="A28" s="135"/>
      <c r="B28" s="136">
        <v>1118</v>
      </c>
      <c r="C28" s="203" t="s">
        <v>158</v>
      </c>
      <c r="D28" s="203"/>
      <c r="E28" s="203"/>
      <c r="F28" s="203"/>
      <c r="G28" s="203"/>
      <c r="H28" s="203"/>
      <c r="I28" s="203"/>
      <c r="J28" s="134">
        <f>J29</f>
        <v>3460.4</v>
      </c>
      <c r="K28" s="134">
        <f t="shared" si="1"/>
        <v>3460.4</v>
      </c>
      <c r="L28" s="134">
        <f t="shared" si="1"/>
        <v>3460.4</v>
      </c>
      <c r="M28" s="116"/>
      <c r="N28" s="116"/>
      <c r="O28" s="116"/>
    </row>
    <row r="29" spans="1:16" s="97" customFormat="1" ht="33" x14ac:dyDescent="0.2">
      <c r="A29" s="168"/>
      <c r="B29" s="205"/>
      <c r="C29" s="169"/>
      <c r="D29" s="136" t="s">
        <v>133</v>
      </c>
      <c r="E29" s="209" t="s">
        <v>127</v>
      </c>
      <c r="F29" s="210"/>
      <c r="G29" s="210"/>
      <c r="H29" s="210"/>
      <c r="I29" s="211"/>
      <c r="J29" s="134">
        <f>'Հավելված 3'!G46</f>
        <v>3460.4</v>
      </c>
      <c r="K29" s="134">
        <f>'Հավելված 3'!H46</f>
        <v>3460.4</v>
      </c>
      <c r="L29" s="134">
        <f>'Հավելված 3'!I46</f>
        <v>3460.4</v>
      </c>
    </row>
    <row r="30" spans="1:16" s="97" customFormat="1" ht="45.75" customHeight="1" x14ac:dyDescent="0.2">
      <c r="A30" s="168"/>
      <c r="B30" s="205"/>
      <c r="C30" s="205"/>
      <c r="D30" s="205"/>
      <c r="E30" s="169"/>
      <c r="F30" s="203" t="s">
        <v>134</v>
      </c>
      <c r="G30" s="203"/>
      <c r="H30" s="203"/>
      <c r="I30" s="203"/>
      <c r="J30" s="203"/>
      <c r="K30" s="203"/>
      <c r="L30" s="203"/>
    </row>
    <row r="31" spans="1:16" s="97" customFormat="1" ht="16.5" x14ac:dyDescent="0.2">
      <c r="A31" s="168"/>
      <c r="B31" s="205"/>
      <c r="C31" s="205"/>
      <c r="D31" s="205"/>
      <c r="E31" s="205"/>
      <c r="F31" s="169"/>
      <c r="G31" s="203" t="s">
        <v>107</v>
      </c>
      <c r="H31" s="203"/>
      <c r="I31" s="203"/>
      <c r="J31" s="203"/>
      <c r="K31" s="203"/>
      <c r="L31" s="203"/>
    </row>
    <row r="32" spans="1:16" s="97" customFormat="1" ht="48.75" customHeight="1" x14ac:dyDescent="0.2">
      <c r="A32" s="168"/>
      <c r="B32" s="205"/>
      <c r="C32" s="205"/>
      <c r="D32" s="205"/>
      <c r="E32" s="205"/>
      <c r="F32" s="205"/>
      <c r="G32" s="169"/>
      <c r="H32" s="203" t="s">
        <v>135</v>
      </c>
      <c r="I32" s="203"/>
      <c r="J32" s="203"/>
      <c r="K32" s="203"/>
      <c r="L32" s="203"/>
    </row>
    <row r="33" spans="1:16" s="97" customFormat="1" ht="30" customHeight="1" x14ac:dyDescent="0.2">
      <c r="A33" s="204" t="s">
        <v>148</v>
      </c>
      <c r="B33" s="204"/>
      <c r="C33" s="204"/>
      <c r="D33" s="204"/>
      <c r="E33" s="204"/>
      <c r="F33" s="204"/>
      <c r="G33" s="204"/>
      <c r="H33" s="204"/>
      <c r="I33" s="204"/>
      <c r="J33" s="134">
        <f>J34</f>
        <v>0</v>
      </c>
      <c r="K33" s="134">
        <f t="shared" ref="K33:L34" si="2">K34</f>
        <v>0</v>
      </c>
      <c r="L33" s="134">
        <f t="shared" si="2"/>
        <v>0</v>
      </c>
      <c r="N33" s="114"/>
      <c r="O33" s="114"/>
      <c r="P33" s="114"/>
    </row>
    <row r="34" spans="1:16" s="97" customFormat="1" ht="30" customHeight="1" x14ac:dyDescent="0.2">
      <c r="A34" s="135"/>
      <c r="B34" s="136" t="s">
        <v>150</v>
      </c>
      <c r="C34" s="203" t="s">
        <v>151</v>
      </c>
      <c r="D34" s="203"/>
      <c r="E34" s="203"/>
      <c r="F34" s="203"/>
      <c r="G34" s="203"/>
      <c r="H34" s="203"/>
      <c r="I34" s="203"/>
      <c r="J34" s="134">
        <f>J35</f>
        <v>0</v>
      </c>
      <c r="K34" s="134">
        <f t="shared" si="2"/>
        <v>0</v>
      </c>
      <c r="L34" s="134">
        <f t="shared" si="2"/>
        <v>0</v>
      </c>
      <c r="M34" s="116"/>
      <c r="N34" s="116"/>
      <c r="O34" s="116"/>
    </row>
    <row r="35" spans="1:16" s="97" customFormat="1" ht="33" customHeight="1" x14ac:dyDescent="0.2">
      <c r="A35" s="202"/>
      <c r="B35" s="202"/>
      <c r="C35" s="202"/>
      <c r="D35" s="136" t="s">
        <v>152</v>
      </c>
      <c r="E35" s="203" t="s">
        <v>153</v>
      </c>
      <c r="F35" s="203"/>
      <c r="G35" s="203"/>
      <c r="H35" s="203"/>
      <c r="I35" s="203"/>
      <c r="J35" s="134">
        <f>'Հավելված 3'!G59</f>
        <v>0</v>
      </c>
      <c r="K35" s="134">
        <f>'Հավելված 3'!H59</f>
        <v>0</v>
      </c>
      <c r="L35" s="134">
        <f>'Հավելված 3'!I59</f>
        <v>0</v>
      </c>
      <c r="M35" s="116"/>
      <c r="N35" s="116"/>
      <c r="O35" s="116"/>
    </row>
    <row r="36" spans="1:16" s="97" customFormat="1" ht="42.75" customHeight="1" x14ac:dyDescent="0.2">
      <c r="A36" s="202"/>
      <c r="B36" s="202"/>
      <c r="C36" s="202"/>
      <c r="D36" s="202"/>
      <c r="E36" s="202"/>
      <c r="F36" s="203" t="s">
        <v>154</v>
      </c>
      <c r="G36" s="203"/>
      <c r="H36" s="203"/>
      <c r="I36" s="203"/>
      <c r="J36" s="203"/>
      <c r="K36" s="203"/>
      <c r="L36" s="203"/>
      <c r="M36" s="116"/>
      <c r="N36" s="116"/>
      <c r="O36" s="116"/>
    </row>
    <row r="37" spans="1:16" s="97" customFormat="1" ht="30" customHeight="1" x14ac:dyDescent="0.2">
      <c r="A37" s="202"/>
      <c r="B37" s="202"/>
      <c r="C37" s="202"/>
      <c r="D37" s="202"/>
      <c r="E37" s="202"/>
      <c r="F37" s="202"/>
      <c r="G37" s="203" t="s">
        <v>155</v>
      </c>
      <c r="H37" s="203"/>
      <c r="I37" s="203"/>
      <c r="J37" s="203"/>
      <c r="K37" s="203"/>
      <c r="L37" s="203"/>
    </row>
    <row r="38" spans="1:16" s="97" customFormat="1" ht="30" customHeight="1" x14ac:dyDescent="0.2">
      <c r="A38" s="202"/>
      <c r="B38" s="202"/>
      <c r="C38" s="202"/>
      <c r="D38" s="202"/>
      <c r="E38" s="202"/>
      <c r="F38" s="202"/>
      <c r="G38" s="202"/>
      <c r="H38" s="203" t="s">
        <v>156</v>
      </c>
      <c r="I38" s="203"/>
      <c r="J38" s="203"/>
      <c r="K38" s="203"/>
      <c r="L38" s="203"/>
    </row>
    <row r="39" spans="1:16" s="97" customFormat="1" ht="27" customHeight="1" x14ac:dyDescent="0.2">
      <c r="A39" s="168"/>
      <c r="B39" s="205"/>
      <c r="C39" s="205"/>
      <c r="D39" s="205"/>
      <c r="E39" s="205"/>
      <c r="F39" s="205"/>
      <c r="G39" s="205"/>
      <c r="H39" s="169"/>
      <c r="I39" s="137" t="s">
        <v>157</v>
      </c>
      <c r="J39" s="138"/>
      <c r="K39" s="138"/>
      <c r="L39" s="138">
        <v>2</v>
      </c>
    </row>
    <row r="41" spans="1:16" x14ac:dyDescent="0.3">
      <c r="L41" s="9" t="s">
        <v>162</v>
      </c>
    </row>
    <row r="42" spans="1:16" ht="53.25" customHeight="1" x14ac:dyDescent="0.3">
      <c r="A42" s="214" t="s">
        <v>206</v>
      </c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</row>
    <row r="43" spans="1:16" ht="25.5" customHeight="1" x14ac:dyDescent="0.3">
      <c r="A43" s="122"/>
      <c r="B43" s="122"/>
      <c r="C43" s="122"/>
      <c r="D43" s="122"/>
      <c r="E43" s="122"/>
      <c r="F43" s="122"/>
      <c r="L43" s="108" t="s">
        <v>79</v>
      </c>
    </row>
    <row r="44" spans="1:16" s="97" customFormat="1" ht="42" customHeight="1" x14ac:dyDescent="0.2">
      <c r="A44" s="202" t="s">
        <v>163</v>
      </c>
      <c r="B44" s="202" t="s">
        <v>86</v>
      </c>
      <c r="C44" s="202"/>
      <c r="D44" s="202" t="s">
        <v>87</v>
      </c>
      <c r="E44" s="202"/>
      <c r="F44" s="202"/>
      <c r="G44" s="202"/>
      <c r="H44" s="202" t="s">
        <v>88</v>
      </c>
      <c r="I44" s="202" t="s">
        <v>89</v>
      </c>
      <c r="J44" s="168" t="s">
        <v>21</v>
      </c>
      <c r="K44" s="205"/>
      <c r="L44" s="169"/>
    </row>
    <row r="45" spans="1:16" s="97" customFormat="1" ht="68.25" customHeight="1" x14ac:dyDescent="0.2">
      <c r="A45" s="202"/>
      <c r="B45" s="121" t="s">
        <v>90</v>
      </c>
      <c r="C45" s="121" t="s">
        <v>100</v>
      </c>
      <c r="D45" s="121" t="s">
        <v>90</v>
      </c>
      <c r="E45" s="121" t="s">
        <v>91</v>
      </c>
      <c r="F45" s="121" t="s">
        <v>92</v>
      </c>
      <c r="G45" s="121" t="s">
        <v>93</v>
      </c>
      <c r="H45" s="202"/>
      <c r="I45" s="202"/>
      <c r="J45" s="121" t="s">
        <v>94</v>
      </c>
      <c r="K45" s="121" t="s">
        <v>95</v>
      </c>
      <c r="L45" s="121" t="s">
        <v>96</v>
      </c>
    </row>
    <row r="46" spans="1:16" s="97" customFormat="1" ht="16.5" x14ac:dyDescent="0.2">
      <c r="A46" s="209" t="s">
        <v>136</v>
      </c>
      <c r="B46" s="210"/>
      <c r="C46" s="210"/>
      <c r="D46" s="210"/>
      <c r="E46" s="210"/>
      <c r="F46" s="210"/>
      <c r="G46" s="210"/>
      <c r="H46" s="210"/>
      <c r="I46" s="211"/>
      <c r="J46" s="106">
        <f>+J47+J70+J76</f>
        <v>0</v>
      </c>
      <c r="K46" s="106">
        <f>+K47+K70+K76</f>
        <v>0</v>
      </c>
      <c r="L46" s="106">
        <f>+L47+L70+L76</f>
        <v>0</v>
      </c>
    </row>
    <row r="47" spans="1:16" s="97" customFormat="1" ht="23.25" customHeight="1" x14ac:dyDescent="0.2">
      <c r="A47" s="213" t="s">
        <v>160</v>
      </c>
      <c r="B47" s="213"/>
      <c r="C47" s="213"/>
      <c r="D47" s="213"/>
      <c r="E47" s="213"/>
      <c r="F47" s="213"/>
      <c r="G47" s="213"/>
      <c r="H47" s="213"/>
      <c r="I47" s="213"/>
      <c r="J47" s="106">
        <f>J48+J64</f>
        <v>-3460.4</v>
      </c>
      <c r="K47" s="106">
        <f>K48+K64</f>
        <v>-3460.4</v>
      </c>
      <c r="L47" s="106">
        <f>L48+L64</f>
        <v>80719.600000000006</v>
      </c>
      <c r="N47" s="114"/>
      <c r="O47" s="114"/>
      <c r="P47" s="114"/>
    </row>
    <row r="48" spans="1:16" s="97" customFormat="1" ht="30" customHeight="1" x14ac:dyDescent="0.2">
      <c r="A48" s="80"/>
      <c r="B48" s="120" t="s">
        <v>65</v>
      </c>
      <c r="C48" s="212" t="s">
        <v>63</v>
      </c>
      <c r="D48" s="212"/>
      <c r="E48" s="212"/>
      <c r="F48" s="212"/>
      <c r="G48" s="212"/>
      <c r="H48" s="212"/>
      <c r="I48" s="212"/>
      <c r="J48" s="106">
        <f>J49+J53+J59</f>
        <v>-3460.4</v>
      </c>
      <c r="K48" s="106">
        <f t="shared" ref="K48:L48" si="3">K49+K53+K59</f>
        <v>-3460.4</v>
      </c>
      <c r="L48" s="106">
        <f t="shared" si="3"/>
        <v>-3460.4</v>
      </c>
      <c r="M48" s="116"/>
      <c r="N48" s="116"/>
      <c r="O48" s="116"/>
    </row>
    <row r="49" spans="1:16" s="97" customFormat="1" ht="33" customHeight="1" x14ac:dyDescent="0.2">
      <c r="A49" s="206"/>
      <c r="B49" s="207"/>
      <c r="C49" s="208"/>
      <c r="D49" s="120" t="s">
        <v>97</v>
      </c>
      <c r="E49" s="212" t="s">
        <v>2</v>
      </c>
      <c r="F49" s="212"/>
      <c r="G49" s="212"/>
      <c r="H49" s="212"/>
      <c r="I49" s="212"/>
      <c r="J49" s="106">
        <f>'Հավելված 3'!G20</f>
        <v>-6341.5</v>
      </c>
      <c r="K49" s="106">
        <f>'Հավելված 3'!H20</f>
        <v>-6341.5</v>
      </c>
      <c r="L49" s="106">
        <f>'Հավելված 3'!I20</f>
        <v>-6341.5</v>
      </c>
      <c r="M49" s="116"/>
      <c r="N49" s="116"/>
      <c r="O49" s="116"/>
    </row>
    <row r="50" spans="1:16" s="97" customFormat="1" ht="45.75" customHeight="1" x14ac:dyDescent="0.2">
      <c r="A50" s="206"/>
      <c r="B50" s="207"/>
      <c r="C50" s="207"/>
      <c r="D50" s="207"/>
      <c r="E50" s="208"/>
      <c r="F50" s="212" t="s">
        <v>64</v>
      </c>
      <c r="G50" s="212"/>
      <c r="H50" s="212"/>
      <c r="I50" s="212"/>
      <c r="J50" s="212"/>
      <c r="K50" s="212"/>
      <c r="L50" s="212"/>
      <c r="M50" s="116"/>
      <c r="N50" s="116"/>
      <c r="O50" s="116"/>
    </row>
    <row r="51" spans="1:16" s="97" customFormat="1" ht="30" customHeight="1" x14ac:dyDescent="0.2">
      <c r="A51" s="206"/>
      <c r="B51" s="207"/>
      <c r="C51" s="207"/>
      <c r="D51" s="207"/>
      <c r="E51" s="207"/>
      <c r="F51" s="208"/>
      <c r="G51" s="212" t="s">
        <v>61</v>
      </c>
      <c r="H51" s="212"/>
      <c r="I51" s="212"/>
      <c r="J51" s="212"/>
      <c r="K51" s="212"/>
      <c r="L51" s="212"/>
    </row>
    <row r="52" spans="1:16" s="97" customFormat="1" ht="30" customHeight="1" x14ac:dyDescent="0.2">
      <c r="A52" s="206"/>
      <c r="B52" s="207"/>
      <c r="C52" s="207"/>
      <c r="D52" s="207"/>
      <c r="E52" s="207"/>
      <c r="F52" s="207"/>
      <c r="G52" s="208"/>
      <c r="H52" s="212" t="s">
        <v>98</v>
      </c>
      <c r="I52" s="212"/>
      <c r="J52" s="212"/>
      <c r="K52" s="212"/>
      <c r="L52" s="212"/>
    </row>
    <row r="53" spans="1:16" s="97" customFormat="1" ht="45" customHeight="1" x14ac:dyDescent="0.2">
      <c r="A53" s="206"/>
      <c r="B53" s="207"/>
      <c r="C53" s="208"/>
      <c r="D53" s="120" t="s">
        <v>104</v>
      </c>
      <c r="E53" s="212" t="s">
        <v>105</v>
      </c>
      <c r="F53" s="212"/>
      <c r="G53" s="212"/>
      <c r="H53" s="212"/>
      <c r="I53" s="212"/>
      <c r="J53" s="106">
        <v>0</v>
      </c>
      <c r="K53" s="106">
        <v>0</v>
      </c>
      <c r="L53" s="106">
        <v>0</v>
      </c>
    </row>
    <row r="54" spans="1:16" s="97" customFormat="1" ht="51" customHeight="1" x14ac:dyDescent="0.2">
      <c r="A54" s="206"/>
      <c r="B54" s="207"/>
      <c r="C54" s="207"/>
      <c r="D54" s="207"/>
      <c r="E54" s="208"/>
      <c r="F54" s="212" t="s">
        <v>106</v>
      </c>
      <c r="G54" s="212"/>
      <c r="H54" s="212"/>
      <c r="I54" s="212"/>
      <c r="J54" s="212"/>
      <c r="K54" s="212"/>
      <c r="L54" s="212"/>
    </row>
    <row r="55" spans="1:16" s="97" customFormat="1" ht="30" customHeight="1" x14ac:dyDescent="0.2">
      <c r="A55" s="206"/>
      <c r="B55" s="207"/>
      <c r="C55" s="207"/>
      <c r="D55" s="207"/>
      <c r="E55" s="207"/>
      <c r="F55" s="208"/>
      <c r="G55" s="212" t="s">
        <v>107</v>
      </c>
      <c r="H55" s="212"/>
      <c r="I55" s="212"/>
      <c r="J55" s="212"/>
      <c r="K55" s="212"/>
      <c r="L55" s="212"/>
    </row>
    <row r="56" spans="1:16" s="97" customFormat="1" ht="46.5" customHeight="1" x14ac:dyDescent="0.2">
      <c r="A56" s="206"/>
      <c r="B56" s="207"/>
      <c r="C56" s="207"/>
      <c r="D56" s="207"/>
      <c r="E56" s="207"/>
      <c r="F56" s="207"/>
      <c r="G56" s="208"/>
      <c r="H56" s="212" t="s">
        <v>108</v>
      </c>
      <c r="I56" s="212"/>
      <c r="J56" s="212"/>
      <c r="K56" s="212"/>
      <c r="L56" s="212"/>
    </row>
    <row r="57" spans="1:16" s="97" customFormat="1" ht="49.5" x14ac:dyDescent="0.2">
      <c r="A57" s="168"/>
      <c r="B57" s="205"/>
      <c r="C57" s="205"/>
      <c r="D57" s="205"/>
      <c r="E57" s="205"/>
      <c r="F57" s="205"/>
      <c r="G57" s="205"/>
      <c r="H57" s="169"/>
      <c r="I57" s="80" t="s">
        <v>109</v>
      </c>
      <c r="J57" s="123">
        <v>-165</v>
      </c>
      <c r="K57" s="123" t="s">
        <v>99</v>
      </c>
      <c r="L57" s="123">
        <v>-165</v>
      </c>
      <c r="P57" s="111"/>
    </row>
    <row r="58" spans="1:16" s="97" customFormat="1" ht="49.5" x14ac:dyDescent="0.2">
      <c r="A58" s="168"/>
      <c r="B58" s="205"/>
      <c r="C58" s="205"/>
      <c r="D58" s="205"/>
      <c r="E58" s="205"/>
      <c r="F58" s="205"/>
      <c r="G58" s="205"/>
      <c r="H58" s="169"/>
      <c r="I58" s="80" t="s">
        <v>110</v>
      </c>
      <c r="J58" s="123">
        <v>-40</v>
      </c>
      <c r="K58" s="123" t="s">
        <v>99</v>
      </c>
      <c r="L58" s="123">
        <v>-40</v>
      </c>
      <c r="P58" s="111"/>
    </row>
    <row r="59" spans="1:16" s="97" customFormat="1" ht="46.5" customHeight="1" x14ac:dyDescent="0.2">
      <c r="A59" s="206"/>
      <c r="B59" s="207"/>
      <c r="C59" s="208"/>
      <c r="D59" s="120" t="s">
        <v>101</v>
      </c>
      <c r="E59" s="212" t="s">
        <v>81</v>
      </c>
      <c r="F59" s="212"/>
      <c r="G59" s="212"/>
      <c r="H59" s="212"/>
      <c r="I59" s="212"/>
      <c r="J59" s="106">
        <f>'Հավելված 3'!G31</f>
        <v>2881.1</v>
      </c>
      <c r="K59" s="106">
        <f>'Հավելված 3'!H31</f>
        <v>2881.1</v>
      </c>
      <c r="L59" s="106">
        <f>'Հավելված 3'!I31</f>
        <v>2881.1</v>
      </c>
    </row>
    <row r="60" spans="1:16" s="97" customFormat="1" ht="23.25" customHeight="1" x14ac:dyDescent="0.2">
      <c r="A60" s="206"/>
      <c r="B60" s="207"/>
      <c r="C60" s="207"/>
      <c r="D60" s="207"/>
      <c r="E60" s="208"/>
      <c r="F60" s="212" t="s">
        <v>34</v>
      </c>
      <c r="G60" s="212"/>
      <c r="H60" s="212"/>
      <c r="I60" s="212"/>
      <c r="J60" s="212"/>
      <c r="K60" s="212"/>
      <c r="L60" s="212"/>
    </row>
    <row r="61" spans="1:16" s="97" customFormat="1" ht="29.25" customHeight="1" x14ac:dyDescent="0.2">
      <c r="A61" s="206"/>
      <c r="B61" s="207"/>
      <c r="C61" s="207"/>
      <c r="D61" s="207"/>
      <c r="E61" s="207"/>
      <c r="F61" s="208"/>
      <c r="G61" s="212" t="s">
        <v>35</v>
      </c>
      <c r="H61" s="212"/>
      <c r="I61" s="212"/>
      <c r="J61" s="212"/>
      <c r="K61" s="212"/>
      <c r="L61" s="212"/>
    </row>
    <row r="62" spans="1:16" s="97" customFormat="1" ht="24" customHeight="1" x14ac:dyDescent="0.2">
      <c r="A62" s="206"/>
      <c r="B62" s="207"/>
      <c r="C62" s="207"/>
      <c r="D62" s="207"/>
      <c r="E62" s="207"/>
      <c r="F62" s="207"/>
      <c r="G62" s="208"/>
      <c r="H62" s="212" t="s">
        <v>102</v>
      </c>
      <c r="I62" s="212"/>
      <c r="J62" s="212"/>
      <c r="K62" s="212"/>
      <c r="L62" s="212"/>
    </row>
    <row r="63" spans="1:16" s="97" customFormat="1" ht="49.5" customHeight="1" x14ac:dyDescent="0.2">
      <c r="A63" s="206"/>
      <c r="B63" s="207"/>
      <c r="C63" s="207"/>
      <c r="D63" s="207"/>
      <c r="E63" s="207"/>
      <c r="F63" s="207"/>
      <c r="G63" s="207"/>
      <c r="H63" s="208"/>
      <c r="I63" s="80" t="s">
        <v>199</v>
      </c>
      <c r="J63" s="123">
        <v>52</v>
      </c>
      <c r="K63" s="123"/>
      <c r="L63" s="123">
        <v>52</v>
      </c>
    </row>
    <row r="64" spans="1:16" s="97" customFormat="1" ht="30" customHeight="1" x14ac:dyDescent="0.2">
      <c r="A64" s="135"/>
      <c r="B64" s="136" t="s">
        <v>150</v>
      </c>
      <c r="C64" s="203" t="s">
        <v>151</v>
      </c>
      <c r="D64" s="203"/>
      <c r="E64" s="203"/>
      <c r="F64" s="203"/>
      <c r="G64" s="203"/>
      <c r="H64" s="203"/>
      <c r="I64" s="203"/>
      <c r="J64" s="134">
        <f>J65</f>
        <v>0</v>
      </c>
      <c r="K64" s="134">
        <f t="shared" ref="K64:L64" si="4">K65</f>
        <v>0</v>
      </c>
      <c r="L64" s="134">
        <f t="shared" si="4"/>
        <v>84180</v>
      </c>
      <c r="M64" s="116"/>
      <c r="N64" s="116"/>
      <c r="O64" s="116"/>
    </row>
    <row r="65" spans="1:16" s="97" customFormat="1" ht="33" customHeight="1" x14ac:dyDescent="0.2">
      <c r="A65" s="202"/>
      <c r="B65" s="202"/>
      <c r="C65" s="202"/>
      <c r="D65" s="136" t="s">
        <v>152</v>
      </c>
      <c r="E65" s="203" t="s">
        <v>153</v>
      </c>
      <c r="F65" s="203"/>
      <c r="G65" s="203"/>
      <c r="H65" s="203"/>
      <c r="I65" s="203"/>
      <c r="J65" s="134">
        <f>'Հավելված 3'!G72</f>
        <v>0</v>
      </c>
      <c r="K65" s="134">
        <f>'Հավելված 3'!H72</f>
        <v>0</v>
      </c>
      <c r="L65" s="134">
        <f>'Հավելված 3'!I72</f>
        <v>84180</v>
      </c>
      <c r="M65" s="116"/>
      <c r="N65" s="116"/>
      <c r="O65" s="116"/>
    </row>
    <row r="66" spans="1:16" s="97" customFormat="1" ht="42.75" customHeight="1" x14ac:dyDescent="0.2">
      <c r="A66" s="202"/>
      <c r="B66" s="202"/>
      <c r="C66" s="202"/>
      <c r="D66" s="202"/>
      <c r="E66" s="202"/>
      <c r="F66" s="203" t="s">
        <v>154</v>
      </c>
      <c r="G66" s="203"/>
      <c r="H66" s="203"/>
      <c r="I66" s="203"/>
      <c r="J66" s="203"/>
      <c r="K66" s="203"/>
      <c r="L66" s="203"/>
      <c r="M66" s="116"/>
      <c r="N66" s="116"/>
      <c r="O66" s="116"/>
    </row>
    <row r="67" spans="1:16" s="97" customFormat="1" ht="30" customHeight="1" x14ac:dyDescent="0.2">
      <c r="A67" s="202"/>
      <c r="B67" s="202"/>
      <c r="C67" s="202"/>
      <c r="D67" s="202"/>
      <c r="E67" s="202"/>
      <c r="F67" s="202"/>
      <c r="G67" s="203" t="s">
        <v>155</v>
      </c>
      <c r="H67" s="203"/>
      <c r="I67" s="203"/>
      <c r="J67" s="203"/>
      <c r="K67" s="203"/>
      <c r="L67" s="203"/>
    </row>
    <row r="68" spans="1:16" s="97" customFormat="1" ht="30" customHeight="1" x14ac:dyDescent="0.2">
      <c r="A68" s="202"/>
      <c r="B68" s="202"/>
      <c r="C68" s="202"/>
      <c r="D68" s="202"/>
      <c r="E68" s="202"/>
      <c r="F68" s="202"/>
      <c r="G68" s="202"/>
      <c r="H68" s="203" t="s">
        <v>102</v>
      </c>
      <c r="I68" s="203"/>
      <c r="J68" s="203"/>
      <c r="K68" s="203"/>
      <c r="L68" s="203"/>
    </row>
    <row r="69" spans="1:16" s="97" customFormat="1" ht="30" customHeight="1" x14ac:dyDescent="0.2">
      <c r="A69" s="168"/>
      <c r="B69" s="205"/>
      <c r="C69" s="205"/>
      <c r="D69" s="205"/>
      <c r="E69" s="205"/>
      <c r="F69" s="205"/>
      <c r="G69" s="205"/>
      <c r="H69" s="169"/>
      <c r="I69" s="80" t="s">
        <v>157</v>
      </c>
      <c r="J69" s="139"/>
      <c r="K69" s="139"/>
      <c r="L69" s="139">
        <v>2</v>
      </c>
    </row>
    <row r="70" spans="1:16" s="97" customFormat="1" ht="26.25" customHeight="1" x14ac:dyDescent="0.2">
      <c r="A70" s="204" t="s">
        <v>159</v>
      </c>
      <c r="B70" s="204"/>
      <c r="C70" s="204"/>
      <c r="D70" s="204"/>
      <c r="E70" s="204"/>
      <c r="F70" s="204"/>
      <c r="G70" s="204"/>
      <c r="H70" s="204"/>
      <c r="I70" s="204"/>
      <c r="J70" s="134">
        <f>J71</f>
        <v>3460.4</v>
      </c>
      <c r="K70" s="134">
        <f t="shared" ref="K70:L71" si="5">K71</f>
        <v>3460.4</v>
      </c>
      <c r="L70" s="134">
        <f t="shared" si="5"/>
        <v>3460.4</v>
      </c>
      <c r="N70" s="114"/>
      <c r="O70" s="114"/>
      <c r="P70" s="114"/>
    </row>
    <row r="71" spans="1:16" s="97" customFormat="1" ht="27.75" customHeight="1" x14ac:dyDescent="0.2">
      <c r="A71" s="135"/>
      <c r="B71" s="136">
        <v>1118</v>
      </c>
      <c r="C71" s="203" t="s">
        <v>158</v>
      </c>
      <c r="D71" s="203"/>
      <c r="E71" s="203"/>
      <c r="F71" s="203"/>
      <c r="G71" s="203"/>
      <c r="H71" s="203"/>
      <c r="I71" s="203"/>
      <c r="J71" s="134">
        <f>J72</f>
        <v>3460.4</v>
      </c>
      <c r="K71" s="134">
        <f t="shared" si="5"/>
        <v>3460.4</v>
      </c>
      <c r="L71" s="134">
        <f t="shared" si="5"/>
        <v>3460.4</v>
      </c>
      <c r="M71" s="116"/>
      <c r="N71" s="116"/>
      <c r="O71" s="116"/>
    </row>
    <row r="72" spans="1:16" s="97" customFormat="1" ht="33" x14ac:dyDescent="0.2">
      <c r="A72" s="168"/>
      <c r="B72" s="205"/>
      <c r="C72" s="169"/>
      <c r="D72" s="136" t="s">
        <v>133</v>
      </c>
      <c r="E72" s="209" t="s">
        <v>127</v>
      </c>
      <c r="F72" s="210"/>
      <c r="G72" s="210"/>
      <c r="H72" s="210"/>
      <c r="I72" s="211"/>
      <c r="J72" s="134">
        <f>'Հավելված 3'!G46</f>
        <v>3460.4</v>
      </c>
      <c r="K72" s="134">
        <f>'Հավելված 3'!H46</f>
        <v>3460.4</v>
      </c>
      <c r="L72" s="134">
        <f>'Հավելված 3'!I46</f>
        <v>3460.4</v>
      </c>
    </row>
    <row r="73" spans="1:16" s="97" customFormat="1" ht="45.75" customHeight="1" x14ac:dyDescent="0.2">
      <c r="A73" s="168"/>
      <c r="B73" s="205"/>
      <c r="C73" s="205"/>
      <c r="D73" s="205"/>
      <c r="E73" s="169"/>
      <c r="F73" s="203" t="s">
        <v>134</v>
      </c>
      <c r="G73" s="203"/>
      <c r="H73" s="203"/>
      <c r="I73" s="203"/>
      <c r="J73" s="203"/>
      <c r="K73" s="203"/>
      <c r="L73" s="203"/>
    </row>
    <row r="74" spans="1:16" s="97" customFormat="1" ht="16.5" x14ac:dyDescent="0.2">
      <c r="A74" s="168"/>
      <c r="B74" s="205"/>
      <c r="C74" s="205"/>
      <c r="D74" s="205"/>
      <c r="E74" s="205"/>
      <c r="F74" s="169"/>
      <c r="G74" s="203" t="s">
        <v>107</v>
      </c>
      <c r="H74" s="203"/>
      <c r="I74" s="203"/>
      <c r="J74" s="203"/>
      <c r="K74" s="203"/>
      <c r="L74" s="203"/>
    </row>
    <row r="75" spans="1:16" s="97" customFormat="1" ht="48.75" customHeight="1" x14ac:dyDescent="0.2">
      <c r="A75" s="168"/>
      <c r="B75" s="205"/>
      <c r="C75" s="205"/>
      <c r="D75" s="205"/>
      <c r="E75" s="205"/>
      <c r="F75" s="205"/>
      <c r="G75" s="169"/>
      <c r="H75" s="203" t="s">
        <v>135</v>
      </c>
      <c r="I75" s="203"/>
      <c r="J75" s="203"/>
      <c r="K75" s="203"/>
      <c r="L75" s="203"/>
    </row>
    <row r="76" spans="1:16" s="97" customFormat="1" ht="30" customHeight="1" x14ac:dyDescent="0.2">
      <c r="A76" s="204" t="s">
        <v>60</v>
      </c>
      <c r="B76" s="204"/>
      <c r="C76" s="204"/>
      <c r="D76" s="204"/>
      <c r="E76" s="204"/>
      <c r="F76" s="204"/>
      <c r="G76" s="204"/>
      <c r="H76" s="204"/>
      <c r="I76" s="204"/>
      <c r="J76" s="134">
        <f>J77</f>
        <v>0</v>
      </c>
      <c r="K76" s="134">
        <f t="shared" ref="K76:K77" si="6">K77</f>
        <v>0</v>
      </c>
      <c r="L76" s="134">
        <f t="shared" ref="L76:L77" si="7">L77</f>
        <v>-84180</v>
      </c>
      <c r="N76" s="114"/>
      <c r="O76" s="114"/>
      <c r="P76" s="114"/>
    </row>
    <row r="77" spans="1:16" s="97" customFormat="1" ht="30" customHeight="1" x14ac:dyDescent="0.2">
      <c r="A77" s="135"/>
      <c r="B77" s="136" t="s">
        <v>150</v>
      </c>
      <c r="C77" s="203" t="s">
        <v>151</v>
      </c>
      <c r="D77" s="203"/>
      <c r="E77" s="203"/>
      <c r="F77" s="203"/>
      <c r="G77" s="203"/>
      <c r="H77" s="203"/>
      <c r="I77" s="203"/>
      <c r="J77" s="134">
        <f>J78</f>
        <v>0</v>
      </c>
      <c r="K77" s="134">
        <f t="shared" si="6"/>
        <v>0</v>
      </c>
      <c r="L77" s="134">
        <f t="shared" si="7"/>
        <v>-84180</v>
      </c>
      <c r="M77" s="116"/>
      <c r="N77" s="116"/>
      <c r="O77" s="116"/>
    </row>
    <row r="78" spans="1:16" s="97" customFormat="1" ht="33" customHeight="1" x14ac:dyDescent="0.2">
      <c r="A78" s="202"/>
      <c r="B78" s="202"/>
      <c r="C78" s="202"/>
      <c r="D78" s="136" t="s">
        <v>152</v>
      </c>
      <c r="E78" s="203" t="s">
        <v>153</v>
      </c>
      <c r="F78" s="203"/>
      <c r="G78" s="203"/>
      <c r="H78" s="203"/>
      <c r="I78" s="203"/>
      <c r="J78" s="134">
        <f>'Հավելված 3'!G65</f>
        <v>0</v>
      </c>
      <c r="K78" s="134">
        <f>'Հավելված 3'!H65</f>
        <v>0</v>
      </c>
      <c r="L78" s="134">
        <f>'Հավելված 3'!I65</f>
        <v>-84180</v>
      </c>
      <c r="M78" s="116"/>
      <c r="N78" s="116"/>
      <c r="O78" s="116"/>
    </row>
    <row r="79" spans="1:16" s="97" customFormat="1" ht="42.75" customHeight="1" x14ac:dyDescent="0.2">
      <c r="A79" s="202"/>
      <c r="B79" s="202"/>
      <c r="C79" s="202"/>
      <c r="D79" s="202"/>
      <c r="E79" s="202"/>
      <c r="F79" s="203" t="s">
        <v>154</v>
      </c>
      <c r="G79" s="203"/>
      <c r="H79" s="203"/>
      <c r="I79" s="203"/>
      <c r="J79" s="203"/>
      <c r="K79" s="203"/>
      <c r="L79" s="203"/>
      <c r="M79" s="116"/>
      <c r="N79" s="116"/>
      <c r="O79" s="116"/>
    </row>
    <row r="80" spans="1:16" s="97" customFormat="1" ht="30" customHeight="1" x14ac:dyDescent="0.2">
      <c r="A80" s="202"/>
      <c r="B80" s="202"/>
      <c r="C80" s="202"/>
      <c r="D80" s="202"/>
      <c r="E80" s="202"/>
      <c r="F80" s="202"/>
      <c r="G80" s="203" t="s">
        <v>155</v>
      </c>
      <c r="H80" s="203"/>
      <c r="I80" s="203"/>
      <c r="J80" s="203"/>
      <c r="K80" s="203"/>
      <c r="L80" s="203"/>
    </row>
    <row r="81" spans="1:12" s="97" customFormat="1" ht="30" customHeight="1" x14ac:dyDescent="0.2">
      <c r="A81" s="202"/>
      <c r="B81" s="202"/>
      <c r="C81" s="202"/>
      <c r="D81" s="202"/>
      <c r="E81" s="202"/>
      <c r="F81" s="202"/>
      <c r="G81" s="202"/>
      <c r="H81" s="203" t="s">
        <v>156</v>
      </c>
      <c r="I81" s="203"/>
      <c r="J81" s="203"/>
      <c r="K81" s="203"/>
      <c r="L81" s="203"/>
    </row>
  </sheetData>
  <mergeCells count="127">
    <mergeCell ref="J7:L7"/>
    <mergeCell ref="D7:G7"/>
    <mergeCell ref="H7:H8"/>
    <mergeCell ref="I7:I8"/>
    <mergeCell ref="A12:C12"/>
    <mergeCell ref="A13:E13"/>
    <mergeCell ref="H19:L19"/>
    <mergeCell ref="A5:L5"/>
    <mergeCell ref="E22:I22"/>
    <mergeCell ref="G14:L14"/>
    <mergeCell ref="H15:L15"/>
    <mergeCell ref="E16:I16"/>
    <mergeCell ref="F17:L17"/>
    <mergeCell ref="G18:L18"/>
    <mergeCell ref="A10:I10"/>
    <mergeCell ref="C11:I11"/>
    <mergeCell ref="E12:I12"/>
    <mergeCell ref="F13:L13"/>
    <mergeCell ref="A7:A8"/>
    <mergeCell ref="B7:C7"/>
    <mergeCell ref="A19:G19"/>
    <mergeCell ref="A22:C22"/>
    <mergeCell ref="A14:F14"/>
    <mergeCell ref="A15:G15"/>
    <mergeCell ref="A9:I9"/>
    <mergeCell ref="A33:I33"/>
    <mergeCell ref="A32:G32"/>
    <mergeCell ref="H32:L32"/>
    <mergeCell ref="A29:C29"/>
    <mergeCell ref="E29:I29"/>
    <mergeCell ref="A30:E30"/>
    <mergeCell ref="F30:L30"/>
    <mergeCell ref="A31:F31"/>
    <mergeCell ref="G31:L31"/>
    <mergeCell ref="F23:L23"/>
    <mergeCell ref="G24:L24"/>
    <mergeCell ref="A17:E17"/>
    <mergeCell ref="A16:C16"/>
    <mergeCell ref="A18:F18"/>
    <mergeCell ref="A23:E23"/>
    <mergeCell ref="A24:F24"/>
    <mergeCell ref="A25:G25"/>
    <mergeCell ref="A20:H20"/>
    <mergeCell ref="A21:H21"/>
    <mergeCell ref="C28:I28"/>
    <mergeCell ref="H25:L25"/>
    <mergeCell ref="A26:H26"/>
    <mergeCell ref="A47:I47"/>
    <mergeCell ref="C48:I48"/>
    <mergeCell ref="A49:C49"/>
    <mergeCell ref="E49:I49"/>
    <mergeCell ref="A42:L42"/>
    <mergeCell ref="A44:A45"/>
    <mergeCell ref="B44:C44"/>
    <mergeCell ref="D44:G44"/>
    <mergeCell ref="H44:H45"/>
    <mergeCell ref="I44:I45"/>
    <mergeCell ref="J44:L44"/>
    <mergeCell ref="A39:H39"/>
    <mergeCell ref="A27:I27"/>
    <mergeCell ref="A53:C53"/>
    <mergeCell ref="E53:I53"/>
    <mergeCell ref="A54:E54"/>
    <mergeCell ref="F54:L54"/>
    <mergeCell ref="A55:F55"/>
    <mergeCell ref="G55:L55"/>
    <mergeCell ref="A50:E50"/>
    <mergeCell ref="F50:L50"/>
    <mergeCell ref="A51:F51"/>
    <mergeCell ref="G51:L51"/>
    <mergeCell ref="A52:G52"/>
    <mergeCell ref="H52:L52"/>
    <mergeCell ref="C34:I34"/>
    <mergeCell ref="A35:C35"/>
    <mergeCell ref="E35:I35"/>
    <mergeCell ref="A36:E36"/>
    <mergeCell ref="F36:L36"/>
    <mergeCell ref="A37:F37"/>
    <mergeCell ref="G37:L37"/>
    <mergeCell ref="A38:G38"/>
    <mergeCell ref="H38:L38"/>
    <mergeCell ref="A46:I46"/>
    <mergeCell ref="A60:E60"/>
    <mergeCell ref="F60:L60"/>
    <mergeCell ref="A61:F61"/>
    <mergeCell ref="G61:L61"/>
    <mergeCell ref="A62:G62"/>
    <mergeCell ref="H62:L62"/>
    <mergeCell ref="A56:G56"/>
    <mergeCell ref="H56:L56"/>
    <mergeCell ref="A57:H57"/>
    <mergeCell ref="A58:H58"/>
    <mergeCell ref="A59:C59"/>
    <mergeCell ref="E59:I59"/>
    <mergeCell ref="C64:I64"/>
    <mergeCell ref="A65:C65"/>
    <mergeCell ref="E65:I65"/>
    <mergeCell ref="A66:E66"/>
    <mergeCell ref="F66:L66"/>
    <mergeCell ref="A67:F67"/>
    <mergeCell ref="G67:L67"/>
    <mergeCell ref="A68:G68"/>
    <mergeCell ref="H68:L68"/>
    <mergeCell ref="K2:L2"/>
    <mergeCell ref="K3:L3"/>
    <mergeCell ref="A79:E79"/>
    <mergeCell ref="F79:L79"/>
    <mergeCell ref="A80:F80"/>
    <mergeCell ref="G80:L80"/>
    <mergeCell ref="A81:G81"/>
    <mergeCell ref="H81:L81"/>
    <mergeCell ref="A76:I76"/>
    <mergeCell ref="C77:I77"/>
    <mergeCell ref="A78:C78"/>
    <mergeCell ref="E78:I78"/>
    <mergeCell ref="A73:E73"/>
    <mergeCell ref="F73:L73"/>
    <mergeCell ref="A74:F74"/>
    <mergeCell ref="G74:L74"/>
    <mergeCell ref="A75:G75"/>
    <mergeCell ref="H75:L75"/>
    <mergeCell ref="A63:H63"/>
    <mergeCell ref="A70:I70"/>
    <mergeCell ref="C71:I71"/>
    <mergeCell ref="A72:C72"/>
    <mergeCell ref="E72:I72"/>
    <mergeCell ref="A69:H69"/>
  </mergeCells>
  <pageMargins left="0.39370078740157499" right="0.23622047244094499" top="0.47244094488188998" bottom="0.511811023622047" header="0.31496062992126" footer="0.31496062992126"/>
  <pageSetup paperSize="9" scale="73" firstPageNumber="10" orientation="landscape" useFirstPageNumber="1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opLeftCell="A7" zoomScaleNormal="100" workbookViewId="0">
      <selection activeCell="J14" sqref="J14"/>
    </sheetView>
  </sheetViews>
  <sheetFormatPr defaultRowHeight="13.5" x14ac:dyDescent="0.2"/>
  <cols>
    <col min="1" max="1" width="19.33203125" style="4" bestFit="1" customWidth="1"/>
    <col min="2" max="2" width="43" style="4" customWidth="1"/>
    <col min="3" max="3" width="31" style="4" customWidth="1"/>
    <col min="4" max="4" width="22.5" style="4" customWidth="1"/>
    <col min="5" max="5" width="25.1640625" style="4" bestFit="1" customWidth="1"/>
    <col min="6" max="6" width="20.83203125" style="4" bestFit="1" customWidth="1"/>
    <col min="7" max="7" width="20.33203125" style="4" bestFit="1" customWidth="1"/>
    <col min="8" max="8" width="9.33203125" style="4"/>
    <col min="9" max="9" width="16.83203125" style="4" bestFit="1" customWidth="1"/>
    <col min="10" max="10" width="20.33203125" style="4" bestFit="1" customWidth="1"/>
    <col min="11" max="11" width="16.83203125" style="4" customWidth="1"/>
    <col min="12" max="13" width="9.33203125" style="4"/>
    <col min="14" max="14" width="11.5" style="4" bestFit="1" customWidth="1"/>
    <col min="15" max="15" width="9.33203125" style="4"/>
    <col min="16" max="16" width="13.83203125" style="4" customWidth="1"/>
    <col min="17" max="16384" width="9.33203125" style="4"/>
  </cols>
  <sheetData>
    <row r="1" spans="1:8" ht="30.75" customHeight="1" x14ac:dyDescent="0.2">
      <c r="A1" s="43"/>
      <c r="B1" s="43"/>
      <c r="C1" s="43"/>
      <c r="D1" s="43"/>
      <c r="E1" s="43"/>
      <c r="F1" s="43"/>
      <c r="G1" s="82" t="s">
        <v>103</v>
      </c>
    </row>
    <row r="2" spans="1:8" ht="17.25" customHeight="1" x14ac:dyDescent="0.2">
      <c r="F2" s="220" t="s">
        <v>78</v>
      </c>
      <c r="G2" s="220"/>
      <c r="H2" s="67"/>
    </row>
    <row r="3" spans="1:8" ht="13.5" customHeight="1" x14ac:dyDescent="0.2">
      <c r="F3" s="222" t="s">
        <v>56</v>
      </c>
      <c r="G3" s="222"/>
      <c r="H3" s="67"/>
    </row>
    <row r="4" spans="1:8" x14ac:dyDescent="0.2">
      <c r="F4" s="67"/>
      <c r="G4" s="67"/>
      <c r="H4" s="67"/>
    </row>
    <row r="5" spans="1:8" ht="56.25" customHeight="1" x14ac:dyDescent="0.2">
      <c r="A5" s="221" t="s">
        <v>205</v>
      </c>
      <c r="B5" s="221"/>
      <c r="C5" s="221"/>
      <c r="D5" s="221"/>
      <c r="E5" s="221"/>
      <c r="F5" s="221"/>
      <c r="G5" s="221"/>
      <c r="H5" s="67"/>
    </row>
    <row r="6" spans="1:8" ht="69" customHeight="1" x14ac:dyDescent="0.2">
      <c r="A6" s="219" t="s">
        <v>164</v>
      </c>
      <c r="B6" s="216"/>
      <c r="C6" s="216"/>
      <c r="D6" s="216"/>
      <c r="E6" s="218" t="s">
        <v>21</v>
      </c>
      <c r="F6" s="218"/>
      <c r="G6" s="218"/>
    </row>
    <row r="7" spans="1:8" ht="48.75" customHeight="1" x14ac:dyDescent="0.2">
      <c r="A7" s="142" t="s">
        <v>165</v>
      </c>
      <c r="B7" s="142" t="s">
        <v>166</v>
      </c>
      <c r="C7" s="142" t="s">
        <v>167</v>
      </c>
      <c r="D7" s="142" t="s">
        <v>168</v>
      </c>
      <c r="E7" s="142" t="s">
        <v>169</v>
      </c>
      <c r="F7" s="142" t="s">
        <v>170</v>
      </c>
      <c r="G7" s="142" t="s">
        <v>171</v>
      </c>
    </row>
    <row r="8" spans="1:8" ht="27.75" customHeight="1" x14ac:dyDescent="0.3">
      <c r="A8" s="219" t="s">
        <v>13</v>
      </c>
      <c r="B8" s="216"/>
      <c r="C8" s="216"/>
      <c r="D8" s="216"/>
      <c r="E8" s="216"/>
      <c r="F8" s="217"/>
      <c r="G8" s="140">
        <f>G9+G19</f>
        <v>80719.600000000006</v>
      </c>
    </row>
    <row r="9" spans="1:8" ht="44.25" customHeight="1" x14ac:dyDescent="0.3">
      <c r="A9" s="141" t="s">
        <v>172</v>
      </c>
      <c r="B9" s="141" t="s">
        <v>173</v>
      </c>
      <c r="C9" s="142" t="s">
        <v>174</v>
      </c>
      <c r="D9" s="218" t="s">
        <v>175</v>
      </c>
      <c r="E9" s="218"/>
      <c r="F9" s="218"/>
      <c r="G9" s="140">
        <f>G10+G14</f>
        <v>-3460.3999999999996</v>
      </c>
    </row>
    <row r="10" spans="1:8" ht="31.5" customHeight="1" x14ac:dyDescent="0.2">
      <c r="A10" s="141" t="s">
        <v>176</v>
      </c>
      <c r="B10" s="215" t="s">
        <v>2</v>
      </c>
      <c r="C10" s="216"/>
      <c r="D10" s="216"/>
      <c r="E10" s="216"/>
      <c r="F10" s="217"/>
      <c r="G10" s="148">
        <f>G12+G13</f>
        <v>-6341.54</v>
      </c>
    </row>
    <row r="11" spans="1:8" ht="17.25" x14ac:dyDescent="0.2">
      <c r="A11" s="141"/>
      <c r="B11" s="146"/>
      <c r="C11" s="147"/>
      <c r="D11" s="141"/>
      <c r="E11" s="146"/>
      <c r="F11" s="146"/>
      <c r="G11" s="159"/>
    </row>
    <row r="12" spans="1:8" ht="34.5" x14ac:dyDescent="0.2">
      <c r="A12" s="141" t="s">
        <v>203</v>
      </c>
      <c r="B12" s="146" t="s">
        <v>182</v>
      </c>
      <c r="C12" s="147" t="s">
        <v>183</v>
      </c>
      <c r="D12" s="141" t="s">
        <v>184</v>
      </c>
      <c r="E12" s="146"/>
      <c r="F12" s="146"/>
      <c r="G12" s="148">
        <v>-2881.14</v>
      </c>
    </row>
    <row r="13" spans="1:8" ht="42.75" customHeight="1" x14ac:dyDescent="0.2">
      <c r="A13" s="141" t="s">
        <v>185</v>
      </c>
      <c r="B13" s="146" t="s">
        <v>186</v>
      </c>
      <c r="C13" s="147" t="s">
        <v>183</v>
      </c>
      <c r="D13" s="141" t="s">
        <v>184</v>
      </c>
      <c r="E13" s="149"/>
      <c r="F13" s="146"/>
      <c r="G13" s="148">
        <v>-3460.4</v>
      </c>
    </row>
    <row r="14" spans="1:8" ht="27.75" customHeight="1" x14ac:dyDescent="0.3">
      <c r="A14" s="141" t="s">
        <v>195</v>
      </c>
      <c r="B14" s="215" t="s">
        <v>30</v>
      </c>
      <c r="C14" s="216"/>
      <c r="D14" s="216"/>
      <c r="E14" s="216"/>
      <c r="F14" s="217"/>
      <c r="G14" s="140">
        <f>G16+G17+G18</f>
        <v>2881.1400000000003</v>
      </c>
    </row>
    <row r="15" spans="1:8" ht="27.75" customHeight="1" x14ac:dyDescent="0.3">
      <c r="A15" s="141"/>
      <c r="B15" s="143"/>
      <c r="C15" s="219" t="s">
        <v>194</v>
      </c>
      <c r="D15" s="217"/>
      <c r="E15" s="144"/>
      <c r="F15" s="145"/>
      <c r="G15" s="140"/>
    </row>
    <row r="16" spans="1:8" ht="34.5" x14ac:dyDescent="0.2">
      <c r="A16" s="141">
        <v>35121320</v>
      </c>
      <c r="B16" s="150" t="s">
        <v>177</v>
      </c>
      <c r="C16" s="147" t="s">
        <v>178</v>
      </c>
      <c r="D16" s="141" t="s">
        <v>179</v>
      </c>
      <c r="E16" s="148">
        <v>66499.199999999997</v>
      </c>
      <c r="F16" s="146">
        <v>25</v>
      </c>
      <c r="G16" s="148">
        <f>E16*F16/1000</f>
        <v>1662.48</v>
      </c>
    </row>
    <row r="17" spans="1:7" ht="36" customHeight="1" x14ac:dyDescent="0.2">
      <c r="A17" s="141">
        <v>35121320</v>
      </c>
      <c r="B17" s="150" t="s">
        <v>177</v>
      </c>
      <c r="C17" s="147" t="s">
        <v>178</v>
      </c>
      <c r="D17" s="141" t="s">
        <v>179</v>
      </c>
      <c r="E17" s="148">
        <v>30314.400000000001</v>
      </c>
      <c r="F17" s="146">
        <v>25</v>
      </c>
      <c r="G17" s="148">
        <f>E17*F17/1000</f>
        <v>757.86</v>
      </c>
    </row>
    <row r="18" spans="1:7" ht="22.5" customHeight="1" x14ac:dyDescent="0.2">
      <c r="A18" s="141">
        <v>31151120</v>
      </c>
      <c r="B18" s="150" t="s">
        <v>180</v>
      </c>
      <c r="C18" s="147" t="s">
        <v>178</v>
      </c>
      <c r="D18" s="141" t="s">
        <v>179</v>
      </c>
      <c r="E18" s="148">
        <v>230400</v>
      </c>
      <c r="F18" s="146">
        <v>2</v>
      </c>
      <c r="G18" s="148">
        <f>E18*F18/1000</f>
        <v>460.8</v>
      </c>
    </row>
    <row r="19" spans="1:7" ht="49.5" customHeight="1" x14ac:dyDescent="0.3">
      <c r="A19" s="141" t="s">
        <v>172</v>
      </c>
      <c r="B19" s="141" t="s">
        <v>187</v>
      </c>
      <c r="C19" s="142" t="s">
        <v>188</v>
      </c>
      <c r="D19" s="218" t="s">
        <v>189</v>
      </c>
      <c r="E19" s="218"/>
      <c r="F19" s="218"/>
      <c r="G19" s="140">
        <f>G20</f>
        <v>84180</v>
      </c>
    </row>
    <row r="20" spans="1:7" ht="24.75" customHeight="1" x14ac:dyDescent="0.3">
      <c r="A20" s="141" t="s">
        <v>190</v>
      </c>
      <c r="B20" s="215" t="s">
        <v>191</v>
      </c>
      <c r="C20" s="216"/>
      <c r="D20" s="216"/>
      <c r="E20" s="216"/>
      <c r="F20" s="217"/>
      <c r="G20" s="140">
        <f>G21</f>
        <v>84180</v>
      </c>
    </row>
    <row r="21" spans="1:7" ht="24" customHeight="1" x14ac:dyDescent="0.3">
      <c r="A21" s="141"/>
      <c r="B21" s="219" t="s">
        <v>181</v>
      </c>
      <c r="C21" s="217"/>
      <c r="D21" s="141"/>
      <c r="E21" s="141"/>
      <c r="F21" s="141"/>
      <c r="G21" s="140">
        <f>G22+G23</f>
        <v>84180</v>
      </c>
    </row>
    <row r="22" spans="1:7" ht="41.25" customHeight="1" x14ac:dyDescent="0.2">
      <c r="A22" s="141" t="s">
        <v>192</v>
      </c>
      <c r="B22" s="146" t="s">
        <v>193</v>
      </c>
      <c r="C22" s="147" t="s">
        <v>183</v>
      </c>
      <c r="D22" s="141" t="s">
        <v>184</v>
      </c>
      <c r="E22" s="148">
        <v>18180000</v>
      </c>
      <c r="F22" s="146">
        <v>1</v>
      </c>
      <c r="G22" s="148">
        <f>E22*F22/1000</f>
        <v>18180</v>
      </c>
    </row>
    <row r="23" spans="1:7" ht="41.25" customHeight="1" x14ac:dyDescent="0.2">
      <c r="A23" s="141" t="s">
        <v>200</v>
      </c>
      <c r="B23" s="146" t="s">
        <v>193</v>
      </c>
      <c r="C23" s="147" t="s">
        <v>183</v>
      </c>
      <c r="D23" s="141" t="s">
        <v>184</v>
      </c>
      <c r="E23" s="148">
        <v>66000000</v>
      </c>
      <c r="F23" s="146">
        <v>1</v>
      </c>
      <c r="G23" s="148">
        <v>66000</v>
      </c>
    </row>
    <row r="24" spans="1:7" x14ac:dyDescent="0.2">
      <c r="G24" s="160"/>
    </row>
  </sheetData>
  <mergeCells count="13">
    <mergeCell ref="B10:F10"/>
    <mergeCell ref="D19:F19"/>
    <mergeCell ref="B20:F20"/>
    <mergeCell ref="B21:C21"/>
    <mergeCell ref="F2:G2"/>
    <mergeCell ref="A8:F8"/>
    <mergeCell ref="D9:F9"/>
    <mergeCell ref="B14:F14"/>
    <mergeCell ref="C15:D15"/>
    <mergeCell ref="A5:G5"/>
    <mergeCell ref="F3:G3"/>
    <mergeCell ref="A6:D6"/>
    <mergeCell ref="E6:G6"/>
  </mergeCells>
  <pageMargins left="0.2" right="0.17" top="0.41" bottom="0.44" header="0.17" footer="0.17"/>
  <pageSetup scale="74" firstPageNumber="14" orientation="landscape" useFirstPageNumber="1" r:id="rId1"/>
  <headerFooter>
    <oddFooter>&amp;C&amp;P</oddFooter>
  </headerFooter>
  <rowBreaks count="1" manualBreakCount="1">
    <brk id="23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Հավելված 1</vt:lpstr>
      <vt:lpstr>Հավելված 2</vt:lpstr>
      <vt:lpstr>Հավելված 3</vt:lpstr>
      <vt:lpstr>Հավելված 4</vt:lpstr>
      <vt:lpstr>Հավելված 5 </vt:lpstr>
      <vt:lpstr>Հավելված 6</vt:lpstr>
      <vt:lpstr>'Հավելված 1'!Print_Area</vt:lpstr>
      <vt:lpstr>'Հավելված 3'!Print_Area</vt:lpstr>
      <vt:lpstr>'Հավելված 5 '!Print_Area</vt:lpstr>
      <vt:lpstr>'Հավելված 6'!Print_Area</vt:lpstr>
      <vt:lpstr>'Հավելված 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Mulberry 2.0</cp:keywords>
  <cp:lastModifiedBy>Susanna Arzumanyan</cp:lastModifiedBy>
  <cp:lastPrinted>2025-04-22T08:43:32Z</cp:lastPrinted>
  <dcterms:created xsi:type="dcterms:W3CDTF">2018-09-30T11:43:43Z</dcterms:created>
  <dcterms:modified xsi:type="dcterms:W3CDTF">2025-06-20T04:35:08Z</dcterms:modified>
</cp:coreProperties>
</file>