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9)\7e76394a48ac64f1a9ce3833960bd8448775b1b04a76f60e4d69b1a55491dfea (15)\naxagic 2.3 mlrd\"/>
    </mc:Choice>
  </mc:AlternateContent>
  <xr:revisionPtr revIDLastSave="0" documentId="13_ncr:1_{46D05DB1-C462-46C9-A87A-94CFC2E746E0}" xr6:coauthVersionLast="47" xr6:coauthVersionMax="47" xr10:uidLastSave="{00000000-0000-0000-0000-000000000000}"/>
  <bookViews>
    <workbookView xWindow="4350" yWindow="1950" windowWidth="15540" windowHeight="11070" activeTab="2" xr2:uid="{00000000-000D-0000-FFFF-FFFF00000000}"/>
  </bookViews>
  <sheets>
    <sheet name="1" sheetId="2" r:id="rId1"/>
    <sheet name="2" sheetId="9" r:id="rId2"/>
    <sheet name="3" sheetId="10" r:id="rId3"/>
    <sheet name="4" sheetId="8" r:id="rId4"/>
    <sheet name="5" sheetId="15" r:id="rId5"/>
  </sheets>
  <definedNames>
    <definedName name="_xlnm.Print_Area" localSheetId="2">'3'!$A$1:$G$33</definedName>
    <definedName name="_xlnm.Print_Area" localSheetId="3">'4'!$A$1:$M$29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0" l="1"/>
  <c r="M16" i="8"/>
  <c r="G20" i="2"/>
  <c r="G22" i="2"/>
  <c r="G30" i="2"/>
  <c r="G35" i="2"/>
  <c r="G37" i="2"/>
  <c r="H13" i="15"/>
  <c r="H12" i="15" s="1"/>
  <c r="H11" i="15" s="1"/>
  <c r="H10" i="15" s="1"/>
  <c r="H9" i="15" s="1"/>
  <c r="H14" i="15"/>
  <c r="H15" i="15"/>
  <c r="H16" i="15"/>
  <c r="H17" i="15"/>
  <c r="H18" i="15"/>
  <c r="K12" i="8"/>
  <c r="K11" i="8" s="1"/>
  <c r="K19" i="8"/>
  <c r="K18" i="8" s="1"/>
  <c r="K17" i="8" s="1"/>
  <c r="E21" i="10"/>
  <c r="F26" i="10"/>
  <c r="G26" i="10" s="1"/>
  <c r="G21" i="10" s="1"/>
  <c r="G19" i="10"/>
  <c r="F19" i="10"/>
  <c r="E19" i="10"/>
  <c r="E17" i="10" s="1"/>
  <c r="E15" i="9"/>
  <c r="H17" i="9"/>
  <c r="G17" i="9"/>
  <c r="G15" i="9" s="1"/>
  <c r="G12" i="9" s="1"/>
  <c r="E12" i="9"/>
  <c r="D24" i="9"/>
  <c r="D23" i="9"/>
  <c r="D22" i="9"/>
  <c r="D21" i="9"/>
  <c r="D20" i="9"/>
  <c r="H19" i="9"/>
  <c r="G19" i="9"/>
  <c r="F19" i="9"/>
  <c r="E19" i="9"/>
  <c r="D18" i="9"/>
  <c r="F17" i="9"/>
  <c r="F15" i="9" s="1"/>
  <c r="D19" i="9" l="1"/>
  <c r="H15" i="9"/>
  <c r="H12" i="9" s="1"/>
  <c r="D17" i="9"/>
  <c r="F14" i="9"/>
  <c r="F12" i="9" s="1"/>
  <c r="D12" i="9" s="1"/>
  <c r="G17" i="10"/>
  <c r="F21" i="10"/>
  <c r="F17" i="10" s="1"/>
  <c r="D15" i="9" l="1"/>
  <c r="H37" i="2"/>
  <c r="H36" i="2" s="1"/>
  <c r="H35" i="2" s="1"/>
  <c r="H34" i="2" s="1"/>
  <c r="H33" i="2" s="1"/>
  <c r="H31" i="2" s="1"/>
  <c r="L12" i="8"/>
  <c r="L11" i="8" s="1"/>
  <c r="L10" i="8" s="1"/>
  <c r="I37" i="2"/>
  <c r="I36" i="2" s="1"/>
  <c r="I35" i="2" s="1"/>
  <c r="I34" i="2" s="1"/>
  <c r="I33" i="2" s="1"/>
  <c r="I31" i="2" s="1"/>
  <c r="M12" i="8"/>
  <c r="M11" i="8" s="1"/>
  <c r="M10" i="8" s="1"/>
  <c r="G36" i="2"/>
  <c r="G34" i="2" l="1"/>
  <c r="G33" i="2" s="1"/>
  <c r="G31" i="2" s="1"/>
  <c r="G29" i="2" l="1"/>
  <c r="G28" i="2" s="1"/>
  <c r="G27" i="2" s="1"/>
  <c r="G26" i="2" s="1"/>
  <c r="G24" i="2" s="1"/>
  <c r="E10" i="9"/>
  <c r="G16" i="10"/>
  <c r="F16" i="10"/>
  <c r="E16" i="10"/>
  <c r="E12" i="10" s="1"/>
  <c r="F14" i="10" l="1"/>
  <c r="H30" i="2"/>
  <c r="H29" i="2" s="1"/>
  <c r="H28" i="2" s="1"/>
  <c r="H27" i="2" s="1"/>
  <c r="H26" i="2" s="1"/>
  <c r="H24" i="2" s="1"/>
  <c r="H22" i="2" s="1"/>
  <c r="H20" i="2" s="1"/>
  <c r="L19" i="8"/>
  <c r="L18" i="8" s="1"/>
  <c r="L17" i="8" s="1"/>
  <c r="L9" i="8" s="1"/>
  <c r="G14" i="10"/>
  <c r="M19" i="8"/>
  <c r="M18" i="8" s="1"/>
  <c r="M17" i="8" s="1"/>
  <c r="M9" i="8" s="1"/>
  <c r="I30" i="2"/>
  <c r="I29" i="2" s="1"/>
  <c r="I28" i="2" s="1"/>
  <c r="I27" i="2" s="1"/>
  <c r="I26" i="2" s="1"/>
  <c r="I24" i="2" s="1"/>
  <c r="I22" i="2" s="1"/>
  <c r="I20" i="2" s="1"/>
  <c r="F10" i="9"/>
  <c r="E10" i="10"/>
  <c r="H10" i="9"/>
  <c r="H17" i="2" l="1"/>
  <c r="H15" i="2" s="1"/>
  <c r="H19" i="2"/>
  <c r="F12" i="10"/>
  <c r="F10" i="10" s="1"/>
  <c r="I17" i="2"/>
  <c r="I15" i="2" s="1"/>
  <c r="I19" i="2"/>
  <c r="G12" i="10"/>
  <c r="G10" i="9"/>
  <c r="D10" i="9" s="1"/>
  <c r="G10" i="10"/>
  <c r="K10" i="8" l="1"/>
  <c r="K9" i="8" l="1"/>
  <c r="G17" i="2" l="1"/>
  <c r="G15" i="2" s="1"/>
  <c r="G19" i="2"/>
  <c r="H13" i="2" l="1"/>
  <c r="G13" i="2"/>
  <c r="I13" i="2"/>
  <c r="I9" i="2" l="1"/>
  <c r="I11" i="2"/>
  <c r="G9" i="2"/>
  <c r="G11" i="2"/>
  <c r="H9" i="2"/>
  <c r="H11" i="2"/>
  <c r="D14" i="9" l="1"/>
</calcChain>
</file>

<file path=xl/sharedStrings.xml><?xml version="1.0" encoding="utf-8"?>
<sst xmlns="http://schemas.openxmlformats.org/spreadsheetml/2006/main" count="214" uniqueCount="132">
  <si>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</si>
  <si>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</si>
  <si>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</si>
  <si>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04</t>
  </si>
  <si>
    <t>ՏՆՏԵՍԱԿԱՆ ՀԱՐԱԲԵՐՈՒԹՅՈՒՆՆԵՐ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</si>
  <si>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</si>
  <si>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</si>
  <si>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</si>
  <si>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</si>
  <si>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>Կոդը</t>
  </si>
  <si>
    <t>Անվանումը</t>
  </si>
  <si>
    <t>Գնման ձևը</t>
  </si>
  <si>
    <t xml:space="preserve"> Առաջին կիսամյակ</t>
  </si>
  <si>
    <t xml:space="preserve"> Ինն ամիս</t>
  </si>
  <si>
    <t xml:space="preserve"> Տարի</t>
  </si>
  <si>
    <t>դրամ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</si>
  <si>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</si>
  <si>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</si>
  <si>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</si>
  <si>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</si>
  <si>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</si>
  <si>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</si>
  <si>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</si>
  <si>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</si>
  <si>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</si>
  <si>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</si>
  <si>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</si>
  <si>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</si>
  <si>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</si>
  <si>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</si>
  <si>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</si>
  <si>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</si>
  <si>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</si>
  <si>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</si>
  <si>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>Հավելված N 2</t>
  </si>
  <si>
    <t>ՀՀ կառավարության 2025 թվականի</t>
  </si>
  <si>
    <t>N ------------ -Ն որոշման</t>
  </si>
  <si>
    <t>Հավելված N 1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</si>
  <si>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</si>
  <si>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</si>
  <si>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</si>
  <si>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</si>
  <si>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</si>
  <si>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</si>
  <si>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Գործառական դասիչը </t>
  </si>
  <si>
    <t>Ծրագրային դասիչը</t>
  </si>
  <si>
    <t>Բաժին</t>
  </si>
  <si>
    <t>Խումբ</t>
  </si>
  <si>
    <t>Դաս</t>
  </si>
  <si>
    <t>------------- ի № ---- -Ն որոշման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</si>
  <si>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</si>
  <si>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</si>
  <si>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</si>
  <si>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</si>
  <si>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</si>
  <si>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</si>
  <si>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>Միավորի գինը</t>
  </si>
  <si>
    <t xml:space="preserve"> Հանրության կողմից անմիջականորեն օգտագործվող ակտիվների հետ կապված միջոցառումներ </t>
  </si>
  <si>
    <t/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</si>
  <si>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</si>
  <si>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</si>
  <si>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</si>
  <si>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</si>
  <si>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</si>
  <si>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</si>
  <si>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</si>
  <si>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</si>
  <si>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</si>
  <si>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</si>
  <si>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</si>
  <si>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</si>
  <si>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</si>
  <si>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</si>
  <si>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</si>
  <si>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</si>
  <si>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</si>
  <si>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</si>
  <si>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>ՀԱՅԱՍՏԱՆԻ ՀԱՆՐԱՊԵՏՈՒԹՅԱՆ ԿԱՌԱՎԱՐՈՒԹՅԱՆ 2024 ԹՎԱԿԱՆԻ ԴԵԿՏԵՄԲԵՐԻ 27-Ի N 2060-Ն ՈՐՈՇՄԱՆ N 10 ՀԱՎԵԼՎԱԾՈՒՄ ԿԱՏԱՐՎՈՂ ԼՐԱՑՈՒՄՆԵՐԸ</t>
  </si>
  <si>
    <t>Չափման միավորը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</si>
  <si>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</si>
  <si>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</si>
  <si>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</si>
  <si>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</si>
  <si>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</si>
  <si>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</si>
  <si>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 xml:space="preserve"> ՄԱՍ II.  ԱՇԽԱՏԱՆՔՆԵՐ</t>
  </si>
  <si>
    <t>ճանապարհների վերանորոգման աշխատանքներ</t>
  </si>
  <si>
    <t>ՀԲՄ</t>
  </si>
  <si>
    <t>ՀՀ կառավարություն</t>
  </si>
  <si>
    <t xml:space="preserve">ՀՀ կառավարություն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</si>
  <si>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</si>
  <si>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</si>
  <si>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</si>
  <si>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</si>
  <si>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</si>
  <si>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</si>
  <si>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</si>
  <si>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</si>
  <si>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ՀՀ կառավարություն</t>
  </si>
  <si>
    <t xml:space="preserve">ՀՀ կառավարության  2025 թվականի </t>
  </si>
  <si>
    <t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</t>
  </si>
  <si>
    <t xml:space="preserve">                 Ա. ՀԱՐՈՒԹՅՈՒՆՅԱՆ</t>
  </si>
  <si>
    <t xml:space="preserve">                   ՎԱՐՉԱՊԵՏԻ ԱՇԽԱՏԱԿԱԶՄԻ       ՂԵԿԱՎԱՐ ՝ </t>
  </si>
  <si>
    <t xml:space="preserve">                 ՂԵԿԱՎԱՐ՝     Ա. ՀԱՐՈՒԹՅՈՒՆՅԱՆ</t>
  </si>
  <si>
    <t xml:space="preserve">                 ՂԵԿԱՎԱՐ ՝  Ա. ՀԱՐՈՒԹՅՈՒՆՅԱՆ</t>
  </si>
  <si>
    <t xml:space="preserve"> Ա. ՀԱՐՈՒԹՅՈՒՆՅԱՆ</t>
  </si>
  <si>
    <t xml:space="preserve"> Նախագծահե- տազոտական, գեոդեզիա- քարտեզագրական աշխատանքներ</t>
  </si>
  <si>
    <t>Միջպետական նշանակության ավտոճանապարհների միջին նորոգում</t>
  </si>
  <si>
    <t>Հանրապետական նշանակության ավտոճանապարհների միջին նորոգում</t>
  </si>
  <si>
    <t>Մ-10 Սևան-Մարտունի-Վարդենիս-ՀՀ սահման  միջպետական նշանակության  ավտոճանապարհի կմ2+800 ÷ կմ5+300 հատվածի միջին նորոգում</t>
  </si>
  <si>
    <t>Հ-33 /Մ-3/(Ստեփանավան) Ագարակ-Յաղդան-/Հ-35/ հանրապետական նշանակության ավտոճանապարհի կմ8+110-կմ23+873 հատվածի միջին նորոգում</t>
  </si>
  <si>
    <t>Հ-35	/Մ/6/ - Օձուն - Արևածագ - /Հ-24/ հանրապետական նշանակության ավտոճանապարհի  կմ0+000-կմ14+800հատվածի միջին նորոգում</t>
  </si>
  <si>
    <t>Հ-82	/Հ-37/-Վարագավան-Տավուշ-/Հ-36/ կմ0+000+կմ5+600 հատվածի և Հ-84	/Հ-82/(Վարագավան)-Նոր Վարագավանք պատմական հուշարձան կմ1+730+կմ4+400 հատվածների հանրապետական նշանակության ավտոճանապարհների միջին նորոգում</t>
  </si>
  <si>
    <t>Հ-82	/Հ-37/-Վարագավան-Տավուշ-/Հ-36/ հանրապետական նշանակության ավտոճանապարհի կմ5+600+կմ19+020 հատվածի միջին նորոգում</t>
  </si>
  <si>
    <t>Հ-42	/Մ-2/-Զառիթափ-Նոր Ազնաբերդ-ՀՀ սահման հանրապետական նշանակության ավտոճանապարհի կմ0+000-կմ9+500 հատվածի միջին նորոգում</t>
  </si>
  <si>
    <t xml:space="preserve"> 1049 - 21020 </t>
  </si>
  <si>
    <t xml:space="preserve"> Միջոցառումն իրականացնողի անվանումը`  ՀՀ տարածքային կառավարման և ենթակառուցվածքների նախարարություն, մրցութային կարգով ընտրված կազմակերպություններ </t>
  </si>
  <si>
    <t xml:space="preserve"> Միջին նորոգման ենթակա ճանապարհների երկարությունը, կիլոմետր</t>
  </si>
  <si>
    <t>45231177/537</t>
  </si>
  <si>
    <t>45231177/536</t>
  </si>
  <si>
    <t>45231177/533</t>
  </si>
  <si>
    <t>45231177/534</t>
  </si>
  <si>
    <t>45231177/535</t>
  </si>
  <si>
    <t>45231177/540</t>
  </si>
  <si>
    <t>Հավելված 3</t>
  </si>
  <si>
    <t>Հավելված N 5</t>
  </si>
  <si>
    <t xml:space="preserve"> 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</t>
  </si>
  <si>
    <t>ՀԱՅԱՍՏԱՆԻ ՀԱՆՐԱՊԵՏՈՒԹՅԱՆ ԿԱՌԱՎԱՐՈՒԹՅԱՆ 2024 ԹՎԱԿԱՆԻ ԴԵԿՏԵՄԲԵՐԻ 27-Ի N 2060-Ն ՈՐՈՇՄԱՆ N 5 ՀԱՎԵԼՎԱԾԻ N 2 ԱՂՅՈՒՍԱԿՈՒՄ ԿԱՏԱՐՎՈՂ ՓՈՓՈԽՈՒԹՅՈՒՆԸ ԵՎ ԼՐԱՑՈՒՄՆԵՐԸ</t>
  </si>
  <si>
    <t>Հավելված  № 4</t>
  </si>
  <si>
    <t>«ՀԱՅԱՍՏԱՆԻ ՀԱՆՐԱՊԵՏՈՒԹՅԱՆ 2025 ԹՎԱԿԱՆԻ ՊԵՏԱԿԱՆ ԲՅՈՒՋԵԻ ՄԱՍԻՆ» ՕՐԵՆՔԻ N 1 ՀԱՎԵԼՎԱԾԻ N 3 ԱՂՅՈՒՍԱԿՈՒՄ ԿԱՏԱՐՎՈՂ ՓՈՓՈԽՈՒԹՅՈՒՆԸ ԵՎ  ԼՐԱՑՈՒՄՆԵՐԸ</t>
  </si>
  <si>
    <t>Պետական նշանակության ավտոճանապարհների  միջին նորոգում</t>
  </si>
  <si>
    <t>1049 21020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</si>
</sst>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_-;\-* #,##0.0_-;_-* &quot;-&quot;?_-;_-@_-"/>
    <numFmt numFmtId="170" formatCode="_-* #,##0.00\ _₽_-;\-* #,##0.00\ _₽_-;_-* &quot;-&quot;??\ _₽_-;_-@_-"/>
    <numFmt numFmtId="171" formatCode="_(* #,##0_);_(* \(#,##0\);_(* &quot;-&quot;??_);_(@_)"/>
    <numFmt numFmtId="172" formatCode="[&lt;=9999999]###\-####;\(###\)\ ###\-####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b/>
      <u/>
      <sz val="12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3"/>
      <color theme="1"/>
      <name val="Arial"/>
      <family val="2"/>
    </font>
    <font>
      <b/>
      <sz val="12"/>
      <color rgb="FF00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8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4" fillId="0" borderId="0"/>
    <xf numFmtId="0" fontId="10" fillId="2" borderId="0" applyNumberFormat="0" applyBorder="0" applyAlignment="0" applyProtection="0"/>
    <xf numFmtId="0" fontId="4" fillId="0" borderId="0"/>
    <xf numFmtId="0" fontId="15" fillId="0" borderId="0"/>
    <xf numFmtId="0" fontId="13" fillId="0" borderId="0"/>
    <xf numFmtId="170" fontId="16" fillId="0" borderId="0" applyFon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</cellStyleXfs>
  <cellXfs count="188">
    <xf numFmtId="0" fontId="0" fillId="0" borderId="0" xfId="0"/>
    <xf numFmtId="0" fontId="5" fillId="0" borderId="0" xfId="0" applyFont="1"/>
    <xf numFmtId="0" fontId="5" fillId="0" borderId="1" xfId="0" applyFont="1" applyBorder="1"/>
    <xf numFmtId="166" fontId="5" fillId="0" borderId="1" xfId="1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167" fontId="8" fillId="0" borderId="1" xfId="3" applyFont="1" applyBorder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8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5" applyFont="1">
      <alignment horizontal="left" vertical="top" wrapText="1"/>
    </xf>
    <xf numFmtId="167" fontId="5" fillId="0" borderId="0" xfId="0" applyNumberFormat="1" applyFont="1" applyAlignment="1">
      <alignment horizontal="right"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vertical="top"/>
    </xf>
    <xf numFmtId="167" fontId="8" fillId="0" borderId="1" xfId="0" applyNumberFormat="1" applyFont="1" applyBorder="1"/>
    <xf numFmtId="166" fontId="5" fillId="0" borderId="0" xfId="1" applyNumberFormat="1" applyFont="1" applyFill="1" applyBorder="1" applyAlignment="1">
      <alignment horizontal="center" vertical="center"/>
    </xf>
    <xf numFmtId="167" fontId="8" fillId="0" borderId="1" xfId="0" applyNumberFormat="1" applyFont="1" applyBorder="1" applyAlignment="1">
      <alignment horizontal="right"/>
    </xf>
    <xf numFmtId="168" fontId="8" fillId="0" borderId="1" xfId="9" applyNumberFormat="1" applyFont="1" applyFill="1" applyBorder="1" applyAlignment="1">
      <alignment horizontal="center" vertical="center" wrapText="1"/>
    </xf>
    <xf numFmtId="168" fontId="6" fillId="0" borderId="1" xfId="9" applyNumberFormat="1" applyFont="1" applyFill="1" applyBorder="1" applyAlignment="1">
      <alignment horizontal="center" vertical="center" wrapText="1"/>
    </xf>
    <xf numFmtId="168" fontId="6" fillId="0" borderId="1" xfId="9" applyNumberFormat="1" applyFont="1" applyFill="1" applyBorder="1" applyAlignment="1">
      <alignment vertical="center" wrapText="1"/>
    </xf>
    <xf numFmtId="168" fontId="8" fillId="0" borderId="1" xfId="9" applyNumberFormat="1" applyFont="1" applyFill="1" applyBorder="1" applyAlignment="1">
      <alignment horizontal="right" vertical="center" wrapText="1"/>
    </xf>
    <xf numFmtId="168" fontId="6" fillId="0" borderId="0" xfId="15" applyNumberFormat="1" applyFont="1" applyFill="1" applyAlignment="1">
      <alignment vertical="center" wrapText="1"/>
    </xf>
    <xf numFmtId="167" fontId="8" fillId="0" borderId="1" xfId="0" applyNumberFormat="1" applyFont="1" applyBorder="1" applyAlignment="1">
      <alignment horizontal="center"/>
    </xf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top" wrapText="1"/>
    </xf>
    <xf numFmtId="4" fontId="6" fillId="0" borderId="0" xfId="0" applyNumberFormat="1" applyFont="1"/>
    <xf numFmtId="168" fontId="8" fillId="0" borderId="0" xfId="15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6" fillId="0" borderId="0" xfId="7" applyFont="1" applyAlignment="1">
      <alignment horizontal="center" vertical="center" wrapText="1"/>
    </xf>
    <xf numFmtId="0" fontId="6" fillId="0" borderId="0" xfId="8" applyFont="1" applyAlignment="1">
      <alignment vertical="center" wrapText="1"/>
    </xf>
    <xf numFmtId="0" fontId="6" fillId="0" borderId="0" xfId="8" applyFont="1" applyAlignment="1">
      <alignment vertical="top" wrapText="1"/>
    </xf>
    <xf numFmtId="0" fontId="6" fillId="0" borderId="0" xfId="8" applyFont="1" applyAlignment="1">
      <alignment horizontal="right" vertical="center"/>
    </xf>
    <xf numFmtId="0" fontId="6" fillId="0" borderId="0" xfId="7" applyFont="1" applyAlignment="1">
      <alignment vertical="center" wrapText="1"/>
    </xf>
    <xf numFmtId="0" fontId="8" fillId="0" borderId="0" xfId="7" applyFont="1" applyAlignment="1">
      <alignment horizontal="center" vertical="center" wrapText="1"/>
    </xf>
    <xf numFmtId="49" fontId="6" fillId="0" borderId="0" xfId="7" applyNumberFormat="1" applyFont="1" applyAlignment="1">
      <alignment horizontal="center" vertical="center" wrapText="1"/>
    </xf>
    <xf numFmtId="0" fontId="6" fillId="0" borderId="0" xfId="7" applyFont="1" applyAlignment="1">
      <alignment horizontal="center" vertical="top" wrapText="1"/>
    </xf>
    <xf numFmtId="166" fontId="6" fillId="0" borderId="0" xfId="7" applyNumberFormat="1" applyFont="1" applyAlignment="1">
      <alignment horizontal="center" vertical="center" wrapText="1"/>
    </xf>
    <xf numFmtId="0" fontId="6" fillId="0" borderId="1" xfId="7" applyFont="1" applyBorder="1" applyAlignment="1">
      <alignment horizontal="center" vertical="center" wrapText="1"/>
    </xf>
    <xf numFmtId="49" fontId="6" fillId="0" borderId="1" xfId="7" applyNumberFormat="1" applyFont="1" applyBorder="1" applyAlignment="1">
      <alignment horizontal="center" vertical="center" textRotation="90" wrapText="1"/>
    </xf>
    <xf numFmtId="49" fontId="8" fillId="0" borderId="1" xfId="7" applyNumberFormat="1" applyFont="1" applyBorder="1" applyAlignment="1">
      <alignment horizontal="center" vertical="center" textRotation="90" wrapText="1"/>
    </xf>
    <xf numFmtId="0" fontId="8" fillId="0" borderId="1" xfId="7" applyFont="1" applyBorder="1" applyAlignment="1">
      <alignment horizontal="center" vertical="top" wrapText="1"/>
    </xf>
    <xf numFmtId="0" fontId="6" fillId="0" borderId="1" xfId="7" applyFont="1" applyBorder="1" applyAlignment="1">
      <alignment horizontal="center" vertical="top" wrapText="1"/>
    </xf>
    <xf numFmtId="0" fontId="8" fillId="0" borderId="1" xfId="7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top" wrapText="1"/>
    </xf>
    <xf numFmtId="49" fontId="8" fillId="0" borderId="1" xfId="7" applyNumberFormat="1" applyFont="1" applyBorder="1" applyAlignment="1">
      <alignment horizontal="center" vertical="center" wrapText="1"/>
    </xf>
    <xf numFmtId="0" fontId="8" fillId="0" borderId="0" xfId="7" applyFont="1" applyAlignment="1">
      <alignment vertical="center" wrapText="1"/>
    </xf>
    <xf numFmtId="166" fontId="6" fillId="0" borderId="0" xfId="7" applyNumberFormat="1" applyFont="1" applyAlignment="1">
      <alignment vertical="center" wrapText="1"/>
    </xf>
    <xf numFmtId="0" fontId="6" fillId="0" borderId="0" xfId="7" applyFont="1" applyAlignment="1">
      <alignment vertical="top" wrapText="1"/>
    </xf>
    <xf numFmtId="172" fontId="8" fillId="0" borderId="1" xfId="0" applyNumberFormat="1" applyFont="1" applyBorder="1" applyAlignment="1">
      <alignment horizontal="center" vertical="top"/>
    </xf>
    <xf numFmtId="168" fontId="8" fillId="0" borderId="7" xfId="7" applyNumberFormat="1" applyFont="1" applyBorder="1" applyAlignment="1">
      <alignment horizontal="right" vertical="center" wrapText="1"/>
    </xf>
    <xf numFmtId="166" fontId="8" fillId="0" borderId="7" xfId="7" applyNumberFormat="1" applyFont="1" applyBorder="1" applyAlignment="1">
      <alignment horizontal="right" vertical="center" wrapText="1"/>
    </xf>
    <xf numFmtId="168" fontId="6" fillId="0" borderId="1" xfId="7" applyNumberFormat="1" applyFont="1" applyBorder="1" applyAlignment="1">
      <alignment horizontal="right" vertical="center" wrapText="1"/>
    </xf>
    <xf numFmtId="166" fontId="6" fillId="0" borderId="1" xfId="7" applyNumberFormat="1" applyFont="1" applyBorder="1" applyAlignment="1">
      <alignment horizontal="right" vertical="center" wrapText="1"/>
    </xf>
    <xf numFmtId="172" fontId="8" fillId="0" borderId="1" xfId="0" applyNumberFormat="1" applyFont="1" applyBorder="1" applyAlignment="1">
      <alignment horizontal="center" vertical="center"/>
    </xf>
    <xf numFmtId="0" fontId="8" fillId="0" borderId="1" xfId="7" applyFont="1" applyBorder="1" applyAlignment="1">
      <alignment horizontal="left" vertical="top" wrapText="1"/>
    </xf>
    <xf numFmtId="166" fontId="8" fillId="0" borderId="1" xfId="7" applyNumberFormat="1" applyFont="1" applyBorder="1" applyAlignment="1">
      <alignment horizontal="right" vertical="center" wrapText="1"/>
    </xf>
    <xf numFmtId="0" fontId="6" fillId="0" borderId="0" xfId="0" applyFont="1" applyAlignment="1">
      <alignment vertical="top"/>
    </xf>
    <xf numFmtId="168" fontId="6" fillId="0" borderId="0" xfId="0" applyNumberFormat="1" applyFont="1" applyAlignment="1">
      <alignment horizontal="right"/>
    </xf>
    <xf numFmtId="0" fontId="6" fillId="0" borderId="0" xfId="0" applyFont="1" applyAlignment="1">
      <alignment wrapText="1"/>
    </xf>
    <xf numFmtId="168" fontId="6" fillId="0" borderId="1" xfId="7" applyNumberFormat="1" applyFont="1" applyBorder="1" applyAlignment="1">
      <alignment horizontal="center" vertical="top" wrapText="1"/>
    </xf>
    <xf numFmtId="164" fontId="6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68" fontId="8" fillId="0" borderId="1" xfId="7" applyNumberFormat="1" applyFont="1" applyBorder="1" applyAlignment="1">
      <alignment horizontal="center" vertical="top" wrapText="1"/>
    </xf>
    <xf numFmtId="43" fontId="8" fillId="0" borderId="0" xfId="4" applyFont="1" applyFill="1" applyAlignment="1">
      <alignment horizontal="right" vertical="top" wrapText="1"/>
    </xf>
    <xf numFmtId="169" fontId="8" fillId="0" borderId="0" xfId="0" applyNumberFormat="1" applyFont="1" applyAlignment="1">
      <alignment horizontal="left" vertical="top" wrapText="1"/>
    </xf>
    <xf numFmtId="168" fontId="8" fillId="0" borderId="1" xfId="7" applyNumberFormat="1" applyFont="1" applyBorder="1" applyAlignment="1">
      <alignment horizontal="left" vertical="top" wrapText="1"/>
    </xf>
    <xf numFmtId="0" fontId="9" fillId="0" borderId="1" xfId="7" applyFont="1" applyBorder="1" applyAlignment="1">
      <alignment horizontal="center" vertical="center" wrapText="1"/>
    </xf>
    <xf numFmtId="0" fontId="9" fillId="0" borderId="1" xfId="7" applyFont="1" applyBorder="1" applyAlignment="1">
      <alignment horizontal="left" vertical="top" wrapText="1"/>
    </xf>
    <xf numFmtId="168" fontId="9" fillId="0" borderId="1" xfId="7" applyNumberFormat="1" applyFont="1" applyBorder="1" applyAlignment="1">
      <alignment horizontal="left" vertical="top" wrapText="1"/>
    </xf>
    <xf numFmtId="0" fontId="6" fillId="0" borderId="1" xfId="7" applyFont="1" applyBorder="1" applyAlignment="1">
      <alignment vertical="center" wrapText="1"/>
    </xf>
    <xf numFmtId="168" fontId="6" fillId="0" borderId="0" xfId="0" applyNumberFormat="1" applyFont="1"/>
    <xf numFmtId="0" fontId="17" fillId="0" borderId="1" xfId="7" applyFont="1" applyBorder="1" applyAlignment="1">
      <alignment horizontal="center" vertical="center" wrapText="1"/>
    </xf>
    <xf numFmtId="43" fontId="8" fillId="0" borderId="0" xfId="0" applyNumberFormat="1" applyFont="1" applyAlignment="1">
      <alignment horizontal="left" vertical="top" wrapText="1"/>
    </xf>
    <xf numFmtId="0" fontId="17" fillId="0" borderId="1" xfId="7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0" borderId="1" xfId="0" applyFont="1" applyBorder="1" applyAlignment="1">
      <alignment vertical="center" textRotation="90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167" fontId="8" fillId="0" borderId="1" xfId="3" applyFont="1" applyFill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167" fontId="8" fillId="0" borderId="1" xfId="3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49" fontId="7" fillId="0" borderId="0" xfId="0" applyNumberFormat="1" applyFont="1" applyAlignment="1">
      <alignment vertical="center" wrapText="1"/>
    </xf>
    <xf numFmtId="0" fontId="6" fillId="0" borderId="0" xfId="5" applyFont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top"/>
    </xf>
    <xf numFmtId="166" fontId="7" fillId="0" borderId="1" xfId="1" applyNumberFormat="1" applyFont="1" applyFill="1" applyBorder="1" applyAlignment="1">
      <alignment horizontal="center" vertical="center"/>
    </xf>
    <xf numFmtId="166" fontId="8" fillId="0" borderId="1" xfId="7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0" fontId="6" fillId="0" borderId="0" xfId="14" applyFont="1" applyAlignment="1">
      <alignment horizontal="right" vertical="center" wrapText="1"/>
    </xf>
    <xf numFmtId="0" fontId="6" fillId="0" borderId="0" xfId="14" applyFont="1" applyAlignment="1">
      <alignment vertical="center" wrapText="1"/>
    </xf>
    <xf numFmtId="0" fontId="8" fillId="0" borderId="0" xfId="14" applyFont="1" applyAlignment="1">
      <alignment horizontal="center" vertical="center" wrapText="1"/>
    </xf>
    <xf numFmtId="168" fontId="8" fillId="0" borderId="0" xfId="14" applyNumberFormat="1" applyFont="1" applyAlignment="1">
      <alignment vertical="center" wrapText="1"/>
    </xf>
    <xf numFmtId="0" fontId="8" fillId="0" borderId="0" xfId="14" applyFont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43" fontId="8" fillId="0" borderId="0" xfId="14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7" applyFont="1" applyBorder="1" applyAlignment="1">
      <alignment horizontal="left" vertical="top" wrapText="1"/>
    </xf>
    <xf numFmtId="49" fontId="6" fillId="0" borderId="1" xfId="7" applyNumberFormat="1" applyFont="1" applyBorder="1" applyAlignment="1">
      <alignment horizontal="center" vertical="center" wrapText="1"/>
    </xf>
    <xf numFmtId="0" fontId="6" fillId="0" borderId="1" xfId="7" applyFont="1" applyBorder="1" applyAlignment="1">
      <alignment horizontal="left" vertical="center" wrapText="1"/>
    </xf>
    <xf numFmtId="49" fontId="8" fillId="0" borderId="1" xfId="16" applyNumberFormat="1" applyFont="1" applyFill="1" applyBorder="1" applyAlignment="1">
      <alignment horizontal="center" vertical="center"/>
    </xf>
    <xf numFmtId="43" fontId="8" fillId="0" borderId="1" xfId="9" applyFont="1" applyFill="1" applyBorder="1" applyAlignment="1">
      <alignment horizontal="center" vertical="center" wrapText="1"/>
    </xf>
    <xf numFmtId="0" fontId="6" fillId="0" borderId="1" xfId="17" applyFont="1" applyFill="1" applyBorder="1" applyAlignment="1">
      <alignment horizontal="left" vertical="top" wrapText="1"/>
    </xf>
    <xf numFmtId="49" fontId="6" fillId="0" borderId="6" xfId="16" applyNumberFormat="1" applyFont="1" applyFill="1" applyBorder="1" applyAlignment="1">
      <alignment horizontal="center" vertical="center"/>
    </xf>
    <xf numFmtId="49" fontId="6" fillId="0" borderId="1" xfId="16" applyNumberFormat="1" applyFont="1" applyFill="1" applyBorder="1" applyAlignment="1">
      <alignment horizontal="center" vertical="center"/>
    </xf>
    <xf numFmtId="0" fontId="9" fillId="0" borderId="0" xfId="7" applyFont="1" applyAlignment="1">
      <alignment horizontal="left" vertical="top" wrapText="1"/>
    </xf>
    <xf numFmtId="168" fontId="6" fillId="0" borderId="0" xfId="9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168" fontId="8" fillId="0" borderId="0" xfId="9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171" fontId="6" fillId="4" borderId="1" xfId="9" applyNumberFormat="1" applyFont="1" applyFill="1" applyBorder="1" applyAlignment="1">
      <alignment vertical="center"/>
    </xf>
    <xf numFmtId="168" fontId="8" fillId="0" borderId="6" xfId="9" applyNumberFormat="1" applyFont="1" applyFill="1" applyBorder="1" applyAlignment="1">
      <alignment horizontal="center" vertical="center" wrapText="1"/>
    </xf>
    <xf numFmtId="168" fontId="6" fillId="0" borderId="1" xfId="4" applyNumberFormat="1" applyFont="1" applyBorder="1" applyAlignment="1">
      <alignment horizontal="right" vertical="top" wrapText="1"/>
    </xf>
    <xf numFmtId="168" fontId="6" fillId="0" borderId="1" xfId="0" applyNumberFormat="1" applyFont="1" applyBorder="1" applyAlignment="1">
      <alignment horizontal="right" vertical="top" wrapText="1"/>
    </xf>
    <xf numFmtId="0" fontId="8" fillId="0" borderId="1" xfId="5" applyFont="1" applyBorder="1">
      <alignment horizontal="left" vertical="top" wrapText="1"/>
    </xf>
    <xf numFmtId="172" fontId="8" fillId="0" borderId="1" xfId="0" applyNumberFormat="1" applyFont="1" applyBorder="1" applyAlignment="1">
      <alignment horizontal="right" vertical="center"/>
    </xf>
    <xf numFmtId="172" fontId="8" fillId="0" borderId="1" xfId="0" applyNumberFormat="1" applyFont="1" applyBorder="1" applyAlignment="1">
      <alignment horizontal="right" vertical="top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right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8" fillId="0" borderId="0" xfId="7" applyFont="1" applyAlignment="1">
      <alignment horizontal="center" vertical="center" wrapText="1"/>
    </xf>
    <xf numFmtId="49" fontId="8" fillId="0" borderId="1" xfId="7" applyNumberFormat="1" applyFont="1" applyBorder="1" applyAlignment="1">
      <alignment horizontal="center" vertical="center" wrapText="1"/>
    </xf>
    <xf numFmtId="0" fontId="8" fillId="0" borderId="1" xfId="7" applyFont="1" applyBorder="1" applyAlignment="1">
      <alignment horizontal="center" vertical="center" wrapText="1"/>
    </xf>
    <xf numFmtId="166" fontId="8" fillId="0" borderId="1" xfId="7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0" xfId="14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14" applyFont="1" applyBorder="1" applyAlignment="1">
      <alignment horizontal="center" vertical="center" wrapText="1"/>
    </xf>
    <xf numFmtId="168" fontId="8" fillId="0" borderId="1" xfId="15" applyNumberFormat="1" applyFont="1" applyFill="1" applyBorder="1" applyAlignment="1">
      <alignment horizontal="center" vertical="center" wrapText="1"/>
    </xf>
    <xf numFmtId="168" fontId="8" fillId="0" borderId="1" xfId="15" applyNumberFormat="1" applyFont="1" applyFill="1" applyBorder="1" applyAlignment="1">
      <alignment horizontal="center" vertical="center" wrapText="1"/>
    </xf>
  </cellXfs>
  <cellStyles count="18">
    <cellStyle name="Bad" xfId="16" builtinId="27"/>
    <cellStyle name="Bad 3" xfId="11" xr:uid="{00000000-0005-0000-0000-000000000000}"/>
    <cellStyle name="Comma" xfId="4" builtinId="3"/>
    <cellStyle name="Comma 3" xfId="1" xr:uid="{00000000-0005-0000-0000-000002000000}"/>
    <cellStyle name="Comma 9" xfId="9" xr:uid="{00000000-0005-0000-0000-000003000000}"/>
    <cellStyle name="Normal" xfId="0" builtinId="0"/>
    <cellStyle name="Normal 12" xfId="5" xr:uid="{00000000-0005-0000-0000-000007000000}"/>
    <cellStyle name="Normal 19 3" xfId="10" xr:uid="{00000000-0005-0000-0000-000008000000}"/>
    <cellStyle name="Normal 2" xfId="13" xr:uid="{00000000-0005-0000-0000-000009000000}"/>
    <cellStyle name="Normal 5 2" xfId="6" xr:uid="{00000000-0005-0000-0000-00000A000000}"/>
    <cellStyle name="Normal 5 3" xfId="7" xr:uid="{00000000-0005-0000-0000-00000B000000}"/>
    <cellStyle name="Normal 8" xfId="8" xr:uid="{00000000-0005-0000-0000-00000C000000}"/>
    <cellStyle name="Normal 8 3" xfId="12" xr:uid="{00000000-0005-0000-0000-00000D000000}"/>
    <cellStyle name="SN_241" xfId="2" xr:uid="{00000000-0005-0000-0000-00000E000000}"/>
    <cellStyle name="SN_b" xfId="3" xr:uid="{00000000-0005-0000-0000-00000F000000}"/>
    <cellStyle name="Нейтральный 5" xfId="17" xr:uid="{9395AA18-3DB5-4BBC-B889-FC27CD631A08}"/>
    <cellStyle name="Обычный 2 2 4" xfId="14" xr:uid="{00000000-0005-0000-0000-000010000000}"/>
    <cellStyle name="Финансовый 4" xfId="15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4"/>
  <sheetViews>
    <sheetView topLeftCell="A16" zoomScaleNormal="100" workbookViewId="0">
      <selection activeCell="F25" sqref="F25"/>
    </sheetView>
  </sheetViews>
  <sheetFormatPr defaultRowHeight="17.25" x14ac:dyDescent="0.3"/>
  <cols>
    <col min="1" max="1" width="12.28515625" style="1" customWidth="1"/>
    <col min="2" max="3" width="10.140625" style="1" customWidth="1"/>
    <col min="4" max="4" width="13.28515625" style="1" customWidth="1"/>
    <col min="5" max="5" width="15.5703125" style="1" customWidth="1"/>
    <col min="6" max="6" width="65" style="1" customWidth="1"/>
    <col min="7" max="7" width="16.140625" style="1" customWidth="1"/>
    <col min="8" max="8" width="16.7109375" style="1" customWidth="1"/>
    <col min="9" max="9" width="15.42578125" style="1" customWidth="1"/>
    <col min="10" max="10" width="16.7109375" style="1" bestFit="1" customWidth="1"/>
    <col min="11" max="16384" width="9.140625" style="1"/>
  </cols>
  <sheetData>
    <row r="1" spans="1:9" x14ac:dyDescent="0.3">
      <c r="G1" s="4"/>
      <c r="H1" s="4"/>
      <c r="I1" s="5" t="s">
        <v>37</v>
      </c>
    </row>
    <row r="2" spans="1:9" x14ac:dyDescent="0.3">
      <c r="G2" s="150" t="s">
        <v>99</v>
      </c>
      <c r="H2" s="150"/>
      <c r="I2" s="150"/>
    </row>
    <row r="3" spans="1:9" x14ac:dyDescent="0.3">
      <c r="G3" s="6"/>
      <c r="H3" s="6"/>
      <c r="I3" s="5" t="s">
        <v>36</v>
      </c>
    </row>
    <row r="4" spans="1:9" ht="45" customHeight="1" x14ac:dyDescent="0.3">
      <c r="A4" s="151" t="s">
        <v>43</v>
      </c>
      <c r="B4" s="151"/>
      <c r="C4" s="151"/>
      <c r="D4" s="151"/>
      <c r="E4" s="151"/>
      <c r="F4" s="151"/>
      <c r="G4" s="151"/>
      <c r="H4" s="151"/>
      <c r="I4" s="151"/>
    </row>
    <row r="5" spans="1:9" x14ac:dyDescent="0.3">
      <c r="G5" s="94"/>
      <c r="H5" s="94"/>
      <c r="I5" s="94"/>
    </row>
    <row r="6" spans="1:9" x14ac:dyDescent="0.3">
      <c r="G6" s="152" t="s">
        <v>33</v>
      </c>
      <c r="H6" s="152"/>
      <c r="I6" s="152"/>
    </row>
    <row r="7" spans="1:9" ht="72.75" customHeight="1" x14ac:dyDescent="0.3">
      <c r="A7" s="153" t="s">
        <v>44</v>
      </c>
      <c r="B7" s="154"/>
      <c r="C7" s="155"/>
      <c r="D7" s="153" t="s">
        <v>45</v>
      </c>
      <c r="E7" s="155"/>
      <c r="F7" s="158" t="s">
        <v>1</v>
      </c>
      <c r="G7" s="156" t="s">
        <v>41</v>
      </c>
      <c r="H7" s="156"/>
      <c r="I7" s="157"/>
    </row>
    <row r="8" spans="1:9" s="96" customFormat="1" ht="40.5" customHeight="1" x14ac:dyDescent="0.3">
      <c r="A8" s="113" t="s">
        <v>46</v>
      </c>
      <c r="B8" s="113" t="s">
        <v>47</v>
      </c>
      <c r="C8" s="113" t="s">
        <v>48</v>
      </c>
      <c r="D8" s="16" t="s">
        <v>29</v>
      </c>
      <c r="E8" s="16" t="s">
        <v>30</v>
      </c>
      <c r="F8" s="159"/>
      <c r="G8" s="107" t="s">
        <v>12</v>
      </c>
      <c r="H8" s="107" t="s">
        <v>13</v>
      </c>
      <c r="I8" s="107" t="s">
        <v>14</v>
      </c>
    </row>
    <row r="9" spans="1:9" s="8" customFormat="1" x14ac:dyDescent="0.3">
      <c r="A9" s="97"/>
      <c r="B9" s="97"/>
      <c r="C9" s="97"/>
      <c r="D9" s="98"/>
      <c r="E9" s="99"/>
      <c r="F9" s="98" t="s">
        <v>42</v>
      </c>
      <c r="G9" s="100">
        <f t="shared" ref="G9:I9" si="0">G13</f>
        <v>0</v>
      </c>
      <c r="H9" s="100">
        <f t="shared" si="0"/>
        <v>0</v>
      </c>
      <c r="I9" s="100">
        <f t="shared" si="0"/>
        <v>0</v>
      </c>
    </row>
    <row r="10" spans="1:9" x14ac:dyDescent="0.3">
      <c r="A10" s="101"/>
      <c r="B10" s="101"/>
      <c r="C10" s="101"/>
      <c r="D10" s="101"/>
      <c r="E10" s="102"/>
      <c r="F10" s="101" t="s">
        <v>2</v>
      </c>
      <c r="G10" s="100"/>
      <c r="H10" s="100"/>
      <c r="I10" s="100"/>
    </row>
    <row r="11" spans="1:9" s="8" customFormat="1" ht="34.5" x14ac:dyDescent="0.3">
      <c r="A11" s="98"/>
      <c r="B11" s="98"/>
      <c r="C11" s="98"/>
      <c r="D11" s="98"/>
      <c r="E11" s="99"/>
      <c r="F11" s="98" t="s">
        <v>0</v>
      </c>
      <c r="G11" s="103">
        <f t="shared" ref="G11:I11" si="1">G13</f>
        <v>0</v>
      </c>
      <c r="H11" s="103">
        <f t="shared" si="1"/>
        <v>0</v>
      </c>
      <c r="I11" s="103">
        <f t="shared" si="1"/>
        <v>0</v>
      </c>
    </row>
    <row r="12" spans="1:9" s="8" customFormat="1" x14ac:dyDescent="0.3">
      <c r="A12" s="98"/>
      <c r="B12" s="98"/>
      <c r="C12" s="98"/>
      <c r="D12" s="98"/>
      <c r="E12" s="99"/>
      <c r="F12" s="101" t="s">
        <v>2</v>
      </c>
      <c r="G12" s="103"/>
      <c r="H12" s="103"/>
      <c r="I12" s="103"/>
    </row>
    <row r="13" spans="1:9" s="8" customFormat="1" ht="19.5" customHeight="1" x14ac:dyDescent="0.3">
      <c r="A13" s="104" t="s">
        <v>3</v>
      </c>
      <c r="B13" s="104"/>
      <c r="C13" s="104"/>
      <c r="D13" s="98"/>
      <c r="E13" s="99"/>
      <c r="F13" s="98" t="s">
        <v>4</v>
      </c>
      <c r="G13" s="103">
        <f t="shared" ref="G13:I13" si="2">G15</f>
        <v>0</v>
      </c>
      <c r="H13" s="103">
        <f t="shared" si="2"/>
        <v>0</v>
      </c>
      <c r="I13" s="103">
        <f t="shared" si="2"/>
        <v>0</v>
      </c>
    </row>
    <row r="14" spans="1:9" x14ac:dyDescent="0.3">
      <c r="A14" s="104"/>
      <c r="B14" s="105"/>
      <c r="C14" s="105"/>
      <c r="D14" s="101"/>
      <c r="E14" s="102"/>
      <c r="F14" s="101" t="s">
        <v>2</v>
      </c>
      <c r="G14" s="103"/>
      <c r="H14" s="103"/>
      <c r="I14" s="103"/>
    </row>
    <row r="15" spans="1:9" s="8" customFormat="1" x14ac:dyDescent="0.3">
      <c r="A15" s="104"/>
      <c r="B15" s="104" t="s">
        <v>5</v>
      </c>
      <c r="C15" s="104"/>
      <c r="D15" s="98"/>
      <c r="E15" s="99"/>
      <c r="F15" s="98" t="s">
        <v>6</v>
      </c>
      <c r="G15" s="103">
        <f t="shared" ref="G15" si="3">-G17</f>
        <v>0</v>
      </c>
      <c r="H15" s="103">
        <f t="shared" ref="H15:I15" si="4">-H17</f>
        <v>0</v>
      </c>
      <c r="I15" s="103">
        <f t="shared" si="4"/>
        <v>0</v>
      </c>
    </row>
    <row r="16" spans="1:9" x14ac:dyDescent="0.3">
      <c r="A16" s="104"/>
      <c r="B16" s="104"/>
      <c r="C16" s="104"/>
      <c r="D16" s="101"/>
      <c r="E16" s="102"/>
      <c r="F16" s="101" t="s">
        <v>2</v>
      </c>
      <c r="G16" s="101"/>
      <c r="H16" s="101"/>
      <c r="I16" s="101"/>
    </row>
    <row r="17" spans="1:9" s="8" customFormat="1" x14ac:dyDescent="0.3">
      <c r="A17" s="104"/>
      <c r="B17" s="104"/>
      <c r="C17" s="104" t="s">
        <v>18</v>
      </c>
      <c r="D17" s="98"/>
      <c r="E17" s="99"/>
      <c r="F17" s="10" t="s">
        <v>31</v>
      </c>
      <c r="G17" s="103">
        <f t="shared" ref="G17" si="5">+G20</f>
        <v>0</v>
      </c>
      <c r="H17" s="103">
        <f t="shared" ref="H17:I17" si="6">+H20</f>
        <v>0</v>
      </c>
      <c r="I17" s="103">
        <f t="shared" si="6"/>
        <v>0</v>
      </c>
    </row>
    <row r="18" spans="1:9" x14ac:dyDescent="0.3">
      <c r="A18" s="104"/>
      <c r="B18" s="104"/>
      <c r="C18" s="105"/>
      <c r="D18" s="101"/>
      <c r="E18" s="102"/>
      <c r="F18" s="101" t="s">
        <v>2</v>
      </c>
      <c r="G18" s="103"/>
      <c r="H18" s="103"/>
      <c r="I18" s="103"/>
    </row>
    <row r="19" spans="1:9" ht="34.5" x14ac:dyDescent="0.3">
      <c r="A19" s="104"/>
      <c r="B19" s="104"/>
      <c r="C19" s="105"/>
      <c r="D19" s="95"/>
      <c r="E19" s="106"/>
      <c r="F19" s="101" t="s">
        <v>0</v>
      </c>
      <c r="G19" s="103">
        <f t="shared" ref="G19:I19" si="7">G20</f>
        <v>0</v>
      </c>
      <c r="H19" s="103">
        <f t="shared" si="7"/>
        <v>0</v>
      </c>
      <c r="I19" s="103">
        <f t="shared" si="7"/>
        <v>0</v>
      </c>
    </row>
    <row r="20" spans="1:9" s="8" customFormat="1" ht="21.75" customHeight="1" x14ac:dyDescent="0.3">
      <c r="A20" s="104"/>
      <c r="B20" s="104"/>
      <c r="C20" s="104"/>
      <c r="D20" s="107">
        <v>1049</v>
      </c>
      <c r="E20" s="108"/>
      <c r="F20" s="10" t="s">
        <v>16</v>
      </c>
      <c r="G20" s="103">
        <f>G22</f>
        <v>0</v>
      </c>
      <c r="H20" s="103">
        <f t="shared" ref="H20:I20" si="8">H22</f>
        <v>0</v>
      </c>
      <c r="I20" s="103">
        <f t="shared" si="8"/>
        <v>0</v>
      </c>
    </row>
    <row r="21" spans="1:9" x14ac:dyDescent="0.3">
      <c r="A21" s="104"/>
      <c r="B21" s="104"/>
      <c r="C21" s="105"/>
      <c r="D21" s="95"/>
      <c r="E21" s="106"/>
      <c r="F21" s="101" t="s">
        <v>2</v>
      </c>
      <c r="G21" s="103"/>
      <c r="H21" s="103"/>
      <c r="I21" s="103"/>
    </row>
    <row r="22" spans="1:9" s="8" customFormat="1" ht="37.5" customHeight="1" x14ac:dyDescent="0.3">
      <c r="A22" s="104"/>
      <c r="B22" s="104"/>
      <c r="C22" s="46"/>
      <c r="D22" s="46"/>
      <c r="E22" s="113">
        <v>21020</v>
      </c>
      <c r="F22" s="147" t="s">
        <v>130</v>
      </c>
      <c r="G22" s="103">
        <f>G24+G31</f>
        <v>0</v>
      </c>
      <c r="H22" s="103">
        <f t="shared" ref="H22:I22" si="9">H24+H31</f>
        <v>0</v>
      </c>
      <c r="I22" s="103">
        <f t="shared" si="9"/>
        <v>0</v>
      </c>
    </row>
    <row r="23" spans="1:9" x14ac:dyDescent="0.3">
      <c r="A23" s="104"/>
      <c r="B23" s="104"/>
      <c r="C23" s="2"/>
      <c r="D23" s="2"/>
      <c r="E23" s="109"/>
      <c r="F23" s="110" t="s">
        <v>97</v>
      </c>
      <c r="G23" s="3"/>
      <c r="H23" s="3"/>
      <c r="I23" s="3"/>
    </row>
    <row r="24" spans="1:9" s="8" customFormat="1" x14ac:dyDescent="0.3">
      <c r="A24" s="104"/>
      <c r="B24" s="104"/>
      <c r="C24" s="46"/>
      <c r="D24" s="46"/>
      <c r="E24" s="114"/>
      <c r="F24" s="10" t="s">
        <v>98</v>
      </c>
      <c r="G24" s="115">
        <f t="shared" ref="G24" si="10">G26</f>
        <v>-200000</v>
      </c>
      <c r="H24" s="115">
        <f t="shared" ref="H24:I24" si="11">H26</f>
        <v>-1420000</v>
      </c>
      <c r="I24" s="115">
        <f t="shared" si="11"/>
        <v>-2322261</v>
      </c>
    </row>
    <row r="25" spans="1:9" ht="34.5" x14ac:dyDescent="0.3">
      <c r="A25" s="104"/>
      <c r="B25" s="104"/>
      <c r="C25" s="2"/>
      <c r="D25" s="2"/>
      <c r="E25" s="109"/>
      <c r="F25" s="110" t="s">
        <v>90</v>
      </c>
      <c r="G25" s="3"/>
      <c r="H25" s="3"/>
      <c r="I25" s="3"/>
    </row>
    <row r="26" spans="1:9" x14ac:dyDescent="0.3">
      <c r="A26" s="104"/>
      <c r="B26" s="104"/>
      <c r="C26" s="2"/>
      <c r="D26" s="2"/>
      <c r="E26" s="109"/>
      <c r="F26" s="12" t="s">
        <v>91</v>
      </c>
      <c r="G26" s="3">
        <f t="shared" ref="G26:I29" si="12">G27</f>
        <v>-200000</v>
      </c>
      <c r="H26" s="3">
        <f t="shared" si="12"/>
        <v>-1420000</v>
      </c>
      <c r="I26" s="3">
        <f t="shared" si="12"/>
        <v>-2322261</v>
      </c>
    </row>
    <row r="27" spans="1:9" x14ac:dyDescent="0.3">
      <c r="A27" s="104"/>
      <c r="B27" s="104"/>
      <c r="C27" s="2"/>
      <c r="D27" s="2"/>
      <c r="E27" s="109"/>
      <c r="F27" s="12" t="s">
        <v>92</v>
      </c>
      <c r="G27" s="3">
        <f t="shared" si="12"/>
        <v>-200000</v>
      </c>
      <c r="H27" s="3">
        <f t="shared" si="12"/>
        <v>-1420000</v>
      </c>
      <c r="I27" s="3">
        <f t="shared" si="12"/>
        <v>-2322261</v>
      </c>
    </row>
    <row r="28" spans="1:9" x14ac:dyDescent="0.3">
      <c r="A28" s="104"/>
      <c r="B28" s="104"/>
      <c r="C28" s="2"/>
      <c r="D28" s="2"/>
      <c r="E28" s="109"/>
      <c r="F28" s="12" t="s">
        <v>93</v>
      </c>
      <c r="G28" s="3">
        <f t="shared" si="12"/>
        <v>-200000</v>
      </c>
      <c r="H28" s="3">
        <f t="shared" si="12"/>
        <v>-1420000</v>
      </c>
      <c r="I28" s="3">
        <f t="shared" si="12"/>
        <v>-2322261</v>
      </c>
    </row>
    <row r="29" spans="1:9" x14ac:dyDescent="0.3">
      <c r="A29" s="104"/>
      <c r="B29" s="104"/>
      <c r="C29" s="2"/>
      <c r="D29" s="2"/>
      <c r="E29" s="109"/>
      <c r="F29" s="12" t="s">
        <v>94</v>
      </c>
      <c r="G29" s="3">
        <f t="shared" si="12"/>
        <v>-200000</v>
      </c>
      <c r="H29" s="3">
        <f t="shared" si="12"/>
        <v>-1420000</v>
      </c>
      <c r="I29" s="3">
        <f t="shared" si="12"/>
        <v>-2322261</v>
      </c>
    </row>
    <row r="30" spans="1:9" x14ac:dyDescent="0.3">
      <c r="A30" s="104"/>
      <c r="B30" s="104"/>
      <c r="C30" s="2"/>
      <c r="D30" s="2"/>
      <c r="E30" s="109"/>
      <c r="F30" s="12" t="s">
        <v>95</v>
      </c>
      <c r="G30" s="3">
        <f>'3'!E16</f>
        <v>-200000</v>
      </c>
      <c r="H30" s="3">
        <f>'3'!F16</f>
        <v>-1420000</v>
      </c>
      <c r="I30" s="3">
        <f>'3'!G16</f>
        <v>-2322261</v>
      </c>
    </row>
    <row r="31" spans="1:9" s="8" customFormat="1" ht="34.5" x14ac:dyDescent="0.3">
      <c r="A31" s="104"/>
      <c r="B31" s="104"/>
      <c r="C31" s="46"/>
      <c r="D31" s="46"/>
      <c r="E31" s="114"/>
      <c r="F31" s="10" t="s">
        <v>0</v>
      </c>
      <c r="G31" s="115">
        <f t="shared" ref="G31" si="13">G33</f>
        <v>200000</v>
      </c>
      <c r="H31" s="115">
        <f t="shared" ref="H31:I31" si="14">H33</f>
        <v>1420000</v>
      </c>
      <c r="I31" s="115">
        <f t="shared" si="14"/>
        <v>2322261</v>
      </c>
    </row>
    <row r="32" spans="1:9" ht="34.5" x14ac:dyDescent="0.3">
      <c r="A32" s="104"/>
      <c r="B32" s="104"/>
      <c r="C32" s="2"/>
      <c r="D32" s="2"/>
      <c r="E32" s="109"/>
      <c r="F32" s="110" t="s">
        <v>96</v>
      </c>
      <c r="G32" s="3"/>
      <c r="H32" s="3"/>
      <c r="I32" s="3"/>
    </row>
    <row r="33" spans="1:9" x14ac:dyDescent="0.3">
      <c r="A33" s="104"/>
      <c r="B33" s="104"/>
      <c r="C33" s="2"/>
      <c r="D33" s="2"/>
      <c r="E33" s="109"/>
      <c r="F33" s="12" t="s">
        <v>91</v>
      </c>
      <c r="G33" s="3">
        <f t="shared" ref="G33:I35" si="15">G34</f>
        <v>200000</v>
      </c>
      <c r="H33" s="3">
        <f t="shared" si="15"/>
        <v>1420000</v>
      </c>
      <c r="I33" s="3">
        <f t="shared" si="15"/>
        <v>2322261</v>
      </c>
    </row>
    <row r="34" spans="1:9" x14ac:dyDescent="0.3">
      <c r="A34" s="104"/>
      <c r="B34" s="104"/>
      <c r="C34" s="2"/>
      <c r="D34" s="2"/>
      <c r="E34" s="109"/>
      <c r="F34" s="12" t="s">
        <v>92</v>
      </c>
      <c r="G34" s="3">
        <f t="shared" si="15"/>
        <v>200000</v>
      </c>
      <c r="H34" s="3">
        <f t="shared" si="15"/>
        <v>1420000</v>
      </c>
      <c r="I34" s="3">
        <f t="shared" si="15"/>
        <v>2322261</v>
      </c>
    </row>
    <row r="35" spans="1:9" x14ac:dyDescent="0.3">
      <c r="A35" s="104"/>
      <c r="B35" s="104"/>
      <c r="C35" s="2"/>
      <c r="D35" s="2"/>
      <c r="E35" s="109"/>
      <c r="F35" s="12" t="s">
        <v>93</v>
      </c>
      <c r="G35" s="3">
        <f>G36</f>
        <v>200000</v>
      </c>
      <c r="H35" s="3">
        <f t="shared" si="15"/>
        <v>1420000</v>
      </c>
      <c r="I35" s="3">
        <f t="shared" si="15"/>
        <v>2322261</v>
      </c>
    </row>
    <row r="36" spans="1:9" x14ac:dyDescent="0.3">
      <c r="A36" s="104"/>
      <c r="B36" s="104"/>
      <c r="C36" s="2"/>
      <c r="D36" s="2"/>
      <c r="E36" s="109"/>
      <c r="F36" s="12" t="s">
        <v>94</v>
      </c>
      <c r="G36" s="3">
        <f t="shared" ref="G36:I36" si="16">G37</f>
        <v>200000</v>
      </c>
      <c r="H36" s="3">
        <f t="shared" si="16"/>
        <v>1420000</v>
      </c>
      <c r="I36" s="3">
        <f t="shared" si="16"/>
        <v>2322261</v>
      </c>
    </row>
    <row r="37" spans="1:9" x14ac:dyDescent="0.3">
      <c r="A37" s="104"/>
      <c r="B37" s="104"/>
      <c r="C37" s="2"/>
      <c r="D37" s="2"/>
      <c r="E37" s="109"/>
      <c r="F37" s="12" t="s">
        <v>95</v>
      </c>
      <c r="G37" s="3">
        <f>'3'!E17</f>
        <v>200000</v>
      </c>
      <c r="H37" s="3">
        <f>'3'!F17</f>
        <v>1420000</v>
      </c>
      <c r="I37" s="3">
        <f>'3'!G17</f>
        <v>2322261</v>
      </c>
    </row>
    <row r="38" spans="1:9" x14ac:dyDescent="0.3">
      <c r="A38" s="111"/>
      <c r="B38" s="111"/>
      <c r="E38" s="14"/>
      <c r="F38" s="14"/>
      <c r="G38" s="31"/>
      <c r="H38" s="31"/>
      <c r="I38" s="31"/>
    </row>
    <row r="39" spans="1:9" x14ac:dyDescent="0.3">
      <c r="A39" s="111"/>
      <c r="B39" s="111"/>
      <c r="E39" s="14"/>
      <c r="F39" s="14"/>
      <c r="G39" s="31"/>
      <c r="H39" s="31"/>
      <c r="I39" s="31"/>
    </row>
    <row r="40" spans="1:9" s="4" customFormat="1" ht="19.5" customHeight="1" x14ac:dyDescent="0.3">
      <c r="A40" s="17"/>
      <c r="B40" s="17"/>
      <c r="C40" s="17"/>
      <c r="D40" s="18"/>
      <c r="E40" s="112"/>
      <c r="F40" s="14"/>
      <c r="G40" s="15"/>
      <c r="H40" s="15"/>
      <c r="I40" s="20"/>
    </row>
    <row r="41" spans="1:9" s="4" customFormat="1" ht="19.5" customHeight="1" x14ac:dyDescent="0.3">
      <c r="A41" s="17"/>
      <c r="B41" s="21" t="s">
        <v>38</v>
      </c>
      <c r="C41" s="13"/>
      <c r="D41" s="22"/>
      <c r="G41" s="15"/>
      <c r="H41" s="15"/>
      <c r="I41" s="20"/>
    </row>
    <row r="42" spans="1:9" s="4" customFormat="1" ht="19.5" customHeight="1" x14ac:dyDescent="0.3">
      <c r="A42" s="17"/>
      <c r="B42" s="21" t="s">
        <v>39</v>
      </c>
      <c r="C42" s="13"/>
      <c r="D42" s="22"/>
      <c r="G42" s="15"/>
      <c r="H42" s="15"/>
      <c r="I42" s="20"/>
    </row>
    <row r="43" spans="1:9" s="4" customFormat="1" ht="19.5" customHeight="1" x14ac:dyDescent="0.3">
      <c r="A43" s="17"/>
      <c r="B43" s="8"/>
      <c r="C43" s="23" t="s">
        <v>40</v>
      </c>
      <c r="D43" s="22"/>
      <c r="G43" s="15"/>
      <c r="H43" s="15"/>
      <c r="I43" s="20"/>
    </row>
    <row r="44" spans="1:9" s="4" customFormat="1" ht="19.5" customHeight="1" x14ac:dyDescent="0.3">
      <c r="A44" s="17"/>
      <c r="D44" s="7"/>
      <c r="G44" s="15"/>
      <c r="H44" s="15"/>
      <c r="I44" s="20"/>
    </row>
  </sheetData>
  <mergeCells count="7">
    <mergeCell ref="G2:I2"/>
    <mergeCell ref="A4:I4"/>
    <mergeCell ref="G6:I6"/>
    <mergeCell ref="A7:C7"/>
    <mergeCell ref="D7:E7"/>
    <mergeCell ref="G7:I7"/>
    <mergeCell ref="F7:F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1"/>
  <sheetViews>
    <sheetView topLeftCell="A19" workbookViewId="0">
      <selection activeCell="C17" sqref="C17"/>
    </sheetView>
  </sheetViews>
  <sheetFormatPr defaultRowHeight="17.25" x14ac:dyDescent="0.25"/>
  <cols>
    <col min="1" max="1" width="7.42578125" style="47" customWidth="1"/>
    <col min="2" max="2" width="10.7109375" style="47" customWidth="1"/>
    <col min="3" max="3" width="56.28515625" style="67" customWidth="1"/>
    <col min="4" max="4" width="16.7109375" style="66" customWidth="1"/>
    <col min="5" max="5" width="22.85546875" style="66" customWidth="1"/>
    <col min="6" max="6" width="22" style="66" customWidth="1"/>
    <col min="7" max="7" width="22.42578125" style="66" customWidth="1"/>
    <col min="8" max="8" width="16.85546875" style="66" customWidth="1"/>
    <col min="9" max="9" width="29.42578125" style="51" customWidth="1"/>
    <col min="10" max="10" width="19.28515625" style="51" customWidth="1"/>
    <col min="11" max="11" width="9.85546875" style="51" customWidth="1"/>
    <col min="12" max="16384" width="9.140625" style="51"/>
  </cols>
  <sheetData>
    <row r="1" spans="1:9" x14ac:dyDescent="0.25">
      <c r="B1" s="48"/>
      <c r="C1" s="49"/>
      <c r="D1" s="48"/>
      <c r="E1" s="48"/>
      <c r="F1" s="48"/>
      <c r="G1" s="48"/>
      <c r="H1" s="50" t="s">
        <v>34</v>
      </c>
    </row>
    <row r="2" spans="1:9" x14ac:dyDescent="0.25">
      <c r="B2" s="48"/>
      <c r="C2" s="49"/>
      <c r="D2" s="48"/>
      <c r="E2" s="48"/>
      <c r="F2" s="48"/>
      <c r="G2" s="48"/>
      <c r="H2" s="50" t="s">
        <v>99</v>
      </c>
    </row>
    <row r="3" spans="1:9" x14ac:dyDescent="0.25">
      <c r="B3" s="48"/>
      <c r="C3" s="49"/>
      <c r="D3" s="48"/>
      <c r="E3" s="48"/>
      <c r="F3" s="48"/>
      <c r="G3" s="48"/>
      <c r="H3" s="50" t="s">
        <v>59</v>
      </c>
    </row>
    <row r="4" spans="1:9" x14ac:dyDescent="0.25">
      <c r="B4" s="48"/>
      <c r="C4" s="49"/>
      <c r="D4" s="48"/>
      <c r="E4" s="48"/>
      <c r="F4" s="48"/>
      <c r="G4" s="48"/>
      <c r="H4" s="50"/>
    </row>
    <row r="5" spans="1:9" ht="38.25" customHeight="1" x14ac:dyDescent="0.25">
      <c r="A5" s="161" t="s">
        <v>129</v>
      </c>
      <c r="B5" s="161"/>
      <c r="C5" s="161"/>
      <c r="D5" s="161"/>
      <c r="E5" s="161"/>
      <c r="F5" s="161"/>
      <c r="G5" s="161"/>
      <c r="H5" s="161"/>
    </row>
    <row r="6" spans="1:9" x14ac:dyDescent="0.3">
      <c r="A6" s="53"/>
      <c r="B6" s="53"/>
      <c r="C6" s="54"/>
      <c r="D6" s="55"/>
      <c r="E6" s="55"/>
      <c r="F6" s="55"/>
      <c r="G6" s="152" t="s">
        <v>33</v>
      </c>
      <c r="H6" s="152"/>
      <c r="I6" s="4"/>
    </row>
    <row r="7" spans="1:9" s="47" customFormat="1" ht="39" customHeight="1" x14ac:dyDescent="0.25">
      <c r="A7" s="162" t="s">
        <v>60</v>
      </c>
      <c r="B7" s="162"/>
      <c r="C7" s="163" t="s">
        <v>61</v>
      </c>
      <c r="D7" s="164" t="s">
        <v>41</v>
      </c>
      <c r="E7" s="164"/>
      <c r="F7" s="164"/>
      <c r="G7" s="164"/>
      <c r="H7" s="164"/>
    </row>
    <row r="8" spans="1:9" s="47" customFormat="1" ht="14.25" customHeight="1" x14ac:dyDescent="0.25">
      <c r="A8" s="162"/>
      <c r="B8" s="162"/>
      <c r="C8" s="163"/>
      <c r="D8" s="164" t="s">
        <v>62</v>
      </c>
      <c r="E8" s="164" t="s">
        <v>63</v>
      </c>
      <c r="F8" s="164"/>
      <c r="G8" s="164"/>
      <c r="H8" s="164"/>
    </row>
    <row r="9" spans="1:9" s="47" customFormat="1" ht="101.25" customHeight="1" x14ac:dyDescent="0.25">
      <c r="A9" s="58" t="s">
        <v>29</v>
      </c>
      <c r="B9" s="58" t="s">
        <v>30</v>
      </c>
      <c r="C9" s="163"/>
      <c r="D9" s="164"/>
      <c r="E9" s="116" t="s">
        <v>64</v>
      </c>
      <c r="F9" s="116" t="s">
        <v>65</v>
      </c>
      <c r="G9" s="117" t="s">
        <v>106</v>
      </c>
      <c r="H9" s="116" t="s">
        <v>66</v>
      </c>
    </row>
    <row r="10" spans="1:9" s="52" customFormat="1" x14ac:dyDescent="0.25">
      <c r="A10" s="58"/>
      <c r="B10" s="58"/>
      <c r="C10" s="59" t="s">
        <v>67</v>
      </c>
      <c r="D10" s="68">
        <f>+E10+F10+G10+H10</f>
        <v>0</v>
      </c>
      <c r="E10" s="36">
        <f>+E12</f>
        <v>0</v>
      </c>
      <c r="F10" s="36">
        <f t="shared" ref="F10:H10" si="0">+F12</f>
        <v>0</v>
      </c>
      <c r="G10" s="36">
        <f t="shared" si="0"/>
        <v>0</v>
      </c>
      <c r="H10" s="36">
        <f t="shared" si="0"/>
        <v>0</v>
      </c>
    </row>
    <row r="11" spans="1:9" x14ac:dyDescent="0.25">
      <c r="A11" s="57"/>
      <c r="B11" s="57"/>
      <c r="C11" s="60" t="s">
        <v>68</v>
      </c>
      <c r="D11" s="68"/>
      <c r="E11" s="69"/>
      <c r="F11" s="69"/>
      <c r="G11" s="70"/>
      <c r="H11" s="148"/>
    </row>
    <row r="12" spans="1:9" s="52" customFormat="1" ht="36" customHeight="1" x14ac:dyDescent="0.25">
      <c r="A12" s="61"/>
      <c r="B12" s="62"/>
      <c r="C12" s="63" t="s">
        <v>69</v>
      </c>
      <c r="D12" s="68">
        <f>E12+F12+G12+H12</f>
        <v>0</v>
      </c>
      <c r="E12" s="149">
        <f t="shared" ref="E12:H12" si="1">E15</f>
        <v>0</v>
      </c>
      <c r="F12" s="149">
        <f>F15+F14</f>
        <v>0</v>
      </c>
      <c r="G12" s="149">
        <f t="shared" si="1"/>
        <v>0</v>
      </c>
      <c r="H12" s="149">
        <f t="shared" si="1"/>
        <v>0</v>
      </c>
    </row>
    <row r="13" spans="1:9" s="47" customFormat="1" x14ac:dyDescent="0.25">
      <c r="A13" s="56"/>
      <c r="B13" s="56"/>
      <c r="C13" s="60" t="s">
        <v>70</v>
      </c>
      <c r="D13" s="71"/>
      <c r="E13" s="71"/>
      <c r="F13" s="71"/>
      <c r="G13" s="72"/>
      <c r="H13" s="73"/>
    </row>
    <row r="14" spans="1:9" s="65" customFormat="1" ht="34.5" x14ac:dyDescent="0.25">
      <c r="A14" s="61">
        <v>1049</v>
      </c>
      <c r="B14" s="64">
        <v>21020</v>
      </c>
      <c r="C14" s="61" t="s">
        <v>130</v>
      </c>
      <c r="D14" s="36">
        <f>E14+F14+G14+H14</f>
        <v>-2322261</v>
      </c>
      <c r="E14" s="33">
        <v>0</v>
      </c>
      <c r="F14" s="75">
        <f>-F19-F17</f>
        <v>-2322261</v>
      </c>
      <c r="G14" s="36">
        <v>0</v>
      </c>
      <c r="H14" s="68">
        <v>0</v>
      </c>
    </row>
    <row r="15" spans="1:9" s="65" customFormat="1" ht="34.5" x14ac:dyDescent="0.25">
      <c r="A15" s="61">
        <v>1049</v>
      </c>
      <c r="B15" s="64">
        <v>21020</v>
      </c>
      <c r="C15" s="61" t="s">
        <v>130</v>
      </c>
      <c r="D15" s="33">
        <f>+E15+F15+G15+H15</f>
        <v>2322261</v>
      </c>
      <c r="E15" s="33">
        <f>E17+E19+E14</f>
        <v>0</v>
      </c>
      <c r="F15" s="33">
        <f>F17+F19</f>
        <v>2322261</v>
      </c>
      <c r="G15" s="33">
        <f>G19+G17+G14</f>
        <v>0</v>
      </c>
      <c r="H15" s="33">
        <f>H19+H17+H14</f>
        <v>0</v>
      </c>
    </row>
    <row r="16" spans="1:9" x14ac:dyDescent="0.25">
      <c r="A16" s="56"/>
      <c r="B16" s="56"/>
      <c r="C16" s="56" t="s">
        <v>70</v>
      </c>
      <c r="D16" s="34"/>
      <c r="E16" s="34"/>
      <c r="F16" s="34"/>
      <c r="G16" s="34"/>
      <c r="H16" s="34"/>
    </row>
    <row r="17" spans="1:8" ht="34.5" x14ac:dyDescent="0.25">
      <c r="A17" s="56"/>
      <c r="B17" s="61">
        <v>1</v>
      </c>
      <c r="C17" s="61" t="s">
        <v>107</v>
      </c>
      <c r="D17" s="33">
        <f t="shared" ref="D17:D19" si="2">+E17+F17+G17+H17</f>
        <v>91500</v>
      </c>
      <c r="E17" s="34">
        <v>0</v>
      </c>
      <c r="F17" s="33">
        <f>SUM(F18)</f>
        <v>91500</v>
      </c>
      <c r="G17" s="34">
        <f>G18</f>
        <v>0</v>
      </c>
      <c r="H17" s="34">
        <f>H18</f>
        <v>0</v>
      </c>
    </row>
    <row r="18" spans="1:8" ht="51.75" x14ac:dyDescent="0.25">
      <c r="A18" s="56"/>
      <c r="B18" s="56"/>
      <c r="C18" s="129" t="s">
        <v>109</v>
      </c>
      <c r="D18" s="34">
        <f>F18</f>
        <v>91500</v>
      </c>
      <c r="E18" s="34">
        <v>0</v>
      </c>
      <c r="F18" s="34">
        <v>91500</v>
      </c>
      <c r="G18" s="34">
        <v>0</v>
      </c>
      <c r="H18" s="34">
        <v>0</v>
      </c>
    </row>
    <row r="19" spans="1:8" ht="34.5" x14ac:dyDescent="0.25">
      <c r="A19" s="61"/>
      <c r="B19" s="64" t="s">
        <v>73</v>
      </c>
      <c r="C19" s="61" t="s">
        <v>108</v>
      </c>
      <c r="D19" s="33">
        <f t="shared" si="2"/>
        <v>2230761</v>
      </c>
      <c r="E19" s="33">
        <f>SUM(E20:E20)</f>
        <v>0</v>
      </c>
      <c r="F19" s="33">
        <f>SUM(F20:F24)</f>
        <v>2230761</v>
      </c>
      <c r="G19" s="33">
        <f>SUM(G20:G20)</f>
        <v>0</v>
      </c>
      <c r="H19" s="33">
        <f>SUM(H20:H20)</f>
        <v>0</v>
      </c>
    </row>
    <row r="20" spans="1:8" ht="69" x14ac:dyDescent="0.25">
      <c r="A20" s="56"/>
      <c r="B20" s="130"/>
      <c r="C20" s="129" t="s">
        <v>110</v>
      </c>
      <c r="D20" s="34">
        <f>F20</f>
        <v>484800</v>
      </c>
      <c r="E20" s="34">
        <v>0</v>
      </c>
      <c r="F20" s="34">
        <v>484800</v>
      </c>
      <c r="G20" s="34">
        <v>0</v>
      </c>
      <c r="H20" s="34">
        <v>0</v>
      </c>
    </row>
    <row r="21" spans="1:8" ht="69" x14ac:dyDescent="0.25">
      <c r="A21" s="56"/>
      <c r="B21" s="130"/>
      <c r="C21" s="131" t="s">
        <v>111</v>
      </c>
      <c r="D21" s="34">
        <f t="shared" ref="D21:D24" si="3">F21</f>
        <v>492000</v>
      </c>
      <c r="E21" s="34">
        <v>0</v>
      </c>
      <c r="F21" s="34">
        <v>492000</v>
      </c>
      <c r="G21" s="34">
        <v>0</v>
      </c>
      <c r="H21" s="34">
        <v>0</v>
      </c>
    </row>
    <row r="22" spans="1:8" ht="103.5" x14ac:dyDescent="0.25">
      <c r="A22" s="56"/>
      <c r="B22" s="130"/>
      <c r="C22" s="131" t="s">
        <v>112</v>
      </c>
      <c r="D22" s="34">
        <f t="shared" si="3"/>
        <v>348960</v>
      </c>
      <c r="E22" s="34">
        <v>0</v>
      </c>
      <c r="F22" s="34">
        <v>348960</v>
      </c>
      <c r="G22" s="34">
        <v>0</v>
      </c>
      <c r="H22" s="34">
        <v>0</v>
      </c>
    </row>
    <row r="23" spans="1:8" ht="69" x14ac:dyDescent="0.25">
      <c r="A23" s="56"/>
      <c r="B23" s="130"/>
      <c r="C23" s="131" t="s">
        <v>113</v>
      </c>
      <c r="D23" s="34">
        <f t="shared" si="3"/>
        <v>543000</v>
      </c>
      <c r="E23" s="34">
        <v>0</v>
      </c>
      <c r="F23" s="34">
        <v>543000</v>
      </c>
      <c r="G23" s="34">
        <v>0</v>
      </c>
      <c r="H23" s="34">
        <v>0</v>
      </c>
    </row>
    <row r="24" spans="1:8" ht="69" x14ac:dyDescent="0.25">
      <c r="A24" s="56"/>
      <c r="B24" s="56"/>
      <c r="C24" s="131" t="s">
        <v>114</v>
      </c>
      <c r="D24" s="34">
        <f t="shared" si="3"/>
        <v>362001</v>
      </c>
      <c r="E24" s="34">
        <v>0</v>
      </c>
      <c r="F24" s="34">
        <v>362001</v>
      </c>
      <c r="G24" s="34">
        <v>0</v>
      </c>
      <c r="H24" s="34">
        <v>0</v>
      </c>
    </row>
    <row r="26" spans="1:8" x14ac:dyDescent="0.25">
      <c r="C26" s="17"/>
      <c r="D26" s="17"/>
      <c r="E26" s="18"/>
      <c r="F26" s="19"/>
      <c r="G26" s="14"/>
    </row>
    <row r="27" spans="1:8" x14ac:dyDescent="0.25">
      <c r="C27" s="17"/>
      <c r="D27" s="17"/>
      <c r="E27" s="18"/>
      <c r="F27" s="19"/>
      <c r="G27" s="14"/>
    </row>
    <row r="28" spans="1:8" x14ac:dyDescent="0.3">
      <c r="C28" s="21" t="s">
        <v>38</v>
      </c>
      <c r="D28" s="13"/>
      <c r="E28" s="22"/>
      <c r="F28" s="4"/>
      <c r="G28" s="4"/>
    </row>
    <row r="29" spans="1:8" x14ac:dyDescent="0.3">
      <c r="C29" s="21" t="s">
        <v>102</v>
      </c>
      <c r="D29" s="13"/>
      <c r="E29" s="22"/>
      <c r="F29" s="4"/>
      <c r="G29" s="4"/>
    </row>
    <row r="30" spans="1:8" ht="15.75" customHeight="1" x14ac:dyDescent="0.3">
      <c r="C30" s="160" t="s">
        <v>101</v>
      </c>
      <c r="D30" s="160"/>
      <c r="E30" s="160"/>
      <c r="F30" s="27"/>
      <c r="G30" s="27"/>
      <c r="H30" s="27"/>
    </row>
    <row r="31" spans="1:8" x14ac:dyDescent="0.3">
      <c r="C31" s="4"/>
      <c r="D31" s="4"/>
      <c r="E31" s="7"/>
      <c r="F31" s="4"/>
      <c r="G31" s="4"/>
    </row>
  </sheetData>
  <mergeCells count="8">
    <mergeCell ref="C30:E30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  <pageSetup paperSize="9" scale="75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4"/>
  <sheetViews>
    <sheetView tabSelected="1" topLeftCell="A7" zoomScaleNormal="100" workbookViewId="0">
      <selection activeCell="D14" sqref="D14"/>
    </sheetView>
  </sheetViews>
  <sheetFormatPr defaultRowHeight="17.25" x14ac:dyDescent="0.3"/>
  <cols>
    <col min="1" max="1" width="7.28515625" style="4" customWidth="1"/>
    <col min="2" max="2" width="12" style="4" customWidth="1"/>
    <col min="3" max="3" width="15.7109375" style="4" customWidth="1"/>
    <col min="4" max="4" width="63.5703125" style="76" customWidth="1"/>
    <col min="5" max="5" width="17.140625" style="76" customWidth="1"/>
    <col min="6" max="6" width="16.5703125" style="76" customWidth="1"/>
    <col min="7" max="7" width="17.140625" style="90" customWidth="1"/>
    <col min="8" max="8" width="13.85546875" style="4" customWidth="1"/>
    <col min="9" max="9" width="19.85546875" style="4" customWidth="1"/>
    <col min="10" max="10" width="17.85546875" style="4" customWidth="1"/>
    <col min="11" max="11" width="18.5703125" style="4" customWidth="1"/>
    <col min="12" max="258" width="9.140625" style="4"/>
    <col min="259" max="259" width="7.28515625" style="4" customWidth="1"/>
    <col min="260" max="260" width="12" style="4" customWidth="1"/>
    <col min="261" max="261" width="11.85546875" style="4" customWidth="1"/>
    <col min="262" max="262" width="64.28515625" style="4" customWidth="1"/>
    <col min="263" max="263" width="16.85546875" style="4" customWidth="1"/>
    <col min="264" max="264" width="17.7109375" style="4" customWidth="1"/>
    <col min="265" max="265" width="12.85546875" style="4" customWidth="1"/>
    <col min="266" max="266" width="14.140625" style="4" customWidth="1"/>
    <col min="267" max="267" width="10.7109375" style="4" customWidth="1"/>
    <col min="268" max="514" width="9.140625" style="4"/>
    <col min="515" max="515" width="7.28515625" style="4" customWidth="1"/>
    <col min="516" max="516" width="12" style="4" customWidth="1"/>
    <col min="517" max="517" width="11.85546875" style="4" customWidth="1"/>
    <col min="518" max="518" width="64.28515625" style="4" customWidth="1"/>
    <col min="519" max="519" width="16.85546875" style="4" customWidth="1"/>
    <col min="520" max="520" width="17.7109375" style="4" customWidth="1"/>
    <col min="521" max="521" width="12.85546875" style="4" customWidth="1"/>
    <col min="522" max="522" width="14.140625" style="4" customWidth="1"/>
    <col min="523" max="523" width="10.7109375" style="4" customWidth="1"/>
    <col min="524" max="770" width="9.140625" style="4"/>
    <col min="771" max="771" width="7.28515625" style="4" customWidth="1"/>
    <col min="772" max="772" width="12" style="4" customWidth="1"/>
    <col min="773" max="773" width="11.85546875" style="4" customWidth="1"/>
    <col min="774" max="774" width="64.28515625" style="4" customWidth="1"/>
    <col min="775" max="775" width="16.85546875" style="4" customWidth="1"/>
    <col min="776" max="776" width="17.7109375" style="4" customWidth="1"/>
    <col min="777" max="777" width="12.85546875" style="4" customWidth="1"/>
    <col min="778" max="778" width="14.140625" style="4" customWidth="1"/>
    <col min="779" max="779" width="10.7109375" style="4" customWidth="1"/>
    <col min="780" max="1026" width="9.140625" style="4"/>
    <col min="1027" max="1027" width="7.28515625" style="4" customWidth="1"/>
    <col min="1028" max="1028" width="12" style="4" customWidth="1"/>
    <col min="1029" max="1029" width="11.85546875" style="4" customWidth="1"/>
    <col min="1030" max="1030" width="64.28515625" style="4" customWidth="1"/>
    <col min="1031" max="1031" width="16.85546875" style="4" customWidth="1"/>
    <col min="1032" max="1032" width="17.7109375" style="4" customWidth="1"/>
    <col min="1033" max="1033" width="12.85546875" style="4" customWidth="1"/>
    <col min="1034" max="1034" width="14.140625" style="4" customWidth="1"/>
    <col min="1035" max="1035" width="10.7109375" style="4" customWidth="1"/>
    <col min="1036" max="1282" width="9.140625" style="4"/>
    <col min="1283" max="1283" width="7.28515625" style="4" customWidth="1"/>
    <col min="1284" max="1284" width="12" style="4" customWidth="1"/>
    <col min="1285" max="1285" width="11.85546875" style="4" customWidth="1"/>
    <col min="1286" max="1286" width="64.28515625" style="4" customWidth="1"/>
    <col min="1287" max="1287" width="16.85546875" style="4" customWidth="1"/>
    <col min="1288" max="1288" width="17.7109375" style="4" customWidth="1"/>
    <col min="1289" max="1289" width="12.85546875" style="4" customWidth="1"/>
    <col min="1290" max="1290" width="14.140625" style="4" customWidth="1"/>
    <col min="1291" max="1291" width="10.7109375" style="4" customWidth="1"/>
    <col min="1292" max="1538" width="9.140625" style="4"/>
    <col min="1539" max="1539" width="7.28515625" style="4" customWidth="1"/>
    <col min="1540" max="1540" width="12" style="4" customWidth="1"/>
    <col min="1541" max="1541" width="11.85546875" style="4" customWidth="1"/>
    <col min="1542" max="1542" width="64.28515625" style="4" customWidth="1"/>
    <col min="1543" max="1543" width="16.85546875" style="4" customWidth="1"/>
    <col min="1544" max="1544" width="17.7109375" style="4" customWidth="1"/>
    <col min="1545" max="1545" width="12.85546875" style="4" customWidth="1"/>
    <col min="1546" max="1546" width="14.140625" style="4" customWidth="1"/>
    <col min="1547" max="1547" width="10.7109375" style="4" customWidth="1"/>
    <col min="1548" max="1794" width="9.140625" style="4"/>
    <col min="1795" max="1795" width="7.28515625" style="4" customWidth="1"/>
    <col min="1796" max="1796" width="12" style="4" customWidth="1"/>
    <col min="1797" max="1797" width="11.85546875" style="4" customWidth="1"/>
    <col min="1798" max="1798" width="64.28515625" style="4" customWidth="1"/>
    <col min="1799" max="1799" width="16.85546875" style="4" customWidth="1"/>
    <col min="1800" max="1800" width="17.7109375" style="4" customWidth="1"/>
    <col min="1801" max="1801" width="12.85546875" style="4" customWidth="1"/>
    <col min="1802" max="1802" width="14.140625" style="4" customWidth="1"/>
    <col min="1803" max="1803" width="10.7109375" style="4" customWidth="1"/>
    <col min="1804" max="2050" width="9.140625" style="4"/>
    <col min="2051" max="2051" width="7.28515625" style="4" customWidth="1"/>
    <col min="2052" max="2052" width="12" style="4" customWidth="1"/>
    <col min="2053" max="2053" width="11.85546875" style="4" customWidth="1"/>
    <col min="2054" max="2054" width="64.28515625" style="4" customWidth="1"/>
    <col min="2055" max="2055" width="16.85546875" style="4" customWidth="1"/>
    <col min="2056" max="2056" width="17.7109375" style="4" customWidth="1"/>
    <col min="2057" max="2057" width="12.85546875" style="4" customWidth="1"/>
    <col min="2058" max="2058" width="14.140625" style="4" customWidth="1"/>
    <col min="2059" max="2059" width="10.7109375" style="4" customWidth="1"/>
    <col min="2060" max="2306" width="9.140625" style="4"/>
    <col min="2307" max="2307" width="7.28515625" style="4" customWidth="1"/>
    <col min="2308" max="2308" width="12" style="4" customWidth="1"/>
    <col min="2309" max="2309" width="11.85546875" style="4" customWidth="1"/>
    <col min="2310" max="2310" width="64.28515625" style="4" customWidth="1"/>
    <col min="2311" max="2311" width="16.85546875" style="4" customWidth="1"/>
    <col min="2312" max="2312" width="17.7109375" style="4" customWidth="1"/>
    <col min="2313" max="2313" width="12.85546875" style="4" customWidth="1"/>
    <col min="2314" max="2314" width="14.140625" style="4" customWidth="1"/>
    <col min="2315" max="2315" width="10.7109375" style="4" customWidth="1"/>
    <col min="2316" max="2562" width="9.140625" style="4"/>
    <col min="2563" max="2563" width="7.28515625" style="4" customWidth="1"/>
    <col min="2564" max="2564" width="12" style="4" customWidth="1"/>
    <col min="2565" max="2565" width="11.85546875" style="4" customWidth="1"/>
    <col min="2566" max="2566" width="64.28515625" style="4" customWidth="1"/>
    <col min="2567" max="2567" width="16.85546875" style="4" customWidth="1"/>
    <col min="2568" max="2568" width="17.7109375" style="4" customWidth="1"/>
    <col min="2569" max="2569" width="12.85546875" style="4" customWidth="1"/>
    <col min="2570" max="2570" width="14.140625" style="4" customWidth="1"/>
    <col min="2571" max="2571" width="10.7109375" style="4" customWidth="1"/>
    <col min="2572" max="2818" width="9.140625" style="4"/>
    <col min="2819" max="2819" width="7.28515625" style="4" customWidth="1"/>
    <col min="2820" max="2820" width="12" style="4" customWidth="1"/>
    <col min="2821" max="2821" width="11.85546875" style="4" customWidth="1"/>
    <col min="2822" max="2822" width="64.28515625" style="4" customWidth="1"/>
    <col min="2823" max="2823" width="16.85546875" style="4" customWidth="1"/>
    <col min="2824" max="2824" width="17.7109375" style="4" customWidth="1"/>
    <col min="2825" max="2825" width="12.85546875" style="4" customWidth="1"/>
    <col min="2826" max="2826" width="14.140625" style="4" customWidth="1"/>
    <col min="2827" max="2827" width="10.7109375" style="4" customWidth="1"/>
    <col min="2828" max="3074" width="9.140625" style="4"/>
    <col min="3075" max="3075" width="7.28515625" style="4" customWidth="1"/>
    <col min="3076" max="3076" width="12" style="4" customWidth="1"/>
    <col min="3077" max="3077" width="11.85546875" style="4" customWidth="1"/>
    <col min="3078" max="3078" width="64.28515625" style="4" customWidth="1"/>
    <col min="3079" max="3079" width="16.85546875" style="4" customWidth="1"/>
    <col min="3080" max="3080" width="17.7109375" style="4" customWidth="1"/>
    <col min="3081" max="3081" width="12.85546875" style="4" customWidth="1"/>
    <col min="3082" max="3082" width="14.140625" style="4" customWidth="1"/>
    <col min="3083" max="3083" width="10.7109375" style="4" customWidth="1"/>
    <col min="3084" max="3330" width="9.140625" style="4"/>
    <col min="3331" max="3331" width="7.28515625" style="4" customWidth="1"/>
    <col min="3332" max="3332" width="12" style="4" customWidth="1"/>
    <col min="3333" max="3333" width="11.85546875" style="4" customWidth="1"/>
    <col min="3334" max="3334" width="64.28515625" style="4" customWidth="1"/>
    <col min="3335" max="3335" width="16.85546875" style="4" customWidth="1"/>
    <col min="3336" max="3336" width="17.7109375" style="4" customWidth="1"/>
    <col min="3337" max="3337" width="12.85546875" style="4" customWidth="1"/>
    <col min="3338" max="3338" width="14.140625" style="4" customWidth="1"/>
    <col min="3339" max="3339" width="10.7109375" style="4" customWidth="1"/>
    <col min="3340" max="3586" width="9.140625" style="4"/>
    <col min="3587" max="3587" width="7.28515625" style="4" customWidth="1"/>
    <col min="3588" max="3588" width="12" style="4" customWidth="1"/>
    <col min="3589" max="3589" width="11.85546875" style="4" customWidth="1"/>
    <col min="3590" max="3590" width="64.28515625" style="4" customWidth="1"/>
    <col min="3591" max="3591" width="16.85546875" style="4" customWidth="1"/>
    <col min="3592" max="3592" width="17.7109375" style="4" customWidth="1"/>
    <col min="3593" max="3593" width="12.85546875" style="4" customWidth="1"/>
    <col min="3594" max="3594" width="14.140625" style="4" customWidth="1"/>
    <col min="3595" max="3595" width="10.7109375" style="4" customWidth="1"/>
    <col min="3596" max="3842" width="9.140625" style="4"/>
    <col min="3843" max="3843" width="7.28515625" style="4" customWidth="1"/>
    <col min="3844" max="3844" width="12" style="4" customWidth="1"/>
    <col min="3845" max="3845" width="11.85546875" style="4" customWidth="1"/>
    <col min="3846" max="3846" width="64.28515625" style="4" customWidth="1"/>
    <col min="3847" max="3847" width="16.85546875" style="4" customWidth="1"/>
    <col min="3848" max="3848" width="17.7109375" style="4" customWidth="1"/>
    <col min="3849" max="3849" width="12.85546875" style="4" customWidth="1"/>
    <col min="3850" max="3850" width="14.140625" style="4" customWidth="1"/>
    <col min="3851" max="3851" width="10.7109375" style="4" customWidth="1"/>
    <col min="3852" max="4098" width="9.140625" style="4"/>
    <col min="4099" max="4099" width="7.28515625" style="4" customWidth="1"/>
    <col min="4100" max="4100" width="12" style="4" customWidth="1"/>
    <col min="4101" max="4101" width="11.85546875" style="4" customWidth="1"/>
    <col min="4102" max="4102" width="64.28515625" style="4" customWidth="1"/>
    <col min="4103" max="4103" width="16.85546875" style="4" customWidth="1"/>
    <col min="4104" max="4104" width="17.7109375" style="4" customWidth="1"/>
    <col min="4105" max="4105" width="12.85546875" style="4" customWidth="1"/>
    <col min="4106" max="4106" width="14.140625" style="4" customWidth="1"/>
    <col min="4107" max="4107" width="10.7109375" style="4" customWidth="1"/>
    <col min="4108" max="4354" width="9.140625" style="4"/>
    <col min="4355" max="4355" width="7.28515625" style="4" customWidth="1"/>
    <col min="4356" max="4356" width="12" style="4" customWidth="1"/>
    <col min="4357" max="4357" width="11.85546875" style="4" customWidth="1"/>
    <col min="4358" max="4358" width="64.28515625" style="4" customWidth="1"/>
    <col min="4359" max="4359" width="16.85546875" style="4" customWidth="1"/>
    <col min="4360" max="4360" width="17.7109375" style="4" customWidth="1"/>
    <col min="4361" max="4361" width="12.85546875" style="4" customWidth="1"/>
    <col min="4362" max="4362" width="14.140625" style="4" customWidth="1"/>
    <col min="4363" max="4363" width="10.7109375" style="4" customWidth="1"/>
    <col min="4364" max="4610" width="9.140625" style="4"/>
    <col min="4611" max="4611" width="7.28515625" style="4" customWidth="1"/>
    <col min="4612" max="4612" width="12" style="4" customWidth="1"/>
    <col min="4613" max="4613" width="11.85546875" style="4" customWidth="1"/>
    <col min="4614" max="4614" width="64.28515625" style="4" customWidth="1"/>
    <col min="4615" max="4615" width="16.85546875" style="4" customWidth="1"/>
    <col min="4616" max="4616" width="17.7109375" style="4" customWidth="1"/>
    <col min="4617" max="4617" width="12.85546875" style="4" customWidth="1"/>
    <col min="4618" max="4618" width="14.140625" style="4" customWidth="1"/>
    <col min="4619" max="4619" width="10.7109375" style="4" customWidth="1"/>
    <col min="4620" max="4866" width="9.140625" style="4"/>
    <col min="4867" max="4867" width="7.28515625" style="4" customWidth="1"/>
    <col min="4868" max="4868" width="12" style="4" customWidth="1"/>
    <col min="4869" max="4869" width="11.85546875" style="4" customWidth="1"/>
    <col min="4870" max="4870" width="64.28515625" style="4" customWidth="1"/>
    <col min="4871" max="4871" width="16.85546875" style="4" customWidth="1"/>
    <col min="4872" max="4872" width="17.7109375" style="4" customWidth="1"/>
    <col min="4873" max="4873" width="12.85546875" style="4" customWidth="1"/>
    <col min="4874" max="4874" width="14.140625" style="4" customWidth="1"/>
    <col min="4875" max="4875" width="10.7109375" style="4" customWidth="1"/>
    <col min="4876" max="5122" width="9.140625" style="4"/>
    <col min="5123" max="5123" width="7.28515625" style="4" customWidth="1"/>
    <col min="5124" max="5124" width="12" style="4" customWidth="1"/>
    <col min="5125" max="5125" width="11.85546875" style="4" customWidth="1"/>
    <col min="5126" max="5126" width="64.28515625" style="4" customWidth="1"/>
    <col min="5127" max="5127" width="16.85546875" style="4" customWidth="1"/>
    <col min="5128" max="5128" width="17.7109375" style="4" customWidth="1"/>
    <col min="5129" max="5129" width="12.85546875" style="4" customWidth="1"/>
    <col min="5130" max="5130" width="14.140625" style="4" customWidth="1"/>
    <col min="5131" max="5131" width="10.7109375" style="4" customWidth="1"/>
    <col min="5132" max="5378" width="9.140625" style="4"/>
    <col min="5379" max="5379" width="7.28515625" style="4" customWidth="1"/>
    <col min="5380" max="5380" width="12" style="4" customWidth="1"/>
    <col min="5381" max="5381" width="11.85546875" style="4" customWidth="1"/>
    <col min="5382" max="5382" width="64.28515625" style="4" customWidth="1"/>
    <col min="5383" max="5383" width="16.85546875" style="4" customWidth="1"/>
    <col min="5384" max="5384" width="17.7109375" style="4" customWidth="1"/>
    <col min="5385" max="5385" width="12.85546875" style="4" customWidth="1"/>
    <col min="5386" max="5386" width="14.140625" style="4" customWidth="1"/>
    <col min="5387" max="5387" width="10.7109375" style="4" customWidth="1"/>
    <col min="5388" max="5634" width="9.140625" style="4"/>
    <col min="5635" max="5635" width="7.28515625" style="4" customWidth="1"/>
    <col min="5636" max="5636" width="12" style="4" customWidth="1"/>
    <col min="5637" max="5637" width="11.85546875" style="4" customWidth="1"/>
    <col min="5638" max="5638" width="64.28515625" style="4" customWidth="1"/>
    <col min="5639" max="5639" width="16.85546875" style="4" customWidth="1"/>
    <col min="5640" max="5640" width="17.7109375" style="4" customWidth="1"/>
    <col min="5641" max="5641" width="12.85546875" style="4" customWidth="1"/>
    <col min="5642" max="5642" width="14.140625" style="4" customWidth="1"/>
    <col min="5643" max="5643" width="10.7109375" style="4" customWidth="1"/>
    <col min="5644" max="5890" width="9.140625" style="4"/>
    <col min="5891" max="5891" width="7.28515625" style="4" customWidth="1"/>
    <col min="5892" max="5892" width="12" style="4" customWidth="1"/>
    <col min="5893" max="5893" width="11.85546875" style="4" customWidth="1"/>
    <col min="5894" max="5894" width="64.28515625" style="4" customWidth="1"/>
    <col min="5895" max="5895" width="16.85546875" style="4" customWidth="1"/>
    <col min="5896" max="5896" width="17.7109375" style="4" customWidth="1"/>
    <col min="5897" max="5897" width="12.85546875" style="4" customWidth="1"/>
    <col min="5898" max="5898" width="14.140625" style="4" customWidth="1"/>
    <col min="5899" max="5899" width="10.7109375" style="4" customWidth="1"/>
    <col min="5900" max="6146" width="9.140625" style="4"/>
    <col min="6147" max="6147" width="7.28515625" style="4" customWidth="1"/>
    <col min="6148" max="6148" width="12" style="4" customWidth="1"/>
    <col min="6149" max="6149" width="11.85546875" style="4" customWidth="1"/>
    <col min="6150" max="6150" width="64.28515625" style="4" customWidth="1"/>
    <col min="6151" max="6151" width="16.85546875" style="4" customWidth="1"/>
    <col min="6152" max="6152" width="17.7109375" style="4" customWidth="1"/>
    <col min="6153" max="6153" width="12.85546875" style="4" customWidth="1"/>
    <col min="6154" max="6154" width="14.140625" style="4" customWidth="1"/>
    <col min="6155" max="6155" width="10.7109375" style="4" customWidth="1"/>
    <col min="6156" max="6402" width="9.140625" style="4"/>
    <col min="6403" max="6403" width="7.28515625" style="4" customWidth="1"/>
    <col min="6404" max="6404" width="12" style="4" customWidth="1"/>
    <col min="6405" max="6405" width="11.85546875" style="4" customWidth="1"/>
    <col min="6406" max="6406" width="64.28515625" style="4" customWidth="1"/>
    <col min="6407" max="6407" width="16.85546875" style="4" customWidth="1"/>
    <col min="6408" max="6408" width="17.7109375" style="4" customWidth="1"/>
    <col min="6409" max="6409" width="12.85546875" style="4" customWidth="1"/>
    <col min="6410" max="6410" width="14.140625" style="4" customWidth="1"/>
    <col min="6411" max="6411" width="10.7109375" style="4" customWidth="1"/>
    <col min="6412" max="6658" width="9.140625" style="4"/>
    <col min="6659" max="6659" width="7.28515625" style="4" customWidth="1"/>
    <col min="6660" max="6660" width="12" style="4" customWidth="1"/>
    <col min="6661" max="6661" width="11.85546875" style="4" customWidth="1"/>
    <col min="6662" max="6662" width="64.28515625" style="4" customWidth="1"/>
    <col min="6663" max="6663" width="16.85546875" style="4" customWidth="1"/>
    <col min="6664" max="6664" width="17.7109375" style="4" customWidth="1"/>
    <col min="6665" max="6665" width="12.85546875" style="4" customWidth="1"/>
    <col min="6666" max="6666" width="14.140625" style="4" customWidth="1"/>
    <col min="6667" max="6667" width="10.7109375" style="4" customWidth="1"/>
    <col min="6668" max="6914" width="9.140625" style="4"/>
    <col min="6915" max="6915" width="7.28515625" style="4" customWidth="1"/>
    <col min="6916" max="6916" width="12" style="4" customWidth="1"/>
    <col min="6917" max="6917" width="11.85546875" style="4" customWidth="1"/>
    <col min="6918" max="6918" width="64.28515625" style="4" customWidth="1"/>
    <col min="6919" max="6919" width="16.85546875" style="4" customWidth="1"/>
    <col min="6920" max="6920" width="17.7109375" style="4" customWidth="1"/>
    <col min="6921" max="6921" width="12.85546875" style="4" customWidth="1"/>
    <col min="6922" max="6922" width="14.140625" style="4" customWidth="1"/>
    <col min="6923" max="6923" width="10.7109375" style="4" customWidth="1"/>
    <col min="6924" max="7170" width="9.140625" style="4"/>
    <col min="7171" max="7171" width="7.28515625" style="4" customWidth="1"/>
    <col min="7172" max="7172" width="12" style="4" customWidth="1"/>
    <col min="7173" max="7173" width="11.85546875" style="4" customWidth="1"/>
    <col min="7174" max="7174" width="64.28515625" style="4" customWidth="1"/>
    <col min="7175" max="7175" width="16.85546875" style="4" customWidth="1"/>
    <col min="7176" max="7176" width="17.7109375" style="4" customWidth="1"/>
    <col min="7177" max="7177" width="12.85546875" style="4" customWidth="1"/>
    <col min="7178" max="7178" width="14.140625" style="4" customWidth="1"/>
    <col min="7179" max="7179" width="10.7109375" style="4" customWidth="1"/>
    <col min="7180" max="7426" width="9.140625" style="4"/>
    <col min="7427" max="7427" width="7.28515625" style="4" customWidth="1"/>
    <col min="7428" max="7428" width="12" style="4" customWidth="1"/>
    <col min="7429" max="7429" width="11.85546875" style="4" customWidth="1"/>
    <col min="7430" max="7430" width="64.28515625" style="4" customWidth="1"/>
    <col min="7431" max="7431" width="16.85546875" style="4" customWidth="1"/>
    <col min="7432" max="7432" width="17.7109375" style="4" customWidth="1"/>
    <col min="7433" max="7433" width="12.85546875" style="4" customWidth="1"/>
    <col min="7434" max="7434" width="14.140625" style="4" customWidth="1"/>
    <col min="7435" max="7435" width="10.7109375" style="4" customWidth="1"/>
    <col min="7436" max="7682" width="9.140625" style="4"/>
    <col min="7683" max="7683" width="7.28515625" style="4" customWidth="1"/>
    <col min="7684" max="7684" width="12" style="4" customWidth="1"/>
    <col min="7685" max="7685" width="11.85546875" style="4" customWidth="1"/>
    <col min="7686" max="7686" width="64.28515625" style="4" customWidth="1"/>
    <col min="7687" max="7687" width="16.85546875" style="4" customWidth="1"/>
    <col min="7688" max="7688" width="17.7109375" style="4" customWidth="1"/>
    <col min="7689" max="7689" width="12.85546875" style="4" customWidth="1"/>
    <col min="7690" max="7690" width="14.140625" style="4" customWidth="1"/>
    <col min="7691" max="7691" width="10.7109375" style="4" customWidth="1"/>
    <col min="7692" max="7938" width="9.140625" style="4"/>
    <col min="7939" max="7939" width="7.28515625" style="4" customWidth="1"/>
    <col min="7940" max="7940" width="12" style="4" customWidth="1"/>
    <col min="7941" max="7941" width="11.85546875" style="4" customWidth="1"/>
    <col min="7942" max="7942" width="64.28515625" style="4" customWidth="1"/>
    <col min="7943" max="7943" width="16.85546875" style="4" customWidth="1"/>
    <col min="7944" max="7944" width="17.7109375" style="4" customWidth="1"/>
    <col min="7945" max="7945" width="12.85546875" style="4" customWidth="1"/>
    <col min="7946" max="7946" width="14.140625" style="4" customWidth="1"/>
    <col min="7947" max="7947" width="10.7109375" style="4" customWidth="1"/>
    <col min="7948" max="8194" width="9.140625" style="4"/>
    <col min="8195" max="8195" width="7.28515625" style="4" customWidth="1"/>
    <col min="8196" max="8196" width="12" style="4" customWidth="1"/>
    <col min="8197" max="8197" width="11.85546875" style="4" customWidth="1"/>
    <col min="8198" max="8198" width="64.28515625" style="4" customWidth="1"/>
    <col min="8199" max="8199" width="16.85546875" style="4" customWidth="1"/>
    <col min="8200" max="8200" width="17.7109375" style="4" customWidth="1"/>
    <col min="8201" max="8201" width="12.85546875" style="4" customWidth="1"/>
    <col min="8202" max="8202" width="14.140625" style="4" customWidth="1"/>
    <col min="8203" max="8203" width="10.7109375" style="4" customWidth="1"/>
    <col min="8204" max="8450" width="9.140625" style="4"/>
    <col min="8451" max="8451" width="7.28515625" style="4" customWidth="1"/>
    <col min="8452" max="8452" width="12" style="4" customWidth="1"/>
    <col min="8453" max="8453" width="11.85546875" style="4" customWidth="1"/>
    <col min="8454" max="8454" width="64.28515625" style="4" customWidth="1"/>
    <col min="8455" max="8455" width="16.85546875" style="4" customWidth="1"/>
    <col min="8456" max="8456" width="17.7109375" style="4" customWidth="1"/>
    <col min="8457" max="8457" width="12.85546875" style="4" customWidth="1"/>
    <col min="8458" max="8458" width="14.140625" style="4" customWidth="1"/>
    <col min="8459" max="8459" width="10.7109375" style="4" customWidth="1"/>
    <col min="8460" max="8706" width="9.140625" style="4"/>
    <col min="8707" max="8707" width="7.28515625" style="4" customWidth="1"/>
    <col min="8708" max="8708" width="12" style="4" customWidth="1"/>
    <col min="8709" max="8709" width="11.85546875" style="4" customWidth="1"/>
    <col min="8710" max="8710" width="64.28515625" style="4" customWidth="1"/>
    <col min="8711" max="8711" width="16.85546875" style="4" customWidth="1"/>
    <col min="8712" max="8712" width="17.7109375" style="4" customWidth="1"/>
    <col min="8713" max="8713" width="12.85546875" style="4" customWidth="1"/>
    <col min="8714" max="8714" width="14.140625" style="4" customWidth="1"/>
    <col min="8715" max="8715" width="10.7109375" style="4" customWidth="1"/>
    <col min="8716" max="8962" width="9.140625" style="4"/>
    <col min="8963" max="8963" width="7.28515625" style="4" customWidth="1"/>
    <col min="8964" max="8964" width="12" style="4" customWidth="1"/>
    <col min="8965" max="8965" width="11.85546875" style="4" customWidth="1"/>
    <col min="8966" max="8966" width="64.28515625" style="4" customWidth="1"/>
    <col min="8967" max="8967" width="16.85546875" style="4" customWidth="1"/>
    <col min="8968" max="8968" width="17.7109375" style="4" customWidth="1"/>
    <col min="8969" max="8969" width="12.85546875" style="4" customWidth="1"/>
    <col min="8970" max="8970" width="14.140625" style="4" customWidth="1"/>
    <col min="8971" max="8971" width="10.7109375" style="4" customWidth="1"/>
    <col min="8972" max="9218" width="9.140625" style="4"/>
    <col min="9219" max="9219" width="7.28515625" style="4" customWidth="1"/>
    <col min="9220" max="9220" width="12" style="4" customWidth="1"/>
    <col min="9221" max="9221" width="11.85546875" style="4" customWidth="1"/>
    <col min="9222" max="9222" width="64.28515625" style="4" customWidth="1"/>
    <col min="9223" max="9223" width="16.85546875" style="4" customWidth="1"/>
    <col min="9224" max="9224" width="17.7109375" style="4" customWidth="1"/>
    <col min="9225" max="9225" width="12.85546875" style="4" customWidth="1"/>
    <col min="9226" max="9226" width="14.140625" style="4" customWidth="1"/>
    <col min="9227" max="9227" width="10.7109375" style="4" customWidth="1"/>
    <col min="9228" max="9474" width="9.140625" style="4"/>
    <col min="9475" max="9475" width="7.28515625" style="4" customWidth="1"/>
    <col min="9476" max="9476" width="12" style="4" customWidth="1"/>
    <col min="9477" max="9477" width="11.85546875" style="4" customWidth="1"/>
    <col min="9478" max="9478" width="64.28515625" style="4" customWidth="1"/>
    <col min="9479" max="9479" width="16.85546875" style="4" customWidth="1"/>
    <col min="9480" max="9480" width="17.7109375" style="4" customWidth="1"/>
    <col min="9481" max="9481" width="12.85546875" style="4" customWidth="1"/>
    <col min="9482" max="9482" width="14.140625" style="4" customWidth="1"/>
    <col min="9483" max="9483" width="10.7109375" style="4" customWidth="1"/>
    <col min="9484" max="9730" width="9.140625" style="4"/>
    <col min="9731" max="9731" width="7.28515625" style="4" customWidth="1"/>
    <col min="9732" max="9732" width="12" style="4" customWidth="1"/>
    <col min="9733" max="9733" width="11.85546875" style="4" customWidth="1"/>
    <col min="9734" max="9734" width="64.28515625" style="4" customWidth="1"/>
    <col min="9735" max="9735" width="16.85546875" style="4" customWidth="1"/>
    <col min="9736" max="9736" width="17.7109375" style="4" customWidth="1"/>
    <col min="9737" max="9737" width="12.85546875" style="4" customWidth="1"/>
    <col min="9738" max="9738" width="14.140625" style="4" customWidth="1"/>
    <col min="9739" max="9739" width="10.7109375" style="4" customWidth="1"/>
    <col min="9740" max="9986" width="9.140625" style="4"/>
    <col min="9987" max="9987" width="7.28515625" style="4" customWidth="1"/>
    <col min="9988" max="9988" width="12" style="4" customWidth="1"/>
    <col min="9989" max="9989" width="11.85546875" style="4" customWidth="1"/>
    <col min="9990" max="9990" width="64.28515625" style="4" customWidth="1"/>
    <col min="9991" max="9991" width="16.85546875" style="4" customWidth="1"/>
    <col min="9992" max="9992" width="17.7109375" style="4" customWidth="1"/>
    <col min="9993" max="9993" width="12.85546875" style="4" customWidth="1"/>
    <col min="9994" max="9994" width="14.140625" style="4" customWidth="1"/>
    <col min="9995" max="9995" width="10.7109375" style="4" customWidth="1"/>
    <col min="9996" max="10242" width="9.140625" style="4"/>
    <col min="10243" max="10243" width="7.28515625" style="4" customWidth="1"/>
    <col min="10244" max="10244" width="12" style="4" customWidth="1"/>
    <col min="10245" max="10245" width="11.85546875" style="4" customWidth="1"/>
    <col min="10246" max="10246" width="64.28515625" style="4" customWidth="1"/>
    <col min="10247" max="10247" width="16.85546875" style="4" customWidth="1"/>
    <col min="10248" max="10248" width="17.7109375" style="4" customWidth="1"/>
    <col min="10249" max="10249" width="12.85546875" style="4" customWidth="1"/>
    <col min="10250" max="10250" width="14.140625" style="4" customWidth="1"/>
    <col min="10251" max="10251" width="10.7109375" style="4" customWidth="1"/>
    <col min="10252" max="10498" width="9.140625" style="4"/>
    <col min="10499" max="10499" width="7.28515625" style="4" customWidth="1"/>
    <col min="10500" max="10500" width="12" style="4" customWidth="1"/>
    <col min="10501" max="10501" width="11.85546875" style="4" customWidth="1"/>
    <col min="10502" max="10502" width="64.28515625" style="4" customWidth="1"/>
    <col min="10503" max="10503" width="16.85546875" style="4" customWidth="1"/>
    <col min="10504" max="10504" width="17.7109375" style="4" customWidth="1"/>
    <col min="10505" max="10505" width="12.85546875" style="4" customWidth="1"/>
    <col min="10506" max="10506" width="14.140625" style="4" customWidth="1"/>
    <col min="10507" max="10507" width="10.7109375" style="4" customWidth="1"/>
    <col min="10508" max="10754" width="9.140625" style="4"/>
    <col min="10755" max="10755" width="7.28515625" style="4" customWidth="1"/>
    <col min="10756" max="10756" width="12" style="4" customWidth="1"/>
    <col min="10757" max="10757" width="11.85546875" style="4" customWidth="1"/>
    <col min="10758" max="10758" width="64.28515625" style="4" customWidth="1"/>
    <col min="10759" max="10759" width="16.85546875" style="4" customWidth="1"/>
    <col min="10760" max="10760" width="17.7109375" style="4" customWidth="1"/>
    <col min="10761" max="10761" width="12.85546875" style="4" customWidth="1"/>
    <col min="10762" max="10762" width="14.140625" style="4" customWidth="1"/>
    <col min="10763" max="10763" width="10.7109375" style="4" customWidth="1"/>
    <col min="10764" max="11010" width="9.140625" style="4"/>
    <col min="11011" max="11011" width="7.28515625" style="4" customWidth="1"/>
    <col min="11012" max="11012" width="12" style="4" customWidth="1"/>
    <col min="11013" max="11013" width="11.85546875" style="4" customWidth="1"/>
    <col min="11014" max="11014" width="64.28515625" style="4" customWidth="1"/>
    <col min="11015" max="11015" width="16.85546875" style="4" customWidth="1"/>
    <col min="11016" max="11016" width="17.7109375" style="4" customWidth="1"/>
    <col min="11017" max="11017" width="12.85546875" style="4" customWidth="1"/>
    <col min="11018" max="11018" width="14.140625" style="4" customWidth="1"/>
    <col min="11019" max="11019" width="10.7109375" style="4" customWidth="1"/>
    <col min="11020" max="11266" width="9.140625" style="4"/>
    <col min="11267" max="11267" width="7.28515625" style="4" customWidth="1"/>
    <col min="11268" max="11268" width="12" style="4" customWidth="1"/>
    <col min="11269" max="11269" width="11.85546875" style="4" customWidth="1"/>
    <col min="11270" max="11270" width="64.28515625" style="4" customWidth="1"/>
    <col min="11271" max="11271" width="16.85546875" style="4" customWidth="1"/>
    <col min="11272" max="11272" width="17.7109375" style="4" customWidth="1"/>
    <col min="11273" max="11273" width="12.85546875" style="4" customWidth="1"/>
    <col min="11274" max="11274" width="14.140625" style="4" customWidth="1"/>
    <col min="11275" max="11275" width="10.7109375" style="4" customWidth="1"/>
    <col min="11276" max="11522" width="9.140625" style="4"/>
    <col min="11523" max="11523" width="7.28515625" style="4" customWidth="1"/>
    <col min="11524" max="11524" width="12" style="4" customWidth="1"/>
    <col min="11525" max="11525" width="11.85546875" style="4" customWidth="1"/>
    <col min="11526" max="11526" width="64.28515625" style="4" customWidth="1"/>
    <col min="11527" max="11527" width="16.85546875" style="4" customWidth="1"/>
    <col min="11528" max="11528" width="17.7109375" style="4" customWidth="1"/>
    <col min="11529" max="11529" width="12.85546875" style="4" customWidth="1"/>
    <col min="11530" max="11530" width="14.140625" style="4" customWidth="1"/>
    <col min="11531" max="11531" width="10.7109375" style="4" customWidth="1"/>
    <col min="11532" max="11778" width="9.140625" style="4"/>
    <col min="11779" max="11779" width="7.28515625" style="4" customWidth="1"/>
    <col min="11780" max="11780" width="12" style="4" customWidth="1"/>
    <col min="11781" max="11781" width="11.85546875" style="4" customWidth="1"/>
    <col min="11782" max="11782" width="64.28515625" style="4" customWidth="1"/>
    <col min="11783" max="11783" width="16.85546875" style="4" customWidth="1"/>
    <col min="11784" max="11784" width="17.7109375" style="4" customWidth="1"/>
    <col min="11785" max="11785" width="12.85546875" style="4" customWidth="1"/>
    <col min="11786" max="11786" width="14.140625" style="4" customWidth="1"/>
    <col min="11787" max="11787" width="10.7109375" style="4" customWidth="1"/>
    <col min="11788" max="12034" width="9.140625" style="4"/>
    <col min="12035" max="12035" width="7.28515625" style="4" customWidth="1"/>
    <col min="12036" max="12036" width="12" style="4" customWidth="1"/>
    <col min="12037" max="12037" width="11.85546875" style="4" customWidth="1"/>
    <col min="12038" max="12038" width="64.28515625" style="4" customWidth="1"/>
    <col min="12039" max="12039" width="16.85546875" style="4" customWidth="1"/>
    <col min="12040" max="12040" width="17.7109375" style="4" customWidth="1"/>
    <col min="12041" max="12041" width="12.85546875" style="4" customWidth="1"/>
    <col min="12042" max="12042" width="14.140625" style="4" customWidth="1"/>
    <col min="12043" max="12043" width="10.7109375" style="4" customWidth="1"/>
    <col min="12044" max="12290" width="9.140625" style="4"/>
    <col min="12291" max="12291" width="7.28515625" style="4" customWidth="1"/>
    <col min="12292" max="12292" width="12" style="4" customWidth="1"/>
    <col min="12293" max="12293" width="11.85546875" style="4" customWidth="1"/>
    <col min="12294" max="12294" width="64.28515625" style="4" customWidth="1"/>
    <col min="12295" max="12295" width="16.85546875" style="4" customWidth="1"/>
    <col min="12296" max="12296" width="17.7109375" style="4" customWidth="1"/>
    <col min="12297" max="12297" width="12.85546875" style="4" customWidth="1"/>
    <col min="12298" max="12298" width="14.140625" style="4" customWidth="1"/>
    <col min="12299" max="12299" width="10.7109375" style="4" customWidth="1"/>
    <col min="12300" max="12546" width="9.140625" style="4"/>
    <col min="12547" max="12547" width="7.28515625" style="4" customWidth="1"/>
    <col min="12548" max="12548" width="12" style="4" customWidth="1"/>
    <col min="12549" max="12549" width="11.85546875" style="4" customWidth="1"/>
    <col min="12550" max="12550" width="64.28515625" style="4" customWidth="1"/>
    <col min="12551" max="12551" width="16.85546875" style="4" customWidth="1"/>
    <col min="12552" max="12552" width="17.7109375" style="4" customWidth="1"/>
    <col min="12553" max="12553" width="12.85546875" style="4" customWidth="1"/>
    <col min="12554" max="12554" width="14.140625" style="4" customWidth="1"/>
    <col min="12555" max="12555" width="10.7109375" style="4" customWidth="1"/>
    <col min="12556" max="12802" width="9.140625" style="4"/>
    <col min="12803" max="12803" width="7.28515625" style="4" customWidth="1"/>
    <col min="12804" max="12804" width="12" style="4" customWidth="1"/>
    <col min="12805" max="12805" width="11.85546875" style="4" customWidth="1"/>
    <col min="12806" max="12806" width="64.28515625" style="4" customWidth="1"/>
    <col min="12807" max="12807" width="16.85546875" style="4" customWidth="1"/>
    <col min="12808" max="12808" width="17.7109375" style="4" customWidth="1"/>
    <col min="12809" max="12809" width="12.85546875" style="4" customWidth="1"/>
    <col min="12810" max="12810" width="14.140625" style="4" customWidth="1"/>
    <col min="12811" max="12811" width="10.7109375" style="4" customWidth="1"/>
    <col min="12812" max="13058" width="9.140625" style="4"/>
    <col min="13059" max="13059" width="7.28515625" style="4" customWidth="1"/>
    <col min="13060" max="13060" width="12" style="4" customWidth="1"/>
    <col min="13061" max="13061" width="11.85546875" style="4" customWidth="1"/>
    <col min="13062" max="13062" width="64.28515625" style="4" customWidth="1"/>
    <col min="13063" max="13063" width="16.85546875" style="4" customWidth="1"/>
    <col min="13064" max="13064" width="17.7109375" style="4" customWidth="1"/>
    <col min="13065" max="13065" width="12.85546875" style="4" customWidth="1"/>
    <col min="13066" max="13066" width="14.140625" style="4" customWidth="1"/>
    <col min="13067" max="13067" width="10.7109375" style="4" customWidth="1"/>
    <col min="13068" max="13314" width="9.140625" style="4"/>
    <col min="13315" max="13315" width="7.28515625" style="4" customWidth="1"/>
    <col min="13316" max="13316" width="12" style="4" customWidth="1"/>
    <col min="13317" max="13317" width="11.85546875" style="4" customWidth="1"/>
    <col min="13318" max="13318" width="64.28515625" style="4" customWidth="1"/>
    <col min="13319" max="13319" width="16.85546875" style="4" customWidth="1"/>
    <col min="13320" max="13320" width="17.7109375" style="4" customWidth="1"/>
    <col min="13321" max="13321" width="12.85546875" style="4" customWidth="1"/>
    <col min="13322" max="13322" width="14.140625" style="4" customWidth="1"/>
    <col min="13323" max="13323" width="10.7109375" style="4" customWidth="1"/>
    <col min="13324" max="13570" width="9.140625" style="4"/>
    <col min="13571" max="13571" width="7.28515625" style="4" customWidth="1"/>
    <col min="13572" max="13572" width="12" style="4" customWidth="1"/>
    <col min="13573" max="13573" width="11.85546875" style="4" customWidth="1"/>
    <col min="13574" max="13574" width="64.28515625" style="4" customWidth="1"/>
    <col min="13575" max="13575" width="16.85546875" style="4" customWidth="1"/>
    <col min="13576" max="13576" width="17.7109375" style="4" customWidth="1"/>
    <col min="13577" max="13577" width="12.85546875" style="4" customWidth="1"/>
    <col min="13578" max="13578" width="14.140625" style="4" customWidth="1"/>
    <col min="13579" max="13579" width="10.7109375" style="4" customWidth="1"/>
    <col min="13580" max="13826" width="9.140625" style="4"/>
    <col min="13827" max="13827" width="7.28515625" style="4" customWidth="1"/>
    <col min="13828" max="13828" width="12" style="4" customWidth="1"/>
    <col min="13829" max="13829" width="11.85546875" style="4" customWidth="1"/>
    <col min="13830" max="13830" width="64.28515625" style="4" customWidth="1"/>
    <col min="13831" max="13831" width="16.85546875" style="4" customWidth="1"/>
    <col min="13832" max="13832" width="17.7109375" style="4" customWidth="1"/>
    <col min="13833" max="13833" width="12.85546875" style="4" customWidth="1"/>
    <col min="13834" max="13834" width="14.140625" style="4" customWidth="1"/>
    <col min="13835" max="13835" width="10.7109375" style="4" customWidth="1"/>
    <col min="13836" max="14082" width="9.140625" style="4"/>
    <col min="14083" max="14083" width="7.28515625" style="4" customWidth="1"/>
    <col min="14084" max="14084" width="12" style="4" customWidth="1"/>
    <col min="14085" max="14085" width="11.85546875" style="4" customWidth="1"/>
    <col min="14086" max="14086" width="64.28515625" style="4" customWidth="1"/>
    <col min="14087" max="14087" width="16.85546875" style="4" customWidth="1"/>
    <col min="14088" max="14088" width="17.7109375" style="4" customWidth="1"/>
    <col min="14089" max="14089" width="12.85546875" style="4" customWidth="1"/>
    <col min="14090" max="14090" width="14.140625" style="4" customWidth="1"/>
    <col min="14091" max="14091" width="10.7109375" style="4" customWidth="1"/>
    <col min="14092" max="14338" width="9.140625" style="4"/>
    <col min="14339" max="14339" width="7.28515625" style="4" customWidth="1"/>
    <col min="14340" max="14340" width="12" style="4" customWidth="1"/>
    <col min="14341" max="14341" width="11.85546875" style="4" customWidth="1"/>
    <col min="14342" max="14342" width="64.28515625" style="4" customWidth="1"/>
    <col min="14343" max="14343" width="16.85546875" style="4" customWidth="1"/>
    <col min="14344" max="14344" width="17.7109375" style="4" customWidth="1"/>
    <col min="14345" max="14345" width="12.85546875" style="4" customWidth="1"/>
    <col min="14346" max="14346" width="14.140625" style="4" customWidth="1"/>
    <col min="14347" max="14347" width="10.7109375" style="4" customWidth="1"/>
    <col min="14348" max="14594" width="9.140625" style="4"/>
    <col min="14595" max="14595" width="7.28515625" style="4" customWidth="1"/>
    <col min="14596" max="14596" width="12" style="4" customWidth="1"/>
    <col min="14597" max="14597" width="11.85546875" style="4" customWidth="1"/>
    <col min="14598" max="14598" width="64.28515625" style="4" customWidth="1"/>
    <col min="14599" max="14599" width="16.85546875" style="4" customWidth="1"/>
    <col min="14600" max="14600" width="17.7109375" style="4" customWidth="1"/>
    <col min="14601" max="14601" width="12.85546875" style="4" customWidth="1"/>
    <col min="14602" max="14602" width="14.140625" style="4" customWidth="1"/>
    <col min="14603" max="14603" width="10.7109375" style="4" customWidth="1"/>
    <col min="14604" max="14850" width="9.140625" style="4"/>
    <col min="14851" max="14851" width="7.28515625" style="4" customWidth="1"/>
    <col min="14852" max="14852" width="12" style="4" customWidth="1"/>
    <col min="14853" max="14853" width="11.85546875" style="4" customWidth="1"/>
    <col min="14854" max="14854" width="64.28515625" style="4" customWidth="1"/>
    <col min="14855" max="14855" width="16.85546875" style="4" customWidth="1"/>
    <col min="14856" max="14856" width="17.7109375" style="4" customWidth="1"/>
    <col min="14857" max="14857" width="12.85546875" style="4" customWidth="1"/>
    <col min="14858" max="14858" width="14.140625" style="4" customWidth="1"/>
    <col min="14859" max="14859" width="10.7109375" style="4" customWidth="1"/>
    <col min="14860" max="15106" width="9.140625" style="4"/>
    <col min="15107" max="15107" width="7.28515625" style="4" customWidth="1"/>
    <col min="15108" max="15108" width="12" style="4" customWidth="1"/>
    <col min="15109" max="15109" width="11.85546875" style="4" customWidth="1"/>
    <col min="15110" max="15110" width="64.28515625" style="4" customWidth="1"/>
    <col min="15111" max="15111" width="16.85546875" style="4" customWidth="1"/>
    <col min="15112" max="15112" width="17.7109375" style="4" customWidth="1"/>
    <col min="15113" max="15113" width="12.85546875" style="4" customWidth="1"/>
    <col min="15114" max="15114" width="14.140625" style="4" customWidth="1"/>
    <col min="15115" max="15115" width="10.7109375" style="4" customWidth="1"/>
    <col min="15116" max="15362" width="9.140625" style="4"/>
    <col min="15363" max="15363" width="7.28515625" style="4" customWidth="1"/>
    <col min="15364" max="15364" width="12" style="4" customWidth="1"/>
    <col min="15365" max="15365" width="11.85546875" style="4" customWidth="1"/>
    <col min="15366" max="15366" width="64.28515625" style="4" customWidth="1"/>
    <col min="15367" max="15367" width="16.85546875" style="4" customWidth="1"/>
    <col min="15368" max="15368" width="17.7109375" style="4" customWidth="1"/>
    <col min="15369" max="15369" width="12.85546875" style="4" customWidth="1"/>
    <col min="15370" max="15370" width="14.140625" style="4" customWidth="1"/>
    <col min="15371" max="15371" width="10.7109375" style="4" customWidth="1"/>
    <col min="15372" max="15618" width="9.140625" style="4"/>
    <col min="15619" max="15619" width="7.28515625" style="4" customWidth="1"/>
    <col min="15620" max="15620" width="12" style="4" customWidth="1"/>
    <col min="15621" max="15621" width="11.85546875" style="4" customWidth="1"/>
    <col min="15622" max="15622" width="64.28515625" style="4" customWidth="1"/>
    <col min="15623" max="15623" width="16.85546875" style="4" customWidth="1"/>
    <col min="15624" max="15624" width="17.7109375" style="4" customWidth="1"/>
    <col min="15625" max="15625" width="12.85546875" style="4" customWidth="1"/>
    <col min="15626" max="15626" width="14.140625" style="4" customWidth="1"/>
    <col min="15627" max="15627" width="10.7109375" style="4" customWidth="1"/>
    <col min="15628" max="15874" width="9.140625" style="4"/>
    <col min="15875" max="15875" width="7.28515625" style="4" customWidth="1"/>
    <col min="15876" max="15876" width="12" style="4" customWidth="1"/>
    <col min="15877" max="15877" width="11.85546875" style="4" customWidth="1"/>
    <col min="15878" max="15878" width="64.28515625" style="4" customWidth="1"/>
    <col min="15879" max="15879" width="16.85546875" style="4" customWidth="1"/>
    <col min="15880" max="15880" width="17.7109375" style="4" customWidth="1"/>
    <col min="15881" max="15881" width="12.85546875" style="4" customWidth="1"/>
    <col min="15882" max="15882" width="14.140625" style="4" customWidth="1"/>
    <col min="15883" max="15883" width="10.7109375" style="4" customWidth="1"/>
    <col min="15884" max="16130" width="9.140625" style="4"/>
    <col min="16131" max="16131" width="7.28515625" style="4" customWidth="1"/>
    <col min="16132" max="16132" width="12" style="4" customWidth="1"/>
    <col min="16133" max="16133" width="11.85546875" style="4" customWidth="1"/>
    <col min="16134" max="16134" width="64.28515625" style="4" customWidth="1"/>
    <col min="16135" max="16135" width="16.85546875" style="4" customWidth="1"/>
    <col min="16136" max="16136" width="17.7109375" style="4" customWidth="1"/>
    <col min="16137" max="16137" width="12.85546875" style="4" customWidth="1"/>
    <col min="16138" max="16138" width="14.140625" style="4" customWidth="1"/>
    <col min="16139" max="16139" width="10.7109375" style="4" customWidth="1"/>
    <col min="16140" max="16384" width="9.140625" style="4"/>
  </cols>
  <sheetData>
    <row r="1" spans="1:9" x14ac:dyDescent="0.3">
      <c r="G1" s="77" t="s">
        <v>124</v>
      </c>
      <c r="H1" s="5"/>
    </row>
    <row r="2" spans="1:9" x14ac:dyDescent="0.3">
      <c r="G2" s="77" t="s">
        <v>35</v>
      </c>
    </row>
    <row r="3" spans="1:9" x14ac:dyDescent="0.3">
      <c r="G3" s="77" t="s">
        <v>59</v>
      </c>
    </row>
    <row r="5" spans="1:9" ht="48.75" customHeight="1" x14ac:dyDescent="0.3">
      <c r="A5" s="165" t="s">
        <v>127</v>
      </c>
      <c r="B5" s="165"/>
      <c r="C5" s="165"/>
      <c r="D5" s="165"/>
      <c r="E5" s="165"/>
      <c r="F5" s="165"/>
      <c r="G5" s="165"/>
      <c r="H5" s="78"/>
    </row>
    <row r="7" spans="1:9" x14ac:dyDescent="0.3">
      <c r="F7" s="152" t="s">
        <v>33</v>
      </c>
      <c r="G7" s="152"/>
    </row>
    <row r="8" spans="1:9" s="14" customFormat="1" ht="57.75" customHeight="1" x14ac:dyDescent="0.25">
      <c r="B8" s="166" t="s">
        <v>45</v>
      </c>
      <c r="C8" s="167"/>
      <c r="D8" s="168" t="s">
        <v>75</v>
      </c>
      <c r="E8" s="170" t="s">
        <v>41</v>
      </c>
      <c r="F8" s="170"/>
      <c r="G8" s="170"/>
    </row>
    <row r="9" spans="1:9" s="14" customFormat="1" ht="34.5" x14ac:dyDescent="0.25">
      <c r="B9" s="16" t="s">
        <v>29</v>
      </c>
      <c r="C9" s="16" t="s">
        <v>30</v>
      </c>
      <c r="D9" s="169"/>
      <c r="E9" s="16" t="s">
        <v>12</v>
      </c>
      <c r="F9" s="16" t="s">
        <v>13</v>
      </c>
      <c r="G9" s="16" t="s">
        <v>14</v>
      </c>
    </row>
    <row r="10" spans="1:9" s="14" customFormat="1" x14ac:dyDescent="0.25">
      <c r="B10" s="58"/>
      <c r="C10" s="58"/>
      <c r="D10" s="74" t="s">
        <v>67</v>
      </c>
      <c r="E10" s="82">
        <f t="shared" ref="E10:G10" si="0">E12</f>
        <v>0</v>
      </c>
      <c r="F10" s="82">
        <f t="shared" si="0"/>
        <v>0</v>
      </c>
      <c r="G10" s="82">
        <f t="shared" si="0"/>
        <v>0</v>
      </c>
      <c r="I10" s="80"/>
    </row>
    <row r="11" spans="1:9" s="14" customFormat="1" x14ac:dyDescent="0.25">
      <c r="B11" s="57"/>
      <c r="C11" s="57"/>
      <c r="D11" s="87" t="s">
        <v>68</v>
      </c>
      <c r="E11" s="60"/>
      <c r="F11" s="60"/>
      <c r="G11" s="33"/>
    </row>
    <row r="12" spans="1:9" s="81" customFormat="1" ht="34.5" x14ac:dyDescent="0.25">
      <c r="B12" s="61"/>
      <c r="C12" s="62"/>
      <c r="D12" s="59" t="s">
        <v>69</v>
      </c>
      <c r="E12" s="82">
        <f>E14</f>
        <v>0</v>
      </c>
      <c r="F12" s="82">
        <f t="shared" ref="F12:G12" si="1">F14</f>
        <v>0</v>
      </c>
      <c r="G12" s="82">
        <f t="shared" si="1"/>
        <v>0</v>
      </c>
      <c r="H12" s="83"/>
      <c r="I12" s="84"/>
    </row>
    <row r="13" spans="1:9" s="14" customFormat="1" x14ac:dyDescent="0.25">
      <c r="B13" s="56"/>
      <c r="C13" s="56"/>
      <c r="D13" s="87" t="s">
        <v>70</v>
      </c>
      <c r="E13" s="79"/>
      <c r="F13" s="79"/>
      <c r="G13" s="34"/>
    </row>
    <row r="14" spans="1:9" s="14" customFormat="1" ht="35.25" customHeight="1" x14ac:dyDescent="0.25">
      <c r="B14" s="61">
        <v>1049</v>
      </c>
      <c r="C14" s="61">
        <v>21020</v>
      </c>
      <c r="D14" s="74" t="s">
        <v>130</v>
      </c>
      <c r="E14" s="85">
        <f>E16+E17</f>
        <v>0</v>
      </c>
      <c r="F14" s="85">
        <f t="shared" ref="F14:G14" si="2">F16+F17</f>
        <v>0</v>
      </c>
      <c r="G14" s="85">
        <f t="shared" si="2"/>
        <v>0</v>
      </c>
    </row>
    <row r="15" spans="1:9" s="14" customFormat="1" x14ac:dyDescent="0.25">
      <c r="B15" s="86"/>
      <c r="C15" s="86"/>
      <c r="D15" s="87" t="s">
        <v>7</v>
      </c>
      <c r="E15" s="88"/>
      <c r="F15" s="88"/>
      <c r="G15" s="34"/>
    </row>
    <row r="16" spans="1:9" s="81" customFormat="1" x14ac:dyDescent="0.25">
      <c r="B16" s="91"/>
      <c r="C16" s="91"/>
      <c r="D16" s="61" t="s">
        <v>88</v>
      </c>
      <c r="E16" s="85">
        <f t="shared" ref="E16:G16" si="3">-E17</f>
        <v>-200000</v>
      </c>
      <c r="F16" s="85">
        <f t="shared" si="3"/>
        <v>-1420000</v>
      </c>
      <c r="G16" s="85">
        <f t="shared" si="3"/>
        <v>-2322261</v>
      </c>
      <c r="H16" s="92"/>
    </row>
    <row r="17" spans="2:10" s="81" customFormat="1" ht="34.5" x14ac:dyDescent="0.25">
      <c r="B17" s="93"/>
      <c r="C17" s="93"/>
      <c r="D17" s="74" t="s">
        <v>8</v>
      </c>
      <c r="E17" s="85">
        <f>E19+E21</f>
        <v>200000</v>
      </c>
      <c r="F17" s="85">
        <f t="shared" ref="F17:G17" si="4">F19+F21</f>
        <v>1420000</v>
      </c>
      <c r="G17" s="85">
        <f t="shared" si="4"/>
        <v>2322261</v>
      </c>
      <c r="H17" s="92"/>
      <c r="I17" s="92"/>
      <c r="J17" s="92"/>
    </row>
    <row r="18" spans="2:10" x14ac:dyDescent="0.3">
      <c r="B18" s="89"/>
      <c r="C18" s="89"/>
      <c r="D18" s="87" t="s">
        <v>76</v>
      </c>
      <c r="E18" s="87"/>
      <c r="F18" s="87"/>
      <c r="G18" s="34"/>
    </row>
    <row r="19" spans="2:10" ht="34.5" x14ac:dyDescent="0.3">
      <c r="B19" s="89"/>
      <c r="C19" s="132" t="s">
        <v>71</v>
      </c>
      <c r="D19" s="16" t="s">
        <v>72</v>
      </c>
      <c r="E19" s="133">
        <f>SUM(E20)</f>
        <v>9150</v>
      </c>
      <c r="F19" s="33">
        <f>SUM(F20)</f>
        <v>82350</v>
      </c>
      <c r="G19" s="133">
        <f>SUM(G20)</f>
        <v>91500</v>
      </c>
    </row>
    <row r="20" spans="2:10" ht="51.75" x14ac:dyDescent="0.3">
      <c r="B20" s="89"/>
      <c r="C20" s="132"/>
      <c r="D20" s="134" t="s">
        <v>109</v>
      </c>
      <c r="E20" s="34">
        <v>9150</v>
      </c>
      <c r="F20" s="34">
        <v>82350</v>
      </c>
      <c r="G20" s="34">
        <v>91500</v>
      </c>
    </row>
    <row r="21" spans="2:10" ht="34.5" x14ac:dyDescent="0.3">
      <c r="B21" s="56"/>
      <c r="C21" s="132" t="s">
        <v>73</v>
      </c>
      <c r="D21" s="16" t="s">
        <v>74</v>
      </c>
      <c r="E21" s="33">
        <f>SUM(E22:E26)</f>
        <v>190850</v>
      </c>
      <c r="F21" s="33">
        <f>SUM(F22:F26)</f>
        <v>1337650</v>
      </c>
      <c r="G21" s="33">
        <f>SUM(G22:G26)</f>
        <v>2230761</v>
      </c>
    </row>
    <row r="22" spans="2:10" ht="51.75" x14ac:dyDescent="0.3">
      <c r="B22" s="56"/>
      <c r="C22" s="135"/>
      <c r="D22" s="134" t="s">
        <v>110</v>
      </c>
      <c r="E22" s="34">
        <v>0</v>
      </c>
      <c r="F22" s="34">
        <v>284800</v>
      </c>
      <c r="G22" s="34">
        <v>484800</v>
      </c>
    </row>
    <row r="23" spans="2:10" ht="51.75" x14ac:dyDescent="0.3">
      <c r="B23" s="56"/>
      <c r="C23" s="135"/>
      <c r="D23" s="134" t="s">
        <v>111</v>
      </c>
      <c r="E23" s="34">
        <v>98400</v>
      </c>
      <c r="F23" s="34">
        <v>193600</v>
      </c>
      <c r="G23" s="34">
        <v>492000</v>
      </c>
    </row>
    <row r="24" spans="2:10" ht="103.5" x14ac:dyDescent="0.3">
      <c r="B24" s="56"/>
      <c r="C24" s="135"/>
      <c r="D24" s="134" t="s">
        <v>112</v>
      </c>
      <c r="E24" s="34">
        <v>92450</v>
      </c>
      <c r="F24" s="34">
        <v>154249</v>
      </c>
      <c r="G24" s="34">
        <v>348960</v>
      </c>
    </row>
    <row r="25" spans="2:10" ht="51.75" x14ac:dyDescent="0.3">
      <c r="B25" s="56"/>
      <c r="C25" s="135"/>
      <c r="D25" s="134" t="s">
        <v>113</v>
      </c>
      <c r="E25" s="34">
        <v>0</v>
      </c>
      <c r="F25" s="34">
        <v>343000</v>
      </c>
      <c r="G25" s="34">
        <v>543000</v>
      </c>
    </row>
    <row r="26" spans="2:10" ht="51.75" x14ac:dyDescent="0.3">
      <c r="B26" s="25"/>
      <c r="C26" s="136"/>
      <c r="D26" s="134" t="s">
        <v>114</v>
      </c>
      <c r="E26" s="34">
        <v>0</v>
      </c>
      <c r="F26" s="34">
        <f>'2'!F24</f>
        <v>362001</v>
      </c>
      <c r="G26" s="34">
        <f>F26</f>
        <v>362001</v>
      </c>
    </row>
    <row r="27" spans="2:10" x14ac:dyDescent="0.3">
      <c r="B27" s="51"/>
      <c r="C27" s="51"/>
      <c r="D27" s="137"/>
      <c r="E27" s="137"/>
      <c r="F27" s="137"/>
      <c r="G27" s="138"/>
    </row>
    <row r="28" spans="2:10" x14ac:dyDescent="0.3">
      <c r="B28" s="51"/>
      <c r="C28" s="51"/>
      <c r="D28" s="137"/>
      <c r="E28" s="137"/>
      <c r="F28" s="137"/>
      <c r="G28" s="138"/>
    </row>
    <row r="30" spans="2:10" x14ac:dyDescent="0.3">
      <c r="C30" s="17"/>
      <c r="D30" s="17"/>
      <c r="E30" s="19"/>
      <c r="F30" s="14"/>
    </row>
    <row r="31" spans="2:10" x14ac:dyDescent="0.3">
      <c r="C31" s="21" t="s">
        <v>38</v>
      </c>
      <c r="D31" s="13"/>
      <c r="E31" s="4"/>
      <c r="F31" s="4"/>
    </row>
    <row r="32" spans="2:10" x14ac:dyDescent="0.3">
      <c r="C32" s="21" t="s">
        <v>39</v>
      </c>
      <c r="D32" s="13"/>
      <c r="E32" s="4"/>
      <c r="F32" s="4"/>
    </row>
    <row r="33" spans="3:6" x14ac:dyDescent="0.3">
      <c r="C33" s="8"/>
      <c r="D33" s="23" t="s">
        <v>103</v>
      </c>
      <c r="E33" s="4"/>
      <c r="F33" s="4"/>
    </row>
    <row r="34" spans="3:6" x14ac:dyDescent="0.3">
      <c r="D34" s="4"/>
      <c r="E34" s="4"/>
      <c r="F34" s="4"/>
    </row>
  </sheetData>
  <mergeCells count="5">
    <mergeCell ref="A5:G5"/>
    <mergeCell ref="B8:C8"/>
    <mergeCell ref="D8:D9"/>
    <mergeCell ref="E8:G8"/>
    <mergeCell ref="F7:G7"/>
  </mergeCells>
  <phoneticPr fontId="18" type="noConversion"/>
  <pageMargins left="0.7" right="0.7" top="0.75" bottom="0.75" header="0.3" footer="0.3"/>
  <pageSetup paperSize="9" scale="42" orientation="portrait" horizontalDpi="300" verticalDpi="300" r:id="rId1"/>
  <colBreaks count="1" manualBreakCount="1">
    <brk id="8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CG30"/>
  <sheetViews>
    <sheetView topLeftCell="A7" zoomScaleNormal="100" workbookViewId="0">
      <selection activeCell="J16" sqref="J16"/>
    </sheetView>
  </sheetViews>
  <sheetFormatPr defaultRowHeight="17.25" x14ac:dyDescent="0.3"/>
  <cols>
    <col min="1" max="1" width="9.140625" style="4"/>
    <col min="2" max="2" width="8.140625" style="4" customWidth="1"/>
    <col min="3" max="3" width="10.5703125" style="4" customWidth="1"/>
    <col min="4" max="4" width="13.140625" style="4" customWidth="1"/>
    <col min="5" max="5" width="16" style="4" customWidth="1"/>
    <col min="6" max="6" width="14.42578125" style="4" customWidth="1"/>
    <col min="7" max="7" width="21.140625" style="4" customWidth="1"/>
    <col min="8" max="8" width="10.7109375" style="4" customWidth="1"/>
    <col min="9" max="9" width="27.7109375" style="4" customWidth="1"/>
    <col min="10" max="10" width="39.140625" style="4" customWidth="1"/>
    <col min="11" max="11" width="19.42578125" style="4" customWidth="1"/>
    <col min="12" max="12" width="16.7109375" style="4" customWidth="1"/>
    <col min="13" max="13" width="17" style="4" customWidth="1"/>
    <col min="14" max="15" width="9.140625" style="4"/>
    <col min="16" max="16" width="17" style="4" bestFit="1" customWidth="1"/>
    <col min="17" max="16384" width="9.140625" style="4"/>
  </cols>
  <sheetData>
    <row r="1" spans="2:85" x14ac:dyDescent="0.3">
      <c r="L1" s="171" t="s">
        <v>128</v>
      </c>
      <c r="M1" s="171"/>
    </row>
    <row r="2" spans="2:85" x14ac:dyDescent="0.3">
      <c r="K2" s="150" t="s">
        <v>35</v>
      </c>
      <c r="L2" s="150"/>
      <c r="M2" s="150"/>
    </row>
    <row r="3" spans="2:85" x14ac:dyDescent="0.3">
      <c r="D3" s="26"/>
      <c r="H3" s="6"/>
      <c r="I3" s="6"/>
      <c r="J3" s="6"/>
      <c r="K3" s="172" t="s">
        <v>49</v>
      </c>
      <c r="L3" s="172"/>
      <c r="M3" s="172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</row>
    <row r="5" spans="2:85" ht="39" customHeight="1" x14ac:dyDescent="0.3">
      <c r="B5" s="165" t="s">
        <v>100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</row>
    <row r="6" spans="2:85" ht="17.25" customHeight="1" x14ac:dyDescent="0.3"/>
    <row r="7" spans="2:85" s="27" customFormat="1" ht="56.25" customHeight="1" x14ac:dyDescent="0.3">
      <c r="B7" s="170" t="s">
        <v>50</v>
      </c>
      <c r="C7" s="170" t="s">
        <v>19</v>
      </c>
      <c r="D7" s="170"/>
      <c r="E7" s="170" t="s">
        <v>20</v>
      </c>
      <c r="F7" s="170"/>
      <c r="G7" s="170"/>
      <c r="H7" s="170"/>
      <c r="I7" s="170" t="s">
        <v>21</v>
      </c>
      <c r="J7" s="170" t="s">
        <v>22</v>
      </c>
      <c r="K7" s="170" t="s">
        <v>51</v>
      </c>
      <c r="L7" s="170"/>
      <c r="M7" s="170"/>
    </row>
    <row r="8" spans="2:85" s="27" customFormat="1" ht="34.5" x14ac:dyDescent="0.3">
      <c r="B8" s="170"/>
      <c r="C8" s="16" t="s">
        <v>52</v>
      </c>
      <c r="D8" s="16" t="s">
        <v>53</v>
      </c>
      <c r="E8" s="16" t="s">
        <v>23</v>
      </c>
      <c r="F8" s="16" t="s">
        <v>53</v>
      </c>
      <c r="G8" s="16" t="s">
        <v>54</v>
      </c>
      <c r="H8" s="16" t="s">
        <v>24</v>
      </c>
      <c r="I8" s="170"/>
      <c r="J8" s="170"/>
      <c r="K8" s="16" t="s">
        <v>25</v>
      </c>
      <c r="L8" s="16" t="s">
        <v>26</v>
      </c>
      <c r="M8" s="16" t="s">
        <v>27</v>
      </c>
    </row>
    <row r="9" spans="2:85" s="27" customFormat="1" ht="18.75" customHeight="1" x14ac:dyDescent="0.3">
      <c r="B9" s="173" t="s">
        <v>28</v>
      </c>
      <c r="C9" s="173"/>
      <c r="D9" s="173"/>
      <c r="E9" s="173"/>
      <c r="F9" s="173"/>
      <c r="G9" s="173"/>
      <c r="H9" s="173"/>
      <c r="I9" s="28"/>
      <c r="J9" s="28"/>
      <c r="K9" s="38">
        <f>K10+K17</f>
        <v>0</v>
      </c>
      <c r="L9" s="38">
        <f>L10+L17</f>
        <v>0</v>
      </c>
      <c r="M9" s="38">
        <f>M10+M17</f>
        <v>0</v>
      </c>
    </row>
    <row r="10" spans="2:85" s="27" customFormat="1" ht="19.5" customHeight="1" x14ac:dyDescent="0.3">
      <c r="B10" s="29" t="s">
        <v>17</v>
      </c>
      <c r="C10" s="29"/>
      <c r="D10" s="29"/>
      <c r="E10" s="29"/>
      <c r="F10" s="28"/>
      <c r="G10" s="28"/>
      <c r="H10" s="39"/>
      <c r="I10" s="40"/>
      <c r="J10" s="41"/>
      <c r="K10" s="30">
        <f t="shared" ref="K10:M11" si="0">K11</f>
        <v>200000</v>
      </c>
      <c r="L10" s="30">
        <f t="shared" si="0"/>
        <v>1420000</v>
      </c>
      <c r="M10" s="30">
        <f t="shared" si="0"/>
        <v>2322261</v>
      </c>
    </row>
    <row r="11" spans="2:85" s="27" customFormat="1" ht="21" customHeight="1" x14ac:dyDescent="0.3">
      <c r="B11" s="28"/>
      <c r="C11" s="16" t="s">
        <v>55</v>
      </c>
      <c r="D11" s="174" t="s">
        <v>32</v>
      </c>
      <c r="E11" s="174"/>
      <c r="F11" s="174"/>
      <c r="G11" s="174"/>
      <c r="H11" s="174"/>
      <c r="I11" s="174"/>
      <c r="J11" s="174"/>
      <c r="K11" s="30">
        <f>K12</f>
        <v>200000</v>
      </c>
      <c r="L11" s="30">
        <f t="shared" si="0"/>
        <v>1420000</v>
      </c>
      <c r="M11" s="30">
        <f t="shared" si="0"/>
        <v>2322261</v>
      </c>
    </row>
    <row r="12" spans="2:85" s="27" customFormat="1" ht="21.75" customHeight="1" x14ac:dyDescent="0.3">
      <c r="B12" s="25"/>
      <c r="C12" s="42"/>
      <c r="D12" s="10"/>
      <c r="E12" s="10" t="s">
        <v>115</v>
      </c>
      <c r="F12" s="174" t="s">
        <v>130</v>
      </c>
      <c r="G12" s="174"/>
      <c r="H12" s="174"/>
      <c r="I12" s="174"/>
      <c r="J12" s="174"/>
      <c r="K12" s="11">
        <f>'3'!E17</f>
        <v>200000</v>
      </c>
      <c r="L12" s="11">
        <f>'3'!F17</f>
        <v>1420000</v>
      </c>
      <c r="M12" s="11">
        <f>'3'!G17</f>
        <v>2322261</v>
      </c>
    </row>
    <row r="13" spans="2:85" s="27" customFormat="1" ht="35.25" customHeight="1" x14ac:dyDescent="0.3">
      <c r="B13" s="25"/>
      <c r="C13" s="42"/>
      <c r="D13" s="10"/>
      <c r="E13" s="12"/>
      <c r="F13" s="12"/>
      <c r="G13" s="174" t="s">
        <v>126</v>
      </c>
      <c r="H13" s="174"/>
      <c r="I13" s="174"/>
      <c r="J13" s="174"/>
      <c r="K13" s="174"/>
      <c r="L13" s="174"/>
      <c r="M13" s="174"/>
    </row>
    <row r="14" spans="2:85" s="27" customFormat="1" ht="18.75" customHeight="1" x14ac:dyDescent="0.3">
      <c r="B14" s="25"/>
      <c r="C14" s="42"/>
      <c r="D14" s="10"/>
      <c r="E14" s="12"/>
      <c r="F14" s="12"/>
      <c r="G14" s="12"/>
      <c r="H14" s="174" t="s">
        <v>57</v>
      </c>
      <c r="I14" s="174"/>
      <c r="J14" s="174"/>
      <c r="K14" s="174"/>
      <c r="L14" s="174"/>
      <c r="M14" s="174"/>
    </row>
    <row r="15" spans="2:85" s="27" customFormat="1" ht="35.25" customHeight="1" x14ac:dyDescent="0.3">
      <c r="B15" s="25"/>
      <c r="C15" s="42"/>
      <c r="D15" s="10"/>
      <c r="E15" s="12"/>
      <c r="F15" s="12"/>
      <c r="G15" s="12"/>
      <c r="H15" s="12"/>
      <c r="I15" s="174" t="s">
        <v>116</v>
      </c>
      <c r="J15" s="174"/>
      <c r="K15" s="174"/>
      <c r="L15" s="174"/>
      <c r="M15" s="174"/>
    </row>
    <row r="16" spans="2:85" s="27" customFormat="1" ht="36.75" customHeight="1" x14ac:dyDescent="0.3">
      <c r="B16" s="25"/>
      <c r="C16" s="42"/>
      <c r="D16" s="10"/>
      <c r="E16" s="12"/>
      <c r="F16" s="12"/>
      <c r="G16" s="12"/>
      <c r="H16" s="12"/>
      <c r="I16" s="12"/>
      <c r="J16" s="12" t="s">
        <v>117</v>
      </c>
      <c r="K16" s="43"/>
      <c r="L16" s="43" t="s">
        <v>58</v>
      </c>
      <c r="M16" s="146">
        <f>-M23</f>
        <v>64.283000000000001</v>
      </c>
    </row>
    <row r="17" spans="2:16" s="27" customFormat="1" ht="20.25" customHeight="1" x14ac:dyDescent="0.3">
      <c r="B17" s="175" t="s">
        <v>89</v>
      </c>
      <c r="C17" s="176"/>
      <c r="D17" s="176"/>
      <c r="E17" s="177"/>
      <c r="F17" s="12"/>
      <c r="G17" s="12"/>
      <c r="H17" s="12"/>
      <c r="I17" s="10"/>
      <c r="J17" s="10"/>
      <c r="K17" s="32">
        <f t="shared" ref="K17:M18" si="1">K18</f>
        <v>-200000</v>
      </c>
      <c r="L17" s="32">
        <f t="shared" si="1"/>
        <v>-1420000</v>
      </c>
      <c r="M17" s="32">
        <f t="shared" si="1"/>
        <v>-2322261</v>
      </c>
    </row>
    <row r="18" spans="2:16" ht="20.25" customHeight="1" x14ac:dyDescent="0.3">
      <c r="B18" s="25"/>
      <c r="C18" s="16" t="s">
        <v>55</v>
      </c>
      <c r="D18" s="174" t="s">
        <v>32</v>
      </c>
      <c r="E18" s="174"/>
      <c r="F18" s="174"/>
      <c r="G18" s="174"/>
      <c r="H18" s="174"/>
      <c r="I18" s="174"/>
      <c r="J18" s="174"/>
      <c r="K18" s="32">
        <f>K19</f>
        <v>-200000</v>
      </c>
      <c r="L18" s="32">
        <f t="shared" si="1"/>
        <v>-1420000</v>
      </c>
      <c r="M18" s="32">
        <f t="shared" si="1"/>
        <v>-2322261</v>
      </c>
    </row>
    <row r="19" spans="2:16" ht="21" customHeight="1" x14ac:dyDescent="0.3">
      <c r="B19" s="25"/>
      <c r="C19" s="42"/>
      <c r="D19" s="10"/>
      <c r="E19" s="10" t="s">
        <v>115</v>
      </c>
      <c r="F19" s="174" t="s">
        <v>130</v>
      </c>
      <c r="G19" s="174"/>
      <c r="H19" s="174"/>
      <c r="I19" s="174"/>
      <c r="J19" s="174"/>
      <c r="K19" s="11">
        <f>'3'!E16</f>
        <v>-200000</v>
      </c>
      <c r="L19" s="11">
        <f>'3'!F16</f>
        <v>-1420000</v>
      </c>
      <c r="M19" s="11">
        <f>'3'!G16</f>
        <v>-2322261</v>
      </c>
      <c r="P19" s="44"/>
    </row>
    <row r="20" spans="2:16" ht="36.75" customHeight="1" x14ac:dyDescent="0.3">
      <c r="B20" s="25"/>
      <c r="C20" s="42"/>
      <c r="D20" s="10"/>
      <c r="E20" s="12"/>
      <c r="F20" s="12"/>
      <c r="G20" s="174" t="s">
        <v>126</v>
      </c>
      <c r="H20" s="174"/>
      <c r="I20" s="174"/>
      <c r="J20" s="174"/>
      <c r="K20" s="174"/>
      <c r="L20" s="174"/>
      <c r="M20" s="174"/>
      <c r="P20" s="44"/>
    </row>
    <row r="21" spans="2:16" ht="21.75" customHeight="1" x14ac:dyDescent="0.3">
      <c r="B21" s="25"/>
      <c r="C21" s="42"/>
      <c r="D21" s="10"/>
      <c r="E21" s="12"/>
      <c r="F21" s="12"/>
      <c r="G21" s="12"/>
      <c r="H21" s="174" t="s">
        <v>57</v>
      </c>
      <c r="I21" s="174"/>
      <c r="J21" s="174"/>
      <c r="K21" s="174"/>
      <c r="L21" s="174"/>
      <c r="M21" s="174"/>
    </row>
    <row r="22" spans="2:16" ht="42" customHeight="1" x14ac:dyDescent="0.3">
      <c r="B22" s="25"/>
      <c r="C22" s="42"/>
      <c r="D22" s="10"/>
      <c r="E22" s="12"/>
      <c r="F22" s="12"/>
      <c r="G22" s="12"/>
      <c r="H22" s="12"/>
      <c r="I22" s="174" t="s">
        <v>116</v>
      </c>
      <c r="J22" s="174"/>
      <c r="K22" s="174"/>
      <c r="L22" s="174"/>
      <c r="M22" s="174"/>
    </row>
    <row r="23" spans="2:16" ht="38.25" customHeight="1" x14ac:dyDescent="0.3">
      <c r="B23" s="25"/>
      <c r="C23" s="42"/>
      <c r="D23" s="10"/>
      <c r="E23" s="12"/>
      <c r="F23" s="12"/>
      <c r="G23" s="12"/>
      <c r="H23" s="12"/>
      <c r="I23" s="12"/>
      <c r="J23" s="12" t="s">
        <v>117</v>
      </c>
      <c r="K23" s="43" t="s">
        <v>58</v>
      </c>
      <c r="L23" s="43" t="s">
        <v>58</v>
      </c>
      <c r="M23" s="145">
        <v>-64.283000000000001</v>
      </c>
    </row>
    <row r="27" spans="2:16" x14ac:dyDescent="0.3">
      <c r="D27" s="21" t="s">
        <v>38</v>
      </c>
      <c r="E27" s="13"/>
      <c r="F27" s="22"/>
    </row>
    <row r="28" spans="2:16" x14ac:dyDescent="0.3">
      <c r="D28" s="21" t="s">
        <v>39</v>
      </c>
      <c r="E28" s="13"/>
      <c r="F28" s="22"/>
    </row>
    <row r="29" spans="2:16" x14ac:dyDescent="0.3">
      <c r="D29" s="8"/>
      <c r="E29" s="23" t="s">
        <v>104</v>
      </c>
      <c r="F29" s="22"/>
    </row>
    <row r="30" spans="2:16" x14ac:dyDescent="0.3">
      <c r="F30" s="7"/>
    </row>
  </sheetData>
  <mergeCells count="22">
    <mergeCell ref="I15:M15"/>
    <mergeCell ref="I22:M22"/>
    <mergeCell ref="D18:J18"/>
    <mergeCell ref="F19:J19"/>
    <mergeCell ref="G20:M20"/>
    <mergeCell ref="H21:M21"/>
    <mergeCell ref="B17:E17"/>
    <mergeCell ref="B9:H9"/>
    <mergeCell ref="D11:J11"/>
    <mergeCell ref="F12:J12"/>
    <mergeCell ref="G13:M13"/>
    <mergeCell ref="H14:M14"/>
    <mergeCell ref="L1:M1"/>
    <mergeCell ref="K2:M2"/>
    <mergeCell ref="K3:M3"/>
    <mergeCell ref="B5:M5"/>
    <mergeCell ref="B7:B8"/>
    <mergeCell ref="C7:D7"/>
    <mergeCell ref="E7:H7"/>
    <mergeCell ref="I7:I8"/>
    <mergeCell ref="J7:J8"/>
    <mergeCell ref="K7:M7"/>
  </mergeCells>
  <pageMargins left="0.7" right="0.7" top="0.75" bottom="0.75" header="0.3" footer="0.3"/>
  <pageSetup paperSize="9" scale="39" orientation="portrait" horizontalDpi="300" verticalDpi="300" r:id="rId1"/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F19BE-CF48-471D-B853-E17327ECFC4F}">
  <dimension ref="B1:L23"/>
  <sheetViews>
    <sheetView topLeftCell="A7" workbookViewId="0">
      <selection activeCell="C20" sqref="C20"/>
    </sheetView>
  </sheetViews>
  <sheetFormatPr defaultRowHeight="17.25" x14ac:dyDescent="0.25"/>
  <cols>
    <col min="1" max="1" width="4.85546875" style="122" customWidth="1"/>
    <col min="2" max="2" width="16" style="121" customWidth="1"/>
    <col min="3" max="3" width="60.140625" style="122" customWidth="1"/>
    <col min="4" max="5" width="13" style="122" customWidth="1"/>
    <col min="6" max="6" width="19.7109375" style="37" customWidth="1"/>
    <col min="7" max="7" width="10.85546875" style="37" customWidth="1"/>
    <col min="8" max="8" width="22" style="37" customWidth="1"/>
    <col min="9" max="11" width="9.140625" style="122"/>
    <col min="12" max="12" width="20.7109375" style="122" customWidth="1"/>
    <col min="13" max="14" width="9.140625" style="122"/>
    <col min="15" max="15" width="11.28515625" style="122" bestFit="1" customWidth="1"/>
    <col min="16" max="16384" width="9.140625" style="122"/>
  </cols>
  <sheetData>
    <row r="1" spans="2:12" s="120" customFormat="1" x14ac:dyDescent="0.3">
      <c r="B1" s="118"/>
      <c r="C1" s="118"/>
      <c r="D1" s="118"/>
      <c r="E1" s="118"/>
      <c r="F1" s="118"/>
      <c r="G1" s="118"/>
      <c r="H1" s="119" t="s">
        <v>125</v>
      </c>
    </row>
    <row r="2" spans="2:12" s="120" customFormat="1" x14ac:dyDescent="0.3">
      <c r="B2" s="118"/>
      <c r="C2" s="118"/>
      <c r="D2" s="118"/>
      <c r="E2" s="118"/>
      <c r="F2" s="118"/>
      <c r="G2" s="118"/>
      <c r="H2" s="119" t="s">
        <v>35</v>
      </c>
    </row>
    <row r="3" spans="2:12" s="120" customFormat="1" x14ac:dyDescent="0.3">
      <c r="B3" s="118"/>
      <c r="C3" s="118"/>
      <c r="D3" s="118"/>
      <c r="E3" s="118"/>
      <c r="F3" s="118"/>
      <c r="G3" s="118"/>
      <c r="H3" s="119" t="s">
        <v>59</v>
      </c>
    </row>
    <row r="4" spans="2:12" ht="15" customHeight="1" x14ac:dyDescent="0.25"/>
    <row r="5" spans="2:12" ht="48" customHeight="1" x14ac:dyDescent="0.25">
      <c r="B5" s="178" t="s">
        <v>77</v>
      </c>
      <c r="C5" s="178"/>
      <c r="D5" s="178"/>
      <c r="E5" s="178"/>
      <c r="F5" s="178"/>
      <c r="G5" s="178"/>
      <c r="H5" s="178"/>
    </row>
    <row r="6" spans="2:12" ht="20.25" customHeight="1" x14ac:dyDescent="0.25">
      <c r="B6" s="123"/>
      <c r="C6" s="123"/>
      <c r="D6" s="123"/>
      <c r="E6" s="123"/>
      <c r="F6" s="123"/>
      <c r="G6" s="123"/>
      <c r="H6" s="123"/>
    </row>
    <row r="7" spans="2:12" ht="75" customHeight="1" x14ac:dyDescent="0.25">
      <c r="B7" s="185" t="s">
        <v>9</v>
      </c>
      <c r="C7" s="185" t="s">
        <v>10</v>
      </c>
      <c r="D7" s="185" t="s">
        <v>11</v>
      </c>
      <c r="E7" s="185" t="s">
        <v>78</v>
      </c>
      <c r="F7" s="186" t="s">
        <v>56</v>
      </c>
      <c r="G7" s="186" t="s">
        <v>79</v>
      </c>
      <c r="H7" s="186"/>
    </row>
    <row r="8" spans="2:12" ht="44.25" customHeight="1" x14ac:dyDescent="0.25">
      <c r="B8" s="185"/>
      <c r="C8" s="185"/>
      <c r="D8" s="185"/>
      <c r="E8" s="185"/>
      <c r="F8" s="186"/>
      <c r="G8" s="187" t="s">
        <v>80</v>
      </c>
      <c r="H8" s="187" t="s">
        <v>81</v>
      </c>
    </row>
    <row r="9" spans="2:12" s="125" customFormat="1" ht="21" customHeight="1" x14ac:dyDescent="0.25">
      <c r="B9" s="180" t="s">
        <v>8</v>
      </c>
      <c r="C9" s="180"/>
      <c r="D9" s="180"/>
      <c r="E9" s="180"/>
      <c r="F9" s="180"/>
      <c r="G9" s="180"/>
      <c r="H9" s="33">
        <f>+H10</f>
        <v>2322261</v>
      </c>
      <c r="I9" s="124"/>
      <c r="L9" s="45"/>
    </row>
    <row r="10" spans="2:12" s="125" customFormat="1" x14ac:dyDescent="0.25">
      <c r="B10" s="126" t="s">
        <v>82</v>
      </c>
      <c r="C10" s="16" t="s">
        <v>83</v>
      </c>
      <c r="D10" s="16" t="s">
        <v>84</v>
      </c>
      <c r="E10" s="180" t="s">
        <v>31</v>
      </c>
      <c r="F10" s="180"/>
      <c r="G10" s="180"/>
      <c r="H10" s="33">
        <f>H11</f>
        <v>2322261</v>
      </c>
      <c r="J10" s="124"/>
      <c r="L10" s="127"/>
    </row>
    <row r="11" spans="2:12" s="125" customFormat="1" ht="24" customHeight="1" x14ac:dyDescent="0.25">
      <c r="B11" s="126" t="s">
        <v>131</v>
      </c>
      <c r="C11" s="181" t="s">
        <v>130</v>
      </c>
      <c r="D11" s="180"/>
      <c r="E11" s="180"/>
      <c r="F11" s="180"/>
      <c r="G11" s="180"/>
      <c r="H11" s="33">
        <f>+H12</f>
        <v>2322261</v>
      </c>
      <c r="J11" s="124"/>
      <c r="L11" s="127"/>
    </row>
    <row r="12" spans="2:12" s="125" customFormat="1" x14ac:dyDescent="0.25">
      <c r="B12" s="182" t="s">
        <v>85</v>
      </c>
      <c r="C12" s="183"/>
      <c r="D12" s="183"/>
      <c r="E12" s="183"/>
      <c r="F12" s="183"/>
      <c r="G12" s="184"/>
      <c r="H12" s="144">
        <f>+H13+H14+H15+H16+H17+H18</f>
        <v>2322261</v>
      </c>
      <c r="J12" s="124"/>
      <c r="L12" s="127"/>
    </row>
    <row r="13" spans="2:12" s="125" customFormat="1" ht="33" x14ac:dyDescent="0.25">
      <c r="B13" s="142" t="s">
        <v>118</v>
      </c>
      <c r="C13" s="24" t="s">
        <v>86</v>
      </c>
      <c r="D13" s="9" t="s">
        <v>87</v>
      </c>
      <c r="E13" s="9" t="s">
        <v>15</v>
      </c>
      <c r="F13" s="143">
        <v>484800000</v>
      </c>
      <c r="G13" s="9">
        <v>1</v>
      </c>
      <c r="H13" s="35">
        <f t="shared" ref="H13:H18" si="0">+G13*F13/1000</f>
        <v>484800</v>
      </c>
      <c r="J13" s="124"/>
      <c r="L13" s="127"/>
    </row>
    <row r="14" spans="2:12" s="125" customFormat="1" ht="33" x14ac:dyDescent="0.25">
      <c r="B14" s="142" t="s">
        <v>119</v>
      </c>
      <c r="C14" s="24" t="s">
        <v>86</v>
      </c>
      <c r="D14" s="9" t="s">
        <v>87</v>
      </c>
      <c r="E14" s="9" t="s">
        <v>15</v>
      </c>
      <c r="F14" s="143">
        <v>492000000</v>
      </c>
      <c r="G14" s="9">
        <v>1</v>
      </c>
      <c r="H14" s="35">
        <f t="shared" si="0"/>
        <v>492000</v>
      </c>
      <c r="J14" s="124"/>
      <c r="L14" s="127"/>
    </row>
    <row r="15" spans="2:12" s="125" customFormat="1" ht="33" x14ac:dyDescent="0.25">
      <c r="B15" s="142" t="s">
        <v>120</v>
      </c>
      <c r="C15" s="24" t="s">
        <v>86</v>
      </c>
      <c r="D15" s="9" t="s">
        <v>87</v>
      </c>
      <c r="E15" s="9" t="s">
        <v>15</v>
      </c>
      <c r="F15" s="143">
        <v>348960000</v>
      </c>
      <c r="G15" s="9">
        <v>1</v>
      </c>
      <c r="H15" s="35">
        <f t="shared" si="0"/>
        <v>348960</v>
      </c>
      <c r="J15" s="124"/>
      <c r="L15" s="127"/>
    </row>
    <row r="16" spans="2:12" s="125" customFormat="1" ht="33" x14ac:dyDescent="0.25">
      <c r="B16" s="142" t="s">
        <v>121</v>
      </c>
      <c r="C16" s="24" t="s">
        <v>86</v>
      </c>
      <c r="D16" s="9" t="s">
        <v>87</v>
      </c>
      <c r="E16" s="9" t="s">
        <v>15</v>
      </c>
      <c r="F16" s="143">
        <v>543000000</v>
      </c>
      <c r="G16" s="9">
        <v>1</v>
      </c>
      <c r="H16" s="35">
        <f t="shared" si="0"/>
        <v>543000</v>
      </c>
      <c r="J16" s="124"/>
      <c r="L16" s="127"/>
    </row>
    <row r="17" spans="2:12" s="125" customFormat="1" ht="33" x14ac:dyDescent="0.25">
      <c r="B17" s="142" t="s">
        <v>122</v>
      </c>
      <c r="C17" s="24" t="s">
        <v>86</v>
      </c>
      <c r="D17" s="9" t="s">
        <v>87</v>
      </c>
      <c r="E17" s="9" t="s">
        <v>15</v>
      </c>
      <c r="F17" s="143">
        <v>362001000</v>
      </c>
      <c r="G17" s="9">
        <v>1</v>
      </c>
      <c r="H17" s="35">
        <f t="shared" si="0"/>
        <v>362001</v>
      </c>
      <c r="J17" s="124"/>
      <c r="L17" s="127"/>
    </row>
    <row r="18" spans="2:12" s="125" customFormat="1" ht="33" x14ac:dyDescent="0.25">
      <c r="B18" s="142" t="s">
        <v>123</v>
      </c>
      <c r="C18" s="24" t="s">
        <v>86</v>
      </c>
      <c r="D18" s="9" t="s">
        <v>87</v>
      </c>
      <c r="E18" s="9" t="s">
        <v>15</v>
      </c>
      <c r="F18" s="143">
        <v>91500000</v>
      </c>
      <c r="G18" s="9">
        <v>1</v>
      </c>
      <c r="H18" s="35">
        <f t="shared" si="0"/>
        <v>91500</v>
      </c>
      <c r="J18" s="124"/>
      <c r="L18" s="127"/>
    </row>
    <row r="19" spans="2:12" s="125" customFormat="1" x14ac:dyDescent="0.25">
      <c r="B19" s="139"/>
      <c r="C19" s="128"/>
      <c r="D19" s="128"/>
      <c r="E19" s="140"/>
      <c r="F19" s="140"/>
      <c r="G19" s="140"/>
      <c r="H19" s="141"/>
      <c r="J19" s="124"/>
      <c r="L19" s="127"/>
    </row>
    <row r="21" spans="2:12" s="4" customFormat="1" x14ac:dyDescent="0.3">
      <c r="D21" s="21" t="s">
        <v>38</v>
      </c>
      <c r="E21" s="13"/>
      <c r="F21" s="22"/>
    </row>
    <row r="22" spans="2:12" s="4" customFormat="1" x14ac:dyDescent="0.3">
      <c r="D22" s="21" t="s">
        <v>39</v>
      </c>
      <c r="E22" s="13"/>
      <c r="F22" s="22"/>
    </row>
    <row r="23" spans="2:12" s="4" customFormat="1" x14ac:dyDescent="0.3">
      <c r="D23" s="8"/>
      <c r="E23" s="23" t="s">
        <v>40</v>
      </c>
      <c r="F23" s="22"/>
      <c r="G23" s="27" t="s">
        <v>105</v>
      </c>
      <c r="J23" s="179"/>
      <c r="K23" s="179"/>
      <c r="L23" s="179"/>
    </row>
  </sheetData>
  <mergeCells count="12">
    <mergeCell ref="J23:L23"/>
    <mergeCell ref="B9:G9"/>
    <mergeCell ref="E10:G10"/>
    <mergeCell ref="C11:G11"/>
    <mergeCell ref="B12:G12"/>
    <mergeCell ref="B5:H5"/>
    <mergeCell ref="B7:B8"/>
    <mergeCell ref="C7:C8"/>
    <mergeCell ref="D7:D8"/>
    <mergeCell ref="E7:E8"/>
    <mergeCell ref="F7:F8"/>
    <mergeCell ref="G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2025-05-08T08:13:15Z</cp:lastPrinted>
  <dcterms:created xsi:type="dcterms:W3CDTF">2020-09-30T12:11:39Z</dcterms:created>
  <dcterms:modified xsi:type="dcterms:W3CDTF">2025-06-03T12:34:02Z</dcterms:modified>
</cp:coreProperties>
</file>