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HTZH texhskoxutyun\"/>
    </mc:Choice>
  </mc:AlternateContent>
  <bookViews>
    <workbookView xWindow="-107" yWindow="-107" windowWidth="23255" windowHeight="12573" tabRatio="850" firstSheet="1" activeTab="4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73" r:id="rId5"/>
    <sheet name="Հավելված N 6" sheetId="81" r:id="rId6"/>
    <sheet name="Հավելված N 7" sheetId="54" r:id="rId7"/>
    <sheet name="Հավելված N 8" sheetId="83" r:id="rId8"/>
  </sheets>
  <definedNames>
    <definedName name="a" localSheetId="0">#REF!</definedName>
    <definedName name="a" localSheetId="7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7">#REF!</definedName>
    <definedName name="AgencyName">#REF!</definedName>
    <definedName name="åû" localSheetId="7">#REF!</definedName>
    <definedName name="åû">#REF!</definedName>
    <definedName name="davit" localSheetId="7">#REF!</definedName>
    <definedName name="davit">#REF!</definedName>
    <definedName name="Functional1" localSheetId="1">#REF!</definedName>
    <definedName name="Functional1" localSheetId="7">#REF!</definedName>
    <definedName name="Functional1">#REF!</definedName>
    <definedName name="ggg" localSheetId="7">#REF!</definedName>
    <definedName name="ggg">#REF!</definedName>
    <definedName name="hav" localSheetId="7">#REF!</definedName>
    <definedName name="hav">#REF!</definedName>
    <definedName name="mas" localSheetId="7">#REF!</definedName>
    <definedName name="mas">#REF!</definedName>
    <definedName name="mass" localSheetId="7">#REF!</definedName>
    <definedName name="mass">#REF!</definedName>
    <definedName name="PANature" localSheetId="1">#REF!</definedName>
    <definedName name="PANature" localSheetId="7">#REF!</definedName>
    <definedName name="PANature">#REF!</definedName>
    <definedName name="PAType" localSheetId="1">#REF!</definedName>
    <definedName name="PAType" localSheetId="7">#REF!</definedName>
    <definedName name="PAType">#REF!</definedName>
    <definedName name="Performance2" localSheetId="1">#REF!</definedName>
    <definedName name="Performance2" localSheetId="7">#REF!</definedName>
    <definedName name="Performance2">#REF!</definedName>
    <definedName name="PerformanceType" localSheetId="1">#REF!</definedName>
    <definedName name="PerformanceType" localSheetId="7">#REF!</definedName>
    <definedName name="PerformanceType">#REF!</definedName>
    <definedName name="x" localSheetId="7">#REF!</definedName>
    <definedName name="x">#REF!</definedName>
    <definedName name="Հավելված" localSheetId="7">#REF!</definedName>
    <definedName name="Հավելված">#REF!</definedName>
    <definedName name="Հավելված10" localSheetId="7">#REF!</definedName>
    <definedName name="Հավելված10">#REF!</definedName>
    <definedName name="Հավելված11" localSheetId="7">#REF!</definedName>
    <definedName name="Հավելված11">#REF!</definedName>
    <definedName name="Հավելված20" localSheetId="7">#REF!</definedName>
    <definedName name="Հավելված20">#REF!</definedName>
    <definedName name="Հավելված9" localSheetId="7">#REF!</definedName>
    <definedName name="Հավելված9">#REF!</definedName>
    <definedName name="Մաս" localSheetId="7">#REF!</definedName>
    <definedName name="Մաս">#REF!</definedName>
    <definedName name="շախմատիստ" localSheetId="7">#REF!</definedName>
    <definedName name="շախմատիստ">#REF!</definedName>
    <definedName name="վֆյգյգ" localSheetId="7">#REF!</definedName>
    <definedName name="վֆյգյգ">#REF!</definedName>
  </definedNames>
  <calcPr calcId="152511"/>
</workbook>
</file>

<file path=xl/calcChain.xml><?xml version="1.0" encoding="utf-8"?>
<calcChain xmlns="http://schemas.openxmlformats.org/spreadsheetml/2006/main">
  <c r="K45" i="73" l="1"/>
  <c r="L45" i="73"/>
  <c r="J47" i="73"/>
  <c r="J46" i="73" s="1"/>
  <c r="J45" i="73" l="1"/>
  <c r="K13" i="81"/>
  <c r="L13" i="81"/>
  <c r="J13" i="81"/>
  <c r="K15" i="81"/>
  <c r="L15" i="81"/>
  <c r="J15" i="81"/>
  <c r="J14" i="81" s="1"/>
  <c r="K21" i="81"/>
  <c r="L21" i="81"/>
  <c r="J21" i="81"/>
  <c r="J20" i="81" s="1"/>
  <c r="L20" i="81"/>
  <c r="K20" i="81"/>
  <c r="K14" i="81"/>
  <c r="L14" i="81"/>
  <c r="K13" i="73"/>
  <c r="L13" i="73"/>
  <c r="J13" i="73"/>
  <c r="K14" i="73"/>
  <c r="L14" i="73"/>
  <c r="J14" i="73"/>
  <c r="K15" i="73"/>
  <c r="L15" i="73"/>
  <c r="J15" i="73"/>
  <c r="J20" i="73"/>
  <c r="K21" i="73"/>
  <c r="K20" i="73" s="1"/>
  <c r="L21" i="73"/>
  <c r="L20" i="73" s="1"/>
  <c r="J21" i="73"/>
  <c r="H15" i="65"/>
  <c r="I15" i="65"/>
  <c r="G15" i="65"/>
  <c r="G13" i="65" s="1"/>
  <c r="H19" i="65"/>
  <c r="H18" i="65" s="1"/>
  <c r="I19" i="65"/>
  <c r="I18" i="65" s="1"/>
  <c r="G18" i="65"/>
  <c r="G19" i="65"/>
  <c r="H17" i="65"/>
  <c r="H16" i="65" s="1"/>
  <c r="I17" i="65"/>
  <c r="I16" i="65" s="1"/>
  <c r="G17" i="65"/>
  <c r="G16" i="65" s="1"/>
  <c r="H52" i="83"/>
  <c r="I52" i="83"/>
  <c r="G52" i="83"/>
  <c r="H134" i="32"/>
  <c r="I134" i="32"/>
  <c r="G134" i="32"/>
  <c r="H15" i="32"/>
  <c r="I15" i="32"/>
  <c r="G15" i="32"/>
  <c r="H16" i="32"/>
  <c r="I16" i="32"/>
  <c r="G16" i="32"/>
  <c r="H34" i="32"/>
  <c r="H33" i="32" s="1"/>
  <c r="H32" i="32" s="1"/>
  <c r="H31" i="32" s="1"/>
  <c r="H30" i="32" s="1"/>
  <c r="H28" i="32" s="1"/>
  <c r="H26" i="32" s="1"/>
  <c r="H24" i="32" s="1"/>
  <c r="H22" i="32" s="1"/>
  <c r="H20" i="32" s="1"/>
  <c r="H18" i="32" s="1"/>
  <c r="I34" i="32"/>
  <c r="I33" i="32"/>
  <c r="I32" i="32" s="1"/>
  <c r="I31" i="32" s="1"/>
  <c r="I30" i="32" s="1"/>
  <c r="I28" i="32" s="1"/>
  <c r="I26" i="32" s="1"/>
  <c r="I24" i="32" s="1"/>
  <c r="I22" i="32" s="1"/>
  <c r="I20" i="32" s="1"/>
  <c r="I18" i="32" s="1"/>
  <c r="G18" i="32"/>
  <c r="G20" i="32"/>
  <c r="G22" i="32"/>
  <c r="G24" i="32"/>
  <c r="G26" i="32"/>
  <c r="G28" i="32"/>
  <c r="G30" i="32"/>
  <c r="G31" i="32"/>
  <c r="G32" i="32"/>
  <c r="G33" i="32"/>
  <c r="G34" i="32"/>
  <c r="H37" i="32"/>
  <c r="H35" i="32" s="1"/>
  <c r="I37" i="32"/>
  <c r="I35" i="32" s="1"/>
  <c r="H39" i="32"/>
  <c r="I39" i="32"/>
  <c r="G35" i="32"/>
  <c r="G37" i="32"/>
  <c r="G39" i="32"/>
  <c r="I49" i="32"/>
  <c r="I48" i="32" s="1"/>
  <c r="I47" i="32" s="1"/>
  <c r="I45" i="32" s="1"/>
  <c r="I43" i="32" s="1"/>
  <c r="I41" i="32" s="1"/>
  <c r="H50" i="32"/>
  <c r="H49" i="32" s="1"/>
  <c r="H48" i="32" s="1"/>
  <c r="H47" i="32" s="1"/>
  <c r="H45" i="32" s="1"/>
  <c r="H43" i="32" s="1"/>
  <c r="H41" i="32" s="1"/>
  <c r="I50" i="32"/>
  <c r="G41" i="32"/>
  <c r="G43" i="32"/>
  <c r="G45" i="32"/>
  <c r="G47" i="32"/>
  <c r="G48" i="32"/>
  <c r="G49" i="32"/>
  <c r="G50" i="32"/>
  <c r="H51" i="32"/>
  <c r="I51" i="32"/>
  <c r="G51" i="32"/>
  <c r="I20" i="54"/>
  <c r="I19" i="54" s="1"/>
  <c r="I18" i="54" s="1"/>
  <c r="I16" i="54"/>
  <c r="I15" i="54" s="1"/>
  <c r="I14" i="54" s="1"/>
  <c r="H15" i="55"/>
  <c r="F17" i="55"/>
  <c r="F15" i="55" s="1"/>
  <c r="G17" i="55"/>
  <c r="G15" i="55" s="1"/>
  <c r="H17" i="55"/>
  <c r="F21" i="55"/>
  <c r="F19" i="55" s="1"/>
  <c r="G21" i="55"/>
  <c r="G19" i="55" s="1"/>
  <c r="E21" i="55"/>
  <c r="E19" i="55" s="1"/>
  <c r="G24" i="56"/>
  <c r="E24" i="56" s="1"/>
  <c r="E23" i="56" s="1"/>
  <c r="E21" i="56" s="1"/>
  <c r="E19" i="56" s="1"/>
  <c r="D24" i="56"/>
  <c r="G18" i="56"/>
  <c r="E18" i="56" s="1"/>
  <c r="E17" i="56" s="1"/>
  <c r="E15" i="56" s="1"/>
  <c r="E13" i="56" s="1"/>
  <c r="D18" i="56"/>
  <c r="G23" i="56" l="1"/>
  <c r="G21" i="56" s="1"/>
  <c r="G19" i="56" s="1"/>
  <c r="F18" i="56"/>
  <c r="F17" i="56" s="1"/>
  <c r="F15" i="56" s="1"/>
  <c r="F13" i="56" s="1"/>
  <c r="F24" i="56"/>
  <c r="F23" i="56" s="1"/>
  <c r="F21" i="56" s="1"/>
  <c r="F19" i="56" s="1"/>
  <c r="G17" i="56"/>
  <c r="G15" i="56" s="1"/>
  <c r="G13" i="56" s="1"/>
  <c r="H95" i="32"/>
  <c r="I95" i="32"/>
  <c r="I69" i="54"/>
  <c r="I79" i="54"/>
  <c r="H22" i="55" l="1"/>
  <c r="H21" i="55" s="1"/>
  <c r="H19" i="55" s="1"/>
  <c r="E18" i="55"/>
  <c r="E17" i="55" s="1"/>
  <c r="E15" i="55" s="1"/>
  <c r="I83" i="54" l="1"/>
  <c r="I84" i="54"/>
  <c r="I85" i="54"/>
  <c r="I86" i="54"/>
  <c r="I87" i="54"/>
  <c r="I88" i="54"/>
  <c r="I89" i="54"/>
  <c r="I90" i="54"/>
  <c r="I91" i="54"/>
  <c r="I92" i="54"/>
  <c r="I93" i="54"/>
  <c r="I94" i="54"/>
  <c r="I95" i="54"/>
  <c r="I96" i="54"/>
  <c r="I97" i="54"/>
  <c r="I98" i="54"/>
  <c r="I99" i="54"/>
  <c r="I100" i="54"/>
  <c r="I101" i="54"/>
  <c r="I102" i="54"/>
  <c r="I103" i="54"/>
  <c r="I104" i="54"/>
  <c r="I105" i="54"/>
  <c r="I106" i="54"/>
  <c r="I107" i="54"/>
  <c r="I108" i="54"/>
  <c r="I109" i="54"/>
  <c r="I110" i="54"/>
  <c r="I111" i="54"/>
  <c r="I112" i="54"/>
  <c r="I113" i="54"/>
  <c r="I114" i="54"/>
  <c r="I115" i="54"/>
  <c r="I116" i="54"/>
  <c r="I117" i="54"/>
  <c r="I118" i="54"/>
  <c r="I119" i="54"/>
  <c r="I120" i="54"/>
  <c r="I121" i="54"/>
  <c r="I122" i="54"/>
  <c r="I123" i="54"/>
  <c r="I124" i="54"/>
  <c r="I82" i="54"/>
  <c r="I81" i="54" l="1"/>
  <c r="I86" i="32"/>
  <c r="I78" i="54"/>
  <c r="I77" i="54"/>
  <c r="I76" i="54"/>
  <c r="I75" i="54"/>
  <c r="I74" i="54"/>
  <c r="I73" i="54"/>
  <c r="I72" i="54"/>
  <c r="I71" i="54"/>
  <c r="I60" i="54" l="1"/>
  <c r="I68" i="54"/>
  <c r="I67" i="54"/>
  <c r="I66" i="54"/>
  <c r="I65" i="54"/>
  <c r="I64" i="54"/>
  <c r="I63" i="54"/>
  <c r="I62" i="54"/>
  <c r="I70" i="54"/>
  <c r="I61" i="54"/>
  <c r="I59" i="54" l="1"/>
  <c r="I58" i="54" s="1"/>
  <c r="H104" i="32"/>
  <c r="I104" i="32"/>
  <c r="G104" i="32"/>
  <c r="H102" i="32" l="1"/>
  <c r="H101" i="32" s="1"/>
  <c r="I102" i="32"/>
  <c r="I101" i="32" s="1"/>
  <c r="G102" i="32"/>
  <c r="G101" i="32" s="1"/>
  <c r="H94" i="32" l="1"/>
  <c r="I94" i="32"/>
  <c r="G94" i="32"/>
  <c r="H98" i="32" l="1"/>
  <c r="I98" i="32"/>
  <c r="G98" i="32"/>
  <c r="H96" i="32"/>
  <c r="I96" i="32"/>
  <c r="G96" i="32"/>
  <c r="H92" i="32"/>
  <c r="I92" i="32"/>
  <c r="G92" i="32"/>
  <c r="H90" i="32"/>
  <c r="I90" i="32"/>
  <c r="G90" i="32"/>
  <c r="G89" i="32" s="1"/>
  <c r="H86" i="32"/>
  <c r="H85" i="32" s="1"/>
  <c r="I85" i="32"/>
  <c r="G86" i="32"/>
  <c r="G85" i="32" s="1"/>
  <c r="I89" i="32" l="1"/>
  <c r="H89" i="32"/>
  <c r="H84" i="32" s="1"/>
  <c r="H83" i="32" s="1"/>
  <c r="I84" i="32"/>
  <c r="I83" i="32" s="1"/>
  <c r="G84" i="32"/>
  <c r="G23" i="55" l="1"/>
  <c r="G13" i="55" s="1"/>
  <c r="H23" i="55"/>
  <c r="H13" i="55" s="1"/>
  <c r="E23" i="55"/>
  <c r="E13" i="55" s="1"/>
  <c r="I80" i="54" l="1"/>
  <c r="I57" i="54" l="1"/>
  <c r="I13" i="54" s="1"/>
  <c r="I114" i="32"/>
  <c r="I71" i="83" s="1"/>
  <c r="I70" i="83" s="1"/>
  <c r="I69" i="83" s="1"/>
  <c r="I68" i="83" s="1"/>
  <c r="I67" i="83" s="1"/>
  <c r="I65" i="83" s="1"/>
  <c r="I63" i="83" s="1"/>
  <c r="I61" i="83" s="1"/>
  <c r="I59" i="83" s="1"/>
  <c r="I57" i="83" s="1"/>
  <c r="I55" i="83" s="1"/>
  <c r="I53" i="83" s="1"/>
  <c r="I33" i="83" s="1"/>
  <c r="I81" i="32"/>
  <c r="L28" i="81" s="1"/>
  <c r="H81" i="32"/>
  <c r="K28" i="81" s="1"/>
  <c r="G83" i="32"/>
  <c r="G81" i="32" s="1"/>
  <c r="J28" i="81" s="1"/>
  <c r="G114" i="32" l="1"/>
  <c r="G71" i="83" s="1"/>
  <c r="G70" i="83" s="1"/>
  <c r="G69" i="83" s="1"/>
  <c r="G68" i="83" s="1"/>
  <c r="G67" i="83" s="1"/>
  <c r="G65" i="83" s="1"/>
  <c r="G63" i="83" s="1"/>
  <c r="G61" i="83" s="1"/>
  <c r="G59" i="83" s="1"/>
  <c r="G57" i="83" s="1"/>
  <c r="G55" i="83" s="1"/>
  <c r="G53" i="83" s="1"/>
  <c r="G33" i="83" s="1"/>
  <c r="H114" i="32"/>
  <c r="H71" i="83" s="1"/>
  <c r="H70" i="83" s="1"/>
  <c r="H69" i="83" s="1"/>
  <c r="H68" i="83" s="1"/>
  <c r="H67" i="83" s="1"/>
  <c r="H65" i="83" s="1"/>
  <c r="H63" i="83" s="1"/>
  <c r="H61" i="83" s="1"/>
  <c r="H59" i="83" s="1"/>
  <c r="H57" i="83" s="1"/>
  <c r="H55" i="83" s="1"/>
  <c r="H53" i="83" s="1"/>
  <c r="H33" i="83" s="1"/>
  <c r="G79" i="32"/>
  <c r="I79" i="32"/>
  <c r="H79" i="32"/>
  <c r="I21" i="65" l="1"/>
  <c r="L28" i="73" s="1"/>
  <c r="H21" i="65"/>
  <c r="K28" i="73" s="1"/>
  <c r="G21" i="65"/>
  <c r="J28" i="73" s="1"/>
  <c r="I113" i="32" l="1"/>
  <c r="I112" i="32" s="1"/>
  <c r="I111" i="32" s="1"/>
  <c r="I110" i="32" s="1"/>
  <c r="I108" i="32" s="1"/>
  <c r="I106" i="32" l="1"/>
  <c r="L32" i="81"/>
  <c r="L27" i="81" s="1"/>
  <c r="G113" i="32"/>
  <c r="G112" i="32" s="1"/>
  <c r="G111" i="32" s="1"/>
  <c r="G110" i="32" s="1"/>
  <c r="G108" i="32" s="1"/>
  <c r="H113" i="32"/>
  <c r="H112" i="32" s="1"/>
  <c r="H111" i="32" s="1"/>
  <c r="H110" i="32" s="1"/>
  <c r="H108" i="32" s="1"/>
  <c r="I142" i="32" l="1"/>
  <c r="I133" i="32"/>
  <c r="I132" i="32" s="1"/>
  <c r="I131" i="32" s="1"/>
  <c r="I129" i="32" s="1"/>
  <c r="G106" i="32"/>
  <c r="J32" i="81"/>
  <c r="J27" i="81" s="1"/>
  <c r="H106" i="32"/>
  <c r="K32" i="81"/>
  <c r="K27" i="81" s="1"/>
  <c r="I77" i="32"/>
  <c r="F25" i="55" s="1"/>
  <c r="I22" i="65"/>
  <c r="G133" i="32" l="1"/>
  <c r="G132" i="32" s="1"/>
  <c r="G131" i="32" s="1"/>
  <c r="G129" i="32" s="1"/>
  <c r="G142" i="32"/>
  <c r="I127" i="32"/>
  <c r="L43" i="81"/>
  <c r="H133" i="32"/>
  <c r="H132" i="32" s="1"/>
  <c r="H131" i="32" s="1"/>
  <c r="H129" i="32" s="1"/>
  <c r="H142" i="32"/>
  <c r="I141" i="32"/>
  <c r="I140" i="32" s="1"/>
  <c r="I139" i="32" s="1"/>
  <c r="I137" i="32" s="1"/>
  <c r="I135" i="32" s="1"/>
  <c r="I31" i="83"/>
  <c r="I30" i="83" s="1"/>
  <c r="I29" i="83" s="1"/>
  <c r="I28" i="83" s="1"/>
  <c r="I26" i="83" s="1"/>
  <c r="I24" i="83" s="1"/>
  <c r="I22" i="83" s="1"/>
  <c r="I20" i="83" s="1"/>
  <c r="I18" i="83" s="1"/>
  <c r="I16" i="83" s="1"/>
  <c r="I14" i="83" s="1"/>
  <c r="I13" i="83" s="1"/>
  <c r="I11" i="83" s="1"/>
  <c r="L32" i="73"/>
  <c r="H77" i="32"/>
  <c r="F27" i="56" s="1"/>
  <c r="H22" i="65"/>
  <c r="F23" i="55"/>
  <c r="F13" i="55" s="1"/>
  <c r="D25" i="55"/>
  <c r="G27" i="56" s="1"/>
  <c r="G77" i="32"/>
  <c r="E27" i="56" s="1"/>
  <c r="G22" i="65"/>
  <c r="G75" i="32"/>
  <c r="G73" i="32" s="1"/>
  <c r="G71" i="32" s="1"/>
  <c r="L47" i="81" l="1"/>
  <c r="I28" i="65"/>
  <c r="L51" i="73" s="1"/>
  <c r="I125" i="32"/>
  <c r="I123" i="32" s="1"/>
  <c r="I121" i="32" s="1"/>
  <c r="I119" i="32" s="1"/>
  <c r="I117" i="32" s="1"/>
  <c r="I116" i="32" s="1"/>
  <c r="I27" i="65"/>
  <c r="H127" i="32"/>
  <c r="K43" i="81"/>
  <c r="L42" i="81"/>
  <c r="H141" i="32"/>
  <c r="H140" i="32" s="1"/>
  <c r="H139" i="32" s="1"/>
  <c r="H137" i="32" s="1"/>
  <c r="H135" i="32" s="1"/>
  <c r="H31" i="83"/>
  <c r="H30" i="83" s="1"/>
  <c r="H29" i="83" s="1"/>
  <c r="H28" i="83" s="1"/>
  <c r="H26" i="83" s="1"/>
  <c r="H24" i="83" s="1"/>
  <c r="H22" i="83" s="1"/>
  <c r="H20" i="83" s="1"/>
  <c r="H18" i="83" s="1"/>
  <c r="H16" i="83" s="1"/>
  <c r="H14" i="83" s="1"/>
  <c r="H13" i="83" s="1"/>
  <c r="H11" i="83" s="1"/>
  <c r="G141" i="32"/>
  <c r="G140" i="32" s="1"/>
  <c r="G139" i="32" s="1"/>
  <c r="G137" i="32" s="1"/>
  <c r="G135" i="32" s="1"/>
  <c r="G31" i="83"/>
  <c r="G30" i="83" s="1"/>
  <c r="G29" i="83" s="1"/>
  <c r="G28" i="83" s="1"/>
  <c r="G26" i="83" s="1"/>
  <c r="G24" i="83" s="1"/>
  <c r="G22" i="83" s="1"/>
  <c r="G20" i="83" s="1"/>
  <c r="G18" i="83" s="1"/>
  <c r="G16" i="83" s="1"/>
  <c r="G14" i="83" s="1"/>
  <c r="G13" i="83" s="1"/>
  <c r="G11" i="83" s="1"/>
  <c r="G127" i="32"/>
  <c r="J43" i="81"/>
  <c r="F25" i="56"/>
  <c r="F11" i="56" s="1"/>
  <c r="H70" i="32"/>
  <c r="H69" i="32" s="1"/>
  <c r="H68" i="32" s="1"/>
  <c r="H67" i="32" s="1"/>
  <c r="H66" i="32" s="1"/>
  <c r="H64" i="32" s="1"/>
  <c r="G25" i="56"/>
  <c r="G11" i="56" s="1"/>
  <c r="I70" i="32"/>
  <c r="I69" i="32" s="1"/>
  <c r="I68" i="32" s="1"/>
  <c r="I67" i="32" s="1"/>
  <c r="I66" i="32" s="1"/>
  <c r="I64" i="32" s="1"/>
  <c r="J32" i="73"/>
  <c r="D23" i="55"/>
  <c r="E25" i="56"/>
  <c r="E11" i="56" s="1"/>
  <c r="G70" i="32"/>
  <c r="G69" i="32" s="1"/>
  <c r="G68" i="32" s="1"/>
  <c r="G67" i="32" s="1"/>
  <c r="G66" i="32" s="1"/>
  <c r="G64" i="32" s="1"/>
  <c r="K32" i="73"/>
  <c r="H75" i="32"/>
  <c r="G125" i="32" l="1"/>
  <c r="G123" i="32" s="1"/>
  <c r="G121" i="32" s="1"/>
  <c r="G119" i="32" s="1"/>
  <c r="G117" i="32" s="1"/>
  <c r="G116" i="32" s="1"/>
  <c r="G27" i="65"/>
  <c r="I26" i="65"/>
  <c r="I25" i="65" s="1"/>
  <c r="L47" i="73"/>
  <c r="L46" i="73" s="1"/>
  <c r="K47" i="81"/>
  <c r="H28" i="65"/>
  <c r="K51" i="73" s="1"/>
  <c r="J47" i="81"/>
  <c r="J42" i="81" s="1"/>
  <c r="J41" i="81" s="1"/>
  <c r="G28" i="65"/>
  <c r="J51" i="73" s="1"/>
  <c r="K42" i="81"/>
  <c r="H125" i="32"/>
  <c r="H123" i="32" s="1"/>
  <c r="H121" i="32" s="1"/>
  <c r="H119" i="32" s="1"/>
  <c r="H117" i="32" s="1"/>
  <c r="H116" i="32" s="1"/>
  <c r="H27" i="65"/>
  <c r="L52" i="81"/>
  <c r="L51" i="81" s="1"/>
  <c r="I62" i="32"/>
  <c r="J52" i="81"/>
  <c r="J51" i="81" s="1"/>
  <c r="G62" i="32"/>
  <c r="K52" i="81"/>
  <c r="K51" i="81" s="1"/>
  <c r="H62" i="32"/>
  <c r="H73" i="32"/>
  <c r="H71" i="32" s="1"/>
  <c r="D13" i="55"/>
  <c r="J11" i="81" l="1"/>
  <c r="K41" i="81"/>
  <c r="K11" i="81" s="1"/>
  <c r="G26" i="65"/>
  <c r="G25" i="65" s="1"/>
  <c r="K47" i="73"/>
  <c r="K46" i="73" s="1"/>
  <c r="H26" i="65"/>
  <c r="H25" i="65" s="1"/>
  <c r="L41" i="81"/>
  <c r="L11" i="81" s="1"/>
  <c r="H23" i="65"/>
  <c r="H60" i="32"/>
  <c r="H58" i="32" s="1"/>
  <c r="H56" i="32" s="1"/>
  <c r="H54" i="32" s="1"/>
  <c r="H52" i="32" s="1"/>
  <c r="I60" i="32"/>
  <c r="I58" i="32" s="1"/>
  <c r="I56" i="32" s="1"/>
  <c r="I54" i="32" s="1"/>
  <c r="I23" i="65"/>
  <c r="G60" i="32"/>
  <c r="G58" i="32" s="1"/>
  <c r="G56" i="32" s="1"/>
  <c r="G54" i="32" s="1"/>
  <c r="G52" i="32" s="1"/>
  <c r="G23" i="65"/>
  <c r="I75" i="32"/>
  <c r="I73" i="32" s="1"/>
  <c r="I71" i="32" s="1"/>
  <c r="I52" i="32" l="1"/>
  <c r="G20" i="65"/>
  <c r="J40" i="73"/>
  <c r="J27" i="73" s="1"/>
  <c r="J11" i="73" s="1"/>
  <c r="H20" i="65"/>
  <c r="H13" i="65" s="1"/>
  <c r="K40" i="73"/>
  <c r="K27" i="73" s="1"/>
  <c r="K11" i="73" s="1"/>
  <c r="I20" i="65"/>
  <c r="I13" i="65" s="1"/>
  <c r="L40" i="73"/>
  <c r="L27" i="73" s="1"/>
  <c r="L11" i="73" s="1"/>
  <c r="I13" i="32"/>
  <c r="G13" i="32"/>
  <c r="H13" i="32"/>
  <c r="G11" i="55" l="1"/>
  <c r="H11" i="55"/>
  <c r="F11" i="55"/>
  <c r="E11" i="55" l="1"/>
  <c r="D11" i="55" s="1"/>
</calcChain>
</file>

<file path=xl/sharedStrings.xml><?xml version="1.0" encoding="utf-8"?>
<sst xmlns="http://schemas.openxmlformats.org/spreadsheetml/2006/main" count="1003" uniqueCount="376">
  <si>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</si>
  <si>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</si>
  <si>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</si>
  <si>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</si>
  <si>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</si>
  <si>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</si>
  <si>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</si>
  <si>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</si>
  <si>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</si>
  <si>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</si>
  <si>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</si>
  <si>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</si>
  <si>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</si>
  <si>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</si>
  <si>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</si>
  <si>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</si>
  <si>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</si>
  <si>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</si>
  <si>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</si>
  <si>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</si>
  <si>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</si>
  <si>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</si>
  <si>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</si>
  <si>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</si>
  <si>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</si>
  <si>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</si>
  <si>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</si>
  <si>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</si>
  <si>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</si>
  <si>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</si>
  <si>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</si>
  <si>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</si>
  <si>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</si>
  <si>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</si>
  <si>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</si>
  <si>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</si>
  <si>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</si>
  <si>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</si>
  <si>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</si>
  <si>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</si>
  <si>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</si>
  <si>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</si>
  <si>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</si>
  <si>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Առաջին կիսամյակ</t>
  </si>
  <si>
    <t>դրամ</t>
  </si>
  <si>
    <t xml:space="preserve"> ՄԱՍ III. ԾԱՌԱՅՈՒԹՅՈՒՆՆԵՐ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</si>
  <si>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</si>
  <si>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</si>
  <si>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</si>
  <si>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</si>
  <si>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</si>
  <si>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</si>
  <si>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 xml:space="preserve"> դրամ</t>
  </si>
  <si>
    <t>Բաժին N 09</t>
  </si>
  <si>
    <t>Դաս N 01</t>
  </si>
  <si>
    <t xml:space="preserve"> 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</si>
  <si>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</si>
  <si>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</si>
  <si>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</si>
  <si>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</si>
  <si>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</si>
  <si>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</si>
  <si>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</si>
  <si>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</si>
  <si>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</si>
  <si>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- Շենքերի և շինությունների կապիտալ վերանորոգում</t>
  </si>
  <si>
    <t>02</t>
  </si>
  <si>
    <t xml:space="preserve"> Միջնակարգ ընդհանուր կրթություն</t>
  </si>
  <si>
    <t xml:space="preserve"> Հիմնական ընդհանուր կրթություն</t>
  </si>
  <si>
    <t>Խումբ N 02</t>
  </si>
  <si>
    <t>այդ թվում՝</t>
  </si>
  <si>
    <t>ՀՀ կառավարության  2025 թվականի</t>
  </si>
  <si>
    <t xml:space="preserve">ՀՀ կառավարության  2025 թվականի </t>
  </si>
  <si>
    <t>Ցուցանիշների փոփոխությունը (ավելացումները նշված են դրական նշանով, իսկ նվազեցումները՝ փակագծերում)</t>
  </si>
  <si>
    <t xml:space="preserve"> ՈՉ ՖԻՆԱՆՍԱԿԱՆ ԱԿՏԻՎՆԵՐԻ ԳԾՈՎ ԾԱԽՍԵՐ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</si>
  <si>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</si>
  <si>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</si>
  <si>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</si>
  <si>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</si>
  <si>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</si>
  <si>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</si>
  <si>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</si>
  <si>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</si>
  <si>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</si>
  <si>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</si>
  <si>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</si>
  <si>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</si>
  <si>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</si>
  <si>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</si>
  <si>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</si>
  <si>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</si>
  <si>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</si>
  <si>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</si>
  <si>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</si>
  <si>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</si>
  <si>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</si>
  <si>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</si>
  <si>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</si>
  <si>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</si>
  <si>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</si>
  <si>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</si>
  <si>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</si>
  <si>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>ՀՀ կառավարություն</t>
  </si>
  <si>
    <t xml:space="preserve"> Մանկապարտեզների շենքերի վերակառուցում, հիմնանորոգում</t>
  </si>
  <si>
    <t xml:space="preserve"> ԸՆԹԱՑԻԿ ԾԱԽՍԵՐ</t>
  </si>
  <si>
    <t xml:space="preserve"> ԱՅԼ  ԾԱԽՍԵՐ</t>
  </si>
  <si>
    <t xml:space="preserve"> 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</si>
  <si>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Ծառայությունների մատուցում</t>
  </si>
  <si>
    <t>1236 - 11001</t>
  </si>
  <si>
    <t>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</si>
  <si>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</t>
  </si>
  <si>
    <t>1236 - 32002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</si>
  <si>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</si>
  <si>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</si>
  <si>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Միջոցառումն իրականացնողի անվանումը՝ Մասնագիտացված միավոր</t>
  </si>
  <si>
    <t xml:space="preserve"> 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 </t>
  </si>
  <si>
    <t xml:space="preserve"> Ծառայությունների մատուցում </t>
  </si>
  <si>
    <t xml:space="preserve">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</si>
  <si>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</si>
  <si>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ԲՍԿ </t>
  </si>
  <si>
    <t>ՀՀ ԿԱՌԱՎԱՐՈՒԹՅՈՒՆ</t>
  </si>
  <si>
    <t>1236-11001</t>
  </si>
  <si>
    <t xml:space="preserve"> Հանրակրթական և նախադպրոցական հաստատությունների կառուցման, վերակառուցման, հիմնանորոգման ծրագրերի համակարգման և մոնիտորինգի ծառայություններ</t>
  </si>
  <si>
    <t xml:space="preserve"> ԾԱՌԱՅՈՒԹՅՈՒՆՆԵՐԻ  ԵՎ   ԱՊՐԱՆՔՆԵՐԻ  ՁԵՌՔԲԵՐՈՒՄ</t>
  </si>
  <si>
    <t xml:space="preserve"> - Մասնագիտական ծառայություններ</t>
  </si>
  <si>
    <t xml:space="preserve"> ՄԱՍ I. ԱՊՐԱՆՔՆԵՐ</t>
  </si>
  <si>
    <t>ԷԱՃ</t>
  </si>
  <si>
    <t>հատ</t>
  </si>
  <si>
    <t>ԳՀ</t>
  </si>
  <si>
    <t xml:space="preserve"> ՀԻՄՆԱԿԱՆ ՄԻՋՈՑՆԵՐ</t>
  </si>
  <si>
    <t xml:space="preserve"> ՄԵՔԵՆԱՆԵՐ  ԵՎ  ՍԱՐՔԱՎՈՐՈՒՄՆԵՐ</t>
  </si>
  <si>
    <t xml:space="preserve"> ԱՇԽԱՏԱՆՔԻ ՎԱՐՁԱՏՐՈՒԹՅՈՒՆ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</si>
  <si>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</si>
  <si>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</si>
  <si>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- Ապահովագրական ծախսեր</t>
  </si>
  <si>
    <t xml:space="preserve"> - Ներքին գործուղումներ</t>
  </si>
  <si>
    <t xml:space="preserve"> - Մեքենաների և սարքավորումների ընթացիկ նորոգում և պահպանում</t>
  </si>
  <si>
    <t xml:space="preserve"> - Գրասենյակային նյութեր և հագուստ</t>
  </si>
  <si>
    <t xml:space="preserve"> - Տրանսպորտային նյութեր</t>
  </si>
  <si>
    <t xml:space="preserve"> ՇԱՐՈՒՆԱԿԱԿԱՆ ԾԱԽՍԵՐ</t>
  </si>
  <si>
    <t xml:space="preserve"> ԾԱՌԱՅՈՂԱԿԱՆ ԳՈՐԾՈՒՂՈՒՄՆԵՐԻ ԳԾՈՎ ԾԱԽՍԵՐ</t>
  </si>
  <si>
    <t xml:space="preserve"> ԸՆԹԱՑԻԿ ՆՈՐՈԳՈՒՄ ԵՎ ՊԱՀՊԱՆՈՒՄ (ԾԱՌԱՅՈՒԹՅՈՒՆՆԵՐ ԵՎ ՆՅՈՒԹԵՐ)</t>
  </si>
  <si>
    <t xml:space="preserve"> ՆՅՈՒԹԵՐ (ԱՊՐԱՆՔՆԵՐ)</t>
  </si>
  <si>
    <t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</t>
  </si>
  <si>
    <t xml:space="preserve"> - Վարչական սարքավորումներ</t>
  </si>
  <si>
    <t xml:space="preserve"> ԱՅԼ ՄԱՍՆԱԳԻՏԱԿԱՆ ԾԱՌԱՅՈՒԹՅՈՒՆՆԵՐԻ ՁԵՌՔԲԵՐՈՒՄ</t>
  </si>
  <si>
    <t xml:space="preserve"> ԴՐԱՄՈՎ ՎՃԱՐՎՈՂ ԱՇԽԱՏԱՎԱՐՁԵՐ ԵՎ ՀԱՎԵԼԱՎՃԱՐՆԵՐ</t>
  </si>
  <si>
    <t xml:space="preserve"> ՀԱՐԿԵՐ, ՊԱՐՏԱԴԻՐ ՎՃԱՐՆԵՐ ԵՎ ՏՈՒՅԺԵՐ, ՈՐՈՆՔ ԿԱՌԱՎԱՐՄԱՆ ՏԱՐԲԵՐ ՄԱԿԱՐԴԱԿՆԵՐԻ ԿՈՂՄԻՑ ԿԻՐԱՌՎՈՒՄ ԵՆ ՄԻՄՅԱՆՑ ՆԿԱՏՄԱՄԲ</t>
  </si>
  <si>
    <t xml:space="preserve"> - Այլ հարկեր</t>
  </si>
  <si>
    <t xml:space="preserve"> - Այլ ծախսեր</t>
  </si>
  <si>
    <t xml:space="preserve"> ԱՅԼ ԾԱԽՍԵՐ</t>
  </si>
  <si>
    <t>1236-31001</t>
  </si>
  <si>
    <t xml:space="preserve"> 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</t>
  </si>
  <si>
    <t xml:space="preserve"> ՄԱՍ I.  ԱՊՐԱՆՔՆԵՐ</t>
  </si>
  <si>
    <t xml:space="preserve"> համակարգչային սարքավորումներ</t>
  </si>
  <si>
    <t xml:space="preserve"> տպիչ սարք, բազմաֆունկցիոնալ, A4, 35 էջ/րոպե արագության</t>
  </si>
  <si>
    <t>սնուցման բլոկ</t>
  </si>
  <si>
    <t>տվյալների հավաքման համակարգեր</t>
  </si>
  <si>
    <t>դյուրակիր համակարգիչ</t>
  </si>
  <si>
    <t>Սկաներներ համակարգիչների համար</t>
  </si>
  <si>
    <t xml:space="preserve"> գրասեղաններ</t>
  </si>
  <si>
    <t xml:space="preserve"> բազկաթոռ, շարժական</t>
  </si>
  <si>
    <t xml:space="preserve"> աթոռ` գրասենյակային</t>
  </si>
  <si>
    <t xml:space="preserve"> դարակներով պահարաններ</t>
  </si>
  <si>
    <t xml:space="preserve"> կցասեղան` պահարանիկով (դարակով)</t>
  </si>
  <si>
    <t>Օդորակիչ</t>
  </si>
  <si>
    <t>Զգեստապահարան</t>
  </si>
  <si>
    <t>Շերտավարագույր հորիզանական</t>
  </si>
  <si>
    <t xml:space="preserve">Արտաքին հիշողության կրիչ </t>
  </si>
  <si>
    <t xml:space="preserve"> սնուցման բլոկ</t>
  </si>
  <si>
    <t xml:space="preserve"> տվյալների հավաքման համակարգեր</t>
  </si>
  <si>
    <t xml:space="preserve"> դյուրակիր համակարգիչ</t>
  </si>
  <si>
    <t xml:space="preserve"> սկաներներ համակարգիչների համար</t>
  </si>
  <si>
    <t xml:space="preserve"> օդորակիչ</t>
  </si>
  <si>
    <t xml:space="preserve"> զգեստապահարան</t>
  </si>
  <si>
    <t xml:space="preserve"> շերտավարագույր հորիզանական</t>
  </si>
  <si>
    <t xml:space="preserve"> արտաքին հիշողության կրիչ </t>
  </si>
  <si>
    <t>լրակազմ</t>
  </si>
  <si>
    <t>քմ</t>
  </si>
  <si>
    <t>Չափման հսկողության սարքեր</t>
  </si>
  <si>
    <t>38421160/504</t>
  </si>
  <si>
    <t>38421160/505</t>
  </si>
  <si>
    <t>38421160/515</t>
  </si>
  <si>
    <t>38421160/521</t>
  </si>
  <si>
    <t>38421160/526</t>
  </si>
  <si>
    <t xml:space="preserve"> չափման հսկողության սարքեր</t>
  </si>
  <si>
    <t xml:space="preserve"> քարտրիջներ</t>
  </si>
  <si>
    <t>Պատճենահանող սարքերի պահպանման ծառայություններ</t>
  </si>
  <si>
    <t>Ցանցային բաժանարար</t>
  </si>
  <si>
    <t xml:space="preserve">  թղթապանակ, պոլիմերային թաղանթ, ֆայլ</t>
  </si>
  <si>
    <t xml:space="preserve">  թղթապանակ, կոշտ կազմով</t>
  </si>
  <si>
    <t xml:space="preserve">  կարիչ, 20-50 թերթի համար</t>
  </si>
  <si>
    <t xml:space="preserve">  կարիչ, 50-ից ավելի թերթի համար</t>
  </si>
  <si>
    <t xml:space="preserve"> թուղթ, A4 ֆորմատի</t>
  </si>
  <si>
    <t xml:space="preserve"> ֆլեշ հիշողություն</t>
  </si>
  <si>
    <t xml:space="preserve"> պատճենահանող սարքերի պահպանման ծառայություններ</t>
  </si>
  <si>
    <t xml:space="preserve"> ցանցային բաժանարար</t>
  </si>
  <si>
    <t xml:space="preserve"> թղթապանակ, պոլիմերային թաղանթ, ֆայլ</t>
  </si>
  <si>
    <t xml:space="preserve"> թղթապանակ, կոշտ կազմով</t>
  </si>
  <si>
    <t xml:space="preserve"> կարիչ, 20-50 թերթի համար</t>
  </si>
  <si>
    <t xml:space="preserve"> կարիչ, 50-ից ավելի թերթի համար</t>
  </si>
  <si>
    <t xml:space="preserve"> բենզին, ռեգուլյար</t>
  </si>
  <si>
    <t xml:space="preserve"> ԷԱՃ</t>
  </si>
  <si>
    <t xml:space="preserve"> լիտր</t>
  </si>
  <si>
    <t xml:space="preserve"> հատ</t>
  </si>
  <si>
    <t xml:space="preserve"> կգ</t>
  </si>
  <si>
    <t xml:space="preserve"> ՄԱ</t>
  </si>
  <si>
    <t xml:space="preserve"> ՀԲՄ</t>
  </si>
  <si>
    <t>Շարժիչներով փոխադրամիջոցների շահագործումից պատճառած վնասի հետեւանքով առաջացած պատասխանատվության ապահովագրման ծառայություններ</t>
  </si>
  <si>
    <t>Շարժիչներով փոխադրամիջոցների ապահովագրման ծառայություններ</t>
  </si>
  <si>
    <t xml:space="preserve">Ավտոմեքենաների վերանորոգման ծառայություններ </t>
  </si>
  <si>
    <t>Առողջության ապահովագրման ծառայություններ</t>
  </si>
  <si>
    <t xml:space="preserve"> լաբորատորիական ծառայություններ</t>
  </si>
  <si>
    <t xml:space="preserve"> շարժիչներով փոխադրամիջոցների շահագործումից պատճառած վնասի հետեւանքով առաջացած պատասխանատվության ապահովագրման ծառայություններ</t>
  </si>
  <si>
    <t xml:space="preserve"> շարժիչներով փոխադրամիջոցների ապահովագրման ծառայություններ</t>
  </si>
  <si>
    <t xml:space="preserve"> ավտոմեքենաների վերանորոգման ծառայություններ </t>
  </si>
  <si>
    <t xml:space="preserve"> առողջության ապահովագրման ծառայություններ</t>
  </si>
  <si>
    <t xml:space="preserve"> նավիգացիայի և տեղանքի որոշման գլոբալ համակարգեր (gps կամ համարժեք)</t>
  </si>
  <si>
    <t xml:space="preserve"> համացանցային տեսախցիկներ</t>
  </si>
  <si>
    <t>Հավելված N 5</t>
  </si>
  <si>
    <t>1236 - 31001</t>
  </si>
  <si>
    <t xml:space="preserve"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 ապահովում </t>
  </si>
  <si>
    <t xml:space="preserve">Հայաստանի տարածքային զարգացման հիմնադրամի աշխատանքային պայմանների բարելավման համար վարչական սարքավորումների ձեռքբերում </t>
  </si>
  <si>
    <t>Պետական մարմինների կողմից օգտագործվող ոչ ֆինանսական
ակտիվների հետ գործառնություններ</t>
  </si>
  <si>
    <t xml:space="preserve">Հանրակրթական և նախադպրոցական հաստատությունների կառուցման, վերակառուցման, հիմնանորոգման ծրագրերի համակարգման շրջանակներում Հայաստանի տարածքային զարգացման հիմնադրամի կարողությունների զարգացում և տեխնիկական հագեցվածության
ապահովում 
</t>
  </si>
  <si>
    <t xml:space="preserve"> Հայաստանի տարածքային զարգացման հիմնադրամի աշխատանքային պայմանների բարելավման համար վարչական սարքավորումների
ձեռքբերում</t>
  </si>
  <si>
    <t xml:space="preserve"> Պետական մարմինների կողմից օգտագործվող ոչ ֆինանսական ակտիվների հետ գործառնություններ</t>
  </si>
  <si>
    <t>Գրասենյակային գույքի միավորի քանակ, հատ</t>
  </si>
  <si>
    <t>Համակարգչային սարքավորումների քանակ, հատ</t>
  </si>
  <si>
    <t>Տեխնիկա և սարքեր, հատ</t>
  </si>
  <si>
    <t>Շինարարական աշխատանքների տեխնիկական հսկողության իրականացման համար սարքեր և սարքավորումներ, հատ</t>
  </si>
  <si>
    <t>Հավելված N 6</t>
  </si>
  <si>
    <t xml:space="preserve">Հավելված N 7 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</si>
  <si>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</si>
  <si>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</si>
  <si>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</si>
  <si>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</si>
  <si>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</si>
  <si>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</si>
  <si>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</si>
  <si>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</si>
  <si>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</si>
  <si>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</si>
  <si>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</si>
  <si>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</si>
  <si>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</si>
  <si>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</si>
  <si>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</si>
  <si>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</si>
  <si>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</si>
  <si>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</si>
  <si>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</si>
  <si>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Միջոցառում</t>
  </si>
  <si>
    <t>այդ թվում</t>
  </si>
  <si>
    <t xml:space="preserve"> 11</t>
  </si>
  <si>
    <t xml:space="preserve"> 01</t>
  </si>
  <si>
    <t xml:space="preserve"> ՀՀ կառավարություն</t>
  </si>
  <si>
    <t xml:space="preserve"> 1139</t>
  </si>
  <si>
    <t xml:space="preserve"> 11001</t>
  </si>
  <si>
    <t>Հավելված N 8</t>
  </si>
  <si>
    <t>Բաժին N 08</t>
  </si>
  <si>
    <t>Խումբ N 01</t>
  </si>
  <si>
    <t xml:space="preserve"> Հանգստի և սպորտի ծառայություններ</t>
  </si>
  <si>
    <t>1163-32003</t>
  </si>
  <si>
    <t xml:space="preserve"> Թեթև կոնստրուկցիաներով մարզադահլիճների հիմնում</t>
  </si>
  <si>
    <t xml:space="preserve"> ՄԱՍ II. ԱՇԽԱՏԱՆՔՆԵՐ</t>
  </si>
  <si>
    <t>45211131-1</t>
  </si>
  <si>
    <t>մարզական օբյեկտների շինարարական աշխատանքներ</t>
  </si>
  <si>
    <t>ԲՄ</t>
  </si>
  <si>
    <t>Դաս N 03</t>
  </si>
  <si>
    <t xml:space="preserve"> Մշակույթի տներ, ակումբներ, կենտրոններ</t>
  </si>
  <si>
    <t>1196-12003</t>
  </si>
  <si>
    <t xml:space="preserve"> Մշակութային կենտրոնների գույքային հագեցվածության բարելավում</t>
  </si>
  <si>
    <t>երկաթե խողովակներ</t>
  </si>
  <si>
    <t>մետր</t>
  </si>
  <si>
    <t>սինթետիկ մանրաթելից լարաններ</t>
  </si>
  <si>
    <t>խոսափողի և բարձրախոսի տակդիրներ</t>
  </si>
  <si>
    <t>ձայնային օպերատորի վահանակ</t>
  </si>
  <si>
    <t>խոսափողներ</t>
  </si>
  <si>
    <t>միացման մալուխներ</t>
  </si>
  <si>
    <t>տեսապրոյեկտորներ</t>
  </si>
  <si>
    <t>պրոյեկցիոն էկրաններ</t>
  </si>
  <si>
    <t>39515440-501</t>
  </si>
  <si>
    <t>ուղղահայաց շերտավարագույր</t>
  </si>
  <si>
    <t>39121100-501</t>
  </si>
  <si>
    <t>գրասեղաններ</t>
  </si>
  <si>
    <t>39121200-501</t>
  </si>
  <si>
    <t>սեղաններ</t>
  </si>
  <si>
    <t>39111140-501</t>
  </si>
  <si>
    <t>աթոռներ</t>
  </si>
  <si>
    <t>39121520-501</t>
  </si>
  <si>
    <t>գրապահարաններ</t>
  </si>
  <si>
    <t>39141260-501</t>
  </si>
  <si>
    <t>զգեստապահարաններ</t>
  </si>
  <si>
    <t>39132220-501</t>
  </si>
  <si>
    <t>կախիչներ</t>
  </si>
  <si>
    <t>39292110-501</t>
  </si>
  <si>
    <t>գրատախտակներ</t>
  </si>
  <si>
    <t>39299310-501</t>
  </si>
  <si>
    <t>հայելի, շրջանակով</t>
  </si>
  <si>
    <t>30192610-501</t>
  </si>
  <si>
    <t>եռոտանի մոլբերտ</t>
  </si>
  <si>
    <t>39299320-501</t>
  </si>
  <si>
    <t>հայելի, առանց շրջանակի</t>
  </si>
  <si>
    <t>03411120-501</t>
  </si>
  <si>
    <t>փայտանյութից պատրաստված արտադրանք</t>
  </si>
  <si>
    <t>32341110-501</t>
  </si>
  <si>
    <t>բարձրախոսներ</t>
  </si>
  <si>
    <t>30211200-501</t>
  </si>
  <si>
    <t>դյուրակիր համակարգիչներ</t>
  </si>
  <si>
    <t>37421112-501</t>
  </si>
  <si>
    <t>ծածկոցով ըմբշամարտի գորգեր</t>
  </si>
  <si>
    <t>37431283-501</t>
  </si>
  <si>
    <t>ծանրաձողի հենակ</t>
  </si>
  <si>
    <t>37421210-502</t>
  </si>
  <si>
    <t>վարժասարքեր</t>
  </si>
  <si>
    <t>37421210-501</t>
  </si>
  <si>
    <t>37431271-501</t>
  </si>
  <si>
    <t>հանտելների կանգնակ</t>
  </si>
  <si>
    <t>37451840-501</t>
  </si>
  <si>
    <t>գիր</t>
  </si>
  <si>
    <t>37451840-502</t>
  </si>
  <si>
    <t>37451840-503</t>
  </si>
  <si>
    <t>37451840-504</t>
  </si>
  <si>
    <t>37451840-505</t>
  </si>
  <si>
    <t>37431140-501</t>
  </si>
  <si>
    <t>բռնցքամարտի պատի բարձ</t>
  </si>
  <si>
    <t>37431110-501</t>
  </si>
  <si>
    <t>բռնցքամարտի տանձեր</t>
  </si>
  <si>
    <t>37421153-501</t>
  </si>
  <si>
    <t>մարմնամարզական նստարան</t>
  </si>
  <si>
    <t xml:space="preserve">ՀԱՅԱՍՏԱՆԻ ՀԱՆՐԱՊԵՏՈՒԹՅԱՆ ԿԱՌԱՎԱՐՈՒԹՅԱՆ 2024 ԹՎԱԿԱՆԻ ԴԵԿՏԵՄԲԵՐԻ 27-Ի N 2060-Ն N 10 ՀԱՎԵԼՎԱԾՈՒՄ ԿԱՏԱՐՎՈՂ   ՓՈՓՈԽՈՒԹՅՈՒՆԸ ԵՎ ԼՐԱՑՈՒՄՆԵՐԸ
</t>
  </si>
  <si>
    <t>08</t>
  </si>
  <si>
    <t xml:space="preserve"> ՀԱՆԳԻՍՏ, ՄՇԱԿՈՒՅԹ ԵՎ ԿՐՈՆ</t>
  </si>
  <si>
    <t xml:space="preserve"> Մշակութային ծառայություններ</t>
  </si>
  <si>
    <t>03</t>
  </si>
  <si>
    <t xml:space="preserve"> Մարզերի մշակութային զարգացման ծրագիր</t>
  </si>
  <si>
    <t>ՄԵՔԵՆԱՆԵՐ  ԵՎ  ՍԱՐՔԱՎՈՐՈՒՄՆԵՐ</t>
  </si>
  <si>
    <t xml:space="preserve"> - Այլ մեքենաներ և սարքավորումներ</t>
  </si>
  <si>
    <t>Թեթև կոնստրուկցիաներով մարզադահլիճների հիմնում</t>
  </si>
  <si>
    <t>ՀՀ Կոտայքի մարզ</t>
  </si>
  <si>
    <t>ՀՀ Կոտայքի մարզի Նաիրի համայնքում Զովունի գյուղում թեթև կոնստրուկցիաներով մարզադահլիճ</t>
  </si>
  <si>
    <t>Մշակութային կենտրոնների գույքային հագեցվածության բարելավում</t>
  </si>
  <si>
    <t>ՀՀ Վայոց Ձորի մարզ</t>
  </si>
  <si>
    <t>Քարագլուխ բնակավայրի մարզամշակութային կենտրոն</t>
  </si>
  <si>
    <t xml:space="preserve"> տեխնիկական վերլուծության և խորհրդատվության ծառայություններ</t>
  </si>
  <si>
    <t>ՀԲՄ</t>
  </si>
  <si>
    <t xml:space="preserve"> այդ թվում`ըստ ուղղությունների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</si>
  <si>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ԼՐԱՑՈՒՄԸ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</si>
  <si>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ԼՐԱՑՈՒՄԸ</t>
  </si>
  <si>
    <t xml:space="preserve"> Մասսայական սպորտ</t>
  </si>
  <si>
    <t>ՇԵՆՔԵՐ ԵՎ ՇԻՆՈՒԹՅՅՈՒՆՆԵՐ</t>
  </si>
  <si>
    <t xml:space="preserve"> - Շենքերի և շինությունների շինարարություն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</si>
  <si>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</si>
  <si>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</si>
  <si>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</si>
  <si>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</si>
  <si>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1163 - 32003</t>
  </si>
  <si>
    <t>ՀՀ մարզերում արագ հավաքվող, թեթև կոնստրուկցիաներով, օդահենային պնևմատիկ, եվրոպական ստանդարտներին համապատասխան մարզադահլիճների հիմնում</t>
  </si>
  <si>
    <t>Մարզերի մշակութային զարգացման ծրագիր</t>
  </si>
  <si>
    <t>Մարզերում մշակութային կյանքի և մշակութաստեղծ գործունեության ակտիվացում</t>
  </si>
  <si>
    <t>Համայնքներում մշակույթի հասանելիության և մշակութային կյանքին մարզային բնակչության ընդգրկվածության ընդլայնում</t>
  </si>
  <si>
    <t>1196 - 12003</t>
  </si>
  <si>
    <t>Մշակութային կենտրոնների համար անհրաժեշտ  գույքի, տեխնիկայի և սարքավորումների ձեռքբերում</t>
  </si>
  <si>
    <t>Տրանսֆերտների տրամադրում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</si>
  <si>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</si>
  <si>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Մշակութային կենտրոնների համար անհրաժեշտ  գույքի, տեխնիկայի և սարքավորումների ձեռքբերում </t>
  </si>
  <si>
    <t xml:space="preserve"> Տրանսֆերտների տրամադրում</t>
  </si>
  <si>
    <t xml:space="preserve">  Շահառուների ընտրության չափորոշիչները` ՀՀ համայնքների ենթակայության մշակութային կենտրոնների գույքային հագեցվածության բարելավման անհրաժեշտությունը </t>
  </si>
  <si>
    <t>Գույքով ապահովվող մշակութային կենտրոնների թիվը, հատ</t>
  </si>
  <si>
    <t/>
  </si>
  <si>
    <t xml:space="preserve"> Մասսայական սպորտ </t>
  </si>
  <si>
    <t xml:space="preserve"> ՀՀ մարզերում արագ հավաքվող, թեթև կոնստրուկցիաներով, օդահենային պնևմատիկ, եվրոպական ստանդարտներին համապատասխան մարզադահլիճների հիմնում </t>
  </si>
  <si>
    <t xml:space="preserve">  Ակտիվն օգտագործող կազմակերպությունների անվանումները` Մարզական հաստատություններ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</si>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</sst>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_);_(* \(#,##0\);_(* &quot;-&quot;??_);_(@_)"/>
    <numFmt numFmtId="176" formatCode="##,##0;\(##,##0\);\-"/>
    <numFmt numFmtId="177" formatCode="0.000%"/>
  </numFmts>
  <fonts count="10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810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5" fontId="16" fillId="0" borderId="0" applyFill="0" applyBorder="0" applyProtection="0">
      <alignment horizontal="right" vertical="top"/>
    </xf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5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10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46" fillId="0" borderId="8" applyNumberFormat="0" applyFill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5" fillId="27" borderId="0" applyNumberFormat="0" applyBorder="0" applyAlignment="0" applyProtection="0"/>
    <xf numFmtId="0" fontId="37" fillId="4" borderId="0" applyNumberFormat="0" applyBorder="0" applyAlignment="0" applyProtection="0"/>
    <xf numFmtId="0" fontId="15" fillId="1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3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9" fillId="0" borderId="0"/>
    <xf numFmtId="0" fontId="13" fillId="0" borderId="0"/>
    <xf numFmtId="0" fontId="13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3" fillId="0" borderId="0"/>
    <xf numFmtId="0" fontId="9" fillId="0" borderId="0"/>
    <xf numFmtId="0" fontId="16" fillId="0" borderId="0">
      <alignment horizontal="left" vertical="top" wrapText="1"/>
    </xf>
    <xf numFmtId="0" fontId="8" fillId="9" borderId="10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1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3" fillId="0" borderId="0"/>
    <xf numFmtId="0" fontId="13" fillId="0" borderId="0"/>
    <xf numFmtId="0" fontId="13" fillId="0" borderId="0"/>
    <xf numFmtId="0" fontId="53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82" fillId="0" borderId="0"/>
    <xf numFmtId="0" fontId="13" fillId="0" borderId="0"/>
    <xf numFmtId="0" fontId="15" fillId="0" borderId="0"/>
    <xf numFmtId="0" fontId="13" fillId="0" borderId="0"/>
    <xf numFmtId="0" fontId="17" fillId="0" borderId="0"/>
    <xf numFmtId="0" fontId="13" fillId="0" borderId="0"/>
    <xf numFmtId="0" fontId="19" fillId="0" borderId="0"/>
    <xf numFmtId="0" fontId="53" fillId="0" borderId="0"/>
    <xf numFmtId="0" fontId="82" fillId="0" borderId="0"/>
    <xf numFmtId="0" fontId="52" fillId="55" borderId="24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71" fontId="83" fillId="0" borderId="25">
      <protection locked="0"/>
    </xf>
    <xf numFmtId="171" fontId="84" fillId="56" borderId="25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52" fillId="0" borderId="0"/>
    <xf numFmtId="0" fontId="13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5" fillId="0" borderId="0"/>
    <xf numFmtId="43" fontId="15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3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3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3" fontId="85" fillId="0" borderId="0" applyFont="0" applyFill="0" applyBorder="0" applyAlignment="0" applyProtection="0"/>
    <xf numFmtId="0" fontId="15" fillId="0" borderId="0"/>
    <xf numFmtId="9" fontId="8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3" fillId="9" borderId="10" applyNumberFormat="0" applyFont="0" applyAlignment="0" applyProtection="0"/>
    <xf numFmtId="0" fontId="34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165" fontId="94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64" fillId="42" borderId="12" applyNumberFormat="0" applyAlignment="0" applyProtection="0"/>
    <xf numFmtId="0" fontId="11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3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5" fillId="11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1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0" fontId="17" fillId="55" borderId="24" applyNumberFormat="0" applyFont="0" applyAlignment="0" applyProtection="0"/>
    <xf numFmtId="0" fontId="3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3" fillId="0" borderId="0"/>
    <xf numFmtId="0" fontId="3" fillId="0" borderId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2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2" fillId="0" borderId="0"/>
    <xf numFmtId="0" fontId="67" fillId="52" borderId="45" applyNumberForma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0" applyNumberFormat="0" applyFont="0" applyAlignment="0" applyProtection="0"/>
    <xf numFmtId="0" fontId="67" fillId="52" borderId="4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67" fillId="52" borderId="45" applyNumberFormat="0" applyAlignment="0" applyProtection="0"/>
    <xf numFmtId="0" fontId="64" fillId="42" borderId="43" applyNumberForma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67" fillId="52" borderId="45" applyNumberFormat="0" applyAlignment="0" applyProtection="0"/>
    <xf numFmtId="0" fontId="17" fillId="55" borderId="44" applyNumberFormat="0" applyFont="0" applyAlignment="0" applyProtection="0"/>
    <xf numFmtId="0" fontId="1" fillId="0" borderId="0"/>
    <xf numFmtId="0" fontId="64" fillId="42" borderId="43" applyNumberFormat="0" applyAlignment="0" applyProtection="0"/>
    <xf numFmtId="0" fontId="69" fillId="0" borderId="46" applyNumberFormat="0" applyFill="0" applyAlignment="0" applyProtection="0"/>
    <xf numFmtId="0" fontId="1" fillId="0" borderId="0"/>
    <xf numFmtId="0" fontId="17" fillId="55" borderId="38" applyNumberFormat="0" applyFon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7" fillId="52" borderId="43" applyNumberFormat="0" applyAlignment="0" applyProtection="0"/>
    <xf numFmtId="0" fontId="64" fillId="42" borderId="43" applyNumberFormat="0" applyAlignment="0" applyProtection="0"/>
    <xf numFmtId="0" fontId="17" fillId="55" borderId="44" applyNumberFormat="0" applyFont="0" applyAlignment="0" applyProtection="0"/>
    <xf numFmtId="0" fontId="67" fillId="52" borderId="45" applyNumberFormat="0" applyAlignment="0" applyProtection="0"/>
    <xf numFmtId="0" fontId="69" fillId="0" borderId="46" applyNumberFormat="0" applyFill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17" fillId="55" borderId="44" applyNumberFormat="0" applyFon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7" fillId="52" borderId="45" applyNumberFormat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69" fillId="0" borderId="46" applyNumberFormat="0" applyFill="0" applyAlignment="0" applyProtection="0"/>
    <xf numFmtId="0" fontId="17" fillId="55" borderId="44" applyNumberFormat="0" applyFont="0" applyAlignment="0" applyProtection="0"/>
    <xf numFmtId="0" fontId="69" fillId="0" borderId="46" applyNumberFormat="0" applyFill="0" applyAlignment="0" applyProtection="0"/>
    <xf numFmtId="0" fontId="64" fillId="42" borderId="43" applyNumberForma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67" fillId="52" borderId="45" applyNumberForma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67" fillId="52" borderId="45" applyNumberFormat="0" applyAlignment="0" applyProtection="0"/>
    <xf numFmtId="0" fontId="64" fillId="42" borderId="43" applyNumberFormat="0" applyAlignment="0" applyProtection="0"/>
    <xf numFmtId="0" fontId="17" fillId="55" borderId="44" applyNumberFormat="0" applyFon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9" fillId="0" borderId="46" applyNumberFormat="0" applyFill="0" applyAlignment="0" applyProtection="0"/>
    <xf numFmtId="0" fontId="17" fillId="55" borderId="44" applyNumberFormat="0" applyFont="0" applyAlignment="0" applyProtection="0"/>
    <xf numFmtId="0" fontId="64" fillId="42" borderId="43" applyNumberFormat="0" applyAlignment="0" applyProtection="0"/>
    <xf numFmtId="0" fontId="17" fillId="55" borderId="44" applyNumberFormat="0" applyFont="0" applyAlignment="0" applyProtection="0"/>
    <xf numFmtId="0" fontId="67" fillId="52" borderId="45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69" fillId="0" borderId="46" applyNumberFormat="0" applyFill="0" applyAlignment="0" applyProtection="0"/>
    <xf numFmtId="0" fontId="17" fillId="55" borderId="38" applyNumberFormat="0" applyFont="0" applyAlignment="0" applyProtection="0"/>
    <xf numFmtId="0" fontId="17" fillId="55" borderId="44" applyNumberFormat="0" applyFont="0" applyAlignment="0" applyProtection="0"/>
    <xf numFmtId="0" fontId="64" fillId="42" borderId="43" applyNumberFormat="0" applyAlignment="0" applyProtection="0"/>
    <xf numFmtId="0" fontId="1" fillId="0" borderId="0"/>
    <xf numFmtId="0" fontId="17" fillId="55" borderId="44" applyNumberFormat="0" applyFont="0" applyAlignment="0" applyProtection="0"/>
    <xf numFmtId="0" fontId="64" fillId="42" borderId="43" applyNumberFormat="0" applyAlignment="0" applyProtection="0"/>
    <xf numFmtId="0" fontId="69" fillId="0" borderId="46" applyNumberFormat="0" applyFill="0" applyAlignment="0" applyProtection="0"/>
    <xf numFmtId="0" fontId="17" fillId="55" borderId="44" applyNumberFormat="0" applyFont="0" applyAlignment="0" applyProtection="0"/>
    <xf numFmtId="0" fontId="64" fillId="42" borderId="43" applyNumberForma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" fillId="0" borderId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17" fillId="55" borderId="38" applyNumberFormat="0" applyFont="0" applyAlignment="0" applyProtection="0"/>
    <xf numFmtId="0" fontId="64" fillId="42" borderId="43" applyNumberFormat="0" applyAlignment="0" applyProtection="0"/>
    <xf numFmtId="0" fontId="17" fillId="55" borderId="38" applyNumberFormat="0" applyFont="0" applyAlignment="0" applyProtection="0"/>
    <xf numFmtId="0" fontId="64" fillId="42" borderId="43" applyNumberFormat="0" applyAlignment="0" applyProtection="0"/>
    <xf numFmtId="0" fontId="17" fillId="55" borderId="38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7" fillId="55" borderId="38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52" fillId="55" borderId="40" applyNumberFormat="0" applyFont="0" applyAlignment="0" applyProtection="0"/>
    <xf numFmtId="0" fontId="17" fillId="55" borderId="38" applyNumberFormat="0" applyFont="0" applyAlignment="0" applyProtection="0"/>
    <xf numFmtId="0" fontId="64" fillId="42" borderId="43" applyNumberFormat="0" applyAlignment="0" applyProtection="0"/>
    <xf numFmtId="0" fontId="69" fillId="0" borderId="46" applyNumberFormat="0" applyFill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67" fillId="52" borderId="45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69" fillId="0" borderId="46" applyNumberFormat="0" applyFill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67" fillId="52" borderId="45" applyNumberFormat="0" applyAlignment="0" applyProtection="0"/>
    <xf numFmtId="0" fontId="57" fillId="52" borderId="43" applyNumberFormat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67" fillId="52" borderId="45" applyNumberFormat="0" applyAlignment="0" applyProtection="0"/>
    <xf numFmtId="0" fontId="64" fillId="4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2" fillId="55" borderId="44" applyNumberFormat="0" applyFon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67" fillId="52" borderId="45" applyNumberFormat="0" applyAlignment="0" applyProtection="0"/>
    <xf numFmtId="0" fontId="69" fillId="0" borderId="46" applyNumberFormat="0" applyFill="0" applyAlignment="0" applyProtection="0"/>
    <xf numFmtId="0" fontId="64" fillId="42" borderId="43" applyNumberForma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52" fillId="55" borderId="38" applyNumberFormat="0" applyFont="0" applyAlignment="0" applyProtection="0"/>
    <xf numFmtId="0" fontId="17" fillId="55" borderId="44" applyNumberFormat="0" applyFont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67" fillId="52" borderId="45" applyNumberFormat="0" applyAlignment="0" applyProtection="0"/>
    <xf numFmtId="0" fontId="57" fillId="52" borderId="43" applyNumberFormat="0" applyAlignment="0" applyProtection="0"/>
    <xf numFmtId="0" fontId="69" fillId="0" borderId="46" applyNumberFormat="0" applyFill="0" applyAlignment="0" applyProtection="0"/>
    <xf numFmtId="0" fontId="17" fillId="55" borderId="44" applyNumberFormat="0" applyFont="0" applyAlignment="0" applyProtection="0"/>
    <xf numFmtId="0" fontId="17" fillId="55" borderId="38" applyNumberFormat="0" applyFont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69" fillId="0" borderId="46" applyNumberFormat="0" applyFill="0" applyAlignment="0" applyProtection="0"/>
    <xf numFmtId="0" fontId="17" fillId="55" borderId="44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67" fillId="52" borderId="45" applyNumberFormat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67" fillId="52" borderId="45" applyNumberFormat="0" applyAlignment="0" applyProtection="0"/>
    <xf numFmtId="0" fontId="57" fillId="52" borderId="43" applyNumberForma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17" fillId="55" borderId="38" applyNumberFormat="0" applyFont="0" applyAlignment="0" applyProtection="0"/>
    <xf numFmtId="0" fontId="67" fillId="52" borderId="45" applyNumberFormat="0" applyAlignment="0" applyProtection="0"/>
    <xf numFmtId="0" fontId="57" fillId="52" borderId="43" applyNumberFormat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17" fillId="55" borderId="38" applyNumberFormat="0" applyFont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57" fillId="52" borderId="43" applyNumberFormat="0" applyAlignment="0" applyProtection="0"/>
    <xf numFmtId="0" fontId="17" fillId="55" borderId="38" applyNumberFormat="0" applyFont="0" applyAlignment="0" applyProtection="0"/>
    <xf numFmtId="0" fontId="67" fillId="52" borderId="45" applyNumberForma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17" fillId="55" borderId="38" applyNumberFormat="0" applyFont="0" applyAlignment="0" applyProtection="0"/>
    <xf numFmtId="0" fontId="64" fillId="42" borderId="43" applyNumberFormat="0" applyAlignment="0" applyProtection="0"/>
    <xf numFmtId="0" fontId="64" fillId="42" borderId="43" applyNumberFormat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  <xf numFmtId="0" fontId="69" fillId="0" borderId="46" applyNumberFormat="0" applyFill="0" applyAlignment="0" applyProtection="0"/>
    <xf numFmtId="0" fontId="69" fillId="0" borderId="46" applyNumberFormat="0" applyFill="0" applyAlignment="0" applyProtection="0"/>
    <xf numFmtId="0" fontId="17" fillId="55" borderId="44" applyNumberFormat="0" applyFont="0" applyAlignment="0" applyProtection="0"/>
    <xf numFmtId="0" fontId="17" fillId="55" borderId="44" applyNumberFormat="0" applyFont="0" applyAlignment="0" applyProtection="0"/>
  </cellStyleXfs>
  <cellXfs count="488">
    <xf numFmtId="0" fontId="0" fillId="0" borderId="0" xfId="0"/>
    <xf numFmtId="169" fontId="18" fillId="2" borderId="21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18" fillId="2" borderId="21" xfId="0" applyFont="1" applyFill="1" applyBorder="1" applyAlignment="1">
      <alignment horizontal="left" vertical="top" wrapText="1"/>
    </xf>
    <xf numFmtId="166" fontId="74" fillId="2" borderId="21" xfId="7" applyNumberFormat="1" applyFont="1" applyFill="1" applyBorder="1" applyAlignment="1">
      <alignment horizontal="center" vertical="center" wrapText="1"/>
    </xf>
    <xf numFmtId="169" fontId="74" fillId="2" borderId="21" xfId="7" applyNumberFormat="1" applyFont="1" applyFill="1" applyBorder="1" applyAlignment="1">
      <alignment horizontal="center" vertical="center" wrapText="1"/>
    </xf>
    <xf numFmtId="169" fontId="18" fillId="2" borderId="21" xfId="7" applyNumberFormat="1" applyFont="1" applyFill="1" applyBorder="1" applyAlignment="1">
      <alignment horizontal="center" vertical="top" wrapText="1"/>
    </xf>
    <xf numFmtId="0" fontId="74" fillId="2" borderId="2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18" fillId="2" borderId="2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vertical="center"/>
    </xf>
    <xf numFmtId="0" fontId="74" fillId="2" borderId="0" xfId="0" applyFont="1" applyFill="1" applyAlignment="1">
      <alignment horizontal="right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8" fillId="2" borderId="26" xfId="0" applyFont="1" applyFill="1" applyBorder="1" applyAlignment="1">
      <alignment horizontal="center" vertical="center" wrapText="1"/>
    </xf>
    <xf numFmtId="0" fontId="74" fillId="2" borderId="0" xfId="299" applyFont="1" applyFill="1"/>
    <xf numFmtId="0" fontId="18" fillId="2" borderId="26" xfId="96" applyFont="1" applyFill="1" applyBorder="1" applyAlignment="1">
      <alignment horizontal="center" vertical="center" wrapText="1"/>
    </xf>
    <xf numFmtId="165" fontId="18" fillId="2" borderId="26" xfId="6" applyFont="1" applyFill="1" applyBorder="1" applyAlignment="1">
      <alignment horizontal="center" vertical="center"/>
    </xf>
    <xf numFmtId="169" fontId="18" fillId="2" borderId="26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0" fontId="88" fillId="2" borderId="29" xfId="96" applyFont="1" applyFill="1" applyBorder="1" applyAlignment="1">
      <alignment horizontal="center" vertical="center" wrapText="1"/>
    </xf>
    <xf numFmtId="0" fontId="18" fillId="0" borderId="26" xfId="96" applyFont="1" applyBorder="1" applyAlignment="1">
      <alignment horizontal="left" vertical="center" wrapText="1"/>
    </xf>
    <xf numFmtId="0" fontId="74" fillId="2" borderId="22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0" fontId="88" fillId="2" borderId="29" xfId="96" applyFont="1" applyFill="1" applyBorder="1" applyAlignment="1">
      <alignment horizontal="left" vertical="center" wrapText="1"/>
    </xf>
    <xf numFmtId="0" fontId="18" fillId="2" borderId="22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vertical="center" wrapText="1"/>
    </xf>
    <xf numFmtId="0" fontId="74" fillId="2" borderId="2" xfId="0" applyFont="1" applyFill="1" applyBorder="1" applyAlignment="1">
      <alignment vertical="top" wrapText="1"/>
    </xf>
    <xf numFmtId="0" fontId="18" fillId="2" borderId="0" xfId="0" applyFont="1" applyFill="1" applyAlignment="1">
      <alignment horizontal="center" wrapText="1"/>
    </xf>
    <xf numFmtId="0" fontId="74" fillId="2" borderId="26" xfId="208" applyFont="1" applyFill="1" applyBorder="1" applyAlignment="1">
      <alignment horizontal="center"/>
    </xf>
    <xf numFmtId="0" fontId="74" fillId="2" borderId="26" xfId="208" applyFont="1" applyFill="1" applyBorder="1" applyAlignment="1">
      <alignment horizontal="left"/>
    </xf>
    <xf numFmtId="169" fontId="74" fillId="0" borderId="26" xfId="208" applyNumberFormat="1" applyFont="1" applyBorder="1"/>
    <xf numFmtId="43" fontId="74" fillId="2" borderId="26" xfId="217" applyFont="1" applyFill="1" applyBorder="1"/>
    <xf numFmtId="0" fontId="74" fillId="2" borderId="26" xfId="208" applyFont="1" applyFill="1" applyBorder="1"/>
    <xf numFmtId="0" fontId="90" fillId="2" borderId="0" xfId="208" applyFont="1" applyFill="1"/>
    <xf numFmtId="0" fontId="89" fillId="2" borderId="0" xfId="208" applyFont="1" applyFill="1"/>
    <xf numFmtId="0" fontId="74" fillId="2" borderId="0" xfId="0" applyFont="1" applyFill="1" applyAlignment="1">
      <alignment vertical="top"/>
    </xf>
    <xf numFmtId="0" fontId="74" fillId="2" borderId="0" xfId="0" applyFont="1" applyFill="1" applyAlignment="1">
      <alignment horizontal="left" vertical="center" wrapText="1"/>
    </xf>
    <xf numFmtId="0" fontId="91" fillId="2" borderId="1" xfId="0" applyFont="1" applyFill="1" applyBorder="1"/>
    <xf numFmtId="0" fontId="91" fillId="2" borderId="26" xfId="0" applyFont="1" applyFill="1" applyBorder="1"/>
    <xf numFmtId="166" fontId="75" fillId="2" borderId="0" xfId="253" applyNumberFormat="1" applyFont="1" applyFill="1" applyAlignment="1">
      <alignment wrapText="1"/>
    </xf>
    <xf numFmtId="166" fontId="74" fillId="2" borderId="26" xfId="96" applyNumberFormat="1" applyFont="1" applyFill="1" applyBorder="1" applyAlignment="1">
      <alignment vertical="center" wrapText="1"/>
    </xf>
    <xf numFmtId="166" fontId="88" fillId="2" borderId="26" xfId="6" applyNumberFormat="1" applyFont="1" applyFill="1" applyBorder="1" applyAlignment="1">
      <alignment horizontal="center" vertical="center"/>
    </xf>
    <xf numFmtId="166" fontId="18" fillId="2" borderId="26" xfId="96" applyNumberFormat="1" applyFont="1" applyFill="1" applyBorder="1" applyAlignment="1">
      <alignment horizontal="center" vertical="center" wrapText="1"/>
    </xf>
    <xf numFmtId="0" fontId="74" fillId="2" borderId="0" xfId="253" applyFont="1" applyFill="1"/>
    <xf numFmtId="166" fontId="74" fillId="2" borderId="32" xfId="7" applyNumberFormat="1" applyFont="1" applyFill="1" applyBorder="1" applyAlignment="1">
      <alignment horizontal="right" vertical="center" wrapText="1"/>
    </xf>
    <xf numFmtId="0" fontId="18" fillId="2" borderId="1" xfId="0" applyFont="1" applyFill="1" applyBorder="1" applyAlignment="1">
      <alignment vertical="top" wrapText="1"/>
    </xf>
    <xf numFmtId="169" fontId="74" fillId="2" borderId="32" xfId="7" applyNumberFormat="1" applyFont="1" applyFill="1" applyBorder="1" applyAlignment="1">
      <alignment horizontal="center" vertical="center" wrapText="1"/>
    </xf>
    <xf numFmtId="169" fontId="18" fillId="2" borderId="32" xfId="7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169" fontId="18" fillId="2" borderId="32" xfId="7" applyNumberFormat="1" applyFont="1" applyFill="1" applyBorder="1" applyAlignment="1">
      <alignment horizontal="right" vertical="center" wrapText="1"/>
    </xf>
    <xf numFmtId="0" fontId="86" fillId="2" borderId="32" xfId="165" applyFont="1" applyFill="1" applyBorder="1">
      <alignment horizontal="left" vertical="top" wrapText="1"/>
    </xf>
    <xf numFmtId="169" fontId="86" fillId="2" borderId="32" xfId="7" applyNumberFormat="1" applyFont="1" applyFill="1" applyBorder="1" applyAlignment="1">
      <alignment horizontal="right" vertical="center" wrapText="1"/>
    </xf>
    <xf numFmtId="166" fontId="74" fillId="2" borderId="32" xfId="7" applyNumberFormat="1" applyFont="1" applyFill="1" applyBorder="1" applyAlignment="1">
      <alignment horizontal="center" vertical="center" wrapText="1"/>
    </xf>
    <xf numFmtId="169" fontId="74" fillId="2" borderId="32" xfId="7" applyNumberFormat="1" applyFont="1" applyFill="1" applyBorder="1" applyAlignment="1">
      <alignment horizontal="right" vertical="center" wrapText="1"/>
    </xf>
    <xf numFmtId="0" fontId="74" fillId="57" borderId="32" xfId="0" applyFont="1" applyFill="1" applyBorder="1" applyAlignment="1">
      <alignment wrapText="1"/>
    </xf>
    <xf numFmtId="0" fontId="74" fillId="2" borderId="32" xfId="0" applyFont="1" applyFill="1" applyBorder="1" applyAlignment="1">
      <alignment vertical="top" wrapText="1"/>
    </xf>
    <xf numFmtId="169" fontId="18" fillId="2" borderId="32" xfId="96" applyNumberFormat="1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74" fillId="2" borderId="32" xfId="208" applyFont="1" applyFill="1" applyBorder="1"/>
    <xf numFmtId="0" fontId="18" fillId="0" borderId="32" xfId="0" applyFont="1" applyBorder="1" applyAlignment="1">
      <alignment horizontal="center" vertical="center" wrapText="1"/>
    </xf>
    <xf numFmtId="0" fontId="95" fillId="2" borderId="0" xfId="299" applyFont="1" applyFill="1"/>
    <xf numFmtId="0" fontId="95" fillId="2" borderId="0" xfId="253" applyFont="1" applyFill="1"/>
    <xf numFmtId="0" fontId="74" fillId="2" borderId="26" xfId="299" applyFont="1" applyFill="1" applyBorder="1" applyAlignment="1">
      <alignment horizontal="center"/>
    </xf>
    <xf numFmtId="0" fontId="18" fillId="2" borderId="23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vertical="top" wrapText="1"/>
    </xf>
    <xf numFmtId="0" fontId="18" fillId="2" borderId="32" xfId="0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horizontal="left" vertical="center" wrapText="1"/>
    </xf>
    <xf numFmtId="43" fontId="74" fillId="2" borderId="32" xfId="7" applyFont="1" applyFill="1" applyBorder="1" applyAlignment="1">
      <alignment vertical="center" wrapText="1"/>
    </xf>
    <xf numFmtId="43" fontId="18" fillId="2" borderId="32" xfId="7" applyFont="1" applyFill="1" applyBorder="1" applyAlignment="1">
      <alignment vertical="center" wrapText="1"/>
    </xf>
    <xf numFmtId="0" fontId="91" fillId="0" borderId="0" xfId="0" applyFont="1" applyAlignment="1">
      <alignment horizontal="left" vertical="top" wrapText="1"/>
    </xf>
    <xf numFmtId="0" fontId="75" fillId="2" borderId="0" xfId="0" applyFont="1" applyFill="1" applyAlignment="1">
      <alignment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4" fillId="0" borderId="0" xfId="0" applyFont="1" applyAlignment="1">
      <alignment horizontal="left" vertical="top" wrapText="1"/>
    </xf>
    <xf numFmtId="169" fontId="18" fillId="57" borderId="26" xfId="96" applyNumberFormat="1" applyFont="1" applyFill="1" applyBorder="1" applyAlignment="1">
      <alignment horizontal="center" vertical="center" wrapText="1"/>
    </xf>
    <xf numFmtId="0" fontId="74" fillId="0" borderId="0" xfId="0" applyFont="1" applyAlignment="1">
      <alignment horizontal="center" vertical="top" wrapText="1"/>
    </xf>
    <xf numFmtId="0" fontId="75" fillId="2" borderId="0" xfId="0" applyFont="1" applyFill="1" applyAlignment="1">
      <alignment horizontal="left" vertical="center" wrapText="1"/>
    </xf>
    <xf numFmtId="169" fontId="88" fillId="2" borderId="32" xfId="2030" applyNumberFormat="1" applyFont="1" applyFill="1" applyBorder="1" applyAlignment="1">
      <alignment vertical="center"/>
    </xf>
    <xf numFmtId="166" fontId="88" fillId="2" borderId="32" xfId="2030" applyNumberFormat="1" applyFont="1" applyFill="1" applyBorder="1" applyAlignment="1">
      <alignment vertical="center"/>
    </xf>
    <xf numFmtId="0" fontId="95" fillId="2" borderId="0" xfId="299" applyFont="1" applyFill="1" applyAlignment="1">
      <alignment vertical="center"/>
    </xf>
    <xf numFmtId="0" fontId="95" fillId="2" borderId="0" xfId="299" applyFont="1" applyFill="1" applyAlignment="1">
      <alignment horizontal="center" vertical="center"/>
    </xf>
    <xf numFmtId="166" fontId="95" fillId="2" borderId="0" xfId="253" applyNumberFormat="1" applyFont="1" applyFill="1"/>
    <xf numFmtId="0" fontId="74" fillId="2" borderId="0" xfId="253" applyFont="1" applyFill="1" applyAlignment="1">
      <alignment vertical="top"/>
    </xf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/>
    <xf numFmtId="166" fontId="74" fillId="2" borderId="0" xfId="253" applyNumberFormat="1" applyFont="1" applyFill="1" applyAlignment="1">
      <alignment horizontal="center"/>
    </xf>
    <xf numFmtId="49" fontId="18" fillId="2" borderId="26" xfId="96" applyNumberFormat="1" applyFont="1" applyFill="1" applyBorder="1" applyAlignment="1">
      <alignment horizontal="center" vertical="center" textRotation="90" wrapText="1"/>
    </xf>
    <xf numFmtId="166" fontId="18" fillId="2" borderId="26" xfId="165" applyNumberFormat="1" applyFont="1" applyFill="1" applyBorder="1" applyAlignment="1">
      <alignment horizontal="center" vertical="center" wrapText="1"/>
    </xf>
    <xf numFmtId="0" fontId="97" fillId="2" borderId="26" xfId="253" applyFont="1" applyFill="1" applyBorder="1" applyAlignment="1">
      <alignment horizontal="center" vertical="center" wrapText="1"/>
    </xf>
    <xf numFmtId="0" fontId="74" fillId="2" borderId="0" xfId="1734" applyFont="1" applyFill="1"/>
    <xf numFmtId="0" fontId="74" fillId="2" borderId="0" xfId="1734" applyFont="1" applyFill="1" applyAlignment="1">
      <alignment vertical="center"/>
    </xf>
    <xf numFmtId="0" fontId="74" fillId="2" borderId="0" xfId="1734" applyFont="1" applyFill="1" applyAlignment="1">
      <alignment horizontal="center" vertical="center"/>
    </xf>
    <xf numFmtId="0" fontId="74" fillId="2" borderId="0" xfId="1734" applyFont="1" applyFill="1" applyAlignment="1">
      <alignment horizontal="right" vertical="center"/>
    </xf>
    <xf numFmtId="0" fontId="18" fillId="2" borderId="0" xfId="1734" applyFont="1" applyFill="1" applyAlignment="1">
      <alignment horizontal="center" vertical="center" wrapText="1"/>
    </xf>
    <xf numFmtId="43" fontId="74" fillId="2" borderId="32" xfId="7" applyFont="1" applyFill="1" applyBorder="1" applyAlignment="1">
      <alignment horizontal="center" vertical="center" wrapText="1"/>
    </xf>
    <xf numFmtId="169" fontId="74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18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168" fontId="18" fillId="2" borderId="26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74" fillId="2" borderId="26" xfId="96" applyFont="1" applyFill="1" applyBorder="1" applyAlignment="1">
      <alignment horizontal="center" vertical="center" wrapText="1"/>
    </xf>
    <xf numFmtId="0" fontId="97" fillId="2" borderId="26" xfId="96" applyFont="1" applyFill="1" applyBorder="1" applyAlignment="1">
      <alignment horizontal="center" vertical="center" wrapText="1"/>
    </xf>
    <xf numFmtId="39" fontId="18" fillId="2" borderId="26" xfId="96" applyNumberFormat="1" applyFont="1" applyFill="1" applyBorder="1" applyAlignment="1">
      <alignment horizontal="center" vertical="center" wrapText="1"/>
    </xf>
    <xf numFmtId="168" fontId="74" fillId="2" borderId="26" xfId="96" applyNumberFormat="1" applyFont="1" applyFill="1" applyBorder="1" applyAlignment="1">
      <alignment horizontal="center" vertical="center" wrapText="1"/>
    </xf>
    <xf numFmtId="0" fontId="74" fillId="0" borderId="29" xfId="0" applyFont="1" applyBorder="1" applyAlignment="1">
      <alignment horizontal="left" vertical="top" wrapText="1"/>
    </xf>
    <xf numFmtId="0" fontId="86" fillId="2" borderId="26" xfId="253" applyFont="1" applyFill="1" applyBorder="1" applyAlignment="1">
      <alignment horizontal="center" vertical="center" wrapText="1"/>
    </xf>
    <xf numFmtId="166" fontId="18" fillId="0" borderId="26" xfId="96" applyNumberFormat="1" applyFont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/>
    </xf>
    <xf numFmtId="0" fontId="74" fillId="2" borderId="0" xfId="1660" applyFont="1" applyFill="1" applyAlignment="1">
      <alignment vertical="top"/>
    </xf>
    <xf numFmtId="169" fontId="74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32" xfId="0" applyFont="1" applyFill="1" applyBorder="1" applyAlignment="1">
      <alignment horizontal="left" vertical="center" wrapText="1"/>
    </xf>
    <xf numFmtId="169" fontId="18" fillId="0" borderId="21" xfId="7" applyNumberFormat="1" applyFont="1" applyFill="1" applyBorder="1" applyAlignment="1">
      <alignment horizontal="center" vertical="center" wrapText="1"/>
    </xf>
    <xf numFmtId="169" fontId="18" fillId="0" borderId="26" xfId="96" applyNumberFormat="1" applyFont="1" applyBorder="1" applyAlignment="1">
      <alignment horizontal="center" vertical="center" wrapText="1"/>
    </xf>
    <xf numFmtId="0" fontId="74" fillId="0" borderId="32" xfId="0" applyFont="1" applyBorder="1" applyAlignment="1">
      <alignment horizontal="center" vertical="center" wrapText="1"/>
    </xf>
    <xf numFmtId="174" fontId="74" fillId="0" borderId="32" xfId="0" applyNumberFormat="1" applyFont="1" applyBorder="1" applyAlignment="1">
      <alignment horizontal="center" vertical="center"/>
    </xf>
    <xf numFmtId="169" fontId="74" fillId="0" borderId="32" xfId="0" applyNumberFormat="1" applyFont="1" applyBorder="1" applyAlignment="1">
      <alignment horizontal="right" vertical="center" wrapText="1"/>
    </xf>
    <xf numFmtId="0" fontId="74" fillId="0" borderId="0" xfId="0" applyFont="1" applyAlignment="1">
      <alignment horizontal="left" vertical="center" wrapText="1"/>
    </xf>
    <xf numFmtId="0" fontId="18" fillId="2" borderId="32" xfId="0" applyFont="1" applyFill="1" applyBorder="1" applyAlignment="1">
      <alignment horizontal="left" vertical="top" wrapText="1"/>
    </xf>
    <xf numFmtId="0" fontId="74" fillId="2" borderId="3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left" vertical="top" wrapText="1"/>
    </xf>
    <xf numFmtId="167" fontId="18" fillId="2" borderId="21" xfId="7" applyNumberFormat="1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vertical="center" wrapText="1"/>
    </xf>
    <xf numFmtId="175" fontId="74" fillId="2" borderId="32" xfId="7" applyNumberFormat="1" applyFont="1" applyFill="1" applyBorder="1" applyAlignment="1">
      <alignment horizontal="right" vertical="center" wrapText="1"/>
    </xf>
    <xf numFmtId="167" fontId="18" fillId="59" borderId="26" xfId="96" applyNumberFormat="1" applyFont="1" applyFill="1" applyBorder="1" applyAlignment="1">
      <alignment horizontal="center" vertical="top" wrapText="1"/>
    </xf>
    <xf numFmtId="167" fontId="18" fillId="57" borderId="26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34" xfId="0" applyNumberFormat="1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0" borderId="32" xfId="0" applyFont="1" applyBorder="1" applyAlignment="1">
      <alignment horizontal="left" vertical="center" wrapText="1"/>
    </xf>
    <xf numFmtId="166" fontId="74" fillId="0" borderId="32" xfId="7" applyNumberFormat="1" applyFont="1" applyFill="1" applyBorder="1" applyAlignment="1">
      <alignment horizontal="right" vertical="center" wrapText="1"/>
    </xf>
    <xf numFmtId="169" fontId="74" fillId="2" borderId="32" xfId="0" applyNumberFormat="1" applyFont="1" applyFill="1" applyBorder="1" applyAlignment="1">
      <alignment horizontal="right" vertical="center" wrapText="1"/>
    </xf>
    <xf numFmtId="0" fontId="74" fillId="2" borderId="32" xfId="1735" applyFont="1" applyFill="1" applyBorder="1" applyAlignment="1">
      <alignment horizontal="center" vertical="center" wrapText="1"/>
    </xf>
    <xf numFmtId="0" fontId="74" fillId="2" borderId="32" xfId="1736" applyFont="1" applyFill="1" applyBorder="1" applyAlignment="1">
      <alignment horizontal="center" vertical="center"/>
    </xf>
    <xf numFmtId="0" fontId="74" fillId="2" borderId="32" xfId="1735" applyFont="1" applyFill="1" applyBorder="1" applyAlignment="1">
      <alignment horizontal="center"/>
    </xf>
    <xf numFmtId="169" fontId="18" fillId="58" borderId="32" xfId="7" applyNumberFormat="1" applyFont="1" applyFill="1" applyBorder="1" applyAlignment="1">
      <alignment horizontal="center" vertical="center" wrapText="1"/>
    </xf>
    <xf numFmtId="39" fontId="74" fillId="57" borderId="32" xfId="0" applyNumberFormat="1" applyFont="1" applyFill="1" applyBorder="1" applyAlignment="1">
      <alignment horizontal="right" vertical="center" wrapText="1"/>
    </xf>
    <xf numFmtId="169" fontId="74" fillId="2" borderId="32" xfId="0" applyNumberFormat="1" applyFont="1" applyFill="1" applyBorder="1" applyAlignment="1">
      <alignment horizontal="right" vertical="top" wrapText="1"/>
    </xf>
    <xf numFmtId="0" fontId="74" fillId="2" borderId="32" xfId="0" applyFont="1" applyFill="1" applyBorder="1" applyAlignment="1">
      <alignment vertical="center"/>
    </xf>
    <xf numFmtId="0" fontId="74" fillId="2" borderId="32" xfId="0" applyFont="1" applyFill="1" applyBorder="1" applyAlignment="1">
      <alignment horizontal="center" vertical="center"/>
    </xf>
    <xf numFmtId="165" fontId="74" fillId="0" borderId="32" xfId="6" applyFont="1" applyFill="1" applyBorder="1" applyAlignment="1">
      <alignment horizontal="center" vertical="center"/>
    </xf>
    <xf numFmtId="0" fontId="74" fillId="0" borderId="32" xfId="0" applyFont="1" applyBorder="1" applyAlignment="1">
      <alignment vertical="center" wrapText="1"/>
    </xf>
    <xf numFmtId="43" fontId="74" fillId="0" borderId="32" xfId="7" applyFont="1" applyFill="1" applyBorder="1" applyAlignment="1">
      <alignment vertical="center" wrapText="1"/>
    </xf>
    <xf numFmtId="0" fontId="74" fillId="0" borderId="0" xfId="0" applyFont="1" applyAlignment="1">
      <alignment vertical="center"/>
    </xf>
    <xf numFmtId="167" fontId="18" fillId="2" borderId="32" xfId="0" applyNumberFormat="1" applyFont="1" applyFill="1" applyBorder="1" applyAlignment="1">
      <alignment vertical="center" wrapText="1"/>
    </xf>
    <xf numFmtId="0" fontId="74" fillId="2" borderId="0" xfId="0" applyFont="1" applyFill="1" applyAlignment="1">
      <alignment horizontal="center" vertical="top" wrapText="1"/>
    </xf>
    <xf numFmtId="0" fontId="91" fillId="2" borderId="0" xfId="0" applyFont="1" applyFill="1" applyAlignment="1">
      <alignment horizontal="left" vertical="top" wrapText="1"/>
    </xf>
    <xf numFmtId="169" fontId="18" fillId="57" borderId="32" xfId="96" applyNumberFormat="1" applyFont="1" applyFill="1" applyBorder="1" applyAlignment="1">
      <alignment horizontal="center" vertical="center" wrapText="1"/>
    </xf>
    <xf numFmtId="169" fontId="18" fillId="59" borderId="32" xfId="96" applyNumberFormat="1" applyFont="1" applyFill="1" applyBorder="1" applyAlignment="1">
      <alignment horizontal="center" vertical="top" wrapText="1"/>
    </xf>
    <xf numFmtId="0" fontId="74" fillId="2" borderId="32" xfId="0" applyFont="1" applyFill="1" applyBorder="1" applyAlignment="1">
      <alignment horizontal="center" vertical="center" wrapText="1"/>
    </xf>
    <xf numFmtId="49" fontId="18" fillId="2" borderId="34" xfId="0" applyNumberFormat="1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right"/>
    </xf>
    <xf numFmtId="0" fontId="18" fillId="2" borderId="32" xfId="0" applyFont="1" applyFill="1" applyBorder="1" applyAlignment="1">
      <alignment horizontal="left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74" fillId="2" borderId="32" xfId="0" applyFont="1" applyFill="1" applyBorder="1" applyAlignment="1">
      <alignment horizontal="left" vertical="top" wrapText="1"/>
    </xf>
    <xf numFmtId="0" fontId="75" fillId="0" borderId="29" xfId="0" applyFont="1" applyBorder="1" applyAlignment="1">
      <alignment horizontal="left" vertical="top" wrapText="1"/>
    </xf>
    <xf numFmtId="0" fontId="98" fillId="2" borderId="32" xfId="0" applyFont="1" applyFill="1" applyBorder="1" applyAlignment="1">
      <alignment horizontal="center" vertical="center" wrapText="1"/>
    </xf>
    <xf numFmtId="169" fontId="18" fillId="2" borderId="22" xfId="96" applyNumberFormat="1" applyFont="1" applyFill="1" applyBorder="1" applyAlignment="1">
      <alignment horizontal="center" vertical="center" wrapText="1"/>
    </xf>
    <xf numFmtId="43" fontId="98" fillId="2" borderId="32" xfId="7" applyFont="1" applyFill="1" applyBorder="1" applyAlignment="1">
      <alignment vertical="center" wrapText="1"/>
    </xf>
    <xf numFmtId="0" fontId="98" fillId="2" borderId="0" xfId="0" applyFont="1" applyFill="1" applyAlignment="1">
      <alignment vertical="center" wrapText="1"/>
    </xf>
    <xf numFmtId="165" fontId="74" fillId="2" borderId="32" xfId="6" applyFont="1" applyFill="1" applyBorder="1" applyAlignment="1">
      <alignment horizontal="center" vertical="center"/>
    </xf>
    <xf numFmtId="0" fontId="74" fillId="2" borderId="30" xfId="0" applyFont="1" applyFill="1" applyBorder="1" applyAlignment="1">
      <alignment horizontal="right"/>
    </xf>
    <xf numFmtId="165" fontId="18" fillId="2" borderId="32" xfId="8" applyNumberFormat="1" applyFont="1" applyFill="1" applyBorder="1" applyAlignment="1">
      <alignment horizontal="center" vertical="center" wrapText="1"/>
    </xf>
    <xf numFmtId="169" fontId="18" fillId="2" borderId="32" xfId="0" applyNumberFormat="1" applyFont="1" applyFill="1" applyBorder="1" applyAlignment="1">
      <alignment horizontal="center" vertical="center"/>
    </xf>
    <xf numFmtId="165" fontId="74" fillId="2" borderId="32" xfId="8" applyNumberFormat="1" applyFont="1" applyFill="1" applyBorder="1" applyAlignment="1">
      <alignment horizontal="center" vertical="center" wrapText="1"/>
    </xf>
    <xf numFmtId="168" fontId="18" fillId="2" borderId="32" xfId="0" applyNumberFormat="1" applyFont="1" applyFill="1" applyBorder="1" applyAlignment="1">
      <alignment horizontal="center" vertical="center"/>
    </xf>
    <xf numFmtId="0" fontId="18" fillId="2" borderId="32" xfId="8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wrapText="1"/>
    </xf>
    <xf numFmtId="0" fontId="18" fillId="2" borderId="32" xfId="0" applyFont="1" applyFill="1" applyBorder="1" applyAlignment="1">
      <alignment horizontal="center" wrapText="1"/>
    </xf>
    <xf numFmtId="165" fontId="18" fillId="2" borderId="32" xfId="6" applyFont="1" applyFill="1" applyBorder="1" applyAlignment="1">
      <alignment horizontal="right" vertical="center"/>
    </xf>
    <xf numFmtId="165" fontId="74" fillId="2" borderId="32" xfId="6" applyFont="1" applyFill="1" applyBorder="1" applyAlignment="1">
      <alignment horizontal="right" vertical="center"/>
    </xf>
    <xf numFmtId="0" fontId="86" fillId="2" borderId="32" xfId="0" applyFont="1" applyFill="1" applyBorder="1" applyAlignment="1">
      <alignment horizontal="left" vertical="top" wrapText="1"/>
    </xf>
    <xf numFmtId="165" fontId="86" fillId="2" borderId="32" xfId="6" applyFont="1" applyFill="1" applyBorder="1" applyAlignment="1">
      <alignment horizontal="right" vertical="center"/>
    </xf>
    <xf numFmtId="0" fontId="74" fillId="2" borderId="29" xfId="0" applyFont="1" applyFill="1" applyBorder="1" applyAlignment="1">
      <alignment horizontal="left" vertical="top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74" fillId="2" borderId="32" xfId="8" applyFont="1" applyFill="1" applyBorder="1">
      <alignment horizontal="left" vertical="top" wrapText="1"/>
    </xf>
    <xf numFmtId="0" fontId="74" fillId="2" borderId="22" xfId="0" applyFont="1" applyFill="1" applyBorder="1" applyAlignment="1">
      <alignment horizontal="left" vertical="center" wrapText="1"/>
    </xf>
    <xf numFmtId="0" fontId="18" fillId="2" borderId="29" xfId="0" applyFont="1" applyFill="1" applyBorder="1" applyAlignment="1">
      <alignment horizontal="center" vertical="top" wrapText="1"/>
    </xf>
    <xf numFmtId="176" fontId="74" fillId="0" borderId="39" xfId="6" applyNumberFormat="1" applyFont="1" applyFill="1" applyBorder="1" applyAlignment="1">
      <alignment horizontal="center" vertical="center"/>
    </xf>
    <xf numFmtId="165" fontId="74" fillId="0" borderId="39" xfId="6" applyFont="1" applyFill="1" applyBorder="1" applyAlignment="1">
      <alignment horizontal="center" vertical="center"/>
    </xf>
    <xf numFmtId="0" fontId="74" fillId="2" borderId="32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center" vertical="center" wrapText="1"/>
    </xf>
    <xf numFmtId="174" fontId="74" fillId="0" borderId="32" xfId="0" applyNumberFormat="1" applyFont="1" applyBorder="1" applyAlignment="1">
      <alignment horizontal="center" vertical="center"/>
    </xf>
    <xf numFmtId="169" fontId="74" fillId="0" borderId="32" xfId="0" applyNumberFormat="1" applyFont="1" applyBorder="1" applyAlignment="1">
      <alignment horizontal="right" vertical="center" wrapText="1"/>
    </xf>
    <xf numFmtId="0" fontId="74" fillId="0" borderId="32" xfId="0" applyFont="1" applyBorder="1" applyAlignment="1">
      <alignment horizontal="left" vertical="top" wrapText="1"/>
    </xf>
    <xf numFmtId="165" fontId="74" fillId="2" borderId="32" xfId="6" applyFont="1" applyFill="1" applyBorder="1" applyAlignment="1">
      <alignment horizontal="center" vertical="center"/>
    </xf>
    <xf numFmtId="0" fontId="74" fillId="2" borderId="35" xfId="0" applyFont="1" applyFill="1" applyBorder="1" applyAlignment="1">
      <alignment vertical="center"/>
    </xf>
    <xf numFmtId="169" fontId="74" fillId="2" borderId="32" xfId="0" applyNumberFormat="1" applyFont="1" applyFill="1" applyBorder="1" applyAlignment="1">
      <alignment horizontal="right" vertical="center" wrapText="1"/>
    </xf>
    <xf numFmtId="0" fontId="74" fillId="0" borderId="32" xfId="0" applyFont="1" applyBorder="1" applyAlignment="1">
      <alignment horizontal="center" vertical="center" wrapText="1"/>
    </xf>
    <xf numFmtId="176" fontId="74" fillId="2" borderId="32" xfId="6" applyNumberFormat="1" applyFont="1" applyFill="1" applyBorder="1" applyAlignment="1">
      <alignment horizontal="center" vertical="center"/>
    </xf>
    <xf numFmtId="0" fontId="74" fillId="2" borderId="29" xfId="0" applyFont="1" applyFill="1" applyBorder="1" applyAlignment="1">
      <alignment horizontal="center" vertical="center"/>
    </xf>
    <xf numFmtId="0" fontId="74" fillId="57" borderId="32" xfId="0" applyFont="1" applyFill="1" applyBorder="1" applyAlignment="1">
      <alignment vertical="center" wrapText="1"/>
    </xf>
    <xf numFmtId="169" fontId="74" fillId="57" borderId="29" xfId="0" applyNumberFormat="1" applyFont="1" applyFill="1" applyBorder="1" applyAlignment="1">
      <alignment horizontal="right" vertical="center" wrapText="1"/>
    </xf>
    <xf numFmtId="0" fontId="74" fillId="2" borderId="32" xfId="299" applyFont="1" applyFill="1" applyBorder="1" applyAlignment="1">
      <alignment vertical="top"/>
    </xf>
    <xf numFmtId="43" fontId="74" fillId="2" borderId="32" xfId="7" applyFont="1" applyFill="1" applyBorder="1" applyAlignment="1">
      <alignment horizontal="right" vertical="top" wrapText="1"/>
    </xf>
    <xf numFmtId="165" fontId="74" fillId="0" borderId="32" xfId="6" applyFont="1" applyBorder="1" applyAlignment="1">
      <alignment horizontal="center" vertical="center"/>
    </xf>
    <xf numFmtId="169" fontId="18" fillId="2" borderId="32" xfId="7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top" wrapText="1"/>
    </xf>
    <xf numFmtId="166" fontId="74" fillId="2" borderId="32" xfId="7" applyNumberFormat="1" applyFont="1" applyFill="1" applyBorder="1" applyAlignment="1">
      <alignment horizontal="center" vertical="center" wrapText="1"/>
    </xf>
    <xf numFmtId="169" fontId="74" fillId="2" borderId="32" xfId="7" applyNumberFormat="1" applyFont="1" applyFill="1" applyBorder="1" applyAlignment="1">
      <alignment horizontal="center" vertical="center" wrapText="1"/>
    </xf>
    <xf numFmtId="166" fontId="74" fillId="2" borderId="32" xfId="7" applyNumberFormat="1" applyFont="1" applyFill="1" applyBorder="1" applyAlignment="1">
      <alignment horizontal="right" vertical="center" wrapText="1"/>
    </xf>
    <xf numFmtId="0" fontId="74" fillId="2" borderId="32" xfId="0" applyFont="1" applyFill="1" applyBorder="1" applyAlignment="1">
      <alignment horizontal="left" vertical="top" wrapText="1"/>
    </xf>
    <xf numFmtId="43" fontId="74" fillId="2" borderId="32" xfId="7" applyFont="1" applyFill="1" applyBorder="1" applyAlignment="1">
      <alignment horizontal="center" vertical="center" wrapText="1"/>
    </xf>
    <xf numFmtId="169" fontId="18" fillId="2" borderId="32" xfId="7" applyNumberFormat="1" applyFont="1" applyFill="1" applyBorder="1" applyAlignment="1">
      <alignment horizontal="right" vertical="center" wrapText="1"/>
    </xf>
    <xf numFmtId="0" fontId="74" fillId="2" borderId="32" xfId="0" applyFont="1" applyFill="1" applyBorder="1" applyAlignment="1">
      <alignment horizontal="left" vertical="center" wrapText="1"/>
    </xf>
    <xf numFmtId="0" fontId="18" fillId="2" borderId="32" xfId="0" applyFont="1" applyFill="1" applyBorder="1" applyAlignment="1">
      <alignment horizontal="center"/>
    </xf>
    <xf numFmtId="0" fontId="18" fillId="2" borderId="32" xfId="0" applyFont="1" applyFill="1" applyBorder="1" applyAlignment="1">
      <alignment horizontal="left" vertical="center" wrapText="1"/>
    </xf>
    <xf numFmtId="169" fontId="74" fillId="2" borderId="32" xfId="7" applyNumberFormat="1" applyFont="1" applyFill="1" applyBorder="1" applyAlignment="1">
      <alignment horizontal="right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0" fontId="75" fillId="0" borderId="29" xfId="0" applyFont="1" applyBorder="1" applyAlignment="1">
      <alignment horizontal="left" vertical="top" wrapText="1"/>
    </xf>
    <xf numFmtId="0" fontId="74" fillId="2" borderId="2" xfId="0" applyFont="1" applyFill="1" applyBorder="1" applyAlignment="1">
      <alignment vertical="top" wrapText="1"/>
    </xf>
    <xf numFmtId="169" fontId="86" fillId="2" borderId="32" xfId="7" applyNumberFormat="1" applyFont="1" applyFill="1" applyBorder="1" applyAlignment="1">
      <alignment horizontal="right" vertical="center" wrapText="1"/>
    </xf>
    <xf numFmtId="0" fontId="75" fillId="0" borderId="32" xfId="0" applyFont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vertical="top" wrapText="1"/>
    </xf>
    <xf numFmtId="0" fontId="74" fillId="2" borderId="29" xfId="0" applyFont="1" applyFill="1" applyBorder="1" applyAlignment="1">
      <alignment horizontal="left" vertical="top" wrapText="1"/>
    </xf>
    <xf numFmtId="0" fontId="86" fillId="2" borderId="29" xfId="165" applyFont="1" applyFill="1" applyBorder="1">
      <alignment horizontal="left" vertical="top" wrapText="1"/>
    </xf>
    <xf numFmtId="0" fontId="18" fillId="2" borderId="29" xfId="0" applyFont="1" applyFill="1" applyBorder="1" applyAlignment="1">
      <alignment horizontal="center" vertical="top" wrapText="1"/>
    </xf>
    <xf numFmtId="49" fontId="18" fillId="2" borderId="34" xfId="0" applyNumberFormat="1" applyFont="1" applyFill="1" applyBorder="1" applyAlignment="1">
      <alignment horizontal="center" vertical="top" wrapText="1"/>
    </xf>
    <xf numFmtId="169" fontId="18" fillId="57" borderId="32" xfId="96" applyNumberFormat="1" applyFont="1" applyFill="1" applyBorder="1" applyAlignment="1">
      <alignment horizontal="center" vertical="center" wrapText="1"/>
    </xf>
    <xf numFmtId="169" fontId="18" fillId="2" borderId="32" xfId="7" applyNumberFormat="1" applyFont="1" applyFill="1" applyBorder="1" applyAlignment="1">
      <alignment horizontal="center" vertical="center" wrapText="1"/>
    </xf>
    <xf numFmtId="166" fontId="74" fillId="2" borderId="32" xfId="7" applyNumberFormat="1" applyFont="1" applyFill="1" applyBorder="1" applyAlignment="1">
      <alignment horizontal="right" vertical="center" wrapText="1"/>
    </xf>
    <xf numFmtId="0" fontId="18" fillId="2" borderId="39" xfId="96" applyFont="1" applyFill="1" applyBorder="1" applyAlignment="1">
      <alignment horizontal="center" vertical="center" wrapText="1"/>
    </xf>
    <xf numFmtId="0" fontId="74" fillId="2" borderId="22" xfId="0" applyFont="1" applyFill="1" applyBorder="1"/>
    <xf numFmtId="169" fontId="74" fillId="0" borderId="39" xfId="0" applyNumberFormat="1" applyFont="1" applyBorder="1" applyAlignment="1">
      <alignment horizontal="right" vertical="center" wrapText="1"/>
    </xf>
    <xf numFmtId="0" fontId="74" fillId="2" borderId="0" xfId="0" applyFont="1" applyFill="1" applyAlignment="1">
      <alignment horizontal="left" vertical="center" wrapText="1"/>
    </xf>
    <xf numFmtId="0" fontId="74" fillId="2" borderId="39" xfId="0" applyFont="1" applyFill="1" applyBorder="1"/>
    <xf numFmtId="0" fontId="95" fillId="2" borderId="0" xfId="253" applyFont="1" applyFill="1"/>
    <xf numFmtId="166" fontId="86" fillId="2" borderId="39" xfId="223" applyNumberFormat="1" applyFont="1" applyFill="1" applyBorder="1" applyAlignment="1">
      <alignment vertical="center"/>
    </xf>
    <xf numFmtId="0" fontId="88" fillId="2" borderId="39" xfId="0" applyFont="1" applyFill="1" applyBorder="1" applyAlignment="1">
      <alignment vertical="center" wrapText="1"/>
    </xf>
    <xf numFmtId="166" fontId="88" fillId="2" borderId="39" xfId="223" applyNumberFormat="1" applyFont="1" applyFill="1" applyBorder="1"/>
    <xf numFmtId="43" fontId="89" fillId="2" borderId="0" xfId="7" applyFont="1" applyFill="1"/>
    <xf numFmtId="0" fontId="86" fillId="2" borderId="29" xfId="0" applyFont="1" applyFill="1" applyBorder="1" applyAlignment="1">
      <alignment vertical="center" wrapText="1"/>
    </xf>
    <xf numFmtId="43" fontId="90" fillId="2" borderId="0" xfId="7" applyFont="1" applyFill="1"/>
    <xf numFmtId="0" fontId="74" fillId="0" borderId="39" xfId="0" applyFont="1" applyBorder="1" applyAlignment="1">
      <alignment horizontal="center" vertical="center" wrapText="1"/>
    </xf>
    <xf numFmtId="0" fontId="18" fillId="2" borderId="39" xfId="96" applyFont="1" applyFill="1" applyBorder="1" applyAlignment="1">
      <alignment horizontal="left" vertical="center" wrapText="1"/>
    </xf>
    <xf numFmtId="165" fontId="18" fillId="2" borderId="39" xfId="6" applyFont="1" applyFill="1" applyBorder="1" applyAlignment="1">
      <alignment horizontal="center" vertical="center"/>
    </xf>
    <xf numFmtId="43" fontId="74" fillId="2" borderId="0" xfId="7" applyFont="1" applyFill="1"/>
    <xf numFmtId="0" fontId="18" fillId="2" borderId="1" xfId="96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/>
    </xf>
    <xf numFmtId="177" fontId="74" fillId="2" borderId="39" xfId="2029" applyNumberFormat="1" applyFont="1" applyFill="1" applyBorder="1"/>
    <xf numFmtId="0" fontId="74" fillId="2" borderId="39" xfId="0" applyFont="1" applyFill="1" applyBorder="1" applyAlignment="1">
      <alignment horizontal="center"/>
    </xf>
    <xf numFmtId="0" fontId="74" fillId="0" borderId="39" xfId="0" applyFont="1" applyBorder="1" applyAlignment="1">
      <alignment horizontal="left" vertical="center" wrapText="1"/>
    </xf>
    <xf numFmtId="0" fontId="74" fillId="2" borderId="0" xfId="0" applyFont="1" applyFill="1"/>
    <xf numFmtId="0" fontId="74" fillId="2" borderId="39" xfId="96" applyFont="1" applyFill="1" applyBorder="1" applyAlignment="1">
      <alignment horizontal="center" vertical="center" wrapText="1"/>
    </xf>
    <xf numFmtId="0" fontId="18" fillId="2" borderId="39" xfId="96" applyFont="1" applyFill="1" applyBorder="1" applyAlignment="1">
      <alignment horizontal="center" vertical="center" wrapText="1"/>
    </xf>
    <xf numFmtId="0" fontId="91" fillId="2" borderId="39" xfId="0" applyFont="1" applyFill="1" applyBorder="1"/>
    <xf numFmtId="0" fontId="88" fillId="2" borderId="29" xfId="96" applyFont="1" applyFill="1" applyBorder="1" applyAlignment="1">
      <alignment horizontal="center" vertical="center" wrapText="1"/>
    </xf>
    <xf numFmtId="0" fontId="91" fillId="2" borderId="2" xfId="0" applyFont="1" applyFill="1" applyBorder="1" applyAlignment="1">
      <alignment horizontal="center"/>
    </xf>
    <xf numFmtId="0" fontId="74" fillId="2" borderId="0" xfId="253" applyFont="1" applyFill="1"/>
    <xf numFmtId="43" fontId="74" fillId="2" borderId="39" xfId="7" applyFont="1" applyFill="1" applyBorder="1" applyAlignment="1">
      <alignment vertical="center"/>
    </xf>
    <xf numFmtId="0" fontId="74" fillId="2" borderId="39" xfId="253" applyFont="1" applyFill="1" applyBorder="1"/>
    <xf numFmtId="166" fontId="88" fillId="2" borderId="39" xfId="223" applyNumberFormat="1" applyFont="1" applyFill="1" applyBorder="1"/>
    <xf numFmtId="0" fontId="91" fillId="2" borderId="1" xfId="0" applyFont="1" applyFill="1" applyBorder="1"/>
    <xf numFmtId="0" fontId="88" fillId="0" borderId="39" xfId="0" applyFont="1" applyBorder="1" applyAlignment="1">
      <alignment vertical="center" wrapText="1"/>
    </xf>
    <xf numFmtId="0" fontId="86" fillId="0" borderId="29" xfId="0" applyFont="1" applyBorder="1" applyAlignment="1">
      <alignment vertical="center" wrapText="1"/>
    </xf>
    <xf numFmtId="43" fontId="18" fillId="2" borderId="39" xfId="96" applyNumberFormat="1" applyFont="1" applyFill="1" applyBorder="1" applyAlignment="1">
      <alignment horizontal="left" vertical="center" wrapText="1"/>
    </xf>
    <xf numFmtId="168" fontId="74" fillId="2" borderId="0" xfId="253" applyNumberFormat="1" applyFont="1" applyFill="1"/>
    <xf numFmtId="0" fontId="74" fillId="2" borderId="39" xfId="299" applyFont="1" applyFill="1" applyBorder="1" applyAlignment="1">
      <alignment horizontal="center"/>
    </xf>
    <xf numFmtId="43" fontId="88" fillId="2" borderId="29" xfId="96" applyNumberFormat="1" applyFont="1" applyFill="1" applyBorder="1" applyAlignment="1">
      <alignment horizontal="center" vertical="center" wrapText="1"/>
    </xf>
    <xf numFmtId="43" fontId="88" fillId="0" borderId="39" xfId="0" applyNumberFormat="1" applyFont="1" applyBorder="1" applyAlignment="1">
      <alignment vertical="center" wrapText="1"/>
    </xf>
    <xf numFmtId="0" fontId="99" fillId="2" borderId="39" xfId="0" applyFont="1" applyFill="1" applyBorder="1"/>
    <xf numFmtId="0" fontId="86" fillId="2" borderId="0" xfId="253" applyFont="1" applyFill="1"/>
    <xf numFmtId="0" fontId="18" fillId="2" borderId="39" xfId="96" applyFont="1" applyFill="1" applyBorder="1" applyAlignment="1">
      <alignment horizontal="left" vertical="center" wrapText="1"/>
    </xf>
    <xf numFmtId="165" fontId="18" fillId="2" borderId="39" xfId="6" applyFont="1" applyFill="1" applyBorder="1" applyAlignment="1">
      <alignment horizontal="center" vertical="center"/>
    </xf>
    <xf numFmtId="177" fontId="74" fillId="2" borderId="39" xfId="2029" applyNumberFormat="1" applyFont="1" applyFill="1" applyBorder="1"/>
    <xf numFmtId="169" fontId="18" fillId="2" borderId="39" xfId="7" applyNumberFormat="1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left" vertical="top" wrapText="1"/>
    </xf>
    <xf numFmtId="166" fontId="74" fillId="2" borderId="39" xfId="7" applyNumberFormat="1" applyFont="1" applyFill="1" applyBorder="1" applyAlignment="1">
      <alignment horizontal="center" vertical="center" wrapText="1"/>
    </xf>
    <xf numFmtId="169" fontId="74" fillId="2" borderId="39" xfId="7" applyNumberFormat="1" applyFont="1" applyFill="1" applyBorder="1" applyAlignment="1">
      <alignment horizontal="center" vertical="center" wrapText="1"/>
    </xf>
    <xf numFmtId="166" fontId="74" fillId="2" borderId="39" xfId="7" applyNumberFormat="1" applyFont="1" applyFill="1" applyBorder="1" applyAlignment="1">
      <alignment horizontal="right" vertical="center" wrapText="1"/>
    </xf>
    <xf numFmtId="0" fontId="74" fillId="2" borderId="39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43" fontId="74" fillId="2" borderId="39" xfId="7" applyFont="1" applyFill="1" applyBorder="1" applyAlignment="1">
      <alignment horizontal="center" vertical="center" wrapText="1"/>
    </xf>
    <xf numFmtId="169" fontId="18" fillId="2" borderId="39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18" fillId="2" borderId="39" xfId="0" applyFont="1" applyFill="1" applyBorder="1" applyAlignment="1">
      <alignment horizontal="center" vertical="top" wrapText="1"/>
    </xf>
    <xf numFmtId="0" fontId="74" fillId="2" borderId="39" xfId="0" applyFont="1" applyFill="1" applyBorder="1" applyAlignment="1">
      <alignment horizontal="left" vertical="center" wrapText="1"/>
    </xf>
    <xf numFmtId="0" fontId="18" fillId="2" borderId="39" xfId="0" applyFont="1" applyFill="1" applyBorder="1" applyAlignment="1">
      <alignment horizontal="center"/>
    </xf>
    <xf numFmtId="0" fontId="86" fillId="2" borderId="39" xfId="165" applyFont="1" applyFill="1" applyBorder="1">
      <alignment horizontal="left" vertical="top" wrapText="1"/>
    </xf>
    <xf numFmtId="0" fontId="18" fillId="2" borderId="39" xfId="0" applyFont="1" applyFill="1" applyBorder="1" applyAlignment="1">
      <alignment horizontal="left" vertical="center" wrapText="1"/>
    </xf>
    <xf numFmtId="0" fontId="74" fillId="2" borderId="39" xfId="0" applyFont="1" applyFill="1" applyBorder="1" applyAlignment="1">
      <alignment horizontal="center" vertical="top" wrapText="1"/>
    </xf>
    <xf numFmtId="0" fontId="18" fillId="2" borderId="39" xfId="0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0" fontId="75" fillId="0" borderId="29" xfId="0" applyFont="1" applyBorder="1" applyAlignment="1">
      <alignment horizontal="left" vertical="top" wrapText="1"/>
    </xf>
    <xf numFmtId="0" fontId="18" fillId="2" borderId="22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vertical="center" wrapText="1"/>
    </xf>
    <xf numFmtId="0" fontId="74" fillId="2" borderId="2" xfId="0" applyFont="1" applyFill="1" applyBorder="1" applyAlignment="1">
      <alignment vertical="top" wrapText="1"/>
    </xf>
    <xf numFmtId="169" fontId="86" fillId="2" borderId="39" xfId="7" applyNumberFormat="1" applyFont="1" applyFill="1" applyBorder="1" applyAlignment="1">
      <alignment horizontal="right" vertical="center" wrapText="1"/>
    </xf>
    <xf numFmtId="0" fontId="75" fillId="0" borderId="39" xfId="0" applyFont="1" applyBorder="1" applyAlignment="1">
      <alignment horizontal="left" vertical="top" wrapText="1"/>
    </xf>
    <xf numFmtId="0" fontId="18" fillId="2" borderId="1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0" fillId="0" borderId="0" xfId="0"/>
    <xf numFmtId="0" fontId="74" fillId="2" borderId="42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74" fillId="2" borderId="42" xfId="0" applyFont="1" applyFill="1" applyBorder="1" applyAlignment="1">
      <alignment vertical="center" wrapText="1"/>
    </xf>
    <xf numFmtId="0" fontId="18" fillId="2" borderId="42" xfId="0" applyFont="1" applyFill="1" applyBorder="1" applyAlignment="1">
      <alignment vertical="center" wrapText="1"/>
    </xf>
    <xf numFmtId="43" fontId="18" fillId="2" borderId="42" xfId="7" applyFont="1" applyFill="1" applyBorder="1" applyAlignment="1">
      <alignment vertical="center" wrapText="1"/>
    </xf>
    <xf numFmtId="43" fontId="74" fillId="2" borderId="42" xfId="7" applyFont="1" applyFill="1" applyBorder="1" applyAlignment="1">
      <alignment vertical="center" wrapText="1"/>
    </xf>
    <xf numFmtId="0" fontId="0" fillId="0" borderId="0" xfId="0"/>
    <xf numFmtId="0" fontId="74" fillId="2" borderId="47" xfId="0" applyFont="1" applyFill="1" applyBorder="1" applyAlignment="1">
      <alignment horizontal="center" vertical="center" wrapText="1"/>
    </xf>
    <xf numFmtId="0" fontId="18" fillId="2" borderId="47" xfId="0" applyFont="1" applyFill="1" applyBorder="1" applyAlignment="1">
      <alignment horizontal="center" vertical="center" wrapText="1"/>
    </xf>
    <xf numFmtId="0" fontId="74" fillId="2" borderId="47" xfId="0" applyFont="1" applyFill="1" applyBorder="1" applyAlignment="1">
      <alignment vertical="center" wrapText="1"/>
    </xf>
    <xf numFmtId="0" fontId="18" fillId="2" borderId="47" xfId="0" applyFont="1" applyFill="1" applyBorder="1" applyAlignment="1">
      <alignment vertical="center" wrapText="1"/>
    </xf>
    <xf numFmtId="43" fontId="18" fillId="2" borderId="47" xfId="7" applyFont="1" applyFill="1" applyBorder="1" applyAlignment="1">
      <alignment vertical="center" wrapText="1"/>
    </xf>
    <xf numFmtId="43" fontId="74" fillId="2" borderId="47" xfId="7" applyFont="1" applyFill="1" applyBorder="1" applyAlignment="1">
      <alignment vertical="center" wrapText="1"/>
    </xf>
    <xf numFmtId="0" fontId="75" fillId="2" borderId="0" xfId="0" applyFont="1" applyFill="1" applyAlignment="1">
      <alignment vertical="center" wrapText="1"/>
    </xf>
    <xf numFmtId="0" fontId="0" fillId="0" borderId="0" xfId="0"/>
    <xf numFmtId="169" fontId="18" fillId="2" borderId="47" xfId="96" applyNumberFormat="1" applyFont="1" applyFill="1" applyBorder="1" applyAlignment="1">
      <alignment horizontal="center" vertical="center" wrapText="1"/>
    </xf>
    <xf numFmtId="0" fontId="75" fillId="2" borderId="35" xfId="0" applyFont="1" applyFill="1" applyBorder="1" applyAlignment="1">
      <alignment vertical="center" wrapText="1"/>
    </xf>
    <xf numFmtId="43" fontId="18" fillId="2" borderId="47" xfId="7" applyFont="1" applyFill="1" applyBorder="1" applyAlignment="1">
      <alignment vertical="center" wrapText="1"/>
    </xf>
    <xf numFmtId="0" fontId="75" fillId="2" borderId="0" xfId="0" applyFont="1" applyFill="1" applyAlignment="1">
      <alignment vertical="center" wrapText="1"/>
    </xf>
    <xf numFmtId="0" fontId="75" fillId="2" borderId="47" xfId="0" applyFont="1" applyFill="1" applyBorder="1" applyAlignment="1">
      <alignment vertical="center" wrapText="1"/>
    </xf>
    <xf numFmtId="0" fontId="75" fillId="2" borderId="41" xfId="0" applyFont="1" applyFill="1" applyBorder="1" applyAlignment="1">
      <alignment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75" fillId="2" borderId="34" xfId="0" applyFont="1" applyFill="1" applyBorder="1" applyAlignment="1">
      <alignment horizontal="center" vertical="center" wrapText="1"/>
    </xf>
    <xf numFmtId="0" fontId="0" fillId="0" borderId="0" xfId="0"/>
    <xf numFmtId="169" fontId="18" fillId="2" borderId="47" xfId="96" applyNumberFormat="1" applyFont="1" applyFill="1" applyBorder="1" applyAlignment="1">
      <alignment horizontal="center" vertical="center" wrapText="1"/>
    </xf>
    <xf numFmtId="0" fontId="75" fillId="2" borderId="35" xfId="0" applyFont="1" applyFill="1" applyBorder="1" applyAlignment="1">
      <alignment vertical="center" wrapText="1"/>
    </xf>
    <xf numFmtId="43" fontId="18" fillId="2" borderId="47" xfId="7" applyFont="1" applyFill="1" applyBorder="1" applyAlignment="1">
      <alignment vertical="center" wrapText="1"/>
    </xf>
    <xf numFmtId="0" fontId="75" fillId="2" borderId="0" xfId="0" applyFont="1" applyFill="1" applyAlignment="1">
      <alignment vertical="center" wrapText="1"/>
    </xf>
    <xf numFmtId="0" fontId="98" fillId="2" borderId="47" xfId="0" applyFont="1" applyFill="1" applyBorder="1" applyAlignment="1">
      <alignment horizontal="center" vertical="center" wrapText="1"/>
    </xf>
    <xf numFmtId="43" fontId="98" fillId="2" borderId="47" xfId="7" applyFont="1" applyFill="1" applyBorder="1" applyAlignment="1">
      <alignment vertical="center" wrapText="1"/>
    </xf>
    <xf numFmtId="0" fontId="98" fillId="2" borderId="0" xfId="0" applyFont="1" applyFill="1" applyAlignment="1">
      <alignment vertical="center" wrapText="1"/>
    </xf>
    <xf numFmtId="0" fontId="75" fillId="2" borderId="47" xfId="0" applyFont="1" applyFill="1" applyBorder="1" applyAlignment="1">
      <alignment vertical="center" wrapText="1"/>
    </xf>
    <xf numFmtId="0" fontId="75" fillId="2" borderId="41" xfId="0" applyFont="1" applyFill="1" applyBorder="1" applyAlignment="1">
      <alignment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5" fillId="2" borderId="34" xfId="0" applyFont="1" applyFill="1" applyBorder="1" applyAlignment="1">
      <alignment horizontal="center" vertical="center" wrapText="1"/>
    </xf>
    <xf numFmtId="0" fontId="98" fillId="2" borderId="22" xfId="0" applyFont="1" applyFill="1" applyBorder="1" applyAlignment="1">
      <alignment horizontal="center" vertical="center" wrapText="1"/>
    </xf>
    <xf numFmtId="0" fontId="98" fillId="2" borderId="41" xfId="0" applyFont="1" applyFill="1" applyBorder="1" applyAlignment="1">
      <alignment horizontal="center" vertical="center" wrapText="1"/>
    </xf>
    <xf numFmtId="0" fontId="100" fillId="2" borderId="0" xfId="0" applyFont="1" applyFill="1" applyAlignment="1">
      <alignment vertical="top" wrapText="1"/>
    </xf>
    <xf numFmtId="0" fontId="18" fillId="0" borderId="32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center" vertical="center" wrapText="1"/>
    </xf>
    <xf numFmtId="0" fontId="74" fillId="0" borderId="32" xfId="0" applyFont="1" applyBorder="1" applyAlignment="1">
      <alignment horizontal="left"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74" fillId="2" borderId="31" xfId="0" applyFont="1" applyFill="1" applyBorder="1" applyAlignment="1">
      <alignment horizontal="center" vertical="center" wrapText="1"/>
    </xf>
    <xf numFmtId="0" fontId="74" fillId="2" borderId="35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49" fontId="18" fillId="2" borderId="33" xfId="0" applyNumberFormat="1" applyFont="1" applyFill="1" applyBorder="1" applyAlignment="1">
      <alignment horizontal="center" vertical="top" wrapText="1"/>
    </xf>
    <xf numFmtId="49" fontId="18" fillId="2" borderId="34" xfId="0" applyNumberFormat="1" applyFont="1" applyFill="1" applyBorder="1" applyAlignment="1">
      <alignment horizontal="center" vertical="top" wrapText="1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29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left" vertical="top" wrapText="1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wrapText="1"/>
    </xf>
    <xf numFmtId="0" fontId="18" fillId="2" borderId="32" xfId="0" applyFont="1" applyFill="1" applyBorder="1" applyAlignment="1">
      <alignment horizontal="center" wrapText="1"/>
    </xf>
    <xf numFmtId="49" fontId="18" fillId="2" borderId="32" xfId="0" applyNumberFormat="1" applyFont="1" applyFill="1" applyBorder="1" applyAlignment="1">
      <alignment horizontal="center" vertical="top"/>
    </xf>
    <xf numFmtId="0" fontId="74" fillId="2" borderId="3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49" fontId="18" fillId="2" borderId="32" xfId="0" applyNumberFormat="1" applyFont="1" applyFill="1" applyBorder="1" applyAlignment="1">
      <alignment horizontal="center" vertical="top" wrapText="1"/>
    </xf>
    <xf numFmtId="0" fontId="18" fillId="2" borderId="32" xfId="0" applyFont="1" applyFill="1" applyBorder="1" applyAlignment="1">
      <alignment horizontal="center" vertical="top" wrapText="1"/>
    </xf>
    <xf numFmtId="0" fontId="18" fillId="2" borderId="39" xfId="0" applyFont="1" applyFill="1" applyBorder="1" applyAlignment="1">
      <alignment horizontal="left" vertical="top" wrapText="1"/>
    </xf>
    <xf numFmtId="0" fontId="18" fillId="2" borderId="2" xfId="0" applyFont="1" applyFill="1" applyBorder="1" applyAlignment="1">
      <alignment horizontal="center" wrapText="1"/>
    </xf>
    <xf numFmtId="0" fontId="74" fillId="2" borderId="39" xfId="0" applyFont="1" applyFill="1" applyBorder="1" applyAlignment="1">
      <alignment horizontal="center" vertical="top" wrapText="1"/>
    </xf>
    <xf numFmtId="49" fontId="18" fillId="2" borderId="39" xfId="0" applyNumberFormat="1" applyFont="1" applyFill="1" applyBorder="1" applyAlignment="1">
      <alignment horizontal="center" vertical="top" wrapText="1"/>
    </xf>
    <xf numFmtId="168" fontId="74" fillId="2" borderId="27" xfId="96" applyNumberFormat="1" applyFont="1" applyFill="1" applyBorder="1" applyAlignment="1">
      <alignment horizontal="center" vertical="center" wrapText="1"/>
    </xf>
    <xf numFmtId="168" fontId="74" fillId="2" borderId="28" xfId="96" applyNumberFormat="1" applyFont="1" applyFill="1" applyBorder="1" applyAlignment="1">
      <alignment horizontal="center" vertical="center" wrapText="1"/>
    </xf>
    <xf numFmtId="168" fontId="74" fillId="2" borderId="29" xfId="96" applyNumberFormat="1" applyFont="1" applyFill="1" applyBorder="1" applyAlignment="1">
      <alignment horizontal="center" vertical="center" wrapText="1"/>
    </xf>
    <xf numFmtId="49" fontId="18" fillId="2" borderId="27" xfId="96" applyNumberFormat="1" applyFont="1" applyFill="1" applyBorder="1" applyAlignment="1">
      <alignment horizontal="center" vertical="center" wrapText="1"/>
    </xf>
    <xf numFmtId="49" fontId="18" fillId="2" borderId="29" xfId="96" applyNumberFormat="1" applyFont="1" applyFill="1" applyBorder="1" applyAlignment="1">
      <alignment horizontal="center" vertical="center" wrapText="1"/>
    </xf>
    <xf numFmtId="168" fontId="18" fillId="2" borderId="22" xfId="96" applyNumberFormat="1" applyFont="1" applyFill="1" applyBorder="1" applyAlignment="1">
      <alignment horizontal="center" vertical="center" wrapText="1"/>
    </xf>
    <xf numFmtId="168" fontId="18" fillId="2" borderId="2" xfId="96" applyNumberFormat="1" applyFont="1" applyFill="1" applyBorder="1" applyAlignment="1">
      <alignment horizontal="center" vertical="center" wrapText="1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169" fontId="74" fillId="2" borderId="0" xfId="96" applyNumberFormat="1" applyFont="1" applyFill="1" applyAlignment="1">
      <alignment horizontal="right" vertical="top" wrapText="1"/>
    </xf>
    <xf numFmtId="169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0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8" fillId="2" borderId="0" xfId="299" applyFont="1" applyFill="1" applyAlignment="1">
      <alignment horizontal="center" vertical="center" wrapText="1"/>
    </xf>
    <xf numFmtId="166" fontId="74" fillId="2" borderId="31" xfId="96" applyNumberFormat="1" applyFont="1" applyFill="1" applyBorder="1" applyAlignment="1">
      <alignment horizontal="center" vertical="center" wrapText="1"/>
    </xf>
    <xf numFmtId="166" fontId="74" fillId="2" borderId="35" xfId="96" applyNumberFormat="1" applyFont="1" applyFill="1" applyBorder="1" applyAlignment="1">
      <alignment horizontal="center" vertical="center" wrapText="1"/>
    </xf>
    <xf numFmtId="166" fontId="74" fillId="2" borderId="29" xfId="96" applyNumberFormat="1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left" vertical="center" wrapText="1"/>
    </xf>
    <xf numFmtId="0" fontId="18" fillId="59" borderId="32" xfId="0" applyFont="1" applyFill="1" applyBorder="1" applyAlignment="1">
      <alignment horizontal="center" vertical="top" wrapText="1"/>
    </xf>
    <xf numFmtId="0" fontId="74" fillId="0" borderId="31" xfId="0" applyFont="1" applyBorder="1" applyAlignment="1">
      <alignment horizontal="center" vertical="center" wrapText="1"/>
    </xf>
    <xf numFmtId="0" fontId="74" fillId="0" borderId="35" xfId="0" applyFont="1" applyBorder="1" applyAlignment="1">
      <alignment horizontal="center" vertical="center" wrapText="1"/>
    </xf>
    <xf numFmtId="0" fontId="74" fillId="0" borderId="29" xfId="0" applyFont="1" applyBorder="1" applyAlignment="1">
      <alignment horizontal="center" vertical="center" wrapText="1"/>
    </xf>
    <xf numFmtId="0" fontId="91" fillId="0" borderId="32" xfId="0" applyFont="1" applyBorder="1" applyAlignment="1">
      <alignment horizontal="left" vertical="top" wrapText="1"/>
    </xf>
    <xf numFmtId="0" fontId="18" fillId="57" borderId="32" xfId="0" applyFont="1" applyFill="1" applyBorder="1" applyAlignment="1">
      <alignment horizontal="left" vertical="top" wrapText="1"/>
    </xf>
    <xf numFmtId="166" fontId="75" fillId="2" borderId="0" xfId="253" applyNumberFormat="1" applyFont="1" applyFill="1" applyAlignment="1">
      <alignment horizontal="right" wrapText="1"/>
    </xf>
    <xf numFmtId="166" fontId="75" fillId="2" borderId="0" xfId="253" applyNumberFormat="1" applyFont="1" applyFill="1" applyAlignment="1">
      <alignment horizontal="right" vertical="top" wrapText="1"/>
    </xf>
    <xf numFmtId="0" fontId="75" fillId="2" borderId="22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75" fillId="2" borderId="2" xfId="0" applyFont="1" applyFill="1" applyBorder="1" applyAlignment="1">
      <alignment horizontal="center" vertical="center" wrapText="1"/>
    </xf>
    <xf numFmtId="0" fontId="98" fillId="2" borderId="32" xfId="0" applyFont="1" applyFill="1" applyBorder="1" applyAlignment="1">
      <alignment horizontal="left" vertical="center" wrapText="1"/>
    </xf>
    <xf numFmtId="0" fontId="98" fillId="2" borderId="32" xfId="0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left" vertical="center" wrapText="1"/>
    </xf>
    <xf numFmtId="0" fontId="18" fillId="2" borderId="35" xfId="0" applyFont="1" applyFill="1" applyBorder="1" applyAlignment="1">
      <alignment horizontal="left" vertical="center" wrapText="1"/>
    </xf>
    <xf numFmtId="0" fontId="18" fillId="2" borderId="29" xfId="0" applyFont="1" applyFill="1" applyBorder="1" applyAlignment="1">
      <alignment horizontal="left" vertical="center" wrapText="1"/>
    </xf>
    <xf numFmtId="0" fontId="75" fillId="2" borderId="32" xfId="0" applyFont="1" applyFill="1" applyBorder="1" applyAlignment="1">
      <alignment horizontal="center" vertical="center" wrapText="1"/>
    </xf>
    <xf numFmtId="0" fontId="98" fillId="2" borderId="22" xfId="0" applyFont="1" applyFill="1" applyBorder="1" applyAlignment="1">
      <alignment horizontal="left" vertical="center" wrapText="1"/>
    </xf>
    <xf numFmtId="0" fontId="18" fillId="2" borderId="47" xfId="0" applyFont="1" applyFill="1" applyBorder="1" applyAlignment="1">
      <alignment horizontal="left" vertical="center" wrapText="1"/>
    </xf>
    <xf numFmtId="0" fontId="75" fillId="2" borderId="47" xfId="0" applyFont="1" applyFill="1" applyBorder="1" applyAlignment="1">
      <alignment horizontal="center" vertical="center" wrapText="1"/>
    </xf>
    <xf numFmtId="0" fontId="18" fillId="2" borderId="48" xfId="0" applyFont="1" applyFill="1" applyBorder="1" applyAlignment="1">
      <alignment horizontal="left" vertical="center" wrapText="1"/>
    </xf>
    <xf numFmtId="0" fontId="18" fillId="2" borderId="41" xfId="0" applyFont="1" applyFill="1" applyBorder="1" applyAlignment="1">
      <alignment horizontal="left" vertical="center" wrapText="1"/>
    </xf>
    <xf numFmtId="0" fontId="75" fillId="2" borderId="41" xfId="0" applyFont="1" applyFill="1" applyBorder="1" applyAlignment="1">
      <alignment horizontal="center" vertical="center" wrapText="1"/>
    </xf>
    <xf numFmtId="0" fontId="98" fillId="2" borderId="48" xfId="0" applyFont="1" applyFill="1" applyBorder="1" applyAlignment="1">
      <alignment horizontal="left" vertical="center" wrapText="1"/>
    </xf>
    <xf numFmtId="0" fontId="98" fillId="2" borderId="35" xfId="0" applyFont="1" applyFill="1" applyBorder="1" applyAlignment="1">
      <alignment horizontal="left" vertical="center" wrapText="1"/>
    </xf>
    <xf numFmtId="0" fontId="98" fillId="2" borderId="41" xfId="0" applyFont="1" applyFill="1" applyBorder="1" applyAlignment="1">
      <alignment horizontal="left" vertical="center" wrapText="1"/>
    </xf>
    <xf numFmtId="0" fontId="98" fillId="2" borderId="47" xfId="0" applyFont="1" applyFill="1" applyBorder="1" applyAlignment="1">
      <alignment horizontal="left" vertical="center" wrapText="1"/>
    </xf>
    <xf numFmtId="0" fontId="98" fillId="2" borderId="34" xfId="0" applyFont="1" applyFill="1" applyBorder="1" applyAlignment="1">
      <alignment horizontal="center" vertical="center" wrapText="1"/>
    </xf>
    <xf numFmtId="0" fontId="98" fillId="2" borderId="22" xfId="0" applyFont="1" applyFill="1" applyBorder="1" applyAlignment="1">
      <alignment horizontal="center" vertical="center" wrapText="1"/>
    </xf>
    <xf numFmtId="0" fontId="98" fillId="2" borderId="1" xfId="0" applyFont="1" applyFill="1" applyBorder="1" applyAlignment="1">
      <alignment horizontal="center" vertical="center" wrapText="1"/>
    </xf>
    <xf numFmtId="0" fontId="18" fillId="0" borderId="47" xfId="0" applyFont="1" applyBorder="1" applyAlignment="1">
      <alignment horizontal="left" vertical="top" wrapText="1"/>
    </xf>
    <xf numFmtId="0" fontId="18" fillId="0" borderId="22" xfId="0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74" fillId="60" borderId="32" xfId="0" applyFont="1" applyFill="1" applyBorder="1" applyAlignment="1">
      <alignment horizontal="left" vertical="center" wrapText="1"/>
    </xf>
    <xf numFmtId="0" fontId="74" fillId="2" borderId="32" xfId="1735" applyFont="1" applyFill="1" applyBorder="1" applyAlignment="1">
      <alignment horizontal="center" wrapText="1"/>
    </xf>
    <xf numFmtId="0" fontId="18" fillId="58" borderId="32" xfId="0" applyFont="1" applyFill="1" applyBorder="1" applyAlignment="1">
      <alignment vertical="top" wrapText="1"/>
    </xf>
    <xf numFmtId="0" fontId="74" fillId="57" borderId="32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left" vertical="top" wrapText="1"/>
    </xf>
    <xf numFmtId="0" fontId="74" fillId="0" borderId="39" xfId="0" applyFont="1" applyBorder="1" applyAlignment="1">
      <alignment horizontal="left" vertical="center" wrapText="1"/>
    </xf>
    <xf numFmtId="0" fontId="74" fillId="2" borderId="0" xfId="1734" applyFont="1" applyFill="1" applyAlignment="1">
      <alignment horizontal="right" vertical="top"/>
    </xf>
    <xf numFmtId="0" fontId="74" fillId="2" borderId="0" xfId="1734" applyFont="1" applyFill="1" applyAlignment="1">
      <alignment horizontal="right" vertical="center"/>
    </xf>
    <xf numFmtId="0" fontId="18" fillId="2" borderId="26" xfId="1734" applyFont="1" applyFill="1" applyBorder="1" applyAlignment="1">
      <alignment horizontal="center" vertical="center" wrapText="1"/>
    </xf>
    <xf numFmtId="0" fontId="74" fillId="2" borderId="32" xfId="1735" applyFont="1" applyFill="1" applyBorder="1" applyAlignment="1">
      <alignment horizontal="center" vertical="center" wrapText="1"/>
    </xf>
    <xf numFmtId="0" fontId="74" fillId="2" borderId="32" xfId="8" applyFont="1" applyFill="1" applyBorder="1" applyAlignment="1">
      <alignment horizontal="center" vertical="center" wrapText="1"/>
    </xf>
    <xf numFmtId="0" fontId="74" fillId="57" borderId="31" xfId="0" applyFont="1" applyFill="1" applyBorder="1" applyAlignment="1">
      <alignment horizontal="left" vertical="center" wrapText="1"/>
    </xf>
    <xf numFmtId="0" fontId="74" fillId="57" borderId="35" xfId="0" applyFont="1" applyFill="1" applyBorder="1" applyAlignment="1">
      <alignment horizontal="left" vertical="center" wrapText="1"/>
    </xf>
    <xf numFmtId="0" fontId="74" fillId="57" borderId="29" xfId="0" applyFont="1" applyFill="1" applyBorder="1" applyAlignment="1">
      <alignment horizontal="left" vertical="center" wrapText="1"/>
    </xf>
    <xf numFmtId="0" fontId="74" fillId="2" borderId="31" xfId="299" applyFont="1" applyFill="1" applyBorder="1" applyAlignment="1">
      <alignment horizontal="left" vertical="top" wrapText="1"/>
    </xf>
    <xf numFmtId="0" fontId="74" fillId="2" borderId="35" xfId="299" applyFont="1" applyFill="1" applyBorder="1" applyAlignment="1">
      <alignment horizontal="left" vertical="top" wrapText="1"/>
    </xf>
    <xf numFmtId="0" fontId="74" fillId="2" borderId="29" xfId="299" applyFont="1" applyFill="1" applyBorder="1" applyAlignment="1">
      <alignment horizontal="left" vertical="top" wrapText="1"/>
    </xf>
    <xf numFmtId="0" fontId="74" fillId="2" borderId="32" xfId="0" applyFont="1" applyFill="1" applyBorder="1" applyAlignment="1">
      <alignment horizontal="left" vertical="center" wrapText="1"/>
    </xf>
    <xf numFmtId="0" fontId="75" fillId="2" borderId="0" xfId="0" applyFont="1" applyFill="1" applyAlignment="1">
      <alignment horizontal="right" vertical="top"/>
    </xf>
    <xf numFmtId="0" fontId="18" fillId="2" borderId="32" xfId="8" applyFont="1" applyFill="1" applyBorder="1" applyAlignment="1">
      <alignment horizontal="center" vertical="top" wrapText="1"/>
    </xf>
    <xf numFmtId="0" fontId="18" fillId="2" borderId="22" xfId="8" applyFont="1" applyFill="1" applyBorder="1" applyAlignment="1">
      <alignment horizontal="center" vertical="top" wrapText="1"/>
    </xf>
    <xf numFmtId="0" fontId="18" fillId="2" borderId="1" xfId="8" applyFont="1" applyFill="1" applyBorder="1" applyAlignment="1">
      <alignment horizontal="center" vertical="top" wrapText="1"/>
    </xf>
    <xf numFmtId="0" fontId="18" fillId="2" borderId="2" xfId="8" applyFont="1" applyFill="1" applyBorder="1" applyAlignment="1">
      <alignment horizontal="center" vertical="top" wrapText="1"/>
    </xf>
    <xf numFmtId="0" fontId="74" fillId="2" borderId="32" xfId="8" applyFont="1" applyFill="1" applyBorder="1" applyAlignment="1">
      <alignment horizontal="center" vertical="top" wrapText="1"/>
    </xf>
    <xf numFmtId="0" fontId="18" fillId="2" borderId="29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</cellXfs>
  <cellStyles count="3810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3 3" xfId="3140"/>
    <cellStyle name="20% - Accent1 4" xfId="191"/>
    <cellStyle name="20% - Accent1 4 2" xfId="2152"/>
    <cellStyle name="20% - Accent1 4 3" xfId="3163"/>
    <cellStyle name="20% - Accent1 5" xfId="2065"/>
    <cellStyle name="20% - Accent1 6" xfId="3118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3 3" xfId="3142"/>
    <cellStyle name="20% - Accent2 4" xfId="193"/>
    <cellStyle name="20% - Accent2 4 2" xfId="2154"/>
    <cellStyle name="20% - Accent2 4 3" xfId="3165"/>
    <cellStyle name="20% - Accent2 5" xfId="2067"/>
    <cellStyle name="20% - Accent2 6" xfId="3120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3 3" xfId="3144"/>
    <cellStyle name="20% - Accent3 4" xfId="195"/>
    <cellStyle name="20% - Accent3 4 2" xfId="2156"/>
    <cellStyle name="20% - Accent3 4 3" xfId="3167"/>
    <cellStyle name="20% - Accent3 5" xfId="2069"/>
    <cellStyle name="20% - Accent3 6" xfId="3122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3 3" xfId="3146"/>
    <cellStyle name="20% - Accent4 4" xfId="197"/>
    <cellStyle name="20% - Accent4 4 2" xfId="2158"/>
    <cellStyle name="20% - Accent4 4 3" xfId="3169"/>
    <cellStyle name="20% - Accent4 5" xfId="2071"/>
    <cellStyle name="20% - Accent4 6" xfId="3124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3 3" xfId="3148"/>
    <cellStyle name="20% - Accent5 4" xfId="199"/>
    <cellStyle name="20% - Accent5 4 2" xfId="2160"/>
    <cellStyle name="20% - Accent5 4 3" xfId="3171"/>
    <cellStyle name="20% - Accent5 5" xfId="2073"/>
    <cellStyle name="20% - Accent5 6" xfId="3126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3 3" xfId="3150"/>
    <cellStyle name="20% - Accent6 4" xfId="201"/>
    <cellStyle name="20% - Accent6 4 2" xfId="2162"/>
    <cellStyle name="20% - Accent6 4 3" xfId="3173"/>
    <cellStyle name="20% - Accent6 5" xfId="2075"/>
    <cellStyle name="20% - Accent6 6" xfId="3128"/>
    <cellStyle name="20% - Акцент1 10" xfId="301"/>
    <cellStyle name="20% - Акцент1 10 2" xfId="2177"/>
    <cellStyle name="20% - Акцент1 10 3" xfId="3192"/>
    <cellStyle name="20% - Акцент1 11" xfId="302"/>
    <cellStyle name="20% - Акцент1 11 2" xfId="2178"/>
    <cellStyle name="20% - Акцент1 11 3" xfId="3193"/>
    <cellStyle name="20% - Акцент1 12" xfId="303"/>
    <cellStyle name="20% - Акцент1 12 2" xfId="2179"/>
    <cellStyle name="20% - Акцент1 12 3" xfId="3194"/>
    <cellStyle name="20% - Акцент1 13" xfId="304"/>
    <cellStyle name="20% - Акцент1 13 2" xfId="2180"/>
    <cellStyle name="20% - Акцент1 13 3" xfId="3195"/>
    <cellStyle name="20% - Акцент1 14" xfId="305"/>
    <cellStyle name="20% - Акцент1 14 2" xfId="2181"/>
    <cellStyle name="20% - Акцент1 14 3" xfId="3196"/>
    <cellStyle name="20% - Акцент1 15" xfId="306"/>
    <cellStyle name="20% - Акцент1 15 2" xfId="2182"/>
    <cellStyle name="20% - Акцент1 15 3" xfId="3197"/>
    <cellStyle name="20% - Акцент1 16" xfId="307"/>
    <cellStyle name="20% - Акцент1 16 2" xfId="2183"/>
    <cellStyle name="20% - Акцент1 16 3" xfId="3198"/>
    <cellStyle name="20% - Акцент1 17" xfId="308"/>
    <cellStyle name="20% - Акцент1 17 2" xfId="2184"/>
    <cellStyle name="20% - Акцент1 17 3" xfId="3199"/>
    <cellStyle name="20% - Акцент1 18" xfId="309"/>
    <cellStyle name="20% - Акцент1 18 2" xfId="2185"/>
    <cellStyle name="20% - Акцент1 18 3" xfId="3200"/>
    <cellStyle name="20% - Акцент1 19" xfId="310"/>
    <cellStyle name="20% - Акцент1 19 2" xfId="2186"/>
    <cellStyle name="20% - Акцент1 19 3" xfId="3201"/>
    <cellStyle name="20% - Акцент1 2" xfId="311"/>
    <cellStyle name="20% - Акцент1 2 2" xfId="2187"/>
    <cellStyle name="20% - Акцент1 2 3" xfId="3202"/>
    <cellStyle name="20% - Акцент1 20" xfId="312"/>
    <cellStyle name="20% - Акцент1 20 2" xfId="2188"/>
    <cellStyle name="20% - Акцент1 20 3" xfId="3203"/>
    <cellStyle name="20% - Акцент1 21" xfId="313"/>
    <cellStyle name="20% - Акцент1 21 2" xfId="2189"/>
    <cellStyle name="20% - Акцент1 21 3" xfId="3204"/>
    <cellStyle name="20% - Акцент1 22" xfId="314"/>
    <cellStyle name="20% - Акцент1 22 2" xfId="2190"/>
    <cellStyle name="20% - Акцент1 22 3" xfId="3205"/>
    <cellStyle name="20% - Акцент1 23" xfId="315"/>
    <cellStyle name="20% - Акцент1 23 2" xfId="2191"/>
    <cellStyle name="20% - Акцент1 23 3" xfId="3206"/>
    <cellStyle name="20% - Акцент1 24" xfId="316"/>
    <cellStyle name="20% - Акцент1 24 2" xfId="2192"/>
    <cellStyle name="20% - Акцент1 24 3" xfId="3207"/>
    <cellStyle name="20% - Акцент1 25" xfId="317"/>
    <cellStyle name="20% - Акцент1 25 2" xfId="2193"/>
    <cellStyle name="20% - Акцент1 25 3" xfId="3208"/>
    <cellStyle name="20% - Акцент1 26" xfId="318"/>
    <cellStyle name="20% - Акцент1 26 2" xfId="2194"/>
    <cellStyle name="20% - Акцент1 26 3" xfId="3209"/>
    <cellStyle name="20% - Акцент1 27" xfId="319"/>
    <cellStyle name="20% - Акцент1 27 2" xfId="2195"/>
    <cellStyle name="20% - Акцент1 27 3" xfId="3210"/>
    <cellStyle name="20% - Акцент1 28" xfId="320"/>
    <cellStyle name="20% - Акцент1 28 2" xfId="2196"/>
    <cellStyle name="20% - Акцент1 28 3" xfId="3211"/>
    <cellStyle name="20% - Акцент1 29" xfId="321"/>
    <cellStyle name="20% - Акцент1 29 2" xfId="2197"/>
    <cellStyle name="20% - Акцент1 29 3" xfId="3212"/>
    <cellStyle name="20% - Акцент1 3" xfId="322"/>
    <cellStyle name="20% - Акцент1 3 2" xfId="2198"/>
    <cellStyle name="20% - Акцент1 3 3" xfId="3213"/>
    <cellStyle name="20% - Акцент1 30" xfId="323"/>
    <cellStyle name="20% - Акцент1 30 2" xfId="2199"/>
    <cellStyle name="20% - Акцент1 30 3" xfId="3214"/>
    <cellStyle name="20% - Акцент1 31" xfId="324"/>
    <cellStyle name="20% - Акцент1 31 2" xfId="2200"/>
    <cellStyle name="20% - Акцент1 31 3" xfId="3215"/>
    <cellStyle name="20% - Акцент1 32" xfId="325"/>
    <cellStyle name="20% - Акцент1 32 2" xfId="2201"/>
    <cellStyle name="20% - Акцент1 32 3" xfId="3216"/>
    <cellStyle name="20% - Акцент1 33" xfId="326"/>
    <cellStyle name="20% - Акцент1 33 2" xfId="2202"/>
    <cellStyle name="20% - Акцент1 33 3" xfId="3217"/>
    <cellStyle name="20% - Акцент1 34" xfId="327"/>
    <cellStyle name="20% - Акцент1 34 2" xfId="2203"/>
    <cellStyle name="20% - Акцент1 34 3" xfId="3218"/>
    <cellStyle name="20% - Акцент1 35" xfId="328"/>
    <cellStyle name="20% - Акцент1 35 2" xfId="2204"/>
    <cellStyle name="20% - Акцент1 35 3" xfId="3219"/>
    <cellStyle name="20% - Акцент1 36" xfId="329"/>
    <cellStyle name="20% - Акцент1 36 2" xfId="2205"/>
    <cellStyle name="20% - Акцент1 36 3" xfId="3220"/>
    <cellStyle name="20% - Акцент1 4" xfId="330"/>
    <cellStyle name="20% - Акцент1 4 2" xfId="2206"/>
    <cellStyle name="20% - Акцент1 4 3" xfId="3221"/>
    <cellStyle name="20% - Акцент1 5" xfId="331"/>
    <cellStyle name="20% - Акцент1 5 2" xfId="2207"/>
    <cellStyle name="20% - Акцент1 5 3" xfId="3222"/>
    <cellStyle name="20% - Акцент1 6" xfId="332"/>
    <cellStyle name="20% - Акцент1 6 2" xfId="2208"/>
    <cellStyle name="20% - Акцент1 6 3" xfId="3223"/>
    <cellStyle name="20% - Акцент1 7" xfId="333"/>
    <cellStyle name="20% - Акцент1 7 2" xfId="2209"/>
    <cellStyle name="20% - Акцент1 7 3" xfId="3224"/>
    <cellStyle name="20% - Акцент1 8" xfId="334"/>
    <cellStyle name="20% - Акцент1 8 2" xfId="2210"/>
    <cellStyle name="20% - Акцент1 8 3" xfId="3225"/>
    <cellStyle name="20% - Акцент1 9" xfId="335"/>
    <cellStyle name="20% - Акцент1 9 2" xfId="2211"/>
    <cellStyle name="20% - Акцент1 9 3" xfId="3226"/>
    <cellStyle name="20% - Акцент2 10" xfId="336"/>
    <cellStyle name="20% - Акцент2 10 2" xfId="2212"/>
    <cellStyle name="20% - Акцент2 10 3" xfId="3227"/>
    <cellStyle name="20% - Акцент2 11" xfId="337"/>
    <cellStyle name="20% - Акцент2 11 2" xfId="2213"/>
    <cellStyle name="20% - Акцент2 11 3" xfId="3228"/>
    <cellStyle name="20% - Акцент2 12" xfId="338"/>
    <cellStyle name="20% - Акцент2 12 2" xfId="2214"/>
    <cellStyle name="20% - Акцент2 12 3" xfId="3229"/>
    <cellStyle name="20% - Акцент2 13" xfId="339"/>
    <cellStyle name="20% - Акцент2 13 2" xfId="2215"/>
    <cellStyle name="20% - Акцент2 13 3" xfId="3230"/>
    <cellStyle name="20% - Акцент2 14" xfId="340"/>
    <cellStyle name="20% - Акцент2 14 2" xfId="2216"/>
    <cellStyle name="20% - Акцент2 14 3" xfId="3231"/>
    <cellStyle name="20% - Акцент2 15" xfId="341"/>
    <cellStyle name="20% - Акцент2 15 2" xfId="2217"/>
    <cellStyle name="20% - Акцент2 15 3" xfId="3232"/>
    <cellStyle name="20% - Акцент2 16" xfId="342"/>
    <cellStyle name="20% - Акцент2 16 2" xfId="2218"/>
    <cellStyle name="20% - Акцент2 16 3" xfId="3233"/>
    <cellStyle name="20% - Акцент2 17" xfId="343"/>
    <cellStyle name="20% - Акцент2 17 2" xfId="2219"/>
    <cellStyle name="20% - Акцент2 17 3" xfId="3234"/>
    <cellStyle name="20% - Акцент2 18" xfId="344"/>
    <cellStyle name="20% - Акцент2 18 2" xfId="2220"/>
    <cellStyle name="20% - Акцент2 18 3" xfId="3235"/>
    <cellStyle name="20% - Акцент2 19" xfId="345"/>
    <cellStyle name="20% - Акцент2 19 2" xfId="2221"/>
    <cellStyle name="20% - Акцент2 19 3" xfId="3236"/>
    <cellStyle name="20% - Акцент2 2" xfId="346"/>
    <cellStyle name="20% - Акцент2 2 2" xfId="2222"/>
    <cellStyle name="20% - Акцент2 2 3" xfId="3237"/>
    <cellStyle name="20% - Акцент2 20" xfId="347"/>
    <cellStyle name="20% - Акцент2 20 2" xfId="2223"/>
    <cellStyle name="20% - Акцент2 20 3" xfId="3238"/>
    <cellStyle name="20% - Акцент2 21" xfId="348"/>
    <cellStyle name="20% - Акцент2 21 2" xfId="2224"/>
    <cellStyle name="20% - Акцент2 21 3" xfId="3239"/>
    <cellStyle name="20% - Акцент2 22" xfId="349"/>
    <cellStyle name="20% - Акцент2 22 2" xfId="2225"/>
    <cellStyle name="20% - Акцент2 22 3" xfId="3240"/>
    <cellStyle name="20% - Акцент2 23" xfId="350"/>
    <cellStyle name="20% - Акцент2 23 2" xfId="2226"/>
    <cellStyle name="20% - Акцент2 23 3" xfId="3241"/>
    <cellStyle name="20% - Акцент2 24" xfId="351"/>
    <cellStyle name="20% - Акцент2 24 2" xfId="2227"/>
    <cellStyle name="20% - Акцент2 24 3" xfId="3242"/>
    <cellStyle name="20% - Акцент2 25" xfId="352"/>
    <cellStyle name="20% - Акцент2 25 2" xfId="2228"/>
    <cellStyle name="20% - Акцент2 25 3" xfId="3243"/>
    <cellStyle name="20% - Акцент2 26" xfId="353"/>
    <cellStyle name="20% - Акцент2 26 2" xfId="2229"/>
    <cellStyle name="20% - Акцент2 26 3" xfId="3244"/>
    <cellStyle name="20% - Акцент2 27" xfId="354"/>
    <cellStyle name="20% - Акцент2 27 2" xfId="2230"/>
    <cellStyle name="20% - Акцент2 27 3" xfId="3245"/>
    <cellStyle name="20% - Акцент2 28" xfId="355"/>
    <cellStyle name="20% - Акцент2 28 2" xfId="2231"/>
    <cellStyle name="20% - Акцент2 28 3" xfId="3246"/>
    <cellStyle name="20% - Акцент2 29" xfId="356"/>
    <cellStyle name="20% - Акцент2 29 2" xfId="2232"/>
    <cellStyle name="20% - Акцент2 29 3" xfId="3247"/>
    <cellStyle name="20% - Акцент2 3" xfId="357"/>
    <cellStyle name="20% - Акцент2 3 2" xfId="2233"/>
    <cellStyle name="20% - Акцент2 3 3" xfId="3248"/>
    <cellStyle name="20% - Акцент2 30" xfId="358"/>
    <cellStyle name="20% - Акцент2 30 2" xfId="2234"/>
    <cellStyle name="20% - Акцент2 30 3" xfId="3249"/>
    <cellStyle name="20% - Акцент2 31" xfId="359"/>
    <cellStyle name="20% - Акцент2 31 2" xfId="2235"/>
    <cellStyle name="20% - Акцент2 31 3" xfId="3250"/>
    <cellStyle name="20% - Акцент2 32" xfId="360"/>
    <cellStyle name="20% - Акцент2 32 2" xfId="2236"/>
    <cellStyle name="20% - Акцент2 32 3" xfId="3251"/>
    <cellStyle name="20% - Акцент2 33" xfId="361"/>
    <cellStyle name="20% - Акцент2 33 2" xfId="2237"/>
    <cellStyle name="20% - Акцент2 33 3" xfId="3252"/>
    <cellStyle name="20% - Акцент2 34" xfId="362"/>
    <cellStyle name="20% - Акцент2 34 2" xfId="2238"/>
    <cellStyle name="20% - Акцент2 34 3" xfId="3253"/>
    <cellStyle name="20% - Акцент2 35" xfId="363"/>
    <cellStyle name="20% - Акцент2 35 2" xfId="2239"/>
    <cellStyle name="20% - Акцент2 35 3" xfId="3254"/>
    <cellStyle name="20% - Акцент2 36" xfId="364"/>
    <cellStyle name="20% - Акцент2 36 2" xfId="2240"/>
    <cellStyle name="20% - Акцент2 36 3" xfId="3255"/>
    <cellStyle name="20% - Акцент2 4" xfId="365"/>
    <cellStyle name="20% - Акцент2 4 2" xfId="2241"/>
    <cellStyle name="20% - Акцент2 4 3" xfId="3256"/>
    <cellStyle name="20% - Акцент2 5" xfId="366"/>
    <cellStyle name="20% - Акцент2 5 2" xfId="2242"/>
    <cellStyle name="20% - Акцент2 5 3" xfId="3257"/>
    <cellStyle name="20% - Акцент2 6" xfId="367"/>
    <cellStyle name="20% - Акцент2 6 2" xfId="2243"/>
    <cellStyle name="20% - Акцент2 6 3" xfId="3258"/>
    <cellStyle name="20% - Акцент2 7" xfId="368"/>
    <cellStyle name="20% - Акцент2 7 2" xfId="2244"/>
    <cellStyle name="20% - Акцент2 7 3" xfId="3259"/>
    <cellStyle name="20% - Акцент2 8" xfId="369"/>
    <cellStyle name="20% - Акцент2 8 2" xfId="2245"/>
    <cellStyle name="20% - Акцент2 8 3" xfId="3260"/>
    <cellStyle name="20% - Акцент2 9" xfId="370"/>
    <cellStyle name="20% - Акцент2 9 2" xfId="2246"/>
    <cellStyle name="20% - Акцент2 9 3" xfId="3261"/>
    <cellStyle name="20% - Акцент3 10" xfId="371"/>
    <cellStyle name="20% - Акцент3 10 2" xfId="2247"/>
    <cellStyle name="20% - Акцент3 10 3" xfId="3262"/>
    <cellStyle name="20% - Акцент3 11" xfId="372"/>
    <cellStyle name="20% - Акцент3 11 2" xfId="2248"/>
    <cellStyle name="20% - Акцент3 11 3" xfId="3263"/>
    <cellStyle name="20% - Акцент3 12" xfId="373"/>
    <cellStyle name="20% - Акцент3 12 2" xfId="2249"/>
    <cellStyle name="20% - Акцент3 12 3" xfId="3264"/>
    <cellStyle name="20% - Акцент3 13" xfId="374"/>
    <cellStyle name="20% - Акцент3 13 2" xfId="2250"/>
    <cellStyle name="20% - Акцент3 13 3" xfId="3265"/>
    <cellStyle name="20% - Акцент3 14" xfId="375"/>
    <cellStyle name="20% - Акцент3 14 2" xfId="2251"/>
    <cellStyle name="20% - Акцент3 14 3" xfId="3266"/>
    <cellStyle name="20% - Акцент3 15" xfId="376"/>
    <cellStyle name="20% - Акцент3 15 2" xfId="2252"/>
    <cellStyle name="20% - Акцент3 15 3" xfId="3267"/>
    <cellStyle name="20% - Акцент3 16" xfId="377"/>
    <cellStyle name="20% - Акцент3 16 2" xfId="2253"/>
    <cellStyle name="20% - Акцент3 16 3" xfId="3268"/>
    <cellStyle name="20% - Акцент3 17" xfId="378"/>
    <cellStyle name="20% - Акцент3 17 2" xfId="2254"/>
    <cellStyle name="20% - Акцент3 17 3" xfId="3269"/>
    <cellStyle name="20% - Акцент3 18" xfId="379"/>
    <cellStyle name="20% - Акцент3 18 2" xfId="2255"/>
    <cellStyle name="20% - Акцент3 18 3" xfId="3270"/>
    <cellStyle name="20% - Акцент3 19" xfId="380"/>
    <cellStyle name="20% - Акцент3 19 2" xfId="2256"/>
    <cellStyle name="20% - Акцент3 19 3" xfId="3271"/>
    <cellStyle name="20% - Акцент3 2" xfId="381"/>
    <cellStyle name="20% - Акцент3 2 2" xfId="2257"/>
    <cellStyle name="20% - Акцент3 2 3" xfId="3272"/>
    <cellStyle name="20% - Акцент3 20" xfId="382"/>
    <cellStyle name="20% - Акцент3 20 2" xfId="2258"/>
    <cellStyle name="20% - Акцент3 20 3" xfId="3273"/>
    <cellStyle name="20% - Акцент3 21" xfId="383"/>
    <cellStyle name="20% - Акцент3 21 2" xfId="2259"/>
    <cellStyle name="20% - Акцент3 21 3" xfId="3274"/>
    <cellStyle name="20% - Акцент3 22" xfId="384"/>
    <cellStyle name="20% - Акцент3 22 2" xfId="2260"/>
    <cellStyle name="20% - Акцент3 22 3" xfId="3275"/>
    <cellStyle name="20% - Акцент3 23" xfId="385"/>
    <cellStyle name="20% - Акцент3 23 2" xfId="2261"/>
    <cellStyle name="20% - Акцент3 23 3" xfId="3276"/>
    <cellStyle name="20% - Акцент3 24" xfId="386"/>
    <cellStyle name="20% - Акцент3 24 2" xfId="2262"/>
    <cellStyle name="20% - Акцент3 24 3" xfId="3277"/>
    <cellStyle name="20% - Акцент3 25" xfId="387"/>
    <cellStyle name="20% - Акцент3 25 2" xfId="2263"/>
    <cellStyle name="20% - Акцент3 25 3" xfId="3278"/>
    <cellStyle name="20% - Акцент3 26" xfId="388"/>
    <cellStyle name="20% - Акцент3 26 2" xfId="2264"/>
    <cellStyle name="20% - Акцент3 26 3" xfId="3279"/>
    <cellStyle name="20% - Акцент3 27" xfId="389"/>
    <cellStyle name="20% - Акцент3 27 2" xfId="2265"/>
    <cellStyle name="20% - Акцент3 27 3" xfId="3280"/>
    <cellStyle name="20% - Акцент3 28" xfId="390"/>
    <cellStyle name="20% - Акцент3 28 2" xfId="2266"/>
    <cellStyle name="20% - Акцент3 28 3" xfId="3281"/>
    <cellStyle name="20% - Акцент3 29" xfId="391"/>
    <cellStyle name="20% - Акцент3 29 2" xfId="2267"/>
    <cellStyle name="20% - Акцент3 29 3" xfId="3282"/>
    <cellStyle name="20% - Акцент3 3" xfId="392"/>
    <cellStyle name="20% - Акцент3 3 2" xfId="2268"/>
    <cellStyle name="20% - Акцент3 3 3" xfId="3283"/>
    <cellStyle name="20% - Акцент3 30" xfId="393"/>
    <cellStyle name="20% - Акцент3 30 2" xfId="2269"/>
    <cellStyle name="20% - Акцент3 30 3" xfId="3284"/>
    <cellStyle name="20% - Акцент3 31" xfId="394"/>
    <cellStyle name="20% - Акцент3 31 2" xfId="2270"/>
    <cellStyle name="20% - Акцент3 31 3" xfId="3285"/>
    <cellStyle name="20% - Акцент3 32" xfId="395"/>
    <cellStyle name="20% - Акцент3 32 2" xfId="2271"/>
    <cellStyle name="20% - Акцент3 32 3" xfId="3286"/>
    <cellStyle name="20% - Акцент3 33" xfId="396"/>
    <cellStyle name="20% - Акцент3 33 2" xfId="2272"/>
    <cellStyle name="20% - Акцент3 33 3" xfId="3287"/>
    <cellStyle name="20% - Акцент3 34" xfId="397"/>
    <cellStyle name="20% - Акцент3 34 2" xfId="2273"/>
    <cellStyle name="20% - Акцент3 34 3" xfId="3288"/>
    <cellStyle name="20% - Акцент3 35" xfId="398"/>
    <cellStyle name="20% - Акцент3 35 2" xfId="2274"/>
    <cellStyle name="20% - Акцент3 35 3" xfId="3289"/>
    <cellStyle name="20% - Акцент3 36" xfId="399"/>
    <cellStyle name="20% - Акцент3 36 2" xfId="2275"/>
    <cellStyle name="20% - Акцент3 36 3" xfId="3290"/>
    <cellStyle name="20% - Акцент3 4" xfId="400"/>
    <cellStyle name="20% - Акцент3 4 2" xfId="2276"/>
    <cellStyle name="20% - Акцент3 4 3" xfId="3291"/>
    <cellStyle name="20% - Акцент3 5" xfId="401"/>
    <cellStyle name="20% - Акцент3 5 2" xfId="2277"/>
    <cellStyle name="20% - Акцент3 5 3" xfId="3292"/>
    <cellStyle name="20% - Акцент3 6" xfId="402"/>
    <cellStyle name="20% - Акцент3 6 2" xfId="2278"/>
    <cellStyle name="20% - Акцент3 6 3" xfId="3293"/>
    <cellStyle name="20% - Акцент3 7" xfId="403"/>
    <cellStyle name="20% - Акцент3 7 2" xfId="2279"/>
    <cellStyle name="20% - Акцент3 7 3" xfId="3294"/>
    <cellStyle name="20% - Акцент3 8" xfId="404"/>
    <cellStyle name="20% - Акцент3 8 2" xfId="2280"/>
    <cellStyle name="20% - Акцент3 8 3" xfId="3295"/>
    <cellStyle name="20% - Акцент3 9" xfId="405"/>
    <cellStyle name="20% - Акцент3 9 2" xfId="2281"/>
    <cellStyle name="20% - Акцент3 9 3" xfId="3296"/>
    <cellStyle name="20% - Акцент4 10" xfId="406"/>
    <cellStyle name="20% - Акцент4 10 2" xfId="2282"/>
    <cellStyle name="20% - Акцент4 10 3" xfId="3297"/>
    <cellStyle name="20% - Акцент4 11" xfId="407"/>
    <cellStyle name="20% - Акцент4 11 2" xfId="2283"/>
    <cellStyle name="20% - Акцент4 11 3" xfId="3298"/>
    <cellStyle name="20% - Акцент4 12" xfId="408"/>
    <cellStyle name="20% - Акцент4 12 2" xfId="2284"/>
    <cellStyle name="20% - Акцент4 12 3" xfId="3299"/>
    <cellStyle name="20% - Акцент4 13" xfId="409"/>
    <cellStyle name="20% - Акцент4 13 2" xfId="2285"/>
    <cellStyle name="20% - Акцент4 13 3" xfId="3300"/>
    <cellStyle name="20% - Акцент4 14" xfId="410"/>
    <cellStyle name="20% - Акцент4 14 2" xfId="2286"/>
    <cellStyle name="20% - Акцент4 14 3" xfId="3301"/>
    <cellStyle name="20% - Акцент4 15" xfId="411"/>
    <cellStyle name="20% - Акцент4 15 2" xfId="2287"/>
    <cellStyle name="20% - Акцент4 15 3" xfId="3302"/>
    <cellStyle name="20% - Акцент4 16" xfId="412"/>
    <cellStyle name="20% - Акцент4 16 2" xfId="2288"/>
    <cellStyle name="20% - Акцент4 16 3" xfId="3303"/>
    <cellStyle name="20% - Акцент4 17" xfId="413"/>
    <cellStyle name="20% - Акцент4 17 2" xfId="2289"/>
    <cellStyle name="20% - Акцент4 17 3" xfId="3304"/>
    <cellStyle name="20% - Акцент4 18" xfId="414"/>
    <cellStyle name="20% - Акцент4 18 2" xfId="2290"/>
    <cellStyle name="20% - Акцент4 18 3" xfId="3305"/>
    <cellStyle name="20% - Акцент4 19" xfId="415"/>
    <cellStyle name="20% - Акцент4 19 2" xfId="2291"/>
    <cellStyle name="20% - Акцент4 19 3" xfId="3306"/>
    <cellStyle name="20% - Акцент4 2" xfId="416"/>
    <cellStyle name="20% - Акцент4 2 2" xfId="2292"/>
    <cellStyle name="20% - Акцент4 2 3" xfId="3307"/>
    <cellStyle name="20% - Акцент4 20" xfId="417"/>
    <cellStyle name="20% - Акцент4 20 2" xfId="2293"/>
    <cellStyle name="20% - Акцент4 20 3" xfId="3308"/>
    <cellStyle name="20% - Акцент4 21" xfId="418"/>
    <cellStyle name="20% - Акцент4 21 2" xfId="2294"/>
    <cellStyle name="20% - Акцент4 21 3" xfId="3309"/>
    <cellStyle name="20% - Акцент4 22" xfId="419"/>
    <cellStyle name="20% - Акцент4 22 2" xfId="2295"/>
    <cellStyle name="20% - Акцент4 22 3" xfId="3310"/>
    <cellStyle name="20% - Акцент4 23" xfId="420"/>
    <cellStyle name="20% - Акцент4 23 2" xfId="2296"/>
    <cellStyle name="20% - Акцент4 23 3" xfId="3311"/>
    <cellStyle name="20% - Акцент4 24" xfId="421"/>
    <cellStyle name="20% - Акцент4 24 2" xfId="2297"/>
    <cellStyle name="20% - Акцент4 24 3" xfId="3312"/>
    <cellStyle name="20% - Акцент4 25" xfId="422"/>
    <cellStyle name="20% - Акцент4 25 2" xfId="2298"/>
    <cellStyle name="20% - Акцент4 25 3" xfId="3313"/>
    <cellStyle name="20% - Акцент4 26" xfId="423"/>
    <cellStyle name="20% - Акцент4 26 2" xfId="2299"/>
    <cellStyle name="20% - Акцент4 26 3" xfId="3314"/>
    <cellStyle name="20% - Акцент4 27" xfId="424"/>
    <cellStyle name="20% - Акцент4 27 2" xfId="2300"/>
    <cellStyle name="20% - Акцент4 27 3" xfId="3315"/>
    <cellStyle name="20% - Акцент4 28" xfId="425"/>
    <cellStyle name="20% - Акцент4 28 2" xfId="2301"/>
    <cellStyle name="20% - Акцент4 28 3" xfId="3316"/>
    <cellStyle name="20% - Акцент4 29" xfId="426"/>
    <cellStyle name="20% - Акцент4 29 2" xfId="2302"/>
    <cellStyle name="20% - Акцент4 29 3" xfId="3317"/>
    <cellStyle name="20% - Акцент4 3" xfId="427"/>
    <cellStyle name="20% - Акцент4 3 2" xfId="2303"/>
    <cellStyle name="20% - Акцент4 3 3" xfId="3318"/>
    <cellStyle name="20% - Акцент4 30" xfId="428"/>
    <cellStyle name="20% - Акцент4 30 2" xfId="2304"/>
    <cellStyle name="20% - Акцент4 30 3" xfId="3319"/>
    <cellStyle name="20% - Акцент4 31" xfId="429"/>
    <cellStyle name="20% - Акцент4 31 2" xfId="2305"/>
    <cellStyle name="20% - Акцент4 31 3" xfId="3320"/>
    <cellStyle name="20% - Акцент4 32" xfId="430"/>
    <cellStyle name="20% - Акцент4 32 2" xfId="2306"/>
    <cellStyle name="20% - Акцент4 32 3" xfId="3321"/>
    <cellStyle name="20% - Акцент4 33" xfId="431"/>
    <cellStyle name="20% - Акцент4 33 2" xfId="2307"/>
    <cellStyle name="20% - Акцент4 33 3" xfId="3322"/>
    <cellStyle name="20% - Акцент4 34" xfId="432"/>
    <cellStyle name="20% - Акцент4 34 2" xfId="2308"/>
    <cellStyle name="20% - Акцент4 34 3" xfId="3323"/>
    <cellStyle name="20% - Акцент4 35" xfId="433"/>
    <cellStyle name="20% - Акцент4 35 2" xfId="2309"/>
    <cellStyle name="20% - Акцент4 35 3" xfId="3324"/>
    <cellStyle name="20% - Акцент4 36" xfId="434"/>
    <cellStyle name="20% - Акцент4 36 2" xfId="2310"/>
    <cellStyle name="20% - Акцент4 36 3" xfId="3325"/>
    <cellStyle name="20% - Акцент4 4" xfId="435"/>
    <cellStyle name="20% - Акцент4 4 2" xfId="2311"/>
    <cellStyle name="20% - Акцент4 4 3" xfId="3326"/>
    <cellStyle name="20% - Акцент4 5" xfId="436"/>
    <cellStyle name="20% - Акцент4 5 2" xfId="2312"/>
    <cellStyle name="20% - Акцент4 5 3" xfId="3327"/>
    <cellStyle name="20% - Акцент4 6" xfId="437"/>
    <cellStyle name="20% - Акцент4 6 2" xfId="2313"/>
    <cellStyle name="20% - Акцент4 6 3" xfId="3328"/>
    <cellStyle name="20% - Акцент4 7" xfId="438"/>
    <cellStyle name="20% - Акцент4 7 2" xfId="2314"/>
    <cellStyle name="20% - Акцент4 7 3" xfId="3329"/>
    <cellStyle name="20% - Акцент4 8" xfId="439"/>
    <cellStyle name="20% - Акцент4 8 2" xfId="2315"/>
    <cellStyle name="20% - Акцент4 8 3" xfId="3330"/>
    <cellStyle name="20% - Акцент4 9" xfId="440"/>
    <cellStyle name="20% - Акцент4 9 2" xfId="2316"/>
    <cellStyle name="20% - Акцент4 9 3" xfId="3331"/>
    <cellStyle name="20% - Акцент5 10" xfId="441"/>
    <cellStyle name="20% - Акцент5 10 2" xfId="2317"/>
    <cellStyle name="20% - Акцент5 10 3" xfId="3332"/>
    <cellStyle name="20% - Акцент5 11" xfId="442"/>
    <cellStyle name="20% - Акцент5 11 2" xfId="2318"/>
    <cellStyle name="20% - Акцент5 11 3" xfId="3333"/>
    <cellStyle name="20% - Акцент5 12" xfId="443"/>
    <cellStyle name="20% - Акцент5 12 2" xfId="2319"/>
    <cellStyle name="20% - Акцент5 12 3" xfId="3334"/>
    <cellStyle name="20% - Акцент5 13" xfId="444"/>
    <cellStyle name="20% - Акцент5 13 2" xfId="2320"/>
    <cellStyle name="20% - Акцент5 13 3" xfId="3335"/>
    <cellStyle name="20% - Акцент5 14" xfId="445"/>
    <cellStyle name="20% - Акцент5 14 2" xfId="2321"/>
    <cellStyle name="20% - Акцент5 14 3" xfId="3336"/>
    <cellStyle name="20% - Акцент5 15" xfId="446"/>
    <cellStyle name="20% - Акцент5 15 2" xfId="2322"/>
    <cellStyle name="20% - Акцент5 15 3" xfId="3337"/>
    <cellStyle name="20% - Акцент5 16" xfId="447"/>
    <cellStyle name="20% - Акцент5 16 2" xfId="2323"/>
    <cellStyle name="20% - Акцент5 16 3" xfId="3338"/>
    <cellStyle name="20% - Акцент5 17" xfId="448"/>
    <cellStyle name="20% - Акцент5 17 2" xfId="2324"/>
    <cellStyle name="20% - Акцент5 17 3" xfId="3339"/>
    <cellStyle name="20% - Акцент5 18" xfId="449"/>
    <cellStyle name="20% - Акцент5 18 2" xfId="2325"/>
    <cellStyle name="20% - Акцент5 18 3" xfId="3340"/>
    <cellStyle name="20% - Акцент5 19" xfId="450"/>
    <cellStyle name="20% - Акцент5 19 2" xfId="2326"/>
    <cellStyle name="20% - Акцент5 19 3" xfId="3341"/>
    <cellStyle name="20% - Акцент5 2" xfId="451"/>
    <cellStyle name="20% - Акцент5 2 2" xfId="2327"/>
    <cellStyle name="20% - Акцент5 2 3" xfId="3342"/>
    <cellStyle name="20% - Акцент5 20" xfId="452"/>
    <cellStyle name="20% - Акцент5 20 2" xfId="2328"/>
    <cellStyle name="20% - Акцент5 20 3" xfId="3343"/>
    <cellStyle name="20% - Акцент5 21" xfId="453"/>
    <cellStyle name="20% - Акцент5 21 2" xfId="2329"/>
    <cellStyle name="20% - Акцент5 21 3" xfId="3344"/>
    <cellStyle name="20% - Акцент5 22" xfId="454"/>
    <cellStyle name="20% - Акцент5 22 2" xfId="2330"/>
    <cellStyle name="20% - Акцент5 22 3" xfId="3345"/>
    <cellStyle name="20% - Акцент5 23" xfId="455"/>
    <cellStyle name="20% - Акцент5 23 2" xfId="2331"/>
    <cellStyle name="20% - Акцент5 23 3" xfId="3346"/>
    <cellStyle name="20% - Акцент5 24" xfId="456"/>
    <cellStyle name="20% - Акцент5 24 2" xfId="2332"/>
    <cellStyle name="20% - Акцент5 24 3" xfId="3347"/>
    <cellStyle name="20% - Акцент5 25" xfId="457"/>
    <cellStyle name="20% - Акцент5 25 2" xfId="2333"/>
    <cellStyle name="20% - Акцент5 25 3" xfId="3348"/>
    <cellStyle name="20% - Акцент5 26" xfId="458"/>
    <cellStyle name="20% - Акцент5 26 2" xfId="2334"/>
    <cellStyle name="20% - Акцент5 26 3" xfId="3349"/>
    <cellStyle name="20% - Акцент5 27" xfId="459"/>
    <cellStyle name="20% - Акцент5 27 2" xfId="2335"/>
    <cellStyle name="20% - Акцент5 27 3" xfId="3350"/>
    <cellStyle name="20% - Акцент5 28" xfId="460"/>
    <cellStyle name="20% - Акцент5 28 2" xfId="2336"/>
    <cellStyle name="20% - Акцент5 28 3" xfId="3351"/>
    <cellStyle name="20% - Акцент5 29" xfId="461"/>
    <cellStyle name="20% - Акцент5 29 2" xfId="2337"/>
    <cellStyle name="20% - Акцент5 29 3" xfId="3352"/>
    <cellStyle name="20% - Акцент5 3" xfId="462"/>
    <cellStyle name="20% - Акцент5 3 2" xfId="2338"/>
    <cellStyle name="20% - Акцент5 3 3" xfId="3353"/>
    <cellStyle name="20% - Акцент5 30" xfId="463"/>
    <cellStyle name="20% - Акцент5 30 2" xfId="2339"/>
    <cellStyle name="20% - Акцент5 30 3" xfId="3354"/>
    <cellStyle name="20% - Акцент5 31" xfId="464"/>
    <cellStyle name="20% - Акцент5 31 2" xfId="2340"/>
    <cellStyle name="20% - Акцент5 31 3" xfId="3355"/>
    <cellStyle name="20% - Акцент5 32" xfId="465"/>
    <cellStyle name="20% - Акцент5 32 2" xfId="2341"/>
    <cellStyle name="20% - Акцент5 32 3" xfId="3356"/>
    <cellStyle name="20% - Акцент5 33" xfId="466"/>
    <cellStyle name="20% - Акцент5 33 2" xfId="2342"/>
    <cellStyle name="20% - Акцент5 33 3" xfId="3357"/>
    <cellStyle name="20% - Акцент5 34" xfId="467"/>
    <cellStyle name="20% - Акцент5 34 2" xfId="2343"/>
    <cellStyle name="20% - Акцент5 34 3" xfId="3358"/>
    <cellStyle name="20% - Акцент5 35" xfId="468"/>
    <cellStyle name="20% - Акцент5 35 2" xfId="2344"/>
    <cellStyle name="20% - Акцент5 35 3" xfId="3359"/>
    <cellStyle name="20% - Акцент5 36" xfId="469"/>
    <cellStyle name="20% - Акцент5 36 2" xfId="2345"/>
    <cellStyle name="20% - Акцент5 36 3" xfId="3360"/>
    <cellStyle name="20% - Акцент5 4" xfId="470"/>
    <cellStyle name="20% - Акцент5 4 2" xfId="2346"/>
    <cellStyle name="20% - Акцент5 4 3" xfId="3361"/>
    <cellStyle name="20% - Акцент5 5" xfId="471"/>
    <cellStyle name="20% - Акцент5 5 2" xfId="2347"/>
    <cellStyle name="20% - Акцент5 5 3" xfId="3362"/>
    <cellStyle name="20% - Акцент5 6" xfId="472"/>
    <cellStyle name="20% - Акцент5 6 2" xfId="2348"/>
    <cellStyle name="20% - Акцент5 6 3" xfId="3363"/>
    <cellStyle name="20% - Акцент5 7" xfId="473"/>
    <cellStyle name="20% - Акцент5 7 2" xfId="2349"/>
    <cellStyle name="20% - Акцент5 7 3" xfId="3364"/>
    <cellStyle name="20% - Акцент5 8" xfId="474"/>
    <cellStyle name="20% - Акцент5 8 2" xfId="2350"/>
    <cellStyle name="20% - Акцент5 8 3" xfId="3365"/>
    <cellStyle name="20% - Акцент5 9" xfId="475"/>
    <cellStyle name="20% - Акцент5 9 2" xfId="2351"/>
    <cellStyle name="20% - Акцент5 9 3" xfId="3366"/>
    <cellStyle name="20% - Акцент6 10" xfId="476"/>
    <cellStyle name="20% - Акцент6 10 2" xfId="2352"/>
    <cellStyle name="20% - Акцент6 10 3" xfId="3367"/>
    <cellStyle name="20% - Акцент6 11" xfId="477"/>
    <cellStyle name="20% - Акцент6 11 2" xfId="2353"/>
    <cellStyle name="20% - Акцент6 11 3" xfId="3368"/>
    <cellStyle name="20% - Акцент6 12" xfId="478"/>
    <cellStyle name="20% - Акцент6 12 2" xfId="2354"/>
    <cellStyle name="20% - Акцент6 12 3" xfId="3369"/>
    <cellStyle name="20% - Акцент6 13" xfId="479"/>
    <cellStyle name="20% - Акцент6 13 2" xfId="2355"/>
    <cellStyle name="20% - Акцент6 13 3" xfId="3370"/>
    <cellStyle name="20% - Акцент6 14" xfId="480"/>
    <cellStyle name="20% - Акцент6 14 2" xfId="2356"/>
    <cellStyle name="20% - Акцент6 14 3" xfId="3371"/>
    <cellStyle name="20% - Акцент6 15" xfId="481"/>
    <cellStyle name="20% - Акцент6 15 2" xfId="2357"/>
    <cellStyle name="20% - Акцент6 15 3" xfId="3372"/>
    <cellStyle name="20% - Акцент6 16" xfId="482"/>
    <cellStyle name="20% - Акцент6 16 2" xfId="2358"/>
    <cellStyle name="20% - Акцент6 16 3" xfId="3373"/>
    <cellStyle name="20% - Акцент6 17" xfId="483"/>
    <cellStyle name="20% - Акцент6 17 2" xfId="2359"/>
    <cellStyle name="20% - Акцент6 17 3" xfId="3374"/>
    <cellStyle name="20% - Акцент6 18" xfId="484"/>
    <cellStyle name="20% - Акцент6 18 2" xfId="2360"/>
    <cellStyle name="20% - Акцент6 18 3" xfId="3375"/>
    <cellStyle name="20% - Акцент6 19" xfId="485"/>
    <cellStyle name="20% - Акцент6 19 2" xfId="2361"/>
    <cellStyle name="20% - Акцент6 19 3" xfId="3376"/>
    <cellStyle name="20% - Акцент6 2" xfId="486"/>
    <cellStyle name="20% - Акцент6 2 2" xfId="2362"/>
    <cellStyle name="20% - Акцент6 2 3" xfId="3377"/>
    <cellStyle name="20% - Акцент6 20" xfId="487"/>
    <cellStyle name="20% - Акцент6 20 2" xfId="2363"/>
    <cellStyle name="20% - Акцент6 20 3" xfId="3378"/>
    <cellStyle name="20% - Акцент6 21" xfId="488"/>
    <cellStyle name="20% - Акцент6 21 2" xfId="2364"/>
    <cellStyle name="20% - Акцент6 21 3" xfId="3379"/>
    <cellStyle name="20% - Акцент6 22" xfId="489"/>
    <cellStyle name="20% - Акцент6 22 2" xfId="2365"/>
    <cellStyle name="20% - Акцент6 22 3" xfId="3380"/>
    <cellStyle name="20% - Акцент6 23" xfId="490"/>
    <cellStyle name="20% - Акцент6 23 2" xfId="2366"/>
    <cellStyle name="20% - Акцент6 23 3" xfId="3381"/>
    <cellStyle name="20% - Акцент6 24" xfId="491"/>
    <cellStyle name="20% - Акцент6 24 2" xfId="2367"/>
    <cellStyle name="20% - Акцент6 24 3" xfId="3382"/>
    <cellStyle name="20% - Акцент6 25" xfId="492"/>
    <cellStyle name="20% - Акцент6 25 2" xfId="2368"/>
    <cellStyle name="20% - Акцент6 25 3" xfId="3383"/>
    <cellStyle name="20% - Акцент6 26" xfId="493"/>
    <cellStyle name="20% - Акцент6 26 2" xfId="2369"/>
    <cellStyle name="20% - Акцент6 26 3" xfId="3384"/>
    <cellStyle name="20% - Акцент6 27" xfId="494"/>
    <cellStyle name="20% - Акцент6 27 2" xfId="2370"/>
    <cellStyle name="20% - Акцент6 27 3" xfId="3385"/>
    <cellStyle name="20% - Акцент6 28" xfId="495"/>
    <cellStyle name="20% - Акцент6 28 2" xfId="2371"/>
    <cellStyle name="20% - Акцент6 28 3" xfId="3386"/>
    <cellStyle name="20% - Акцент6 29" xfId="496"/>
    <cellStyle name="20% - Акцент6 29 2" xfId="2372"/>
    <cellStyle name="20% - Акцент6 29 3" xfId="3387"/>
    <cellStyle name="20% - Акцент6 3" xfId="497"/>
    <cellStyle name="20% - Акцент6 3 2" xfId="2373"/>
    <cellStyle name="20% - Акцент6 3 3" xfId="3388"/>
    <cellStyle name="20% - Акцент6 30" xfId="498"/>
    <cellStyle name="20% - Акцент6 30 2" xfId="2374"/>
    <cellStyle name="20% - Акцент6 30 3" xfId="3389"/>
    <cellStyle name="20% - Акцент6 31" xfId="499"/>
    <cellStyle name="20% - Акцент6 31 2" xfId="2375"/>
    <cellStyle name="20% - Акцент6 31 3" xfId="3390"/>
    <cellStyle name="20% - Акцент6 32" xfId="500"/>
    <cellStyle name="20% - Акцент6 32 2" xfId="2376"/>
    <cellStyle name="20% - Акцент6 32 3" xfId="3391"/>
    <cellStyle name="20% - Акцент6 33" xfId="501"/>
    <cellStyle name="20% - Акцент6 33 2" xfId="2377"/>
    <cellStyle name="20% - Акцент6 33 3" xfId="3392"/>
    <cellStyle name="20% - Акцент6 34" xfId="502"/>
    <cellStyle name="20% - Акцент6 34 2" xfId="2378"/>
    <cellStyle name="20% - Акцент6 34 3" xfId="3393"/>
    <cellStyle name="20% - Акцент6 35" xfId="503"/>
    <cellStyle name="20% - Акцент6 35 2" xfId="2379"/>
    <cellStyle name="20% - Акцент6 35 3" xfId="3394"/>
    <cellStyle name="20% - Акцент6 36" xfId="504"/>
    <cellStyle name="20% - Акцент6 36 2" xfId="2380"/>
    <cellStyle name="20% - Акцент6 36 3" xfId="3395"/>
    <cellStyle name="20% - Акцент6 4" xfId="505"/>
    <cellStyle name="20% - Акцент6 4 2" xfId="2381"/>
    <cellStyle name="20% - Акцент6 4 3" xfId="3396"/>
    <cellStyle name="20% - Акцент6 5" xfId="506"/>
    <cellStyle name="20% - Акцент6 5 2" xfId="2382"/>
    <cellStyle name="20% - Акцент6 5 3" xfId="3397"/>
    <cellStyle name="20% - Акцент6 6" xfId="507"/>
    <cellStyle name="20% - Акцент6 6 2" xfId="2383"/>
    <cellStyle name="20% - Акцент6 6 3" xfId="3398"/>
    <cellStyle name="20% - Акцент6 7" xfId="508"/>
    <cellStyle name="20% - Акцент6 7 2" xfId="2384"/>
    <cellStyle name="20% - Акцент6 7 3" xfId="3399"/>
    <cellStyle name="20% - Акцент6 8" xfId="509"/>
    <cellStyle name="20% - Акцент6 8 2" xfId="2385"/>
    <cellStyle name="20% - Акцент6 8 3" xfId="3400"/>
    <cellStyle name="20% - Акцент6 9" xfId="510"/>
    <cellStyle name="20% - Акцент6 9 2" xfId="2386"/>
    <cellStyle name="20% - Акцент6 9 3" xfId="3401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3 3" xfId="3141"/>
    <cellStyle name="40% - Accent1 4" xfId="192"/>
    <cellStyle name="40% - Accent1 4 2" xfId="2153"/>
    <cellStyle name="40% - Accent1 4 3" xfId="3164"/>
    <cellStyle name="40% - Accent1 5" xfId="2066"/>
    <cellStyle name="40% - Accent1 6" xfId="3119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3 3" xfId="3143"/>
    <cellStyle name="40% - Accent2 4" xfId="194"/>
    <cellStyle name="40% - Accent2 4 2" xfId="2155"/>
    <cellStyle name="40% - Accent2 4 3" xfId="3166"/>
    <cellStyle name="40% - Accent2 5" xfId="2068"/>
    <cellStyle name="40% - Accent2 6" xfId="3121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3 3" xfId="3145"/>
    <cellStyle name="40% - Accent3 4" xfId="196"/>
    <cellStyle name="40% - Accent3 4 2" xfId="2157"/>
    <cellStyle name="40% - Accent3 4 3" xfId="3168"/>
    <cellStyle name="40% - Accent3 5" xfId="2070"/>
    <cellStyle name="40% - Accent3 6" xfId="3123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3 3" xfId="3147"/>
    <cellStyle name="40% - Accent4 4" xfId="198"/>
    <cellStyle name="40% - Accent4 4 2" xfId="2159"/>
    <cellStyle name="40% - Accent4 4 3" xfId="3170"/>
    <cellStyle name="40% - Accent4 5" xfId="2072"/>
    <cellStyle name="40% - Accent4 6" xfId="3125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3 3" xfId="3149"/>
    <cellStyle name="40% - Accent5 4" xfId="200"/>
    <cellStyle name="40% - Accent5 4 2" xfId="2161"/>
    <cellStyle name="40% - Accent5 4 3" xfId="3172"/>
    <cellStyle name="40% - Accent5 5" xfId="2074"/>
    <cellStyle name="40% - Accent5 6" xfId="3127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3 3" xfId="3151"/>
    <cellStyle name="40% - Accent6 4" xfId="202"/>
    <cellStyle name="40% - Accent6 4 2" xfId="2163"/>
    <cellStyle name="40% - Accent6 4 3" xfId="3174"/>
    <cellStyle name="40% - Accent6 5" xfId="2076"/>
    <cellStyle name="40% - Accent6 6" xfId="3129"/>
    <cellStyle name="40% - Акцент1 10" xfId="511"/>
    <cellStyle name="40% - Акцент1 10 2" xfId="2387"/>
    <cellStyle name="40% - Акцент1 10 3" xfId="3402"/>
    <cellStyle name="40% - Акцент1 11" xfId="512"/>
    <cellStyle name="40% - Акцент1 11 2" xfId="2388"/>
    <cellStyle name="40% - Акцент1 11 3" xfId="3403"/>
    <cellStyle name="40% - Акцент1 12" xfId="513"/>
    <cellStyle name="40% - Акцент1 12 2" xfId="2389"/>
    <cellStyle name="40% - Акцент1 12 3" xfId="3404"/>
    <cellStyle name="40% - Акцент1 13" xfId="514"/>
    <cellStyle name="40% - Акцент1 13 2" xfId="2390"/>
    <cellStyle name="40% - Акцент1 13 3" xfId="3405"/>
    <cellStyle name="40% - Акцент1 14" xfId="515"/>
    <cellStyle name="40% - Акцент1 14 2" xfId="2391"/>
    <cellStyle name="40% - Акцент1 14 3" xfId="3406"/>
    <cellStyle name="40% - Акцент1 15" xfId="516"/>
    <cellStyle name="40% - Акцент1 15 2" xfId="2392"/>
    <cellStyle name="40% - Акцент1 15 3" xfId="3407"/>
    <cellStyle name="40% - Акцент1 16" xfId="517"/>
    <cellStyle name="40% - Акцент1 16 2" xfId="2393"/>
    <cellStyle name="40% - Акцент1 16 3" xfId="3408"/>
    <cellStyle name="40% - Акцент1 17" xfId="518"/>
    <cellStyle name="40% - Акцент1 17 2" xfId="2394"/>
    <cellStyle name="40% - Акцент1 17 3" xfId="3409"/>
    <cellStyle name="40% - Акцент1 18" xfId="519"/>
    <cellStyle name="40% - Акцент1 18 2" xfId="2395"/>
    <cellStyle name="40% - Акцент1 18 3" xfId="3410"/>
    <cellStyle name="40% - Акцент1 19" xfId="520"/>
    <cellStyle name="40% - Акцент1 19 2" xfId="2396"/>
    <cellStyle name="40% - Акцент1 19 3" xfId="3411"/>
    <cellStyle name="40% - Акцент1 2" xfId="521"/>
    <cellStyle name="40% - Акцент1 2 2" xfId="2397"/>
    <cellStyle name="40% - Акцент1 2 3" xfId="3412"/>
    <cellStyle name="40% - Акцент1 20" xfId="522"/>
    <cellStyle name="40% - Акцент1 20 2" xfId="2398"/>
    <cellStyle name="40% - Акцент1 20 3" xfId="3413"/>
    <cellStyle name="40% - Акцент1 21" xfId="523"/>
    <cellStyle name="40% - Акцент1 21 2" xfId="2399"/>
    <cellStyle name="40% - Акцент1 21 3" xfId="3414"/>
    <cellStyle name="40% - Акцент1 22" xfId="524"/>
    <cellStyle name="40% - Акцент1 22 2" xfId="2400"/>
    <cellStyle name="40% - Акцент1 22 3" xfId="3415"/>
    <cellStyle name="40% - Акцент1 23" xfId="525"/>
    <cellStyle name="40% - Акцент1 23 2" xfId="2401"/>
    <cellStyle name="40% - Акцент1 23 3" xfId="3416"/>
    <cellStyle name="40% - Акцент1 24" xfId="526"/>
    <cellStyle name="40% - Акцент1 24 2" xfId="2402"/>
    <cellStyle name="40% - Акцент1 24 3" xfId="3417"/>
    <cellStyle name="40% - Акцент1 25" xfId="527"/>
    <cellStyle name="40% - Акцент1 25 2" xfId="2403"/>
    <cellStyle name="40% - Акцент1 25 3" xfId="3418"/>
    <cellStyle name="40% - Акцент1 26" xfId="528"/>
    <cellStyle name="40% - Акцент1 26 2" xfId="2404"/>
    <cellStyle name="40% - Акцент1 26 3" xfId="3419"/>
    <cellStyle name="40% - Акцент1 27" xfId="529"/>
    <cellStyle name="40% - Акцент1 27 2" xfId="2405"/>
    <cellStyle name="40% - Акцент1 27 3" xfId="3420"/>
    <cellStyle name="40% - Акцент1 28" xfId="530"/>
    <cellStyle name="40% - Акцент1 28 2" xfId="2406"/>
    <cellStyle name="40% - Акцент1 28 3" xfId="3421"/>
    <cellStyle name="40% - Акцент1 29" xfId="531"/>
    <cellStyle name="40% - Акцент1 29 2" xfId="2407"/>
    <cellStyle name="40% - Акцент1 29 3" xfId="3422"/>
    <cellStyle name="40% - Акцент1 3" xfId="532"/>
    <cellStyle name="40% - Акцент1 3 2" xfId="2408"/>
    <cellStyle name="40% - Акцент1 3 3" xfId="3423"/>
    <cellStyle name="40% - Акцент1 30" xfId="533"/>
    <cellStyle name="40% - Акцент1 30 2" xfId="2409"/>
    <cellStyle name="40% - Акцент1 30 3" xfId="3424"/>
    <cellStyle name="40% - Акцент1 31" xfId="534"/>
    <cellStyle name="40% - Акцент1 31 2" xfId="2410"/>
    <cellStyle name="40% - Акцент1 31 3" xfId="3425"/>
    <cellStyle name="40% - Акцент1 32" xfId="535"/>
    <cellStyle name="40% - Акцент1 32 2" xfId="2411"/>
    <cellStyle name="40% - Акцент1 32 3" xfId="3426"/>
    <cellStyle name="40% - Акцент1 33" xfId="536"/>
    <cellStyle name="40% - Акцент1 33 2" xfId="2412"/>
    <cellStyle name="40% - Акцент1 33 3" xfId="3427"/>
    <cellStyle name="40% - Акцент1 34" xfId="537"/>
    <cellStyle name="40% - Акцент1 34 2" xfId="2413"/>
    <cellStyle name="40% - Акцент1 34 3" xfId="3428"/>
    <cellStyle name="40% - Акцент1 35" xfId="538"/>
    <cellStyle name="40% - Акцент1 35 2" xfId="2414"/>
    <cellStyle name="40% - Акцент1 35 3" xfId="3429"/>
    <cellStyle name="40% - Акцент1 36" xfId="539"/>
    <cellStyle name="40% - Акцент1 36 2" xfId="2415"/>
    <cellStyle name="40% - Акцент1 36 3" xfId="3430"/>
    <cellStyle name="40% - Акцент1 4" xfId="540"/>
    <cellStyle name="40% - Акцент1 4 2" xfId="2416"/>
    <cellStyle name="40% - Акцент1 4 3" xfId="3431"/>
    <cellStyle name="40% - Акцент1 5" xfId="541"/>
    <cellStyle name="40% - Акцент1 5 2" xfId="2417"/>
    <cellStyle name="40% - Акцент1 5 3" xfId="3432"/>
    <cellStyle name="40% - Акцент1 6" xfId="542"/>
    <cellStyle name="40% - Акцент1 6 2" xfId="2418"/>
    <cellStyle name="40% - Акцент1 6 3" xfId="3433"/>
    <cellStyle name="40% - Акцент1 7" xfId="543"/>
    <cellStyle name="40% - Акцент1 7 2" xfId="2419"/>
    <cellStyle name="40% - Акцент1 7 3" xfId="3434"/>
    <cellStyle name="40% - Акцент1 8" xfId="544"/>
    <cellStyle name="40% - Акцент1 8 2" xfId="2420"/>
    <cellStyle name="40% - Акцент1 8 3" xfId="3435"/>
    <cellStyle name="40% - Акцент1 9" xfId="545"/>
    <cellStyle name="40% - Акцент1 9 2" xfId="2421"/>
    <cellStyle name="40% - Акцент1 9 3" xfId="3436"/>
    <cellStyle name="40% - Акцент2 10" xfId="546"/>
    <cellStyle name="40% - Акцент2 10 2" xfId="2422"/>
    <cellStyle name="40% - Акцент2 10 3" xfId="3437"/>
    <cellStyle name="40% - Акцент2 11" xfId="547"/>
    <cellStyle name="40% - Акцент2 11 2" xfId="2423"/>
    <cellStyle name="40% - Акцент2 11 3" xfId="3438"/>
    <cellStyle name="40% - Акцент2 12" xfId="548"/>
    <cellStyle name="40% - Акцент2 12 2" xfId="2424"/>
    <cellStyle name="40% - Акцент2 12 3" xfId="3439"/>
    <cellStyle name="40% - Акцент2 13" xfId="549"/>
    <cellStyle name="40% - Акцент2 13 2" xfId="2425"/>
    <cellStyle name="40% - Акцент2 13 3" xfId="3440"/>
    <cellStyle name="40% - Акцент2 14" xfId="550"/>
    <cellStyle name="40% - Акцент2 14 2" xfId="2426"/>
    <cellStyle name="40% - Акцент2 14 3" xfId="3441"/>
    <cellStyle name="40% - Акцент2 15" xfId="551"/>
    <cellStyle name="40% - Акцент2 15 2" xfId="2427"/>
    <cellStyle name="40% - Акцент2 15 3" xfId="3442"/>
    <cellStyle name="40% - Акцент2 16" xfId="552"/>
    <cellStyle name="40% - Акцент2 16 2" xfId="2428"/>
    <cellStyle name="40% - Акцент2 16 3" xfId="3443"/>
    <cellStyle name="40% - Акцент2 17" xfId="553"/>
    <cellStyle name="40% - Акцент2 17 2" xfId="2429"/>
    <cellStyle name="40% - Акцент2 17 3" xfId="3444"/>
    <cellStyle name="40% - Акцент2 18" xfId="554"/>
    <cellStyle name="40% - Акцент2 18 2" xfId="2430"/>
    <cellStyle name="40% - Акцент2 18 3" xfId="3445"/>
    <cellStyle name="40% - Акцент2 19" xfId="555"/>
    <cellStyle name="40% - Акцент2 19 2" xfId="2431"/>
    <cellStyle name="40% - Акцент2 19 3" xfId="3446"/>
    <cellStyle name="40% - Акцент2 2" xfId="556"/>
    <cellStyle name="40% - Акцент2 2 2" xfId="2432"/>
    <cellStyle name="40% - Акцент2 2 3" xfId="3447"/>
    <cellStyle name="40% - Акцент2 20" xfId="557"/>
    <cellStyle name="40% - Акцент2 20 2" xfId="2433"/>
    <cellStyle name="40% - Акцент2 20 3" xfId="3448"/>
    <cellStyle name="40% - Акцент2 21" xfId="558"/>
    <cellStyle name="40% - Акцент2 21 2" xfId="2434"/>
    <cellStyle name="40% - Акцент2 21 3" xfId="3449"/>
    <cellStyle name="40% - Акцент2 22" xfId="559"/>
    <cellStyle name="40% - Акцент2 22 2" xfId="2435"/>
    <cellStyle name="40% - Акцент2 22 3" xfId="3450"/>
    <cellStyle name="40% - Акцент2 23" xfId="560"/>
    <cellStyle name="40% - Акцент2 23 2" xfId="2436"/>
    <cellStyle name="40% - Акцент2 23 3" xfId="3451"/>
    <cellStyle name="40% - Акцент2 24" xfId="561"/>
    <cellStyle name="40% - Акцент2 24 2" xfId="2437"/>
    <cellStyle name="40% - Акцент2 24 3" xfId="3452"/>
    <cellStyle name="40% - Акцент2 25" xfId="562"/>
    <cellStyle name="40% - Акцент2 25 2" xfId="2438"/>
    <cellStyle name="40% - Акцент2 25 3" xfId="3453"/>
    <cellStyle name="40% - Акцент2 26" xfId="563"/>
    <cellStyle name="40% - Акцент2 26 2" xfId="2439"/>
    <cellStyle name="40% - Акцент2 26 3" xfId="3454"/>
    <cellStyle name="40% - Акцент2 27" xfId="564"/>
    <cellStyle name="40% - Акцент2 27 2" xfId="2440"/>
    <cellStyle name="40% - Акцент2 27 3" xfId="3455"/>
    <cellStyle name="40% - Акцент2 28" xfId="565"/>
    <cellStyle name="40% - Акцент2 28 2" xfId="2441"/>
    <cellStyle name="40% - Акцент2 28 3" xfId="3456"/>
    <cellStyle name="40% - Акцент2 29" xfId="566"/>
    <cellStyle name="40% - Акцент2 29 2" xfId="2442"/>
    <cellStyle name="40% - Акцент2 29 3" xfId="3457"/>
    <cellStyle name="40% - Акцент2 3" xfId="567"/>
    <cellStyle name="40% - Акцент2 3 2" xfId="2443"/>
    <cellStyle name="40% - Акцент2 3 3" xfId="3458"/>
    <cellStyle name="40% - Акцент2 30" xfId="568"/>
    <cellStyle name="40% - Акцент2 30 2" xfId="2444"/>
    <cellStyle name="40% - Акцент2 30 3" xfId="3459"/>
    <cellStyle name="40% - Акцент2 31" xfId="569"/>
    <cellStyle name="40% - Акцент2 31 2" xfId="2445"/>
    <cellStyle name="40% - Акцент2 31 3" xfId="3460"/>
    <cellStyle name="40% - Акцент2 32" xfId="570"/>
    <cellStyle name="40% - Акцент2 32 2" xfId="2446"/>
    <cellStyle name="40% - Акцент2 32 3" xfId="3461"/>
    <cellStyle name="40% - Акцент2 33" xfId="571"/>
    <cellStyle name="40% - Акцент2 33 2" xfId="2447"/>
    <cellStyle name="40% - Акцент2 33 3" xfId="3462"/>
    <cellStyle name="40% - Акцент2 34" xfId="572"/>
    <cellStyle name="40% - Акцент2 34 2" xfId="2448"/>
    <cellStyle name="40% - Акцент2 34 3" xfId="3463"/>
    <cellStyle name="40% - Акцент2 35" xfId="573"/>
    <cellStyle name="40% - Акцент2 35 2" xfId="2449"/>
    <cellStyle name="40% - Акцент2 35 3" xfId="3464"/>
    <cellStyle name="40% - Акцент2 36" xfId="574"/>
    <cellStyle name="40% - Акцент2 36 2" xfId="2450"/>
    <cellStyle name="40% - Акцент2 36 3" xfId="3465"/>
    <cellStyle name="40% - Акцент2 4" xfId="575"/>
    <cellStyle name="40% - Акцент2 4 2" xfId="2451"/>
    <cellStyle name="40% - Акцент2 4 3" xfId="3466"/>
    <cellStyle name="40% - Акцент2 5" xfId="576"/>
    <cellStyle name="40% - Акцент2 5 2" xfId="2452"/>
    <cellStyle name="40% - Акцент2 5 3" xfId="3467"/>
    <cellStyle name="40% - Акцент2 6" xfId="577"/>
    <cellStyle name="40% - Акцент2 6 2" xfId="2453"/>
    <cellStyle name="40% - Акцент2 6 3" xfId="3468"/>
    <cellStyle name="40% - Акцент2 7" xfId="578"/>
    <cellStyle name="40% - Акцент2 7 2" xfId="2454"/>
    <cellStyle name="40% - Акцент2 7 3" xfId="3469"/>
    <cellStyle name="40% - Акцент2 8" xfId="579"/>
    <cellStyle name="40% - Акцент2 8 2" xfId="2455"/>
    <cellStyle name="40% - Акцент2 8 3" xfId="3470"/>
    <cellStyle name="40% - Акцент2 9" xfId="580"/>
    <cellStyle name="40% - Акцент2 9 2" xfId="2456"/>
    <cellStyle name="40% - Акцент2 9 3" xfId="3471"/>
    <cellStyle name="40% - Акцент3 10" xfId="581"/>
    <cellStyle name="40% - Акцент3 10 2" xfId="2457"/>
    <cellStyle name="40% - Акцент3 10 3" xfId="3472"/>
    <cellStyle name="40% - Акцент3 11" xfId="582"/>
    <cellStyle name="40% - Акцент3 11 2" xfId="2458"/>
    <cellStyle name="40% - Акцент3 11 3" xfId="3473"/>
    <cellStyle name="40% - Акцент3 12" xfId="583"/>
    <cellStyle name="40% - Акцент3 12 2" xfId="2459"/>
    <cellStyle name="40% - Акцент3 12 3" xfId="3474"/>
    <cellStyle name="40% - Акцент3 13" xfId="584"/>
    <cellStyle name="40% - Акцент3 13 2" xfId="2460"/>
    <cellStyle name="40% - Акцент3 13 3" xfId="3475"/>
    <cellStyle name="40% - Акцент3 14" xfId="585"/>
    <cellStyle name="40% - Акцент3 14 2" xfId="2461"/>
    <cellStyle name="40% - Акцент3 14 3" xfId="3476"/>
    <cellStyle name="40% - Акцент3 15" xfId="586"/>
    <cellStyle name="40% - Акцент3 15 2" xfId="2462"/>
    <cellStyle name="40% - Акцент3 15 3" xfId="3477"/>
    <cellStyle name="40% - Акцент3 16" xfId="587"/>
    <cellStyle name="40% - Акцент3 16 2" xfId="2463"/>
    <cellStyle name="40% - Акцент3 16 3" xfId="3478"/>
    <cellStyle name="40% - Акцент3 17" xfId="588"/>
    <cellStyle name="40% - Акцент3 17 2" xfId="2464"/>
    <cellStyle name="40% - Акцент3 17 3" xfId="3479"/>
    <cellStyle name="40% - Акцент3 18" xfId="589"/>
    <cellStyle name="40% - Акцент3 18 2" xfId="2465"/>
    <cellStyle name="40% - Акцент3 18 3" xfId="3480"/>
    <cellStyle name="40% - Акцент3 19" xfId="590"/>
    <cellStyle name="40% - Акцент3 19 2" xfId="2466"/>
    <cellStyle name="40% - Акцент3 19 3" xfId="3481"/>
    <cellStyle name="40% - Акцент3 2" xfId="591"/>
    <cellStyle name="40% - Акцент3 2 2" xfId="2467"/>
    <cellStyle name="40% - Акцент3 2 3" xfId="3482"/>
    <cellStyle name="40% - Акцент3 20" xfId="592"/>
    <cellStyle name="40% - Акцент3 20 2" xfId="2468"/>
    <cellStyle name="40% - Акцент3 20 3" xfId="3483"/>
    <cellStyle name="40% - Акцент3 21" xfId="593"/>
    <cellStyle name="40% - Акцент3 21 2" xfId="2469"/>
    <cellStyle name="40% - Акцент3 21 3" xfId="3484"/>
    <cellStyle name="40% - Акцент3 22" xfId="594"/>
    <cellStyle name="40% - Акцент3 22 2" xfId="2470"/>
    <cellStyle name="40% - Акцент3 22 3" xfId="3485"/>
    <cellStyle name="40% - Акцент3 23" xfId="595"/>
    <cellStyle name="40% - Акцент3 23 2" xfId="2471"/>
    <cellStyle name="40% - Акцент3 23 3" xfId="3486"/>
    <cellStyle name="40% - Акцент3 24" xfId="596"/>
    <cellStyle name="40% - Акцент3 24 2" xfId="2472"/>
    <cellStyle name="40% - Акцент3 24 3" xfId="3487"/>
    <cellStyle name="40% - Акцент3 25" xfId="597"/>
    <cellStyle name="40% - Акцент3 25 2" xfId="2473"/>
    <cellStyle name="40% - Акцент3 25 3" xfId="3488"/>
    <cellStyle name="40% - Акцент3 26" xfId="598"/>
    <cellStyle name="40% - Акцент3 26 2" xfId="2474"/>
    <cellStyle name="40% - Акцент3 26 3" xfId="3489"/>
    <cellStyle name="40% - Акцент3 27" xfId="599"/>
    <cellStyle name="40% - Акцент3 27 2" xfId="2475"/>
    <cellStyle name="40% - Акцент3 27 3" xfId="3490"/>
    <cellStyle name="40% - Акцент3 28" xfId="600"/>
    <cellStyle name="40% - Акцент3 28 2" xfId="2476"/>
    <cellStyle name="40% - Акцент3 28 3" xfId="3491"/>
    <cellStyle name="40% - Акцент3 29" xfId="601"/>
    <cellStyle name="40% - Акцент3 29 2" xfId="2477"/>
    <cellStyle name="40% - Акцент3 29 3" xfId="3492"/>
    <cellStyle name="40% - Акцент3 3" xfId="602"/>
    <cellStyle name="40% - Акцент3 3 2" xfId="2478"/>
    <cellStyle name="40% - Акцент3 3 3" xfId="3493"/>
    <cellStyle name="40% - Акцент3 30" xfId="603"/>
    <cellStyle name="40% - Акцент3 30 2" xfId="2479"/>
    <cellStyle name="40% - Акцент3 30 3" xfId="3494"/>
    <cellStyle name="40% - Акцент3 31" xfId="604"/>
    <cellStyle name="40% - Акцент3 31 2" xfId="2480"/>
    <cellStyle name="40% - Акцент3 31 3" xfId="3495"/>
    <cellStyle name="40% - Акцент3 32" xfId="605"/>
    <cellStyle name="40% - Акцент3 32 2" xfId="2481"/>
    <cellStyle name="40% - Акцент3 32 3" xfId="3496"/>
    <cellStyle name="40% - Акцент3 33" xfId="606"/>
    <cellStyle name="40% - Акцент3 33 2" xfId="2482"/>
    <cellStyle name="40% - Акцент3 33 3" xfId="3497"/>
    <cellStyle name="40% - Акцент3 34" xfId="607"/>
    <cellStyle name="40% - Акцент3 34 2" xfId="2483"/>
    <cellStyle name="40% - Акцент3 34 3" xfId="3498"/>
    <cellStyle name="40% - Акцент3 35" xfId="608"/>
    <cellStyle name="40% - Акцент3 35 2" xfId="2484"/>
    <cellStyle name="40% - Акцент3 35 3" xfId="3499"/>
    <cellStyle name="40% - Акцент3 36" xfId="609"/>
    <cellStyle name="40% - Акцент3 36 2" xfId="2485"/>
    <cellStyle name="40% - Акцент3 36 3" xfId="3500"/>
    <cellStyle name="40% - Акцент3 4" xfId="610"/>
    <cellStyle name="40% - Акцент3 4 2" xfId="2486"/>
    <cellStyle name="40% - Акцент3 4 3" xfId="3501"/>
    <cellStyle name="40% - Акцент3 5" xfId="611"/>
    <cellStyle name="40% - Акцент3 5 2" xfId="2487"/>
    <cellStyle name="40% - Акцент3 5 3" xfId="3502"/>
    <cellStyle name="40% - Акцент3 6" xfId="612"/>
    <cellStyle name="40% - Акцент3 6 2" xfId="2488"/>
    <cellStyle name="40% - Акцент3 6 3" xfId="3503"/>
    <cellStyle name="40% - Акцент3 7" xfId="613"/>
    <cellStyle name="40% - Акцент3 7 2" xfId="2489"/>
    <cellStyle name="40% - Акцент3 7 3" xfId="3504"/>
    <cellStyle name="40% - Акцент3 8" xfId="614"/>
    <cellStyle name="40% - Акцент3 8 2" xfId="2490"/>
    <cellStyle name="40% - Акцент3 8 3" xfId="3505"/>
    <cellStyle name="40% - Акцент3 9" xfId="615"/>
    <cellStyle name="40% - Акцент3 9 2" xfId="2491"/>
    <cellStyle name="40% - Акцент3 9 3" xfId="3506"/>
    <cellStyle name="40% - Акцент4 10" xfId="616"/>
    <cellStyle name="40% - Акцент4 10 2" xfId="2492"/>
    <cellStyle name="40% - Акцент4 10 3" xfId="3507"/>
    <cellStyle name="40% - Акцент4 11" xfId="617"/>
    <cellStyle name="40% - Акцент4 11 2" xfId="2493"/>
    <cellStyle name="40% - Акцент4 11 3" xfId="3508"/>
    <cellStyle name="40% - Акцент4 12" xfId="618"/>
    <cellStyle name="40% - Акцент4 12 2" xfId="2494"/>
    <cellStyle name="40% - Акцент4 12 3" xfId="3509"/>
    <cellStyle name="40% - Акцент4 13" xfId="619"/>
    <cellStyle name="40% - Акцент4 13 2" xfId="2495"/>
    <cellStyle name="40% - Акцент4 13 3" xfId="3510"/>
    <cellStyle name="40% - Акцент4 14" xfId="620"/>
    <cellStyle name="40% - Акцент4 14 2" xfId="2496"/>
    <cellStyle name="40% - Акцент4 14 3" xfId="3511"/>
    <cellStyle name="40% - Акцент4 15" xfId="621"/>
    <cellStyle name="40% - Акцент4 15 2" xfId="2497"/>
    <cellStyle name="40% - Акцент4 15 3" xfId="3512"/>
    <cellStyle name="40% - Акцент4 16" xfId="622"/>
    <cellStyle name="40% - Акцент4 16 2" xfId="2498"/>
    <cellStyle name="40% - Акцент4 16 3" xfId="3513"/>
    <cellStyle name="40% - Акцент4 17" xfId="623"/>
    <cellStyle name="40% - Акцент4 17 2" xfId="2499"/>
    <cellStyle name="40% - Акцент4 17 3" xfId="3514"/>
    <cellStyle name="40% - Акцент4 18" xfId="624"/>
    <cellStyle name="40% - Акцент4 18 2" xfId="2500"/>
    <cellStyle name="40% - Акцент4 18 3" xfId="3515"/>
    <cellStyle name="40% - Акцент4 19" xfId="625"/>
    <cellStyle name="40% - Акцент4 19 2" xfId="2501"/>
    <cellStyle name="40% - Акцент4 19 3" xfId="3516"/>
    <cellStyle name="40% - Акцент4 2" xfId="626"/>
    <cellStyle name="40% - Акцент4 2 2" xfId="2502"/>
    <cellStyle name="40% - Акцент4 2 3" xfId="3517"/>
    <cellStyle name="40% - Акцент4 20" xfId="627"/>
    <cellStyle name="40% - Акцент4 20 2" xfId="2503"/>
    <cellStyle name="40% - Акцент4 20 3" xfId="3518"/>
    <cellStyle name="40% - Акцент4 21" xfId="628"/>
    <cellStyle name="40% - Акцент4 21 2" xfId="2504"/>
    <cellStyle name="40% - Акцент4 21 3" xfId="3519"/>
    <cellStyle name="40% - Акцент4 22" xfId="629"/>
    <cellStyle name="40% - Акцент4 22 2" xfId="2505"/>
    <cellStyle name="40% - Акцент4 22 3" xfId="3520"/>
    <cellStyle name="40% - Акцент4 23" xfId="630"/>
    <cellStyle name="40% - Акцент4 23 2" xfId="2506"/>
    <cellStyle name="40% - Акцент4 23 3" xfId="3521"/>
    <cellStyle name="40% - Акцент4 24" xfId="631"/>
    <cellStyle name="40% - Акцент4 24 2" xfId="2507"/>
    <cellStyle name="40% - Акцент4 24 3" xfId="3522"/>
    <cellStyle name="40% - Акцент4 25" xfId="632"/>
    <cellStyle name="40% - Акцент4 25 2" xfId="2508"/>
    <cellStyle name="40% - Акцент4 25 3" xfId="3523"/>
    <cellStyle name="40% - Акцент4 26" xfId="633"/>
    <cellStyle name="40% - Акцент4 26 2" xfId="2509"/>
    <cellStyle name="40% - Акцент4 26 3" xfId="3524"/>
    <cellStyle name="40% - Акцент4 27" xfId="634"/>
    <cellStyle name="40% - Акцент4 27 2" xfId="2510"/>
    <cellStyle name="40% - Акцент4 27 3" xfId="3525"/>
    <cellStyle name="40% - Акцент4 28" xfId="635"/>
    <cellStyle name="40% - Акцент4 28 2" xfId="2511"/>
    <cellStyle name="40% - Акцент4 28 3" xfId="3526"/>
    <cellStyle name="40% - Акцент4 29" xfId="636"/>
    <cellStyle name="40% - Акцент4 29 2" xfId="2512"/>
    <cellStyle name="40% - Акцент4 29 3" xfId="3527"/>
    <cellStyle name="40% - Акцент4 3" xfId="637"/>
    <cellStyle name="40% - Акцент4 3 2" xfId="2513"/>
    <cellStyle name="40% - Акцент4 3 3" xfId="3528"/>
    <cellStyle name="40% - Акцент4 30" xfId="638"/>
    <cellStyle name="40% - Акцент4 30 2" xfId="2514"/>
    <cellStyle name="40% - Акцент4 30 3" xfId="3529"/>
    <cellStyle name="40% - Акцент4 31" xfId="639"/>
    <cellStyle name="40% - Акцент4 31 2" xfId="2515"/>
    <cellStyle name="40% - Акцент4 31 3" xfId="3530"/>
    <cellStyle name="40% - Акцент4 32" xfId="640"/>
    <cellStyle name="40% - Акцент4 32 2" xfId="2516"/>
    <cellStyle name="40% - Акцент4 32 3" xfId="3531"/>
    <cellStyle name="40% - Акцент4 33" xfId="641"/>
    <cellStyle name="40% - Акцент4 33 2" xfId="2517"/>
    <cellStyle name="40% - Акцент4 33 3" xfId="3532"/>
    <cellStyle name="40% - Акцент4 34" xfId="642"/>
    <cellStyle name="40% - Акцент4 34 2" xfId="2518"/>
    <cellStyle name="40% - Акцент4 34 3" xfId="3533"/>
    <cellStyle name="40% - Акцент4 35" xfId="643"/>
    <cellStyle name="40% - Акцент4 35 2" xfId="2519"/>
    <cellStyle name="40% - Акцент4 35 3" xfId="3534"/>
    <cellStyle name="40% - Акцент4 36" xfId="644"/>
    <cellStyle name="40% - Акцент4 36 2" xfId="2520"/>
    <cellStyle name="40% - Акцент4 36 3" xfId="3535"/>
    <cellStyle name="40% - Акцент4 4" xfId="645"/>
    <cellStyle name="40% - Акцент4 4 2" xfId="2521"/>
    <cellStyle name="40% - Акцент4 4 3" xfId="3536"/>
    <cellStyle name="40% - Акцент4 5" xfId="646"/>
    <cellStyle name="40% - Акцент4 5 2" xfId="2522"/>
    <cellStyle name="40% - Акцент4 5 3" xfId="3537"/>
    <cellStyle name="40% - Акцент4 6" xfId="647"/>
    <cellStyle name="40% - Акцент4 6 2" xfId="2523"/>
    <cellStyle name="40% - Акцент4 6 3" xfId="3538"/>
    <cellStyle name="40% - Акцент4 7" xfId="648"/>
    <cellStyle name="40% - Акцент4 7 2" xfId="2524"/>
    <cellStyle name="40% - Акцент4 7 3" xfId="3539"/>
    <cellStyle name="40% - Акцент4 8" xfId="649"/>
    <cellStyle name="40% - Акцент4 8 2" xfId="2525"/>
    <cellStyle name="40% - Акцент4 8 3" xfId="3540"/>
    <cellStyle name="40% - Акцент4 9" xfId="650"/>
    <cellStyle name="40% - Акцент4 9 2" xfId="2526"/>
    <cellStyle name="40% - Акцент4 9 3" xfId="3541"/>
    <cellStyle name="40% - Акцент5 10" xfId="651"/>
    <cellStyle name="40% - Акцент5 10 2" xfId="2527"/>
    <cellStyle name="40% - Акцент5 10 3" xfId="3542"/>
    <cellStyle name="40% - Акцент5 11" xfId="652"/>
    <cellStyle name="40% - Акцент5 11 2" xfId="2528"/>
    <cellStyle name="40% - Акцент5 11 3" xfId="3543"/>
    <cellStyle name="40% - Акцент5 12" xfId="653"/>
    <cellStyle name="40% - Акцент5 12 2" xfId="2529"/>
    <cellStyle name="40% - Акцент5 12 3" xfId="3544"/>
    <cellStyle name="40% - Акцент5 13" xfId="654"/>
    <cellStyle name="40% - Акцент5 13 2" xfId="2530"/>
    <cellStyle name="40% - Акцент5 13 3" xfId="3545"/>
    <cellStyle name="40% - Акцент5 14" xfId="655"/>
    <cellStyle name="40% - Акцент5 14 2" xfId="2531"/>
    <cellStyle name="40% - Акцент5 14 3" xfId="3546"/>
    <cellStyle name="40% - Акцент5 15" xfId="656"/>
    <cellStyle name="40% - Акцент5 15 2" xfId="2532"/>
    <cellStyle name="40% - Акцент5 15 3" xfId="3547"/>
    <cellStyle name="40% - Акцент5 16" xfId="657"/>
    <cellStyle name="40% - Акцент5 16 2" xfId="2533"/>
    <cellStyle name="40% - Акцент5 16 3" xfId="3548"/>
    <cellStyle name="40% - Акцент5 17" xfId="658"/>
    <cellStyle name="40% - Акцент5 17 2" xfId="2534"/>
    <cellStyle name="40% - Акцент5 17 3" xfId="3549"/>
    <cellStyle name="40% - Акцент5 18" xfId="659"/>
    <cellStyle name="40% - Акцент5 18 2" xfId="2535"/>
    <cellStyle name="40% - Акцент5 18 3" xfId="3550"/>
    <cellStyle name="40% - Акцент5 19" xfId="660"/>
    <cellStyle name="40% - Акцент5 19 2" xfId="2536"/>
    <cellStyle name="40% - Акцент5 19 3" xfId="3551"/>
    <cellStyle name="40% - Акцент5 2" xfId="661"/>
    <cellStyle name="40% - Акцент5 2 2" xfId="2537"/>
    <cellStyle name="40% - Акцент5 2 3" xfId="3552"/>
    <cellStyle name="40% - Акцент5 20" xfId="662"/>
    <cellStyle name="40% - Акцент5 20 2" xfId="2538"/>
    <cellStyle name="40% - Акцент5 20 3" xfId="3553"/>
    <cellStyle name="40% - Акцент5 21" xfId="663"/>
    <cellStyle name="40% - Акцент5 21 2" xfId="2539"/>
    <cellStyle name="40% - Акцент5 21 3" xfId="3554"/>
    <cellStyle name="40% - Акцент5 22" xfId="664"/>
    <cellStyle name="40% - Акцент5 22 2" xfId="2540"/>
    <cellStyle name="40% - Акцент5 22 3" xfId="3555"/>
    <cellStyle name="40% - Акцент5 23" xfId="665"/>
    <cellStyle name="40% - Акцент5 23 2" xfId="2541"/>
    <cellStyle name="40% - Акцент5 23 3" xfId="3556"/>
    <cellStyle name="40% - Акцент5 24" xfId="666"/>
    <cellStyle name="40% - Акцент5 24 2" xfId="2542"/>
    <cellStyle name="40% - Акцент5 24 3" xfId="3557"/>
    <cellStyle name="40% - Акцент5 25" xfId="667"/>
    <cellStyle name="40% - Акцент5 25 2" xfId="2543"/>
    <cellStyle name="40% - Акцент5 25 3" xfId="3558"/>
    <cellStyle name="40% - Акцент5 26" xfId="668"/>
    <cellStyle name="40% - Акцент5 26 2" xfId="2544"/>
    <cellStyle name="40% - Акцент5 26 3" xfId="3559"/>
    <cellStyle name="40% - Акцент5 27" xfId="669"/>
    <cellStyle name="40% - Акцент5 27 2" xfId="2545"/>
    <cellStyle name="40% - Акцент5 27 3" xfId="3560"/>
    <cellStyle name="40% - Акцент5 28" xfId="670"/>
    <cellStyle name="40% - Акцент5 28 2" xfId="2546"/>
    <cellStyle name="40% - Акцент5 28 3" xfId="3561"/>
    <cellStyle name="40% - Акцент5 29" xfId="671"/>
    <cellStyle name="40% - Акцент5 29 2" xfId="2547"/>
    <cellStyle name="40% - Акцент5 29 3" xfId="3562"/>
    <cellStyle name="40% - Акцент5 3" xfId="672"/>
    <cellStyle name="40% - Акцент5 3 2" xfId="2548"/>
    <cellStyle name="40% - Акцент5 3 3" xfId="3563"/>
    <cellStyle name="40% - Акцент5 30" xfId="673"/>
    <cellStyle name="40% - Акцент5 30 2" xfId="2549"/>
    <cellStyle name="40% - Акцент5 30 3" xfId="3564"/>
    <cellStyle name="40% - Акцент5 31" xfId="674"/>
    <cellStyle name="40% - Акцент5 31 2" xfId="2550"/>
    <cellStyle name="40% - Акцент5 31 3" xfId="3565"/>
    <cellStyle name="40% - Акцент5 32" xfId="675"/>
    <cellStyle name="40% - Акцент5 32 2" xfId="2551"/>
    <cellStyle name="40% - Акцент5 32 3" xfId="3566"/>
    <cellStyle name="40% - Акцент5 33" xfId="676"/>
    <cellStyle name="40% - Акцент5 33 2" xfId="2552"/>
    <cellStyle name="40% - Акцент5 33 3" xfId="3567"/>
    <cellStyle name="40% - Акцент5 34" xfId="677"/>
    <cellStyle name="40% - Акцент5 34 2" xfId="2553"/>
    <cellStyle name="40% - Акцент5 34 3" xfId="3568"/>
    <cellStyle name="40% - Акцент5 35" xfId="678"/>
    <cellStyle name="40% - Акцент5 35 2" xfId="2554"/>
    <cellStyle name="40% - Акцент5 35 3" xfId="3569"/>
    <cellStyle name="40% - Акцент5 36" xfId="679"/>
    <cellStyle name="40% - Акцент5 36 2" xfId="2555"/>
    <cellStyle name="40% - Акцент5 36 3" xfId="3570"/>
    <cellStyle name="40% - Акцент5 4" xfId="680"/>
    <cellStyle name="40% - Акцент5 4 2" xfId="2556"/>
    <cellStyle name="40% - Акцент5 4 3" xfId="3571"/>
    <cellStyle name="40% - Акцент5 5" xfId="681"/>
    <cellStyle name="40% - Акцент5 5 2" xfId="2557"/>
    <cellStyle name="40% - Акцент5 5 3" xfId="3572"/>
    <cellStyle name="40% - Акцент5 6" xfId="682"/>
    <cellStyle name="40% - Акцент5 6 2" xfId="2558"/>
    <cellStyle name="40% - Акцент5 6 3" xfId="3573"/>
    <cellStyle name="40% - Акцент5 7" xfId="683"/>
    <cellStyle name="40% - Акцент5 7 2" xfId="2559"/>
    <cellStyle name="40% - Акцент5 7 3" xfId="3574"/>
    <cellStyle name="40% - Акцент5 8" xfId="684"/>
    <cellStyle name="40% - Акцент5 8 2" xfId="2560"/>
    <cellStyle name="40% - Акцент5 8 3" xfId="3575"/>
    <cellStyle name="40% - Акцент5 9" xfId="685"/>
    <cellStyle name="40% - Акцент5 9 2" xfId="2561"/>
    <cellStyle name="40% - Акцент5 9 3" xfId="3576"/>
    <cellStyle name="40% - Акцент6 10" xfId="686"/>
    <cellStyle name="40% - Акцент6 10 2" xfId="2562"/>
    <cellStyle name="40% - Акцент6 10 3" xfId="3577"/>
    <cellStyle name="40% - Акцент6 11" xfId="687"/>
    <cellStyle name="40% - Акцент6 11 2" xfId="2563"/>
    <cellStyle name="40% - Акцент6 11 3" xfId="3578"/>
    <cellStyle name="40% - Акцент6 12" xfId="688"/>
    <cellStyle name="40% - Акцент6 12 2" xfId="2564"/>
    <cellStyle name="40% - Акцент6 12 3" xfId="3579"/>
    <cellStyle name="40% - Акцент6 13" xfId="689"/>
    <cellStyle name="40% - Акцент6 13 2" xfId="2565"/>
    <cellStyle name="40% - Акцент6 13 3" xfId="3580"/>
    <cellStyle name="40% - Акцент6 14" xfId="690"/>
    <cellStyle name="40% - Акцент6 14 2" xfId="2566"/>
    <cellStyle name="40% - Акцент6 14 3" xfId="3581"/>
    <cellStyle name="40% - Акцент6 15" xfId="691"/>
    <cellStyle name="40% - Акцент6 15 2" xfId="2567"/>
    <cellStyle name="40% - Акцент6 15 3" xfId="3582"/>
    <cellStyle name="40% - Акцент6 16" xfId="692"/>
    <cellStyle name="40% - Акцент6 16 2" xfId="2568"/>
    <cellStyle name="40% - Акцент6 16 3" xfId="3583"/>
    <cellStyle name="40% - Акцент6 17" xfId="693"/>
    <cellStyle name="40% - Акцент6 17 2" xfId="2569"/>
    <cellStyle name="40% - Акцент6 17 3" xfId="3584"/>
    <cellStyle name="40% - Акцент6 18" xfId="694"/>
    <cellStyle name="40% - Акцент6 18 2" xfId="2570"/>
    <cellStyle name="40% - Акцент6 18 3" xfId="3585"/>
    <cellStyle name="40% - Акцент6 19" xfId="695"/>
    <cellStyle name="40% - Акцент6 19 2" xfId="2571"/>
    <cellStyle name="40% - Акцент6 19 3" xfId="3586"/>
    <cellStyle name="40% - Акцент6 2" xfId="696"/>
    <cellStyle name="40% - Акцент6 2 2" xfId="2572"/>
    <cellStyle name="40% - Акцент6 2 3" xfId="3587"/>
    <cellStyle name="40% - Акцент6 20" xfId="697"/>
    <cellStyle name="40% - Акцент6 20 2" xfId="2573"/>
    <cellStyle name="40% - Акцент6 20 3" xfId="3588"/>
    <cellStyle name="40% - Акцент6 21" xfId="698"/>
    <cellStyle name="40% - Акцент6 21 2" xfId="2574"/>
    <cellStyle name="40% - Акцент6 21 3" xfId="3589"/>
    <cellStyle name="40% - Акцент6 22" xfId="699"/>
    <cellStyle name="40% - Акцент6 22 2" xfId="2575"/>
    <cellStyle name="40% - Акцент6 22 3" xfId="3590"/>
    <cellStyle name="40% - Акцент6 23" xfId="700"/>
    <cellStyle name="40% - Акцент6 23 2" xfId="2576"/>
    <cellStyle name="40% - Акцент6 23 3" xfId="3591"/>
    <cellStyle name="40% - Акцент6 24" xfId="701"/>
    <cellStyle name="40% - Акцент6 24 2" xfId="2577"/>
    <cellStyle name="40% - Акцент6 24 3" xfId="3592"/>
    <cellStyle name="40% - Акцент6 25" xfId="702"/>
    <cellStyle name="40% - Акцент6 25 2" xfId="2578"/>
    <cellStyle name="40% - Акцент6 25 3" xfId="3593"/>
    <cellStyle name="40% - Акцент6 26" xfId="703"/>
    <cellStyle name="40% - Акцент6 26 2" xfId="2579"/>
    <cellStyle name="40% - Акцент6 26 3" xfId="3594"/>
    <cellStyle name="40% - Акцент6 27" xfId="704"/>
    <cellStyle name="40% - Акцент6 27 2" xfId="2580"/>
    <cellStyle name="40% - Акцент6 27 3" xfId="3595"/>
    <cellStyle name="40% - Акцент6 28" xfId="705"/>
    <cellStyle name="40% - Акцент6 28 2" xfId="2581"/>
    <cellStyle name="40% - Акцент6 28 3" xfId="3596"/>
    <cellStyle name="40% - Акцент6 29" xfId="706"/>
    <cellStyle name="40% - Акцент6 29 2" xfId="2582"/>
    <cellStyle name="40% - Акцент6 29 3" xfId="3597"/>
    <cellStyle name="40% - Акцент6 3" xfId="707"/>
    <cellStyle name="40% - Акцент6 3 2" xfId="2583"/>
    <cellStyle name="40% - Акцент6 3 3" xfId="3598"/>
    <cellStyle name="40% - Акцент6 30" xfId="708"/>
    <cellStyle name="40% - Акцент6 30 2" xfId="2584"/>
    <cellStyle name="40% - Акцент6 30 3" xfId="3599"/>
    <cellStyle name="40% - Акцент6 31" xfId="709"/>
    <cellStyle name="40% - Акцент6 31 2" xfId="2585"/>
    <cellStyle name="40% - Акцент6 31 3" xfId="3600"/>
    <cellStyle name="40% - Акцент6 32" xfId="710"/>
    <cellStyle name="40% - Акцент6 32 2" xfId="2586"/>
    <cellStyle name="40% - Акцент6 32 3" xfId="3601"/>
    <cellStyle name="40% - Акцент6 33" xfId="711"/>
    <cellStyle name="40% - Акцент6 33 2" xfId="2587"/>
    <cellStyle name="40% - Акцент6 33 3" xfId="3602"/>
    <cellStyle name="40% - Акцент6 34" xfId="712"/>
    <cellStyle name="40% - Акцент6 34 2" xfId="2588"/>
    <cellStyle name="40% - Акцент6 34 3" xfId="3603"/>
    <cellStyle name="40% - Акцент6 35" xfId="713"/>
    <cellStyle name="40% - Акцент6 35 2" xfId="2589"/>
    <cellStyle name="40% - Акцент6 35 3" xfId="3604"/>
    <cellStyle name="40% - Акцент6 36" xfId="714"/>
    <cellStyle name="40% - Акцент6 36 2" xfId="2590"/>
    <cellStyle name="40% - Акцент6 36 3" xfId="3605"/>
    <cellStyle name="40% - Акцент6 4" xfId="715"/>
    <cellStyle name="40% - Акцент6 4 2" xfId="2591"/>
    <cellStyle name="40% - Акцент6 4 3" xfId="3606"/>
    <cellStyle name="40% - Акцент6 5" xfId="716"/>
    <cellStyle name="40% - Акцент6 5 2" xfId="2592"/>
    <cellStyle name="40% - Акцент6 5 3" xfId="3607"/>
    <cellStyle name="40% - Акцент6 6" xfId="717"/>
    <cellStyle name="40% - Акцент6 6 2" xfId="2593"/>
    <cellStyle name="40% - Акцент6 6 3" xfId="3608"/>
    <cellStyle name="40% - Акцент6 7" xfId="718"/>
    <cellStyle name="40% - Акцент6 7 2" xfId="2594"/>
    <cellStyle name="40% - Акцент6 7 3" xfId="3609"/>
    <cellStyle name="40% - Акцент6 8" xfId="719"/>
    <cellStyle name="40% - Акцент6 8 2" xfId="2595"/>
    <cellStyle name="40% - Акцент6 8 3" xfId="3610"/>
    <cellStyle name="40% - Акцент6 9" xfId="720"/>
    <cellStyle name="40% - Акцент6 9 2" xfId="2596"/>
    <cellStyle name="40% - Акцент6 9 3" xfId="3611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0 5" xfId="3785"/>
    <cellStyle name="Calculation 2 2 11" xfId="932"/>
    <cellStyle name="Calculation 2 2 11 2" xfId="2775"/>
    <cellStyle name="Calculation 2 2 11 3" xfId="2968"/>
    <cellStyle name="Calculation 2 2 11 4" xfId="3101"/>
    <cellStyle name="Calculation 2 2 11 5" xfId="3779"/>
    <cellStyle name="Calculation 2 2 12" xfId="933"/>
    <cellStyle name="Calculation 2 2 12 2" xfId="2776"/>
    <cellStyle name="Calculation 2 2 12 3" xfId="2967"/>
    <cellStyle name="Calculation 2 2 12 4" xfId="3105"/>
    <cellStyle name="Calculation 2 2 12 5" xfId="3796"/>
    <cellStyle name="Calculation 2 2 13" xfId="934"/>
    <cellStyle name="Calculation 2 2 13 2" xfId="2777"/>
    <cellStyle name="Calculation 2 2 13 3" xfId="2966"/>
    <cellStyle name="Calculation 2 2 13 4" xfId="3102"/>
    <cellStyle name="Calculation 2 2 13 5" xfId="3737"/>
    <cellStyle name="Calculation 2 2 14" xfId="935"/>
    <cellStyle name="Calculation 2 2 14 2" xfId="2778"/>
    <cellStyle name="Calculation 2 2 14 3" xfId="2965"/>
    <cellStyle name="Calculation 2 2 14 4" xfId="3108"/>
    <cellStyle name="Calculation 2 2 14 5" xfId="3733"/>
    <cellStyle name="Calculation 2 2 15" xfId="936"/>
    <cellStyle name="Calculation 2 2 15 2" xfId="2779"/>
    <cellStyle name="Calculation 2 2 15 3" xfId="2964"/>
    <cellStyle name="Calculation 2 2 15 4" xfId="2083"/>
    <cellStyle name="Calculation 2 2 15 5" xfId="3767"/>
    <cellStyle name="Calculation 2 2 16" xfId="937"/>
    <cellStyle name="Calculation 2 2 16 2" xfId="2780"/>
    <cellStyle name="Calculation 2 2 16 3" xfId="2963"/>
    <cellStyle name="Calculation 2 2 16 4" xfId="2653"/>
    <cellStyle name="Calculation 2 2 16 5" xfId="3739"/>
    <cellStyle name="Calculation 2 2 17" xfId="938"/>
    <cellStyle name="Calculation 2 2 17 2" xfId="2781"/>
    <cellStyle name="Calculation 2 2 17 3" xfId="2962"/>
    <cellStyle name="Calculation 2 2 17 4" xfId="2662"/>
    <cellStyle name="Calculation 2 2 17 5" xfId="3760"/>
    <cellStyle name="Calculation 2 2 18" xfId="939"/>
    <cellStyle name="Calculation 2 2 18 2" xfId="2782"/>
    <cellStyle name="Calculation 2 2 18 3" xfId="2961"/>
    <cellStyle name="Calculation 2 2 18 4" xfId="2717"/>
    <cellStyle name="Calculation 2 2 18 5" xfId="3794"/>
    <cellStyle name="Calculation 2 2 19" xfId="940"/>
    <cellStyle name="Calculation 2 2 19 2" xfId="2783"/>
    <cellStyle name="Calculation 2 2 19 3" xfId="2960"/>
    <cellStyle name="Calculation 2 2 19 4" xfId="2718"/>
    <cellStyle name="Calculation 2 2 19 5" xfId="3736"/>
    <cellStyle name="Calculation 2 2 2" xfId="941"/>
    <cellStyle name="Calculation 2 2 2 2" xfId="2784"/>
    <cellStyle name="Calculation 2 2 2 3" xfId="2959"/>
    <cellStyle name="Calculation 2 2 2 4" xfId="2656"/>
    <cellStyle name="Calculation 2 2 2 5" xfId="3781"/>
    <cellStyle name="Calculation 2 2 20" xfId="942"/>
    <cellStyle name="Calculation 2 2 20 2" xfId="2785"/>
    <cellStyle name="Calculation 2 2 20 3" xfId="2958"/>
    <cellStyle name="Calculation 2 2 20 4" xfId="2719"/>
    <cellStyle name="Calculation 2 2 20 5" xfId="3784"/>
    <cellStyle name="Calculation 2 2 21" xfId="943"/>
    <cellStyle name="Calculation 2 2 21 2" xfId="2786"/>
    <cellStyle name="Calculation 2 2 21 3" xfId="2957"/>
    <cellStyle name="Calculation 2 2 21 4" xfId="2720"/>
    <cellStyle name="Calculation 2 2 21 5" xfId="3738"/>
    <cellStyle name="Calculation 2 2 22" xfId="944"/>
    <cellStyle name="Calculation 2 2 22 2" xfId="2787"/>
    <cellStyle name="Calculation 2 2 22 3" xfId="2956"/>
    <cellStyle name="Calculation 2 2 22 4" xfId="2721"/>
    <cellStyle name="Calculation 2 2 22 5" xfId="3735"/>
    <cellStyle name="Calculation 2 2 23" xfId="945"/>
    <cellStyle name="Calculation 2 2 23 2" xfId="2788"/>
    <cellStyle name="Calculation 2 2 23 3" xfId="2955"/>
    <cellStyle name="Calculation 2 2 23 4" xfId="2722"/>
    <cellStyle name="Calculation 2 2 23 5" xfId="3732"/>
    <cellStyle name="Calculation 2 2 24" xfId="946"/>
    <cellStyle name="Calculation 2 2 24 2" xfId="2789"/>
    <cellStyle name="Calculation 2 2 24 3" xfId="2954"/>
    <cellStyle name="Calculation 2 2 24 4" xfId="2652"/>
    <cellStyle name="Calculation 2 2 24 5" xfId="3717"/>
    <cellStyle name="Calculation 2 2 25" xfId="947"/>
    <cellStyle name="Calculation 2 2 25 2" xfId="2790"/>
    <cellStyle name="Calculation 2 2 25 3" xfId="2953"/>
    <cellStyle name="Calculation 2 2 25 4" xfId="2663"/>
    <cellStyle name="Calculation 2 2 25 5" xfId="3712"/>
    <cellStyle name="Calculation 2 2 26" xfId="948"/>
    <cellStyle name="Calculation 2 2 26 2" xfId="2791"/>
    <cellStyle name="Calculation 2 2 26 3" xfId="2952"/>
    <cellStyle name="Calculation 2 2 26 4" xfId="2701"/>
    <cellStyle name="Calculation 2 2 26 5" xfId="3720"/>
    <cellStyle name="Calculation 2 2 27" xfId="949"/>
    <cellStyle name="Calculation 2 2 27 2" xfId="2792"/>
    <cellStyle name="Calculation 2 2 27 3" xfId="2951"/>
    <cellStyle name="Calculation 2 2 27 4" xfId="2712"/>
    <cellStyle name="Calculation 2 2 27 5" xfId="3714"/>
    <cellStyle name="Calculation 2 2 28" xfId="950"/>
    <cellStyle name="Calculation 2 2 28 2" xfId="2793"/>
    <cellStyle name="Calculation 2 2 28 3" xfId="2950"/>
    <cellStyle name="Calculation 2 2 28 4" xfId="2694"/>
    <cellStyle name="Calculation 2 2 28 5" xfId="3788"/>
    <cellStyle name="Calculation 2 2 29" xfId="951"/>
    <cellStyle name="Calculation 2 2 29 2" xfId="2794"/>
    <cellStyle name="Calculation 2 2 29 3" xfId="2949"/>
    <cellStyle name="Calculation 2 2 29 4" xfId="2706"/>
    <cellStyle name="Calculation 2 2 29 5" xfId="3731"/>
    <cellStyle name="Calculation 2 2 3" xfId="952"/>
    <cellStyle name="Calculation 2 2 3 2" xfId="2795"/>
    <cellStyle name="Calculation 2 2 3 3" xfId="2948"/>
    <cellStyle name="Calculation 2 2 3 4" xfId="2723"/>
    <cellStyle name="Calculation 2 2 3 5" xfId="3711"/>
    <cellStyle name="Calculation 2 2 30" xfId="953"/>
    <cellStyle name="Calculation 2 2 30 2" xfId="2796"/>
    <cellStyle name="Calculation 2 2 30 3" xfId="2947"/>
    <cellStyle name="Calculation 2 2 30 4" xfId="2655"/>
    <cellStyle name="Calculation 2 2 30 5" xfId="3778"/>
    <cellStyle name="Calculation 2 2 31" xfId="954"/>
    <cellStyle name="Calculation 2 2 31 2" xfId="2797"/>
    <cellStyle name="Calculation 2 2 31 3" xfId="2946"/>
    <cellStyle name="Calculation 2 2 31 4" xfId="2724"/>
    <cellStyle name="Calculation 2 2 31 5" xfId="3730"/>
    <cellStyle name="Calculation 2 2 32" xfId="955"/>
    <cellStyle name="Calculation 2 2 32 2" xfId="2798"/>
    <cellStyle name="Calculation 2 2 32 3" xfId="2945"/>
    <cellStyle name="Calculation 2 2 32 4" xfId="3103"/>
    <cellStyle name="Calculation 2 2 32 5" xfId="3766"/>
    <cellStyle name="Calculation 2 2 33" xfId="956"/>
    <cellStyle name="Calculation 2 2 33 2" xfId="2799"/>
    <cellStyle name="Calculation 2 2 33 3" xfId="2944"/>
    <cellStyle name="Calculation 2 2 33 4" xfId="2725"/>
    <cellStyle name="Calculation 2 2 33 5" xfId="3795"/>
    <cellStyle name="Calculation 2 2 34" xfId="2661"/>
    <cellStyle name="Calculation 2 2 35" xfId="3055"/>
    <cellStyle name="Calculation 2 2 36" xfId="3113"/>
    <cellStyle name="Calculation 2 2 37" xfId="3612"/>
    <cellStyle name="Calculation 2 2 4" xfId="957"/>
    <cellStyle name="Calculation 2 2 4 2" xfId="2800"/>
    <cellStyle name="Calculation 2 2 4 3" xfId="2943"/>
    <cellStyle name="Calculation 2 2 4 4" xfId="2648"/>
    <cellStyle name="Calculation 2 2 4 5" xfId="3723"/>
    <cellStyle name="Calculation 2 2 5" xfId="958"/>
    <cellStyle name="Calculation 2 2 5 2" xfId="2801"/>
    <cellStyle name="Calculation 2 2 5 3" xfId="2942"/>
    <cellStyle name="Calculation 2 2 5 4" xfId="2693"/>
    <cellStyle name="Calculation 2 2 5 5" xfId="3721"/>
    <cellStyle name="Calculation 2 2 6" xfId="959"/>
    <cellStyle name="Calculation 2 2 6 2" xfId="2802"/>
    <cellStyle name="Calculation 2 2 6 3" xfId="2941"/>
    <cellStyle name="Calculation 2 2 6 4" xfId="2705"/>
    <cellStyle name="Calculation 2 2 6 5" xfId="3715"/>
    <cellStyle name="Calculation 2 2 7" xfId="960"/>
    <cellStyle name="Calculation 2 2 7 2" xfId="2803"/>
    <cellStyle name="Calculation 2 2 7 3" xfId="2940"/>
    <cellStyle name="Calculation 2 2 7 4" xfId="2700"/>
    <cellStyle name="Calculation 2 2 7 5" xfId="3740"/>
    <cellStyle name="Calculation 2 2 8" xfId="961"/>
    <cellStyle name="Calculation 2 2 8 2" xfId="2804"/>
    <cellStyle name="Calculation 2 2 8 3" xfId="2939"/>
    <cellStyle name="Calculation 2 2 8 4" xfId="2711"/>
    <cellStyle name="Calculation 2 2 8 5" xfId="3718"/>
    <cellStyle name="Calculation 2 2 9" xfId="962"/>
    <cellStyle name="Calculation 2 2 9 2" xfId="2805"/>
    <cellStyle name="Calculation 2 2 9 3" xfId="2938"/>
    <cellStyle name="Calculation 2 2 9 4" xfId="2726"/>
    <cellStyle name="Calculation 2 2 9 5" xfId="3713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2 3" xfId="3183"/>
    <cellStyle name="Comma 3 2 2 3" xfId="2149"/>
    <cellStyle name="Comma 3 2 2 4" xfId="3160"/>
    <cellStyle name="Comma 3 2 3" xfId="181"/>
    <cellStyle name="Comma 3 2 3 2" xfId="2143"/>
    <cellStyle name="Comma 3 2 3 3" xfId="3154"/>
    <cellStyle name="Comma 3 2 4" xfId="205"/>
    <cellStyle name="Comma 3 2 4 2" xfId="2166"/>
    <cellStyle name="Comma 3 2 4 3" xfId="3177"/>
    <cellStyle name="Comma 3 2 5" xfId="2124"/>
    <cellStyle name="Comma 3 2 6" xfId="313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2 3" xfId="3153"/>
    <cellStyle name="Comma 5 3" xfId="204"/>
    <cellStyle name="Comma 5 3 2" xfId="2165"/>
    <cellStyle name="Comma 5 3 3" xfId="3176"/>
    <cellStyle name="Comma 5 4" xfId="2121"/>
    <cellStyle name="Comma 5 5" xfId="3133"/>
    <cellStyle name="Comma 6" xfId="187"/>
    <cellStyle name="Comma 6 2" xfId="210"/>
    <cellStyle name="Comma 6 2 2" xfId="2171"/>
    <cellStyle name="Comma 6 2 3" xfId="3182"/>
    <cellStyle name="Comma 6 3" xfId="227"/>
    <cellStyle name="Comma 6 4" xfId="2148"/>
    <cellStyle name="Comma 6 5" xfId="3159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0 5" xfId="3649"/>
    <cellStyle name="Input 2 2 11" xfId="964"/>
    <cellStyle name="Input 2 2 11 2" xfId="2807"/>
    <cellStyle name="Input 2 2 11 3" xfId="2686"/>
    <cellStyle name="Input 2 2 11 4" xfId="3033"/>
    <cellStyle name="Input 2 2 11 5" xfId="3660"/>
    <cellStyle name="Input 2 2 12" xfId="965"/>
    <cellStyle name="Input 2 2 12 2" xfId="2808"/>
    <cellStyle name="Input 2 2 12 3" xfId="2637"/>
    <cellStyle name="Input 2 2 12 4" xfId="3073"/>
    <cellStyle name="Input 2 2 12 5" xfId="3682"/>
    <cellStyle name="Input 2 2 13" xfId="966"/>
    <cellStyle name="Input 2 2 13 2" xfId="2809"/>
    <cellStyle name="Input 2 2 13 3" xfId="2097"/>
    <cellStyle name="Input 2 2 13 4" xfId="3082"/>
    <cellStyle name="Input 2 2 13 5" xfId="3743"/>
    <cellStyle name="Input 2 2 14" xfId="967"/>
    <cellStyle name="Input 2 2 14 2" xfId="2810"/>
    <cellStyle name="Input 2 2 14 3" xfId="2646"/>
    <cellStyle name="Input 2 2 14 4" xfId="3064"/>
    <cellStyle name="Input 2 2 14 5" xfId="3697"/>
    <cellStyle name="Input 2 2 15" xfId="968"/>
    <cellStyle name="Input 2 2 15 2" xfId="2811"/>
    <cellStyle name="Input 2 2 15 3" xfId="2099"/>
    <cellStyle name="Input 2 2 15 4" xfId="3079"/>
    <cellStyle name="Input 2 2 15 5" xfId="3729"/>
    <cellStyle name="Input 2 2 16" xfId="969"/>
    <cellStyle name="Input 2 2 16 2" xfId="2812"/>
    <cellStyle name="Input 2 2 16 3" xfId="2645"/>
    <cellStyle name="Input 2 2 16 4" xfId="3065"/>
    <cellStyle name="Input 2 2 16 5" xfId="3709"/>
    <cellStyle name="Input 2 2 17" xfId="970"/>
    <cellStyle name="Input 2 2 17 2" xfId="2813"/>
    <cellStyle name="Input 2 2 17 3" xfId="2684"/>
    <cellStyle name="Input 2 2 17 4" xfId="3035"/>
    <cellStyle name="Input 2 2 17 5" xfId="3617"/>
    <cellStyle name="Input 2 2 18" xfId="971"/>
    <cellStyle name="Input 2 2 18 2" xfId="2814"/>
    <cellStyle name="Input 2 2 18 3" xfId="2632"/>
    <cellStyle name="Input 2 2 18 4" xfId="3078"/>
    <cellStyle name="Input 2 2 18 5" xfId="3618"/>
    <cellStyle name="Input 2 2 19" xfId="972"/>
    <cellStyle name="Input 2 2 19 2" xfId="2815"/>
    <cellStyle name="Input 2 2 19 3" xfId="2683"/>
    <cellStyle name="Input 2 2 19 4" xfId="3036"/>
    <cellStyle name="Input 2 2 19 5" xfId="3619"/>
    <cellStyle name="Input 2 2 2" xfId="973"/>
    <cellStyle name="Input 2 2 2 2" xfId="2816"/>
    <cellStyle name="Input 2 2 2 3" xfId="2696"/>
    <cellStyle name="Input 2 2 2 4" xfId="3025"/>
    <cellStyle name="Input 2 2 2 5" xfId="3674"/>
    <cellStyle name="Input 2 2 20" xfId="974"/>
    <cellStyle name="Input 2 2 20 2" xfId="2817"/>
    <cellStyle name="Input 2 2 20 3" xfId="2682"/>
    <cellStyle name="Input 2 2 20 4" xfId="3037"/>
    <cellStyle name="Input 2 2 20 5" xfId="3137"/>
    <cellStyle name="Input 2 2 21" xfId="975"/>
    <cellStyle name="Input 2 2 21 2" xfId="2818"/>
    <cellStyle name="Input 2 2 21 3" xfId="2681"/>
    <cellStyle name="Input 2 2 21 4" xfId="3038"/>
    <cellStyle name="Input 2 2 21 5" xfId="3188"/>
    <cellStyle name="Input 2 2 22" xfId="976"/>
    <cellStyle name="Input 2 2 22 2" xfId="2819"/>
    <cellStyle name="Input 2 2 22 3" xfId="2077"/>
    <cellStyle name="Input 2 2 22 4" xfId="3094"/>
    <cellStyle name="Input 2 2 22 5" xfId="3685"/>
    <cellStyle name="Input 2 2 23" xfId="977"/>
    <cellStyle name="Input 2 2 23 2" xfId="2820"/>
    <cellStyle name="Input 2 2 23 3" xfId="3107"/>
    <cellStyle name="Input 2 2 23 4" xfId="3115"/>
    <cellStyle name="Input 2 2 23 5" xfId="3675"/>
    <cellStyle name="Input 2 2 24" xfId="978"/>
    <cellStyle name="Input 2 2 24 2" xfId="2821"/>
    <cellStyle name="Input 2 2 24 3" xfId="2770"/>
    <cellStyle name="Input 2 2 24 4" xfId="2970"/>
    <cellStyle name="Input 2 2 24 5" xfId="3688"/>
    <cellStyle name="Input 2 2 25" xfId="979"/>
    <cellStyle name="Input 2 2 25 2" xfId="2822"/>
    <cellStyle name="Input 2 2 25 3" xfId="2769"/>
    <cellStyle name="Input 2 2 25 4" xfId="2971"/>
    <cellStyle name="Input 2 2 25 5" xfId="3676"/>
    <cellStyle name="Input 2 2 26" xfId="980"/>
    <cellStyle name="Input 2 2 26 2" xfId="2823"/>
    <cellStyle name="Input 2 2 26 3" xfId="2768"/>
    <cellStyle name="Input 2 2 26 4" xfId="2972"/>
    <cellStyle name="Input 2 2 26 5" xfId="3671"/>
    <cellStyle name="Input 2 2 27" xfId="981"/>
    <cellStyle name="Input 2 2 27 2" xfId="2824"/>
    <cellStyle name="Input 2 2 27 3" xfId="2767"/>
    <cellStyle name="Input 2 2 27 4" xfId="2973"/>
    <cellStyle name="Input 2 2 27 5" xfId="3677"/>
    <cellStyle name="Input 2 2 28" xfId="982"/>
    <cellStyle name="Input 2 2 28 2" xfId="2825"/>
    <cellStyle name="Input 2 2 28 3" xfId="2766"/>
    <cellStyle name="Input 2 2 28 4" xfId="2974"/>
    <cellStyle name="Input 2 2 28 5" xfId="3678"/>
    <cellStyle name="Input 2 2 29" xfId="983"/>
    <cellStyle name="Input 2 2 29 2" xfId="2826"/>
    <cellStyle name="Input 2 2 29 3" xfId="2765"/>
    <cellStyle name="Input 2 2 29 4" xfId="2975"/>
    <cellStyle name="Input 2 2 29 5" xfId="3803"/>
    <cellStyle name="Input 2 2 3" xfId="984"/>
    <cellStyle name="Input 2 2 3 2" xfId="2827"/>
    <cellStyle name="Input 2 2 3 3" xfId="2764"/>
    <cellStyle name="Input 2 2 3 4" xfId="2976"/>
    <cellStyle name="Input 2 2 3 5" xfId="3693"/>
    <cellStyle name="Input 2 2 30" xfId="985"/>
    <cellStyle name="Input 2 2 30 2" xfId="2828"/>
    <cellStyle name="Input 2 2 30 3" xfId="2763"/>
    <cellStyle name="Input 2 2 30 4" xfId="2977"/>
    <cellStyle name="Input 2 2 30 5" xfId="3802"/>
    <cellStyle name="Input 2 2 31" xfId="986"/>
    <cellStyle name="Input 2 2 31 2" xfId="2829"/>
    <cellStyle name="Input 2 2 31 3" xfId="2762"/>
    <cellStyle name="Input 2 2 31 4" xfId="2978"/>
    <cellStyle name="Input 2 2 31 5" xfId="3662"/>
    <cellStyle name="Input 2 2 32" xfId="987"/>
    <cellStyle name="Input 2 2 32 2" xfId="2830"/>
    <cellStyle name="Input 2 2 32 3" xfId="2761"/>
    <cellStyle name="Input 2 2 32 4" xfId="2979"/>
    <cellStyle name="Input 2 2 32 5" xfId="3663"/>
    <cellStyle name="Input 2 2 33" xfId="988"/>
    <cellStyle name="Input 2 2 33 2" xfId="2831"/>
    <cellStyle name="Input 2 2 33 3" xfId="2760"/>
    <cellStyle name="Input 2 2 33 4" xfId="2980"/>
    <cellStyle name="Input 2 2 33 5" xfId="3664"/>
    <cellStyle name="Input 2 2 34" xfId="2670"/>
    <cellStyle name="Input 2 2 35" xfId="3048"/>
    <cellStyle name="Input 2 2 36" xfId="3112"/>
    <cellStyle name="Input 2 2 37" xfId="3613"/>
    <cellStyle name="Input 2 2 4" xfId="989"/>
    <cellStyle name="Input 2 2 4 2" xfId="2832"/>
    <cellStyle name="Input 2 2 4 3" xfId="2650"/>
    <cellStyle name="Input 2 2 4 4" xfId="3061"/>
    <cellStyle name="Input 2 2 4 5" xfId="3665"/>
    <cellStyle name="Input 2 2 5" xfId="990"/>
    <cellStyle name="Input 2 2 5 2" xfId="2833"/>
    <cellStyle name="Input 2 2 5 3" xfId="2079"/>
    <cellStyle name="Input 2 2 5 4" xfId="3098"/>
    <cellStyle name="Input 2 2 5 5" xfId="3666"/>
    <cellStyle name="Input 2 2 6" xfId="991"/>
    <cellStyle name="Input 2 2 6 2" xfId="2834"/>
    <cellStyle name="Input 2 2 6 3" xfId="2642"/>
    <cellStyle name="Input 2 2 6 4" xfId="3068"/>
    <cellStyle name="Input 2 2 6 5" xfId="3667"/>
    <cellStyle name="Input 2 2 7" xfId="992"/>
    <cellStyle name="Input 2 2 7 2" xfId="2835"/>
    <cellStyle name="Input 2 2 7 3" xfId="2085"/>
    <cellStyle name="Input 2 2 7 4" xfId="3084"/>
    <cellStyle name="Input 2 2 7 5" xfId="3668"/>
    <cellStyle name="Input 2 2 8" xfId="993"/>
    <cellStyle name="Input 2 2 8 2" xfId="2836"/>
    <cellStyle name="Input 2 2 8 3" xfId="2703"/>
    <cellStyle name="Input 2 2 8 4" xfId="3020"/>
    <cellStyle name="Input 2 2 8 5" xfId="3692"/>
    <cellStyle name="Input 2 2 9" xfId="994"/>
    <cellStyle name="Input 2 2 9 2" xfId="2837"/>
    <cellStyle name="Input 2 2 9 3" xfId="2691"/>
    <cellStyle name="Input 2 2 9 4" xfId="3028"/>
    <cellStyle name="Input 2 2 9 5" xfId="3695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2 3" xfId="3157"/>
    <cellStyle name="Normal 10 3" xfId="208"/>
    <cellStyle name="Normal 10 3 2" xfId="2169"/>
    <cellStyle name="Normal 10 3 2 2" xfId="3116"/>
    <cellStyle name="Normal 10 3 3" xfId="3180"/>
    <cellStyle name="Normal 11" xfId="164"/>
    <cellStyle name="Normal 11 2" xfId="186"/>
    <cellStyle name="Normal 11 2 2" xfId="2147"/>
    <cellStyle name="Normal 11 2 3" xfId="3158"/>
    <cellStyle name="Normal 11 3" xfId="209"/>
    <cellStyle name="Normal 11 3 2" xfId="2170"/>
    <cellStyle name="Normal 11 3 3" xfId="2059"/>
    <cellStyle name="Normal 11 3 4" xfId="3181"/>
    <cellStyle name="Normal 11 4" xfId="2127"/>
    <cellStyle name="Normal 11 5" xfId="3138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2 3" xfId="3184"/>
    <cellStyle name="Normal 5 2 2 3" xfId="2150"/>
    <cellStyle name="Normal 5 2 2 4" xfId="3161"/>
    <cellStyle name="Normal 5 2 3" xfId="182"/>
    <cellStyle name="Normal 5 2 3 2" xfId="2144"/>
    <cellStyle name="Normal 5 2 3 3" xfId="3155"/>
    <cellStyle name="Normal 5 2 4" xfId="206"/>
    <cellStyle name="Normal 5 2 4 2" xfId="2167"/>
    <cellStyle name="Normal 5 2 4 3" xfId="3178"/>
    <cellStyle name="Normal 5 2 5" xfId="2125"/>
    <cellStyle name="Normal 5 2 6" xfId="313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3 3" xfId="3152"/>
    <cellStyle name="Normal 8 4" xfId="203"/>
    <cellStyle name="Normal 8 4 2" xfId="2164"/>
    <cellStyle name="Normal 8 4 3" xfId="3175"/>
    <cellStyle name="Normal 9" xfId="94"/>
    <cellStyle name="Normal 9 2" xfId="184"/>
    <cellStyle name="Normal 9 2 2" xfId="2145"/>
    <cellStyle name="Normal 9 2 3" xfId="3156"/>
    <cellStyle name="Normal 9 3" xfId="207"/>
    <cellStyle name="Normal 9 3 2" xfId="2168"/>
    <cellStyle name="Normal 9 3 3" xfId="3179"/>
    <cellStyle name="Normal 9 4" xfId="2120"/>
    <cellStyle name="Normal 9 5" xfId="3132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0 6" xfId="3696"/>
    <cellStyle name="Note 2 2 10 7" xfId="3700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1 6" xfId="3770"/>
    <cellStyle name="Note 2 2 11 7" xfId="3703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2 6" xfId="3783"/>
    <cellStyle name="Note 2 2 12 7" xfId="3186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3 6" xfId="3797"/>
    <cellStyle name="Note 2 2 13 7" xfId="3705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4 6" xfId="3786"/>
    <cellStyle name="Note 2 2 14 7" xfId="3650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5 6" xfId="3771"/>
    <cellStyle name="Note 2 2 15 7" xfId="3657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6 6" xfId="3791"/>
    <cellStyle name="Note 2 2 16 7" xfId="3689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7 6" xfId="3772"/>
    <cellStyle name="Note 2 2 17 7" xfId="3658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8 6" xfId="3763"/>
    <cellStyle name="Note 2 2 18 7" xfId="3651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19 6" xfId="3773"/>
    <cellStyle name="Note 2 2 19 7" xfId="3661"/>
    <cellStyle name="Note 2 2 2" xfId="1005"/>
    <cellStyle name="Note 2 2 2 2" xfId="2848"/>
    <cellStyle name="Note 2 2 2 3" xfId="2678"/>
    <cellStyle name="Note 2 2 2 4" xfId="3041"/>
    <cellStyle name="Note 2 2 2 5" xfId="2607"/>
    <cellStyle name="Note 2 2 2 6" xfId="3774"/>
    <cellStyle name="Note 2 2 2 7" xfId="3652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0 6" xfId="3801"/>
    <cellStyle name="Note 2 2 20 7" xfId="3647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1 6" xfId="3799"/>
    <cellStyle name="Note 2 2 21 7" xfId="3653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2 6" xfId="3191"/>
    <cellStyle name="Note 2 2 22 7" xfId="3654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3 6" xfId="3744"/>
    <cellStyle name="Note 2 2 23 7" xfId="3809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4 6" xfId="3745"/>
    <cellStyle name="Note 2 2 24 7" xfId="3804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5 6" xfId="3746"/>
    <cellStyle name="Note 2 2 25 7" xfId="3808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6 6" xfId="3747"/>
    <cellStyle name="Note 2 2 26 7" xfId="3687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7 6" xfId="3748"/>
    <cellStyle name="Note 2 2 27 7" xfId="3756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8 6" xfId="3749"/>
    <cellStyle name="Note 2 2 28 7" xfId="3670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29 6" xfId="3750"/>
    <cellStyle name="Note 2 2 29 7" xfId="3672"/>
    <cellStyle name="Note 2 2 3" xfId="1016"/>
    <cellStyle name="Note 2 2 3 2" xfId="2859"/>
    <cellStyle name="Note 2 2 3 3" xfId="2654"/>
    <cellStyle name="Note 2 2 3 4" xfId="3060"/>
    <cellStyle name="Note 2 2 3 5" xfId="2618"/>
    <cellStyle name="Note 2 2 3 6" xfId="3751"/>
    <cellStyle name="Note 2 2 3 7" xfId="3681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0 6" xfId="3752"/>
    <cellStyle name="Note 2 2 30 7" xfId="3684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1 6" xfId="3753"/>
    <cellStyle name="Note 2 2 31 7" xfId="369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2 6" xfId="3754"/>
    <cellStyle name="Note 2 2 32 7" xfId="3704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3 6" xfId="3782"/>
    <cellStyle name="Note 2 2 33 7" xfId="3706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4 6" xfId="3800"/>
    <cellStyle name="Note 2 2 34 7" xfId="3699"/>
    <cellStyle name="Note 2 2 35" xfId="2679"/>
    <cellStyle name="Note 2 2 36" xfId="3040"/>
    <cellStyle name="Note 2 2 37" xfId="3111"/>
    <cellStyle name="Note 2 2 38" xfId="2126"/>
    <cellStyle name="Note 2 2 39" xfId="3680"/>
    <cellStyle name="Note 2 2 4" xfId="1022"/>
    <cellStyle name="Note 2 2 4 2" xfId="2865"/>
    <cellStyle name="Note 2 2 4 3" xfId="2651"/>
    <cellStyle name="Note 2 2 4 4" xfId="2715"/>
    <cellStyle name="Note 2 2 4 5" xfId="2624"/>
    <cellStyle name="Note 2 2 4 6" xfId="3694"/>
    <cellStyle name="Note 2 2 4 7" xfId="3702"/>
    <cellStyle name="Note 2 2 40" xfId="3614"/>
    <cellStyle name="Note 2 2 5" xfId="1023"/>
    <cellStyle name="Note 2 2 5 2" xfId="2866"/>
    <cellStyle name="Note 2 2 5 3" xfId="2753"/>
    <cellStyle name="Note 2 2 5 4" xfId="2987"/>
    <cellStyle name="Note 2 2 5 5" xfId="2625"/>
    <cellStyle name="Note 2 2 5 6" xfId="3708"/>
    <cellStyle name="Note 2 2 5 7" xfId="3656"/>
    <cellStyle name="Note 2 2 6" xfId="1024"/>
    <cellStyle name="Note 2 2 6 2" xfId="2867"/>
    <cellStyle name="Note 2 2 6 3" xfId="2675"/>
    <cellStyle name="Note 2 2 6 4" xfId="3044"/>
    <cellStyle name="Note 2 2 6 5" xfId="2626"/>
    <cellStyle name="Note 2 2 6 6" xfId="3701"/>
    <cellStyle name="Note 2 2 6 7" xfId="3805"/>
    <cellStyle name="Note 2 2 7" xfId="1025"/>
    <cellStyle name="Note 2 2 7 2" xfId="2868"/>
    <cellStyle name="Note 2 2 7 3" xfId="2657"/>
    <cellStyle name="Note 2 2 7 4" xfId="3059"/>
    <cellStyle name="Note 2 2 7 5" xfId="2627"/>
    <cellStyle name="Note 2 2 7 6" xfId="3698"/>
    <cellStyle name="Note 2 2 7 7" xfId="3620"/>
    <cellStyle name="Note 2 2 8" xfId="1026"/>
    <cellStyle name="Note 2 2 8 2" xfId="2869"/>
    <cellStyle name="Note 2 2 8 3" xfId="2087"/>
    <cellStyle name="Note 2 2 8 4" xfId="3097"/>
    <cellStyle name="Note 2 2 8 5" xfId="2628"/>
    <cellStyle name="Note 2 2 8 6" xfId="3645"/>
    <cellStyle name="Note 2 2 8 7" xfId="3769"/>
    <cellStyle name="Note 2 2 9" xfId="1027"/>
    <cellStyle name="Note 2 2 9 2" xfId="2870"/>
    <cellStyle name="Note 2 2 9 3" xfId="2752"/>
    <cellStyle name="Note 2 2 9 4" xfId="2988"/>
    <cellStyle name="Note 2 2 9 5" xfId="2629"/>
    <cellStyle name="Note 2 2 9 6" xfId="3644"/>
    <cellStyle name="Note 2 2 9 7" xfId="3762"/>
    <cellStyle name="Note 2 3" xfId="260"/>
    <cellStyle name="Note 2 3 2" xfId="2759"/>
    <cellStyle name="Note 2 3 3" xfId="2981"/>
    <cellStyle name="Note 2 3 4" xfId="2773"/>
    <cellStyle name="Note 2 3 5" xfId="3755"/>
    <cellStyle name="Note 2 3 6" xfId="3707"/>
    <cellStyle name="Note 2 3 7" xfId="3734"/>
    <cellStyle name="Note 2 4" xfId="2100"/>
    <cellStyle name="Note 2 5" xfId="2035"/>
    <cellStyle name="Note 2 6" xfId="3130"/>
    <cellStyle name="Note 3" xfId="166"/>
    <cellStyle name="Note 3 2" xfId="2128"/>
    <cellStyle name="Note 3 3" xfId="3139"/>
    <cellStyle name="Note 4" xfId="190"/>
    <cellStyle name="Note 4 2" xfId="2151"/>
    <cellStyle name="Note 4 3" xfId="3162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0 5" xfId="3759"/>
    <cellStyle name="Output 2 2 11" xfId="1029"/>
    <cellStyle name="Output 2 2 11 2" xfId="2872"/>
    <cellStyle name="Output 2 2 11 3" xfId="2750"/>
    <cellStyle name="Output 2 2 11 4" xfId="2990"/>
    <cellStyle name="Output 2 2 11 5" xfId="3722"/>
    <cellStyle name="Output 2 2 12" xfId="1030"/>
    <cellStyle name="Output 2 2 12 2" xfId="2873"/>
    <cellStyle name="Output 2 2 12 3" xfId="2649"/>
    <cellStyle name="Output 2 2 12 4" xfId="3062"/>
    <cellStyle name="Output 2 2 12 5" xfId="3716"/>
    <cellStyle name="Output 2 2 13" xfId="1031"/>
    <cellStyle name="Output 2 2 13 2" xfId="2874"/>
    <cellStyle name="Output 2 2 13 3" xfId="2749"/>
    <cellStyle name="Output 2 2 13 4" xfId="2991"/>
    <cellStyle name="Output 2 2 13 5" xfId="3780"/>
    <cellStyle name="Output 2 2 14" xfId="1032"/>
    <cellStyle name="Output 2 2 14 2" xfId="2875"/>
    <cellStyle name="Output 2 2 14 3" xfId="2748"/>
    <cellStyle name="Output 2 2 14 4" xfId="2992"/>
    <cellStyle name="Output 2 2 14 5" xfId="3741"/>
    <cellStyle name="Output 2 2 15" xfId="1033"/>
    <cellStyle name="Output 2 2 15 2" xfId="2876"/>
    <cellStyle name="Output 2 2 15 3" xfId="2674"/>
    <cellStyle name="Output 2 2 15 4" xfId="3045"/>
    <cellStyle name="Output 2 2 15 5" xfId="3728"/>
    <cellStyle name="Output 2 2 16" xfId="1034"/>
    <cellStyle name="Output 2 2 16 2" xfId="2877"/>
    <cellStyle name="Output 2 2 16 3" xfId="2747"/>
    <cellStyle name="Output 2 2 16 4" xfId="2993"/>
    <cellStyle name="Output 2 2 16 5" xfId="3798"/>
    <cellStyle name="Output 2 2 17" xfId="1035"/>
    <cellStyle name="Output 2 2 17 2" xfId="2878"/>
    <cellStyle name="Output 2 2 17 3" xfId="2688"/>
    <cellStyle name="Output 2 2 17 4" xfId="3031"/>
    <cellStyle name="Output 2 2 17 5" xfId="3787"/>
    <cellStyle name="Output 2 2 18" xfId="1036"/>
    <cellStyle name="Output 2 2 18 2" xfId="2879"/>
    <cellStyle name="Output 2 2 18 3" xfId="2673"/>
    <cellStyle name="Output 2 2 18 4" xfId="2771"/>
    <cellStyle name="Output 2 2 18 5" xfId="3775"/>
    <cellStyle name="Output 2 2 19" xfId="1037"/>
    <cellStyle name="Output 2 2 19 2" xfId="2880"/>
    <cellStyle name="Output 2 2 19 3" xfId="2094"/>
    <cellStyle name="Output 2 2 19 4" xfId="3099"/>
    <cellStyle name="Output 2 2 19 5" xfId="3621"/>
    <cellStyle name="Output 2 2 2" xfId="1038"/>
    <cellStyle name="Output 2 2 2 2" xfId="2881"/>
    <cellStyle name="Output 2 2 2 3" xfId="2772"/>
    <cellStyle name="Output 2 2 2 4" xfId="3106"/>
    <cellStyle name="Output 2 2 2 5" xfId="3622"/>
    <cellStyle name="Output 2 2 20" xfId="1039"/>
    <cellStyle name="Output 2 2 20 2" xfId="2882"/>
    <cellStyle name="Output 2 2 20 3" xfId="2746"/>
    <cellStyle name="Output 2 2 20 4" xfId="2994"/>
    <cellStyle name="Output 2 2 20 5" xfId="3623"/>
    <cellStyle name="Output 2 2 21" xfId="1040"/>
    <cellStyle name="Output 2 2 21 2" xfId="2883"/>
    <cellStyle name="Output 2 2 21 3" xfId="2745"/>
    <cellStyle name="Output 2 2 21 4" xfId="2995"/>
    <cellStyle name="Output 2 2 21 5" xfId="3624"/>
    <cellStyle name="Output 2 2 22" xfId="1041"/>
    <cellStyle name="Output 2 2 22 2" xfId="2884"/>
    <cellStyle name="Output 2 2 22 3" xfId="2744"/>
    <cellStyle name="Output 2 2 22 4" xfId="2996"/>
    <cellStyle name="Output 2 2 22 5" xfId="3625"/>
    <cellStyle name="Output 2 2 23" xfId="1042"/>
    <cellStyle name="Output 2 2 23 2" xfId="2885"/>
    <cellStyle name="Output 2 2 23 3" xfId="2743"/>
    <cellStyle name="Output 2 2 23 4" xfId="2997"/>
    <cellStyle name="Output 2 2 23 5" xfId="3626"/>
    <cellStyle name="Output 2 2 24" xfId="1043"/>
    <cellStyle name="Output 2 2 24 2" xfId="2886"/>
    <cellStyle name="Output 2 2 24 3" xfId="2742"/>
    <cellStyle name="Output 2 2 24 4" xfId="2998"/>
    <cellStyle name="Output 2 2 24 5" xfId="3185"/>
    <cellStyle name="Output 2 2 25" xfId="1044"/>
    <cellStyle name="Output 2 2 25 2" xfId="2887"/>
    <cellStyle name="Output 2 2 25 3" xfId="2741"/>
    <cellStyle name="Output 2 2 25 4" xfId="2999"/>
    <cellStyle name="Output 2 2 25 5" xfId="3117"/>
    <cellStyle name="Output 2 2 26" xfId="1045"/>
    <cellStyle name="Output 2 2 26 2" xfId="2888"/>
    <cellStyle name="Output 2 2 26 3" xfId="3104"/>
    <cellStyle name="Output 2 2 26 4" xfId="3114"/>
    <cellStyle name="Output 2 2 26 5" xfId="3131"/>
    <cellStyle name="Output 2 2 27" xfId="1046"/>
    <cellStyle name="Output 2 2 27 2" xfId="2889"/>
    <cellStyle name="Output 2 2 27 3" xfId="2740"/>
    <cellStyle name="Output 2 2 27 4" xfId="3000"/>
    <cellStyle name="Output 2 2 27 5" xfId="3136"/>
    <cellStyle name="Output 2 2 28" xfId="1047"/>
    <cellStyle name="Output 2 2 28 2" xfId="2890"/>
    <cellStyle name="Output 2 2 28 3" xfId="2690"/>
    <cellStyle name="Output 2 2 28 4" xfId="3029"/>
    <cellStyle name="Output 2 2 28 5" xfId="3627"/>
    <cellStyle name="Output 2 2 29" xfId="1048"/>
    <cellStyle name="Output 2 2 29 2" xfId="2891"/>
    <cellStyle name="Output 2 2 29 3" xfId="2710"/>
    <cellStyle name="Output 2 2 29 4" xfId="3015"/>
    <cellStyle name="Output 2 2 29 5" xfId="3628"/>
    <cellStyle name="Output 2 2 3" xfId="1049"/>
    <cellStyle name="Output 2 2 3 2" xfId="2892"/>
    <cellStyle name="Output 2 2 3 3" xfId="2699"/>
    <cellStyle name="Output 2 2 3 4" xfId="3022"/>
    <cellStyle name="Output 2 2 3 5" xfId="3629"/>
    <cellStyle name="Output 2 2 30" xfId="1050"/>
    <cellStyle name="Output 2 2 30 2" xfId="2893"/>
    <cellStyle name="Output 2 2 30 3" xfId="2689"/>
    <cellStyle name="Output 2 2 30 4" xfId="3030"/>
    <cellStyle name="Output 2 2 30 5" xfId="3630"/>
    <cellStyle name="Output 2 2 31" xfId="1051"/>
    <cellStyle name="Output 2 2 31 2" xfId="2894"/>
    <cellStyle name="Output 2 2 31 3" xfId="2709"/>
    <cellStyle name="Output 2 2 31 4" xfId="3016"/>
    <cellStyle name="Output 2 2 31 5" xfId="3631"/>
    <cellStyle name="Output 2 2 32" xfId="1052"/>
    <cellStyle name="Output 2 2 32 2" xfId="2895"/>
    <cellStyle name="Output 2 2 32 3" xfId="2698"/>
    <cellStyle name="Output 2 2 32 4" xfId="3023"/>
    <cellStyle name="Output 2 2 32 5" xfId="3632"/>
    <cellStyle name="Output 2 2 33" xfId="1053"/>
    <cellStyle name="Output 2 2 33 2" xfId="2896"/>
    <cellStyle name="Output 2 2 33 3" xfId="2092"/>
    <cellStyle name="Output 2 2 33 4" xfId="3096"/>
    <cellStyle name="Output 2 2 33 5" xfId="3633"/>
    <cellStyle name="Output 2 2 34" xfId="1054"/>
    <cellStyle name="Output 2 2 34 2" xfId="2897"/>
    <cellStyle name="Output 2 2 34 3" xfId="2091"/>
    <cellStyle name="Output 2 2 34 4" xfId="3100"/>
    <cellStyle name="Output 2 2 34 5" xfId="3634"/>
    <cellStyle name="Output 2 2 35" xfId="2680"/>
    <cellStyle name="Output 2 2 36" xfId="3039"/>
    <cellStyle name="Output 2 2 37" xfId="3110"/>
    <cellStyle name="Output 2 2 38" xfId="3615"/>
    <cellStyle name="Output 2 2 4" xfId="1055"/>
    <cellStyle name="Output 2 2 4 2" xfId="2898"/>
    <cellStyle name="Output 2 2 4 3" xfId="2672"/>
    <cellStyle name="Output 2 2 4 4" xfId="3046"/>
    <cellStyle name="Output 2 2 4 5" xfId="3635"/>
    <cellStyle name="Output 2 2 5" xfId="1056"/>
    <cellStyle name="Output 2 2 5 2" xfId="2899"/>
    <cellStyle name="Output 2 2 5 3" xfId="2658"/>
    <cellStyle name="Output 2 2 5 4" xfId="3058"/>
    <cellStyle name="Output 2 2 5 5" xfId="3636"/>
    <cellStyle name="Output 2 2 6" xfId="1057"/>
    <cellStyle name="Output 2 2 6 2" xfId="2900"/>
    <cellStyle name="Output 2 2 6 3" xfId="2640"/>
    <cellStyle name="Output 2 2 6 4" xfId="3070"/>
    <cellStyle name="Output 2 2 6 5" xfId="3637"/>
    <cellStyle name="Output 2 2 7" xfId="1058"/>
    <cellStyle name="Output 2 2 7 2" xfId="2901"/>
    <cellStyle name="Output 2 2 7 3" xfId="2090"/>
    <cellStyle name="Output 2 2 7 4" xfId="3086"/>
    <cellStyle name="Output 2 2 7 5" xfId="3655"/>
    <cellStyle name="Output 2 2 8" xfId="1059"/>
    <cellStyle name="Output 2 2 8 2" xfId="2902"/>
    <cellStyle name="Output 2 2 8 3" xfId="2671"/>
    <cellStyle name="Output 2 2 8 4" xfId="3047"/>
    <cellStyle name="Output 2 2 8 5" xfId="3659"/>
    <cellStyle name="Output 2 2 9" xfId="1060"/>
    <cellStyle name="Output 2 2 9 2" xfId="2903"/>
    <cellStyle name="Output 2 2 9 3" xfId="2638"/>
    <cellStyle name="Output 2 2 9 4" xfId="3072"/>
    <cellStyle name="Output 2 2 9 5" xfId="3673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0 5" xfId="3646"/>
    <cellStyle name="Total 2 2 11" xfId="1062"/>
    <cellStyle name="Total 2 2 11 2" xfId="2905"/>
    <cellStyle name="Total 2 2 11 3" xfId="2739"/>
    <cellStyle name="Total 2 2 11 4" xfId="3001"/>
    <cellStyle name="Total 2 2 11 5" xfId="3648"/>
    <cellStyle name="Total 2 2 12" xfId="1063"/>
    <cellStyle name="Total 2 2 12 2" xfId="2906"/>
    <cellStyle name="Total 2 2 12 3" xfId="2738"/>
    <cellStyle name="Total 2 2 12 4" xfId="3002"/>
    <cellStyle name="Total 2 2 12 5" xfId="3638"/>
    <cellStyle name="Total 2 2 13" xfId="1064"/>
    <cellStyle name="Total 2 2 13 2" xfId="2907"/>
    <cellStyle name="Total 2 2 13 3" xfId="2737"/>
    <cellStyle name="Total 2 2 13 4" xfId="3003"/>
    <cellStyle name="Total 2 2 13 5" xfId="3639"/>
    <cellStyle name="Total 2 2 14" xfId="1065"/>
    <cellStyle name="Total 2 2 14 2" xfId="2908"/>
    <cellStyle name="Total 2 2 14 3" xfId="2736"/>
    <cellStyle name="Total 2 2 14 4" xfId="3004"/>
    <cellStyle name="Total 2 2 14 5" xfId="3640"/>
    <cellStyle name="Total 2 2 15" xfId="1066"/>
    <cellStyle name="Total 2 2 15 2" xfId="2909"/>
    <cellStyle name="Total 2 2 15 3" xfId="2735"/>
    <cellStyle name="Total 2 2 15 4" xfId="3005"/>
    <cellStyle name="Total 2 2 15 5" xfId="3641"/>
    <cellStyle name="Total 2 2 16" xfId="1067"/>
    <cellStyle name="Total 2 2 16 2" xfId="2910"/>
    <cellStyle name="Total 2 2 16 3" xfId="2734"/>
    <cellStyle name="Total 2 2 16 4" xfId="3006"/>
    <cellStyle name="Total 2 2 16 5" xfId="3642"/>
    <cellStyle name="Total 2 2 17" xfId="1068"/>
    <cellStyle name="Total 2 2 17 2" xfId="2911"/>
    <cellStyle name="Total 2 2 17 3" xfId="2733"/>
    <cellStyle name="Total 2 2 17 4" xfId="3007"/>
    <cellStyle name="Total 2 2 17 5" xfId="3643"/>
    <cellStyle name="Total 2 2 18" xfId="1069"/>
    <cellStyle name="Total 2 2 18 2" xfId="2912"/>
    <cellStyle name="Total 2 2 18 3" xfId="2643"/>
    <cellStyle name="Total 2 2 18 4" xfId="3067"/>
    <cellStyle name="Total 2 2 18 5" xfId="3679"/>
    <cellStyle name="Total 2 2 19" xfId="1070"/>
    <cellStyle name="Total 2 2 19 2" xfId="2913"/>
    <cellStyle name="Total 2 2 19 3" xfId="2088"/>
    <cellStyle name="Total 2 2 19 4" xfId="3085"/>
    <cellStyle name="Total 2 2 19 5" xfId="3686"/>
    <cellStyle name="Total 2 2 2" xfId="1071"/>
    <cellStyle name="Total 2 2 2 2" xfId="2914"/>
    <cellStyle name="Total 2 2 2 3" xfId="2669"/>
    <cellStyle name="Total 2 2 2 4" xfId="3049"/>
    <cellStyle name="Total 2 2 2 5" xfId="3189"/>
    <cellStyle name="Total 2 2 20" xfId="1072"/>
    <cellStyle name="Total 2 2 20 2" xfId="2915"/>
    <cellStyle name="Total 2 2 20 3" xfId="2634"/>
    <cellStyle name="Total 2 2 20 4" xfId="3076"/>
    <cellStyle name="Total 2 2 20 5" xfId="3761"/>
    <cellStyle name="Total 2 2 21" xfId="1073"/>
    <cellStyle name="Total 2 2 21 2" xfId="2916"/>
    <cellStyle name="Total 2 2 21 3" xfId="2093"/>
    <cellStyle name="Total 2 2 21 4" xfId="3088"/>
    <cellStyle name="Total 2 2 21 5" xfId="3669"/>
    <cellStyle name="Total 2 2 22" xfId="1074"/>
    <cellStyle name="Total 2 2 22 2" xfId="2917"/>
    <cellStyle name="Total 2 2 22 3" xfId="2668"/>
    <cellStyle name="Total 2 2 22 4" xfId="3050"/>
    <cellStyle name="Total 2 2 22 5" xfId="3793"/>
    <cellStyle name="Total 2 2 23" xfId="1075"/>
    <cellStyle name="Total 2 2 23 2" xfId="2918"/>
    <cellStyle name="Total 2 2 23 3" xfId="2636"/>
    <cellStyle name="Total 2 2 23 4" xfId="3074"/>
    <cellStyle name="Total 2 2 23 5" xfId="3789"/>
    <cellStyle name="Total 2 2 24" xfId="1076"/>
    <cellStyle name="Total 2 2 24 2" xfId="2919"/>
    <cellStyle name="Total 2 2 24 3" xfId="2084"/>
    <cellStyle name="Total 2 2 24 4" xfId="3089"/>
    <cellStyle name="Total 2 2 24 5" xfId="3777"/>
    <cellStyle name="Total 2 2 25" xfId="1077"/>
    <cellStyle name="Total 2 2 25 2" xfId="2920"/>
    <cellStyle name="Total 2 2 25 3" xfId="2667"/>
    <cellStyle name="Total 2 2 25 4" xfId="3051"/>
    <cellStyle name="Total 2 2 25 5" xfId="3765"/>
    <cellStyle name="Total 2 2 26" xfId="1078"/>
    <cellStyle name="Total 2 2 26 2" xfId="2921"/>
    <cellStyle name="Total 2 2 26 3" xfId="2644"/>
    <cellStyle name="Total 2 2 26 4" xfId="3066"/>
    <cellStyle name="Total 2 2 26 5" xfId="3758"/>
    <cellStyle name="Total 2 2 27" xfId="1079"/>
    <cellStyle name="Total 2 2 27 2" xfId="2922"/>
    <cellStyle name="Total 2 2 27 3" xfId="2081"/>
    <cellStyle name="Total 2 2 27 4" xfId="3090"/>
    <cellStyle name="Total 2 2 27 5" xfId="3792"/>
    <cellStyle name="Total 2 2 28" xfId="1080"/>
    <cellStyle name="Total 2 2 28 2" xfId="2923"/>
    <cellStyle name="Total 2 2 28 3" xfId="2666"/>
    <cellStyle name="Total 2 2 28 4" xfId="3052"/>
    <cellStyle name="Total 2 2 28 5" xfId="3790"/>
    <cellStyle name="Total 2 2 29" xfId="1081"/>
    <cellStyle name="Total 2 2 29 2" xfId="2924"/>
    <cellStyle name="Total 2 2 29 3" xfId="2635"/>
    <cellStyle name="Total 2 2 29 4" xfId="3075"/>
    <cellStyle name="Total 2 2 29 5" xfId="3776"/>
    <cellStyle name="Total 2 2 3" xfId="1082"/>
    <cellStyle name="Total 2 2 3 2" xfId="2925"/>
    <cellStyle name="Total 2 2 3 3" xfId="2082"/>
    <cellStyle name="Total 2 2 3 4" xfId="3091"/>
    <cellStyle name="Total 2 2 3 5" xfId="3764"/>
    <cellStyle name="Total 2 2 30" xfId="1083"/>
    <cellStyle name="Total 2 2 30 2" xfId="2926"/>
    <cellStyle name="Total 2 2 30 3" xfId="2665"/>
    <cellStyle name="Total 2 2 30 4" xfId="3053"/>
    <cellStyle name="Total 2 2 30 5" xfId="3757"/>
    <cellStyle name="Total 2 2 31" xfId="1084"/>
    <cellStyle name="Total 2 2 31 2" xfId="2927"/>
    <cellStyle name="Total 2 2 31 3" xfId="2641"/>
    <cellStyle name="Total 2 2 31 4" xfId="3069"/>
    <cellStyle name="Total 2 2 31 5" xfId="3710"/>
    <cellStyle name="Total 2 2 32" xfId="1085"/>
    <cellStyle name="Total 2 2 32 2" xfId="2928"/>
    <cellStyle name="Total 2 2 32 3" xfId="2123"/>
    <cellStyle name="Total 2 2 32 4" xfId="3087"/>
    <cellStyle name="Total 2 2 32 5" xfId="3806"/>
    <cellStyle name="Total 2 2 33" xfId="1086"/>
    <cellStyle name="Total 2 2 33 2" xfId="2929"/>
    <cellStyle name="Total 2 2 33 3" xfId="2664"/>
    <cellStyle name="Total 2 2 33 4" xfId="3054"/>
    <cellStyle name="Total 2 2 33 5" xfId="3768"/>
    <cellStyle name="Total 2 2 34" xfId="1087"/>
    <cellStyle name="Total 2 2 34 2" xfId="2930"/>
    <cellStyle name="Total 2 2 34 3" xfId="2639"/>
    <cellStyle name="Total 2 2 34 4" xfId="3071"/>
    <cellStyle name="Total 2 2 34 5" xfId="3807"/>
    <cellStyle name="Total 2 2 35" xfId="2685"/>
    <cellStyle name="Total 2 2 36" xfId="3034"/>
    <cellStyle name="Total 2 2 37" xfId="3109"/>
    <cellStyle name="Total 2 2 38" xfId="3616"/>
    <cellStyle name="Total 2 2 4" xfId="1088"/>
    <cellStyle name="Total 2 2 4 2" xfId="2931"/>
    <cellStyle name="Total 2 2 4 3" xfId="2095"/>
    <cellStyle name="Total 2 2 4 4" xfId="3080"/>
    <cellStyle name="Total 2 2 4 5" xfId="3727"/>
    <cellStyle name="Total 2 2 5" xfId="1089"/>
    <cellStyle name="Total 2 2 5 2" xfId="2932"/>
    <cellStyle name="Total 2 2 5 3" xfId="2732"/>
    <cellStyle name="Total 2 2 5 4" xfId="3008"/>
    <cellStyle name="Total 2 2 5 5" xfId="3726"/>
    <cellStyle name="Total 2 2 6" xfId="1090"/>
    <cellStyle name="Total 2 2 6 2" xfId="2933"/>
    <cellStyle name="Total 2 2 6 3" xfId="2731"/>
    <cellStyle name="Total 2 2 6 4" xfId="3009"/>
    <cellStyle name="Total 2 2 6 5" xfId="3719"/>
    <cellStyle name="Total 2 2 7" xfId="1091"/>
    <cellStyle name="Total 2 2 7 2" xfId="2934"/>
    <cellStyle name="Total 2 2 7 3" xfId="2730"/>
    <cellStyle name="Total 2 2 7 4" xfId="3010"/>
    <cellStyle name="Total 2 2 7 5" xfId="3725"/>
    <cellStyle name="Total 2 2 8" xfId="1092"/>
    <cellStyle name="Total 2 2 8 2" xfId="2935"/>
    <cellStyle name="Total 2 2 8 3" xfId="2729"/>
    <cellStyle name="Total 2 2 8 4" xfId="3011"/>
    <cellStyle name="Total 2 2 8 5" xfId="3742"/>
    <cellStyle name="Total 2 2 9" xfId="1093"/>
    <cellStyle name="Total 2 2 9 2" xfId="2936"/>
    <cellStyle name="Total 2 2 9 3" xfId="2728"/>
    <cellStyle name="Total 2 2 9 4" xfId="3012"/>
    <cellStyle name="Total 2 2 9 5" xfId="3724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2 3" xfId="3683"/>
    <cellStyle name="Обычный 2 14 3" xfId="2175"/>
    <cellStyle name="Обычный 2 14 4" xfId="3187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2 3" xfId="3691"/>
    <cellStyle name="Обычный 2 9 3" xfId="2176"/>
    <cellStyle name="Обычный 2 9 4" xfId="3190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AC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28"/>
  <sheetViews>
    <sheetView topLeftCell="A13" zoomScale="70" zoomScaleNormal="70" zoomScaleSheetLayoutView="100" workbookViewId="0">
      <selection activeCell="A7" sqref="A7"/>
    </sheetView>
  </sheetViews>
  <sheetFormatPr defaultColWidth="9.09765625" defaultRowHeight="17.75"/>
  <cols>
    <col min="1" max="1" width="6.796875" style="12" customWidth="1"/>
    <col min="2" max="2" width="10.3984375" style="121" customWidth="1"/>
    <col min="3" max="3" width="15.19921875" style="12" customWidth="1"/>
    <col min="4" max="6" width="46.296875" style="12" customWidth="1"/>
    <col min="7" max="9" width="16.3984375" style="12" customWidth="1"/>
    <col min="10" max="11" width="12.19921875" style="12" customWidth="1"/>
    <col min="12" max="16384" width="9.09765625" style="12"/>
  </cols>
  <sheetData>
    <row r="1" spans="1:38" ht="37.35" customHeight="1">
      <c r="F1" s="364" t="s">
        <v>18</v>
      </c>
      <c r="G1" s="364"/>
      <c r="H1" s="364"/>
      <c r="I1" s="364"/>
    </row>
    <row r="2" spans="1:38" ht="17.600000000000001" customHeight="1">
      <c r="F2" s="364" t="s">
        <v>72</v>
      </c>
      <c r="G2" s="364"/>
      <c r="H2" s="364"/>
      <c r="I2" s="364"/>
    </row>
    <row r="3" spans="1:38" ht="17.600000000000001" customHeight="1">
      <c r="F3" s="364" t="s">
        <v>0</v>
      </c>
      <c r="G3" s="364"/>
      <c r="H3" s="364"/>
      <c r="I3" s="364"/>
    </row>
    <row r="6" spans="1:38" ht="75.900000000000006" customHeight="1">
      <c r="A6" s="365" t="s">
        <v>365</v>
      </c>
      <c r="B6" s="365"/>
      <c r="C6" s="365"/>
      <c r="D6" s="365"/>
      <c r="E6" s="365"/>
      <c r="F6" s="365"/>
      <c r="G6" s="365"/>
      <c r="H6" s="365"/>
      <c r="I6" s="365"/>
    </row>
    <row r="7" spans="1:38">
      <c r="A7" s="74"/>
      <c r="B7" s="74"/>
      <c r="C7" s="74"/>
      <c r="D7" s="74"/>
      <c r="E7" s="74"/>
      <c r="F7" s="74"/>
    </row>
    <row r="9" spans="1:38">
      <c r="D9" s="73"/>
      <c r="E9" s="73"/>
      <c r="F9" s="73"/>
      <c r="I9" s="73" t="s">
        <v>9</v>
      </c>
    </row>
    <row r="10" spans="1:38" ht="61.25" customHeight="1">
      <c r="A10" s="362" t="s">
        <v>75</v>
      </c>
      <c r="B10" s="362" t="s">
        <v>1</v>
      </c>
      <c r="C10" s="362"/>
      <c r="D10" s="362" t="s">
        <v>76</v>
      </c>
      <c r="E10" s="362" t="s">
        <v>77</v>
      </c>
      <c r="F10" s="362" t="s">
        <v>78</v>
      </c>
      <c r="G10" s="366" t="s">
        <v>24</v>
      </c>
      <c r="H10" s="366"/>
      <c r="I10" s="366"/>
    </row>
    <row r="11" spans="1:38" ht="24.75" customHeight="1">
      <c r="A11" s="362"/>
      <c r="B11" s="362"/>
      <c r="C11" s="362"/>
      <c r="D11" s="362"/>
      <c r="E11" s="362"/>
      <c r="F11" s="362"/>
      <c r="G11" s="362" t="s">
        <v>79</v>
      </c>
      <c r="H11" s="362" t="s">
        <v>2</v>
      </c>
      <c r="I11" s="362" t="s">
        <v>3</v>
      </c>
    </row>
    <row r="12" spans="1:38">
      <c r="A12" s="362"/>
      <c r="B12" s="65" t="s">
        <v>14</v>
      </c>
      <c r="C12" s="65" t="s">
        <v>15</v>
      </c>
      <c r="D12" s="362"/>
      <c r="E12" s="362"/>
      <c r="F12" s="362"/>
      <c r="G12" s="362"/>
      <c r="H12" s="362"/>
      <c r="I12" s="362"/>
    </row>
    <row r="13" spans="1:38" s="75" customFormat="1">
      <c r="A13" s="361" t="s">
        <v>80</v>
      </c>
      <c r="B13" s="361"/>
      <c r="C13" s="361"/>
      <c r="D13" s="361"/>
      <c r="E13" s="361"/>
      <c r="F13" s="361"/>
      <c r="G13" s="140">
        <f>+G15+G25</f>
        <v>0</v>
      </c>
      <c r="H13" s="140">
        <f>+H15+H25</f>
        <v>0</v>
      </c>
      <c r="I13" s="140">
        <f>+I15+I25</f>
        <v>0</v>
      </c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</row>
    <row r="14" spans="1:38" s="75" customFormat="1">
      <c r="A14" s="363" t="s">
        <v>70</v>
      </c>
      <c r="B14" s="363"/>
      <c r="C14" s="363"/>
      <c r="D14" s="363"/>
      <c r="E14" s="363"/>
      <c r="F14" s="363"/>
      <c r="G14" s="1"/>
      <c r="H14" s="1"/>
      <c r="I14" s="1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</row>
    <row r="15" spans="1:38" s="75" customFormat="1">
      <c r="A15" s="361" t="s">
        <v>17</v>
      </c>
      <c r="B15" s="361"/>
      <c r="C15" s="361"/>
      <c r="D15" s="361"/>
      <c r="E15" s="361"/>
      <c r="F15" s="361"/>
      <c r="G15" s="140">
        <f>+G16+G18+G20</f>
        <v>0</v>
      </c>
      <c r="H15" s="140">
        <f t="shared" ref="H15:I15" si="0">+H16+H18+H20</f>
        <v>0</v>
      </c>
      <c r="I15" s="140">
        <f t="shared" si="0"/>
        <v>0</v>
      </c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</row>
    <row r="16" spans="1:38" ht="99.95">
      <c r="A16" s="323"/>
      <c r="B16" s="322">
        <v>1163</v>
      </c>
      <c r="C16" s="322"/>
      <c r="D16" s="324" t="s">
        <v>354</v>
      </c>
      <c r="E16" s="324" t="s">
        <v>355</v>
      </c>
      <c r="F16" s="324" t="s">
        <v>356</v>
      </c>
      <c r="G16" s="325">
        <f>+G17</f>
        <v>-7788.9999999999991</v>
      </c>
      <c r="H16" s="325">
        <f t="shared" ref="H16:I16" si="1">+H17</f>
        <v>-7788.9999999999991</v>
      </c>
      <c r="I16" s="325">
        <f t="shared" si="1"/>
        <v>-7788.9999999999991</v>
      </c>
      <c r="J16" s="320"/>
      <c r="K16" s="320"/>
      <c r="L16" s="320"/>
      <c r="M16" s="320"/>
      <c r="N16" s="320"/>
      <c r="O16" s="320"/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</row>
    <row r="17" spans="1:38" ht="88.7">
      <c r="A17" s="323"/>
      <c r="B17" s="321"/>
      <c r="C17" s="321" t="s">
        <v>357</v>
      </c>
      <c r="D17" s="323" t="s">
        <v>339</v>
      </c>
      <c r="E17" s="323" t="s">
        <v>358</v>
      </c>
      <c r="F17" s="323" t="s">
        <v>81</v>
      </c>
      <c r="G17" s="326">
        <f>+'Հավելված N 2'!G26</f>
        <v>-7788.9999999999991</v>
      </c>
      <c r="H17" s="326">
        <f>+'Հավելված N 2'!H26</f>
        <v>-7788.9999999999991</v>
      </c>
      <c r="I17" s="326">
        <f>+'Հավելված N 2'!I26</f>
        <v>-7788.9999999999991</v>
      </c>
      <c r="J17" s="320"/>
      <c r="K17" s="320"/>
      <c r="L17" s="320"/>
      <c r="M17" s="320"/>
      <c r="N17" s="320"/>
      <c r="O17" s="320"/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</row>
    <row r="18" spans="1:38" s="165" customFormat="1" ht="66.650000000000006">
      <c r="A18" s="330"/>
      <c r="B18" s="329">
        <v>1196</v>
      </c>
      <c r="C18" s="329"/>
      <c r="D18" s="331" t="s">
        <v>359</v>
      </c>
      <c r="E18" s="331" t="s">
        <v>360</v>
      </c>
      <c r="F18" s="331" t="s">
        <v>361</v>
      </c>
      <c r="G18" s="332">
        <f>+G19</f>
        <v>7788.9999999999991</v>
      </c>
      <c r="H18" s="332">
        <f t="shared" ref="H18:I18" si="2">+H19</f>
        <v>7788.9999999999991</v>
      </c>
      <c r="I18" s="332">
        <f t="shared" si="2"/>
        <v>7788.9999999999991</v>
      </c>
      <c r="J18" s="327"/>
      <c r="K18" s="327"/>
      <c r="L18" s="327"/>
      <c r="M18" s="327"/>
      <c r="N18" s="327"/>
      <c r="O18" s="327"/>
      <c r="P18" s="327"/>
      <c r="Q18" s="327"/>
      <c r="R18" s="327"/>
      <c r="S18" s="327"/>
      <c r="T18" s="327"/>
      <c r="U18" s="327"/>
      <c r="V18" s="327"/>
      <c r="W18" s="327"/>
      <c r="X18" s="327"/>
      <c r="Y18" s="327"/>
      <c r="Z18" s="327"/>
      <c r="AA18" s="327"/>
      <c r="AB18" s="327"/>
      <c r="AC18" s="327"/>
      <c r="AD18" s="327"/>
      <c r="AE18" s="327"/>
      <c r="AF18" s="327"/>
      <c r="AG18" s="327"/>
      <c r="AH18" s="327"/>
      <c r="AI18" s="327"/>
      <c r="AJ18" s="327"/>
      <c r="AK18" s="327"/>
      <c r="AL18" s="327"/>
    </row>
    <row r="19" spans="1:38" ht="53.2">
      <c r="A19" s="330"/>
      <c r="B19" s="328"/>
      <c r="C19" s="328" t="s">
        <v>362</v>
      </c>
      <c r="D19" s="330" t="s">
        <v>272</v>
      </c>
      <c r="E19" s="330" t="s">
        <v>363</v>
      </c>
      <c r="F19" s="330" t="s">
        <v>364</v>
      </c>
      <c r="G19" s="333">
        <f>+'Հավելված N 2'!G43</f>
        <v>7788.9999999999991</v>
      </c>
      <c r="H19" s="333">
        <f>+'Հավելված N 2'!H43</f>
        <v>7788.9999999999991</v>
      </c>
      <c r="I19" s="333">
        <f>+'Հավելված N 2'!I43</f>
        <v>7788.9999999999991</v>
      </c>
      <c r="J19" s="327"/>
      <c r="K19" s="327"/>
      <c r="L19" s="327"/>
      <c r="M19" s="327"/>
      <c r="N19" s="327"/>
      <c r="O19" s="327"/>
      <c r="P19" s="327"/>
      <c r="Q19" s="327"/>
      <c r="R19" s="327"/>
      <c r="S19" s="327"/>
      <c r="T19" s="327"/>
      <c r="U19" s="327"/>
      <c r="V19" s="327"/>
      <c r="W19" s="327"/>
      <c r="X19" s="327"/>
      <c r="Y19" s="327"/>
      <c r="Z19" s="327"/>
      <c r="AA19" s="327"/>
      <c r="AB19" s="327"/>
      <c r="AC19" s="327"/>
      <c r="AD19" s="327"/>
      <c r="AE19" s="327"/>
      <c r="AF19" s="327"/>
      <c r="AG19" s="327"/>
      <c r="AH19" s="327"/>
      <c r="AI19" s="327"/>
      <c r="AJ19" s="327"/>
      <c r="AK19" s="327"/>
      <c r="AL19" s="327"/>
    </row>
    <row r="20" spans="1:38" ht="83.3">
      <c r="A20" s="70"/>
      <c r="B20" s="54" t="s">
        <v>82</v>
      </c>
      <c r="C20" s="72"/>
      <c r="D20" s="72" t="s">
        <v>83</v>
      </c>
      <c r="E20" s="72" t="s">
        <v>84</v>
      </c>
      <c r="F20" s="72" t="s">
        <v>85</v>
      </c>
      <c r="G20" s="166">
        <f>+G21+G22+G23</f>
        <v>0</v>
      </c>
      <c r="H20" s="166">
        <f t="shared" ref="H20:I20" si="3">+H21+H22+H23</f>
        <v>0</v>
      </c>
      <c r="I20" s="166">
        <f t="shared" si="3"/>
        <v>0</v>
      </c>
    </row>
    <row r="21" spans="1:38" s="75" customFormat="1" ht="88.7">
      <c r="A21" s="70"/>
      <c r="B21" s="63"/>
      <c r="C21" s="70" t="s">
        <v>108</v>
      </c>
      <c r="D21" s="70" t="s">
        <v>109</v>
      </c>
      <c r="E21" s="70" t="s">
        <v>110</v>
      </c>
      <c r="F21" s="70" t="s">
        <v>107</v>
      </c>
      <c r="G21" s="76">
        <f>+'Հավելված N 2'!G79</f>
        <v>220888.5</v>
      </c>
      <c r="H21" s="76">
        <f>+'Հավելված N 2'!H79</f>
        <v>613252</v>
      </c>
      <c r="I21" s="76">
        <f>+'Հավելված N 2'!I79</f>
        <v>903128.39999999991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</row>
    <row r="22" spans="1:38" ht="141.85">
      <c r="A22" s="163"/>
      <c r="B22" s="129"/>
      <c r="C22" s="163" t="s">
        <v>220</v>
      </c>
      <c r="D22" s="163" t="s">
        <v>221</v>
      </c>
      <c r="E22" s="163" t="s">
        <v>222</v>
      </c>
      <c r="F22" s="163" t="s">
        <v>223</v>
      </c>
      <c r="G22" s="164">
        <f>+'Հավելված N 2'!G106</f>
        <v>88820.6</v>
      </c>
      <c r="H22" s="164">
        <f>+'Հավելված N 2'!H106</f>
        <v>88820.6</v>
      </c>
      <c r="I22" s="164">
        <f>+'Հավելված N 2'!I106</f>
        <v>88820.6</v>
      </c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65"/>
      <c r="X22" s="165"/>
      <c r="Y22" s="165"/>
      <c r="Z22" s="165"/>
      <c r="AA22" s="165"/>
      <c r="AB22" s="165"/>
      <c r="AC22" s="165"/>
      <c r="AD22" s="165"/>
      <c r="AE22" s="165"/>
      <c r="AF22" s="165"/>
      <c r="AG22" s="165"/>
      <c r="AH22" s="165"/>
      <c r="AI22" s="165"/>
      <c r="AJ22" s="165"/>
      <c r="AK22" s="165"/>
      <c r="AL22" s="165"/>
    </row>
    <row r="23" spans="1:38" ht="88.7">
      <c r="A23" s="70"/>
      <c r="B23" s="63"/>
      <c r="C23" s="70" t="s">
        <v>111</v>
      </c>
      <c r="D23" s="70" t="s">
        <v>112</v>
      </c>
      <c r="E23" s="70" t="s">
        <v>113</v>
      </c>
      <c r="F23" s="70" t="s">
        <v>81</v>
      </c>
      <c r="G23" s="76">
        <f>+'Հավելված N 2'!G62</f>
        <v>-309709.09999999998</v>
      </c>
      <c r="H23" s="76">
        <f>+'Հավելված N 2'!H62</f>
        <v>-702072.6</v>
      </c>
      <c r="I23" s="76">
        <f>+'Հավելված N 2'!I62</f>
        <v>-991948.99999999988</v>
      </c>
    </row>
    <row r="24" spans="1:38">
      <c r="C24" s="121"/>
    </row>
    <row r="25" spans="1:38">
      <c r="A25" s="361" t="s">
        <v>120</v>
      </c>
      <c r="B25" s="361"/>
      <c r="C25" s="361"/>
      <c r="D25" s="361"/>
      <c r="E25" s="361"/>
      <c r="F25" s="361"/>
      <c r="G25" s="53">
        <f t="shared" ref="G25:I25" si="4">+G26+G29+G31</f>
        <v>0</v>
      </c>
      <c r="H25" s="53">
        <f t="shared" si="4"/>
        <v>0</v>
      </c>
      <c r="I25" s="53">
        <f t="shared" si="4"/>
        <v>0</v>
      </c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</row>
    <row r="26" spans="1:38" ht="66.650000000000006">
      <c r="A26" s="70"/>
      <c r="B26" s="176">
        <v>1139</v>
      </c>
      <c r="C26" s="176"/>
      <c r="D26" s="72" t="s">
        <v>239</v>
      </c>
      <c r="E26" s="72" t="s">
        <v>240</v>
      </c>
      <c r="F26" s="72" t="s">
        <v>241</v>
      </c>
      <c r="G26" s="55">
        <f t="shared" ref="G26:I26" si="5">+G27+G28</f>
        <v>0</v>
      </c>
      <c r="H26" s="55">
        <f t="shared" si="5"/>
        <v>0</v>
      </c>
      <c r="I26" s="55">
        <f t="shared" si="5"/>
        <v>0</v>
      </c>
    </row>
    <row r="27" spans="1:38" ht="106.4">
      <c r="A27" s="70"/>
      <c r="B27" s="171"/>
      <c r="C27" s="171" t="s">
        <v>242</v>
      </c>
      <c r="D27" s="70" t="s">
        <v>239</v>
      </c>
      <c r="E27" s="70" t="s">
        <v>243</v>
      </c>
      <c r="F27" s="70" t="s">
        <v>107</v>
      </c>
      <c r="G27" s="76">
        <f>+'Հավելված N 2'!G127</f>
        <v>96609.600000000006</v>
      </c>
      <c r="H27" s="76">
        <f>+'Հավելված N 2'!H127</f>
        <v>96609.600000000006</v>
      </c>
      <c r="I27" s="76">
        <f>+'Հավելված N 2'!I127</f>
        <v>96609.600000000006</v>
      </c>
    </row>
    <row r="28" spans="1:38" ht="106.4">
      <c r="A28" s="70"/>
      <c r="B28" s="171"/>
      <c r="C28" s="171" t="s">
        <v>242</v>
      </c>
      <c r="D28" s="70" t="s">
        <v>239</v>
      </c>
      <c r="E28" s="70" t="s">
        <v>243</v>
      </c>
      <c r="F28" s="70" t="s">
        <v>107</v>
      </c>
      <c r="G28" s="76">
        <f>+'Հավելված N 2'!G135</f>
        <v>-96609.600000000006</v>
      </c>
      <c r="H28" s="76">
        <f>+'Հավելված N 2'!H135</f>
        <v>-96609.600000000006</v>
      </c>
      <c r="I28" s="76">
        <f>+'Հավելված N 2'!I135</f>
        <v>-96609.600000000006</v>
      </c>
    </row>
  </sheetData>
  <mergeCells count="17">
    <mergeCell ref="G10:I10"/>
    <mergeCell ref="A25:F25"/>
    <mergeCell ref="I11:I12"/>
    <mergeCell ref="A15:F15"/>
    <mergeCell ref="A14:F14"/>
    <mergeCell ref="F1:I1"/>
    <mergeCell ref="F3:I3"/>
    <mergeCell ref="F2:I2"/>
    <mergeCell ref="A13:F13"/>
    <mergeCell ref="A6:I6"/>
    <mergeCell ref="D10:D12"/>
    <mergeCell ref="E10:E12"/>
    <mergeCell ref="F10:F12"/>
    <mergeCell ref="B10:C11"/>
    <mergeCell ref="A10:A12"/>
    <mergeCell ref="G11:G12"/>
    <mergeCell ref="H11:H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42"/>
  <sheetViews>
    <sheetView topLeftCell="A82" zoomScale="85" zoomScaleNormal="85" zoomScaleSheetLayoutView="100" workbookViewId="0">
      <selection activeCell="F97" sqref="F97"/>
    </sheetView>
  </sheetViews>
  <sheetFormatPr defaultColWidth="9.09765625" defaultRowHeight="17.75"/>
  <cols>
    <col min="1" max="1" width="9.3984375" style="2" customWidth="1"/>
    <col min="2" max="3" width="8.09765625" style="2" customWidth="1"/>
    <col min="4" max="4" width="11.59765625" style="2" customWidth="1"/>
    <col min="5" max="5" width="15.59765625" style="2" customWidth="1"/>
    <col min="6" max="6" width="62.09765625" style="2" customWidth="1"/>
    <col min="7" max="9" width="19.69921875" style="2" customWidth="1"/>
    <col min="10" max="12" width="15" style="2" customWidth="1"/>
    <col min="13" max="16384" width="9.09765625" style="2"/>
  </cols>
  <sheetData>
    <row r="1" spans="1:10" s="15" customFormat="1" ht="37.5" customHeight="1">
      <c r="F1" s="367" t="s">
        <v>19</v>
      </c>
      <c r="G1" s="367"/>
      <c r="H1" s="367"/>
      <c r="I1" s="367"/>
    </row>
    <row r="2" spans="1:10" s="13" customFormat="1" ht="17.600000000000001" customHeight="1">
      <c r="F2" s="368" t="s">
        <v>72</v>
      </c>
      <c r="G2" s="368"/>
      <c r="H2" s="368"/>
      <c r="I2" s="368"/>
    </row>
    <row r="3" spans="1:10" s="13" customFormat="1" ht="17.600000000000001" customHeight="1">
      <c r="F3" s="368" t="s">
        <v>0</v>
      </c>
      <c r="G3" s="368"/>
      <c r="H3" s="368"/>
      <c r="I3" s="368"/>
    </row>
    <row r="4" spans="1:10" ht="13.7" customHeight="1"/>
    <row r="5" spans="1:10" ht="13.7" customHeight="1"/>
    <row r="6" spans="1:10" ht="13.7" customHeight="1"/>
    <row r="7" spans="1:10" ht="52.55" customHeight="1">
      <c r="A7" s="369" t="s">
        <v>353</v>
      </c>
      <c r="B7" s="369"/>
      <c r="C7" s="369"/>
      <c r="D7" s="369"/>
      <c r="E7" s="369"/>
      <c r="F7" s="369"/>
      <c r="G7" s="369"/>
      <c r="H7" s="369"/>
      <c r="I7" s="369"/>
    </row>
    <row r="8" spans="1:10">
      <c r="A8" s="33"/>
      <c r="B8" s="33"/>
      <c r="C8" s="33"/>
      <c r="D8" s="33"/>
      <c r="E8" s="33"/>
      <c r="F8" s="33"/>
      <c r="G8" s="33"/>
      <c r="H8" s="33"/>
      <c r="I8" s="33"/>
    </row>
    <row r="10" spans="1:10">
      <c r="G10" s="13"/>
      <c r="I10" s="13" t="s">
        <v>9</v>
      </c>
    </row>
    <row r="11" spans="1:10" s="8" customFormat="1" ht="54.8" customHeight="1">
      <c r="A11" s="370" t="s">
        <v>10</v>
      </c>
      <c r="B11" s="370"/>
      <c r="C11" s="370"/>
      <c r="D11" s="370" t="s">
        <v>1</v>
      </c>
      <c r="E11" s="370"/>
      <c r="F11" s="370" t="s">
        <v>5</v>
      </c>
      <c r="G11" s="371" t="s">
        <v>73</v>
      </c>
      <c r="H11" s="372"/>
      <c r="I11" s="373"/>
    </row>
    <row r="12" spans="1:10" s="8" customFormat="1" ht="35.5">
      <c r="A12" s="14" t="s">
        <v>22</v>
      </c>
      <c r="B12" s="14" t="s">
        <v>23</v>
      </c>
      <c r="C12" s="14" t="s">
        <v>11</v>
      </c>
      <c r="D12" s="14" t="s">
        <v>4</v>
      </c>
      <c r="E12" s="14" t="s">
        <v>15</v>
      </c>
      <c r="F12" s="370"/>
      <c r="G12" s="14" t="s">
        <v>43</v>
      </c>
      <c r="H12" s="14" t="s">
        <v>2</v>
      </c>
      <c r="I12" s="14" t="s">
        <v>3</v>
      </c>
    </row>
    <row r="13" spans="1:10" s="8" customFormat="1" ht="34.950000000000003" customHeight="1">
      <c r="A13" s="7"/>
      <c r="B13" s="7"/>
      <c r="C13" s="7"/>
      <c r="D13" s="14"/>
      <c r="E13" s="14"/>
      <c r="F13" s="11" t="s">
        <v>8</v>
      </c>
      <c r="G13" s="6">
        <f>+G15+G116</f>
        <v>0</v>
      </c>
      <c r="H13" s="6">
        <f>+H15+H116</f>
        <v>0</v>
      </c>
      <c r="I13" s="6">
        <f>+I15+I116</f>
        <v>0</v>
      </c>
    </row>
    <row r="14" spans="1:10" s="8" customFormat="1">
      <c r="A14" s="7"/>
      <c r="B14" s="7"/>
      <c r="C14" s="7"/>
      <c r="D14" s="14"/>
      <c r="E14" s="14"/>
      <c r="F14" s="7" t="s">
        <v>51</v>
      </c>
      <c r="G14" s="1"/>
      <c r="H14" s="1"/>
      <c r="I14" s="1"/>
    </row>
    <row r="15" spans="1:10" s="8" customFormat="1" ht="33.35">
      <c r="A15" s="7"/>
      <c r="B15" s="7"/>
      <c r="C15" s="7"/>
      <c r="D15" s="14"/>
      <c r="E15" s="14"/>
      <c r="F15" s="3" t="s">
        <v>17</v>
      </c>
      <c r="G15" s="1">
        <f>+G16+G52</f>
        <v>0</v>
      </c>
      <c r="H15" s="1">
        <f t="shared" ref="H15:I15" si="0">+H16+H52</f>
        <v>0</v>
      </c>
      <c r="I15" s="1">
        <f t="shared" si="0"/>
        <v>0</v>
      </c>
    </row>
    <row r="16" spans="1:10" s="8" customFormat="1" ht="17.600000000000001" customHeight="1">
      <c r="A16" s="403" t="s">
        <v>332</v>
      </c>
      <c r="B16" s="402"/>
      <c r="C16" s="382"/>
      <c r="D16" s="312"/>
      <c r="E16" s="309"/>
      <c r="F16" s="292" t="s">
        <v>333</v>
      </c>
      <c r="G16" s="291">
        <f>+G18+G35</f>
        <v>0</v>
      </c>
      <c r="H16" s="291">
        <f t="shared" ref="H16:I16" si="1">+H18+H35</f>
        <v>0</v>
      </c>
      <c r="I16" s="291">
        <f t="shared" si="1"/>
        <v>0</v>
      </c>
      <c r="J16" s="268"/>
    </row>
    <row r="17" spans="1:10" s="8" customFormat="1" ht="16.95" customHeight="1">
      <c r="A17" s="403"/>
      <c r="B17" s="402"/>
      <c r="C17" s="383"/>
      <c r="D17" s="313"/>
      <c r="E17" s="310"/>
      <c r="F17" s="296" t="s">
        <v>6</v>
      </c>
      <c r="G17" s="293"/>
      <c r="H17" s="294"/>
      <c r="I17" s="293"/>
      <c r="J17" s="268"/>
    </row>
    <row r="18" spans="1:10" s="8" customFormat="1">
      <c r="A18" s="403"/>
      <c r="B18" s="403" t="s">
        <v>57</v>
      </c>
      <c r="C18" s="383"/>
      <c r="D18" s="313"/>
      <c r="E18" s="310"/>
      <c r="F18" s="292" t="s">
        <v>262</v>
      </c>
      <c r="G18" s="294">
        <f>+G20</f>
        <v>-7788.9999999999991</v>
      </c>
      <c r="H18" s="294">
        <f t="shared" ref="H18:I18" si="2">+H20</f>
        <v>-7788.9999999999991</v>
      </c>
      <c r="I18" s="294">
        <f t="shared" si="2"/>
        <v>-7788.9999999999991</v>
      </c>
      <c r="J18" s="268"/>
    </row>
    <row r="19" spans="1:10" s="8" customFormat="1" ht="16.95" customHeight="1">
      <c r="A19" s="403"/>
      <c r="B19" s="403"/>
      <c r="C19" s="385"/>
      <c r="D19" s="313"/>
      <c r="E19" s="310"/>
      <c r="F19" s="296" t="s">
        <v>6</v>
      </c>
      <c r="G19" s="293"/>
      <c r="H19" s="293"/>
      <c r="I19" s="293"/>
      <c r="J19" s="268"/>
    </row>
    <row r="20" spans="1:10" s="8" customFormat="1">
      <c r="A20" s="403"/>
      <c r="B20" s="403"/>
      <c r="C20" s="379" t="s">
        <v>57</v>
      </c>
      <c r="D20" s="313"/>
      <c r="E20" s="310"/>
      <c r="F20" s="292" t="s">
        <v>262</v>
      </c>
      <c r="G20" s="294">
        <f>+G22</f>
        <v>-7788.9999999999991</v>
      </c>
      <c r="H20" s="294">
        <f t="shared" ref="H20:I20" si="3">+H22</f>
        <v>-7788.9999999999991</v>
      </c>
      <c r="I20" s="294">
        <f t="shared" si="3"/>
        <v>-7788.9999999999991</v>
      </c>
      <c r="J20" s="268"/>
    </row>
    <row r="21" spans="1:10" s="8" customFormat="1" ht="16.95" customHeight="1">
      <c r="A21" s="403"/>
      <c r="B21" s="403"/>
      <c r="C21" s="380"/>
      <c r="D21" s="313"/>
      <c r="E21" s="310"/>
      <c r="F21" s="296" t="s">
        <v>6</v>
      </c>
      <c r="G21" s="298"/>
      <c r="H21" s="298"/>
      <c r="I21" s="298"/>
      <c r="J21" s="268"/>
    </row>
    <row r="22" spans="1:10" s="8" customFormat="1" ht="35.5">
      <c r="A22" s="403"/>
      <c r="B22" s="403"/>
      <c r="C22" s="380"/>
      <c r="D22" s="313"/>
      <c r="E22" s="310"/>
      <c r="F22" s="303" t="s">
        <v>12</v>
      </c>
      <c r="G22" s="298">
        <f>+G24</f>
        <v>-7788.9999999999991</v>
      </c>
      <c r="H22" s="298">
        <f t="shared" ref="H22:I22" si="4">+H24</f>
        <v>-7788.9999999999991</v>
      </c>
      <c r="I22" s="298">
        <f t="shared" si="4"/>
        <v>-7788.9999999999991</v>
      </c>
      <c r="J22" s="268"/>
    </row>
    <row r="23" spans="1:10" s="8" customFormat="1" ht="16.95" customHeight="1">
      <c r="A23" s="403"/>
      <c r="B23" s="403"/>
      <c r="C23" s="380"/>
      <c r="D23" s="314"/>
      <c r="E23" s="315"/>
      <c r="F23" s="296" t="s">
        <v>6</v>
      </c>
      <c r="G23" s="298"/>
      <c r="H23" s="298"/>
      <c r="I23" s="298"/>
      <c r="J23" s="268"/>
    </row>
    <row r="24" spans="1:10" s="8" customFormat="1" ht="39.5" customHeight="1">
      <c r="A24" s="403"/>
      <c r="B24" s="403"/>
      <c r="C24" s="380"/>
      <c r="D24" s="302">
        <v>1163</v>
      </c>
      <c r="E24" s="400" t="s">
        <v>350</v>
      </c>
      <c r="F24" s="400"/>
      <c r="G24" s="291">
        <f>+G26</f>
        <v>-7788.9999999999991</v>
      </c>
      <c r="H24" s="291">
        <f t="shared" ref="H24:I24" si="5">+H26</f>
        <v>-7788.9999999999991</v>
      </c>
      <c r="I24" s="291">
        <f t="shared" si="5"/>
        <v>-7788.9999999999991</v>
      </c>
      <c r="J24" s="268"/>
    </row>
    <row r="25" spans="1:10" s="8" customFormat="1" ht="16.95" customHeight="1">
      <c r="A25" s="403"/>
      <c r="B25" s="403"/>
      <c r="C25" s="380"/>
      <c r="D25" s="318"/>
      <c r="E25" s="304"/>
      <c r="F25" s="296" t="s">
        <v>6</v>
      </c>
      <c r="G25" s="291"/>
      <c r="H25" s="291"/>
      <c r="I25" s="291"/>
      <c r="J25" s="268"/>
    </row>
    <row r="26" spans="1:10" s="8" customFormat="1" ht="33.35">
      <c r="A26" s="403"/>
      <c r="B26" s="403"/>
      <c r="C26" s="380"/>
      <c r="D26" s="318"/>
      <c r="E26" s="308">
        <v>32003</v>
      </c>
      <c r="F26" s="306" t="s">
        <v>339</v>
      </c>
      <c r="G26" s="299">
        <f>+G28</f>
        <v>-7788.9999999999991</v>
      </c>
      <c r="H26" s="299">
        <f t="shared" ref="H26:I26" si="6">+H28</f>
        <v>-7788.9999999999991</v>
      </c>
      <c r="I26" s="299">
        <f t="shared" si="6"/>
        <v>-7788.9999999999991</v>
      </c>
      <c r="J26" s="268"/>
    </row>
    <row r="27" spans="1:10" s="8" customFormat="1" ht="16.25" customHeight="1">
      <c r="A27" s="403"/>
      <c r="B27" s="403"/>
      <c r="C27" s="380"/>
      <c r="D27" s="318"/>
      <c r="E27" s="390"/>
      <c r="F27" s="296" t="s">
        <v>16</v>
      </c>
      <c r="G27" s="293"/>
      <c r="H27" s="293"/>
      <c r="I27" s="293"/>
      <c r="J27" s="268"/>
    </row>
    <row r="28" spans="1:10" s="9" customFormat="1" ht="36.549999999999997" customHeight="1">
      <c r="A28" s="403"/>
      <c r="B28" s="403"/>
      <c r="C28" s="380"/>
      <c r="D28" s="318"/>
      <c r="E28" s="391"/>
      <c r="F28" s="305" t="s">
        <v>12</v>
      </c>
      <c r="G28" s="316">
        <f>+G30</f>
        <v>-7788.9999999999991</v>
      </c>
      <c r="H28" s="316">
        <f t="shared" ref="H28:I28" si="7">+H30</f>
        <v>-7788.9999999999991</v>
      </c>
      <c r="I28" s="316">
        <f t="shared" si="7"/>
        <v>-7788.9999999999991</v>
      </c>
      <c r="J28" s="268"/>
    </row>
    <row r="29" spans="1:10" s="8" customFormat="1" ht="53.2">
      <c r="A29" s="403"/>
      <c r="B29" s="403"/>
      <c r="C29" s="380"/>
      <c r="D29" s="318"/>
      <c r="E29" s="391"/>
      <c r="F29" s="296" t="s">
        <v>13</v>
      </c>
      <c r="G29" s="293"/>
      <c r="H29" s="293"/>
      <c r="I29" s="293"/>
      <c r="J29" s="268"/>
    </row>
    <row r="30" spans="1:10" s="8" customFormat="1" ht="16.95" customHeight="1">
      <c r="A30" s="403"/>
      <c r="B30" s="403"/>
      <c r="C30" s="380"/>
      <c r="D30" s="318"/>
      <c r="E30" s="391"/>
      <c r="F30" s="307" t="s">
        <v>7</v>
      </c>
      <c r="G30" s="294">
        <f>+G31</f>
        <v>-7788.9999999999991</v>
      </c>
      <c r="H30" s="294">
        <f t="shared" ref="H30:I33" si="8">+H31</f>
        <v>-7788.9999999999991</v>
      </c>
      <c r="I30" s="294">
        <f t="shared" si="8"/>
        <v>-7788.9999999999991</v>
      </c>
      <c r="J30" s="268"/>
    </row>
    <row r="31" spans="1:10" s="8" customFormat="1" ht="16.95" customHeight="1">
      <c r="A31" s="403"/>
      <c r="B31" s="403"/>
      <c r="C31" s="380"/>
      <c r="D31" s="318"/>
      <c r="E31" s="391"/>
      <c r="F31" s="296" t="s">
        <v>48</v>
      </c>
      <c r="G31" s="295">
        <f>+G32</f>
        <v>-7788.9999999999991</v>
      </c>
      <c r="H31" s="295">
        <f t="shared" si="8"/>
        <v>-7788.9999999999991</v>
      </c>
      <c r="I31" s="295">
        <f t="shared" si="8"/>
        <v>-7788.9999999999991</v>
      </c>
      <c r="J31" s="268"/>
    </row>
    <row r="32" spans="1:10" s="8" customFormat="1" ht="16.25" customHeight="1">
      <c r="A32" s="403"/>
      <c r="B32" s="403"/>
      <c r="C32" s="380"/>
      <c r="D32" s="318"/>
      <c r="E32" s="391"/>
      <c r="F32" s="296" t="s">
        <v>49</v>
      </c>
      <c r="G32" s="295">
        <f>+G33</f>
        <v>-7788.9999999999991</v>
      </c>
      <c r="H32" s="295">
        <f t="shared" si="8"/>
        <v>-7788.9999999999991</v>
      </c>
      <c r="I32" s="295">
        <f t="shared" si="8"/>
        <v>-7788.9999999999991</v>
      </c>
      <c r="J32" s="268"/>
    </row>
    <row r="33" spans="1:10" s="8" customFormat="1" ht="16.25" customHeight="1">
      <c r="A33" s="403"/>
      <c r="B33" s="403"/>
      <c r="C33" s="380"/>
      <c r="D33" s="318"/>
      <c r="E33" s="391"/>
      <c r="F33" s="317" t="s">
        <v>351</v>
      </c>
      <c r="G33" s="295">
        <f>+G34</f>
        <v>-7788.9999999999991</v>
      </c>
      <c r="H33" s="295">
        <f t="shared" si="8"/>
        <v>-7788.9999999999991</v>
      </c>
      <c r="I33" s="295">
        <f t="shared" si="8"/>
        <v>-7788.9999999999991</v>
      </c>
      <c r="J33" s="301"/>
    </row>
    <row r="34" spans="1:10" s="8" customFormat="1" ht="16.25" customHeight="1">
      <c r="A34" s="403"/>
      <c r="B34" s="403"/>
      <c r="C34" s="381"/>
      <c r="D34" s="319"/>
      <c r="E34" s="401"/>
      <c r="F34" s="311" t="s">
        <v>352</v>
      </c>
      <c r="G34" s="295">
        <f>+'Հավելված N 4'!E15</f>
        <v>-7788.9999999999991</v>
      </c>
      <c r="H34" s="295">
        <f>+'Հավելված N 4'!F15</f>
        <v>-7788.9999999999991</v>
      </c>
      <c r="I34" s="295">
        <f>+'Հավելված N 4'!G15</f>
        <v>-7788.9999999999991</v>
      </c>
      <c r="J34" s="301"/>
    </row>
    <row r="35" spans="1:10" s="8" customFormat="1">
      <c r="A35" s="403"/>
      <c r="B35" s="403" t="s">
        <v>66</v>
      </c>
      <c r="C35" s="382"/>
      <c r="D35" s="313"/>
      <c r="E35" s="310"/>
      <c r="F35" s="292" t="s">
        <v>334</v>
      </c>
      <c r="G35" s="294">
        <f>+G37</f>
        <v>7788.9999999999991</v>
      </c>
      <c r="H35" s="294">
        <f t="shared" ref="H35:I35" si="9">+H37</f>
        <v>7788.9999999999991</v>
      </c>
      <c r="I35" s="294">
        <f t="shared" si="9"/>
        <v>7788.9999999999991</v>
      </c>
      <c r="J35" s="297"/>
    </row>
    <row r="36" spans="1:10" s="8" customFormat="1" ht="16.95" customHeight="1">
      <c r="A36" s="403"/>
      <c r="B36" s="403"/>
      <c r="C36" s="385"/>
      <c r="D36" s="313"/>
      <c r="E36" s="310"/>
      <c r="F36" s="296" t="s">
        <v>6</v>
      </c>
      <c r="G36" s="293"/>
      <c r="H36" s="293"/>
      <c r="I36" s="293"/>
      <c r="J36" s="297"/>
    </row>
    <row r="37" spans="1:10" s="8" customFormat="1">
      <c r="A37" s="403"/>
      <c r="B37" s="403"/>
      <c r="C37" s="379" t="s">
        <v>335</v>
      </c>
      <c r="D37" s="313"/>
      <c r="E37" s="310"/>
      <c r="F37" s="292" t="s">
        <v>270</v>
      </c>
      <c r="G37" s="294">
        <f>+G39</f>
        <v>7788.9999999999991</v>
      </c>
      <c r="H37" s="294">
        <f t="shared" ref="H37:I37" si="10">+H39</f>
        <v>7788.9999999999991</v>
      </c>
      <c r="I37" s="294">
        <f t="shared" si="10"/>
        <v>7788.9999999999991</v>
      </c>
      <c r="J37" s="297"/>
    </row>
    <row r="38" spans="1:10" s="8" customFormat="1" ht="16.95" customHeight="1">
      <c r="A38" s="403"/>
      <c r="B38" s="403"/>
      <c r="C38" s="380"/>
      <c r="D38" s="313"/>
      <c r="E38" s="310"/>
      <c r="F38" s="296" t="s">
        <v>6</v>
      </c>
      <c r="G38" s="298"/>
      <c r="H38" s="298"/>
      <c r="I38" s="298"/>
      <c r="J38" s="297"/>
    </row>
    <row r="39" spans="1:10" s="8" customFormat="1" ht="35.5">
      <c r="A39" s="403"/>
      <c r="B39" s="403"/>
      <c r="C39" s="380"/>
      <c r="D39" s="313"/>
      <c r="E39" s="310"/>
      <c r="F39" s="303" t="s">
        <v>12</v>
      </c>
      <c r="G39" s="298">
        <f>+G41</f>
        <v>7788.9999999999991</v>
      </c>
      <c r="H39" s="298">
        <f t="shared" ref="H39:I39" si="11">+H41</f>
        <v>7788.9999999999991</v>
      </c>
      <c r="I39" s="298">
        <f t="shared" si="11"/>
        <v>7788.9999999999991</v>
      </c>
      <c r="J39" s="297"/>
    </row>
    <row r="40" spans="1:10" s="8" customFormat="1" ht="16.95" customHeight="1">
      <c r="A40" s="403"/>
      <c r="B40" s="403"/>
      <c r="C40" s="380"/>
      <c r="D40" s="314"/>
      <c r="E40" s="315"/>
      <c r="F40" s="296" t="s">
        <v>6</v>
      </c>
      <c r="G40" s="298"/>
      <c r="H40" s="294"/>
      <c r="I40" s="298"/>
      <c r="J40" s="297"/>
    </row>
    <row r="41" spans="1:10" s="8" customFormat="1" ht="39.5" customHeight="1">
      <c r="A41" s="403"/>
      <c r="B41" s="403"/>
      <c r="C41" s="380"/>
      <c r="D41" s="302">
        <v>1196</v>
      </c>
      <c r="E41" s="400" t="s">
        <v>336</v>
      </c>
      <c r="F41" s="400"/>
      <c r="G41" s="291">
        <f>+G43</f>
        <v>7788.9999999999991</v>
      </c>
      <c r="H41" s="291">
        <f t="shared" ref="H41:I41" si="12">+H43</f>
        <v>7788.9999999999991</v>
      </c>
      <c r="I41" s="291">
        <f t="shared" si="12"/>
        <v>7788.9999999999991</v>
      </c>
      <c r="J41" s="297"/>
    </row>
    <row r="42" spans="1:10" s="8" customFormat="1" ht="16.95" customHeight="1">
      <c r="A42" s="403"/>
      <c r="B42" s="403"/>
      <c r="C42" s="380"/>
      <c r="D42" s="318"/>
      <c r="E42" s="304"/>
      <c r="F42" s="296" t="s">
        <v>6</v>
      </c>
      <c r="G42" s="291"/>
      <c r="H42" s="291"/>
      <c r="I42" s="291"/>
      <c r="J42" s="297"/>
    </row>
    <row r="43" spans="1:10" s="8" customFormat="1" ht="33.35">
      <c r="A43" s="403"/>
      <c r="B43" s="403"/>
      <c r="C43" s="380"/>
      <c r="D43" s="318"/>
      <c r="E43" s="308">
        <v>12003</v>
      </c>
      <c r="F43" s="306" t="s">
        <v>272</v>
      </c>
      <c r="G43" s="299">
        <f>+G45</f>
        <v>7788.9999999999991</v>
      </c>
      <c r="H43" s="299">
        <f t="shared" ref="H43:I43" si="13">+H45</f>
        <v>7788.9999999999991</v>
      </c>
      <c r="I43" s="299">
        <f t="shared" si="13"/>
        <v>7788.9999999999991</v>
      </c>
      <c r="J43" s="297"/>
    </row>
    <row r="44" spans="1:10" s="8" customFormat="1">
      <c r="A44" s="403"/>
      <c r="B44" s="403"/>
      <c r="C44" s="380"/>
      <c r="D44" s="318"/>
      <c r="E44" s="390"/>
      <c r="F44" s="296" t="s">
        <v>16</v>
      </c>
      <c r="G44" s="293"/>
      <c r="H44" s="293"/>
      <c r="I44" s="293"/>
      <c r="J44" s="297"/>
    </row>
    <row r="45" spans="1:10" s="9" customFormat="1" ht="36.549999999999997" customHeight="1">
      <c r="A45" s="403"/>
      <c r="B45" s="403"/>
      <c r="C45" s="380"/>
      <c r="D45" s="318"/>
      <c r="E45" s="391"/>
      <c r="F45" s="305" t="s">
        <v>12</v>
      </c>
      <c r="G45" s="316">
        <f>+G47</f>
        <v>7788.9999999999991</v>
      </c>
      <c r="H45" s="316">
        <f t="shared" ref="H45:I45" si="14">+H47</f>
        <v>7788.9999999999991</v>
      </c>
      <c r="I45" s="316">
        <f t="shared" si="14"/>
        <v>7788.9999999999991</v>
      </c>
      <c r="J45" s="300"/>
    </row>
    <row r="46" spans="1:10" s="8" customFormat="1" ht="53.2">
      <c r="A46" s="403"/>
      <c r="B46" s="403"/>
      <c r="C46" s="380"/>
      <c r="D46" s="318"/>
      <c r="E46" s="391"/>
      <c r="F46" s="296" t="s">
        <v>13</v>
      </c>
      <c r="G46" s="293"/>
      <c r="H46" s="293"/>
      <c r="I46" s="293"/>
      <c r="J46" s="297"/>
    </row>
    <row r="47" spans="1:10" s="8" customFormat="1" ht="16.95" customHeight="1">
      <c r="A47" s="403"/>
      <c r="B47" s="403"/>
      <c r="C47" s="380"/>
      <c r="D47" s="318"/>
      <c r="E47" s="391"/>
      <c r="F47" s="307" t="s">
        <v>7</v>
      </c>
      <c r="G47" s="294">
        <f>+G48</f>
        <v>7788.9999999999991</v>
      </c>
      <c r="H47" s="294">
        <f t="shared" ref="H47:I50" si="15">+H48</f>
        <v>7788.9999999999991</v>
      </c>
      <c r="I47" s="294">
        <f t="shared" si="15"/>
        <v>7788.9999999999991</v>
      </c>
      <c r="J47" s="297"/>
    </row>
    <row r="48" spans="1:10" s="8" customFormat="1" ht="16.95" customHeight="1">
      <c r="A48" s="403"/>
      <c r="B48" s="403"/>
      <c r="C48" s="380"/>
      <c r="D48" s="318"/>
      <c r="E48" s="391"/>
      <c r="F48" s="296" t="s">
        <v>48</v>
      </c>
      <c r="G48" s="295">
        <f>+G49</f>
        <v>7788.9999999999991</v>
      </c>
      <c r="H48" s="295">
        <f t="shared" si="15"/>
        <v>7788.9999999999991</v>
      </c>
      <c r="I48" s="295">
        <f t="shared" si="15"/>
        <v>7788.9999999999991</v>
      </c>
      <c r="J48" s="297"/>
    </row>
    <row r="49" spans="1:10" s="8" customFormat="1">
      <c r="A49" s="403"/>
      <c r="B49" s="403"/>
      <c r="C49" s="380"/>
      <c r="D49" s="318"/>
      <c r="E49" s="391"/>
      <c r="F49" s="296" t="s">
        <v>49</v>
      </c>
      <c r="G49" s="295">
        <f>+G50</f>
        <v>7788.9999999999991</v>
      </c>
      <c r="H49" s="295">
        <f t="shared" si="15"/>
        <v>7788.9999999999991</v>
      </c>
      <c r="I49" s="295">
        <f t="shared" si="15"/>
        <v>7788.9999999999991</v>
      </c>
      <c r="J49" s="297"/>
    </row>
    <row r="50" spans="1:10" s="8" customFormat="1">
      <c r="A50" s="403"/>
      <c r="B50" s="403"/>
      <c r="C50" s="380"/>
      <c r="D50" s="318"/>
      <c r="E50" s="391"/>
      <c r="F50" s="317" t="s">
        <v>337</v>
      </c>
      <c r="G50" s="295">
        <f>+G51</f>
        <v>7788.9999999999991</v>
      </c>
      <c r="H50" s="295">
        <f t="shared" si="15"/>
        <v>7788.9999999999991</v>
      </c>
      <c r="I50" s="295">
        <f t="shared" si="15"/>
        <v>7788.9999999999991</v>
      </c>
      <c r="J50" s="301"/>
    </row>
    <row r="51" spans="1:10" s="8" customFormat="1">
      <c r="A51" s="403"/>
      <c r="B51" s="403"/>
      <c r="C51" s="381"/>
      <c r="D51" s="319"/>
      <c r="E51" s="401"/>
      <c r="F51" s="311" t="s">
        <v>338</v>
      </c>
      <c r="G51" s="295">
        <f>+'Հավելված N 4'!E21</f>
        <v>7788.9999999999991</v>
      </c>
      <c r="H51" s="295">
        <f>+'Հավելված N 4'!F21</f>
        <v>7788.9999999999991</v>
      </c>
      <c r="I51" s="295">
        <f>+'Հավելված N 4'!G21</f>
        <v>7788.9999999999991</v>
      </c>
      <c r="J51" s="301"/>
    </row>
    <row r="52" spans="1:10" s="8" customFormat="1">
      <c r="A52" s="379" t="s">
        <v>56</v>
      </c>
      <c r="B52" s="384"/>
      <c r="C52" s="382"/>
      <c r="D52" s="29"/>
      <c r="E52" s="26"/>
      <c r="F52" s="133" t="s">
        <v>58</v>
      </c>
      <c r="G52" s="1">
        <f>+G54+G71</f>
        <v>0</v>
      </c>
      <c r="H52" s="1">
        <f t="shared" ref="H52:I52" si="16">+H54+H71</f>
        <v>0</v>
      </c>
      <c r="I52" s="1">
        <f t="shared" si="16"/>
        <v>0</v>
      </c>
    </row>
    <row r="53" spans="1:10" s="8" customFormat="1">
      <c r="A53" s="380"/>
      <c r="B53" s="384"/>
      <c r="C53" s="383"/>
      <c r="D53" s="30"/>
      <c r="E53" s="27"/>
      <c r="F53" s="139" t="s">
        <v>6</v>
      </c>
      <c r="G53" s="4"/>
      <c r="H53" s="5"/>
      <c r="I53" s="4"/>
    </row>
    <row r="54" spans="1:10" s="8" customFormat="1" ht="33.35">
      <c r="A54" s="380"/>
      <c r="B54" s="377" t="s">
        <v>57</v>
      </c>
      <c r="C54" s="150"/>
      <c r="D54" s="30"/>
      <c r="E54" s="27"/>
      <c r="F54" s="133" t="s">
        <v>64</v>
      </c>
      <c r="G54" s="52">
        <f t="shared" ref="G54:I54" si="17">+G56</f>
        <v>-309709.09999999998</v>
      </c>
      <c r="H54" s="52">
        <f t="shared" si="17"/>
        <v>-702072.6</v>
      </c>
      <c r="I54" s="52">
        <f t="shared" si="17"/>
        <v>-991948.99999999988</v>
      </c>
    </row>
    <row r="55" spans="1:10" s="8" customFormat="1">
      <c r="A55" s="380"/>
      <c r="B55" s="378"/>
      <c r="C55" s="150"/>
      <c r="D55" s="30"/>
      <c r="E55" s="27"/>
      <c r="F55" s="139" t="s">
        <v>6</v>
      </c>
      <c r="G55" s="58"/>
      <c r="H55" s="52"/>
      <c r="I55" s="58"/>
    </row>
    <row r="56" spans="1:10" s="8" customFormat="1">
      <c r="A56" s="380"/>
      <c r="B56" s="378"/>
      <c r="C56" s="379" t="s">
        <v>57</v>
      </c>
      <c r="D56" s="30"/>
      <c r="E56" s="27"/>
      <c r="F56" s="133" t="s">
        <v>63</v>
      </c>
      <c r="G56" s="52">
        <f t="shared" ref="G56:I56" si="18">+G58</f>
        <v>-309709.09999999998</v>
      </c>
      <c r="H56" s="52">
        <f t="shared" si="18"/>
        <v>-702072.6</v>
      </c>
      <c r="I56" s="52">
        <f t="shared" si="18"/>
        <v>-991948.99999999988</v>
      </c>
    </row>
    <row r="57" spans="1:10" s="8" customFormat="1">
      <c r="A57" s="380"/>
      <c r="B57" s="378"/>
      <c r="C57" s="380"/>
      <c r="D57" s="30"/>
      <c r="E57" s="27"/>
      <c r="F57" s="139" t="s">
        <v>6</v>
      </c>
      <c r="G57" s="105"/>
      <c r="H57" s="52"/>
      <c r="I57" s="105"/>
    </row>
    <row r="58" spans="1:10" s="8" customFormat="1" ht="35.5">
      <c r="A58" s="380"/>
      <c r="B58" s="378"/>
      <c r="C58" s="380"/>
      <c r="D58" s="30"/>
      <c r="E58" s="27"/>
      <c r="F58" s="126" t="s">
        <v>12</v>
      </c>
      <c r="G58" s="52">
        <f t="shared" ref="G58:I58" si="19">+G60</f>
        <v>-309709.09999999998</v>
      </c>
      <c r="H58" s="52">
        <f t="shared" si="19"/>
        <v>-702072.6</v>
      </c>
      <c r="I58" s="52">
        <f t="shared" si="19"/>
        <v>-991948.99999999988</v>
      </c>
    </row>
    <row r="59" spans="1:10" s="8" customFormat="1">
      <c r="A59" s="380"/>
      <c r="B59" s="378"/>
      <c r="C59" s="380"/>
      <c r="D59" s="31"/>
      <c r="E59" s="32"/>
      <c r="F59" s="139" t="s">
        <v>6</v>
      </c>
      <c r="G59" s="52"/>
      <c r="H59" s="52"/>
      <c r="I59" s="52"/>
    </row>
    <row r="60" spans="1:10" s="8" customFormat="1">
      <c r="A60" s="380"/>
      <c r="B60" s="378"/>
      <c r="C60" s="380"/>
      <c r="D60" s="54">
        <v>1236</v>
      </c>
      <c r="E60" s="386" t="s">
        <v>59</v>
      </c>
      <c r="F60" s="386"/>
      <c r="G60" s="53">
        <f t="shared" ref="G60:I60" si="20">+G62</f>
        <v>-309709.09999999998</v>
      </c>
      <c r="H60" s="53">
        <f t="shared" si="20"/>
        <v>-702072.6</v>
      </c>
      <c r="I60" s="53">
        <f t="shared" si="20"/>
        <v>-991948.99999999988</v>
      </c>
    </row>
    <row r="61" spans="1:10" s="8" customFormat="1">
      <c r="A61" s="380"/>
      <c r="B61" s="378"/>
      <c r="C61" s="380"/>
      <c r="D61" s="51"/>
      <c r="E61" s="137"/>
      <c r="F61" s="139" t="s">
        <v>6</v>
      </c>
      <c r="G61" s="53"/>
      <c r="H61" s="53"/>
      <c r="I61" s="53"/>
    </row>
    <row r="62" spans="1:10" s="8" customFormat="1" ht="33.35">
      <c r="A62" s="380"/>
      <c r="B62" s="149"/>
      <c r="C62" s="147"/>
      <c r="D62" s="51"/>
      <c r="E62" s="54">
        <v>32002</v>
      </c>
      <c r="F62" s="138" t="s">
        <v>103</v>
      </c>
      <c r="G62" s="55">
        <f t="shared" ref="G62:I62" si="21">+G64</f>
        <v>-309709.09999999998</v>
      </c>
      <c r="H62" s="55">
        <f t="shared" si="21"/>
        <v>-702072.6</v>
      </c>
      <c r="I62" s="55">
        <f t="shared" si="21"/>
        <v>-991948.99999999988</v>
      </c>
    </row>
    <row r="63" spans="1:10" s="8" customFormat="1">
      <c r="A63" s="380"/>
      <c r="B63" s="149"/>
      <c r="C63" s="147"/>
      <c r="D63" s="51"/>
      <c r="E63" s="135"/>
      <c r="F63" s="139" t="s">
        <v>16</v>
      </c>
      <c r="G63" s="58"/>
      <c r="H63" s="52"/>
      <c r="I63" s="58"/>
    </row>
    <row r="64" spans="1:10" s="8" customFormat="1">
      <c r="A64" s="380"/>
      <c r="B64" s="149"/>
      <c r="C64" s="147"/>
      <c r="D64" s="51"/>
      <c r="E64" s="136"/>
      <c r="F64" s="56" t="s">
        <v>102</v>
      </c>
      <c r="G64" s="57">
        <f t="shared" ref="G64:I64" si="22">+G66</f>
        <v>-309709.09999999998</v>
      </c>
      <c r="H64" s="57">
        <f t="shared" si="22"/>
        <v>-702072.6</v>
      </c>
      <c r="I64" s="57">
        <f t="shared" si="22"/>
        <v>-991948.99999999988</v>
      </c>
      <c r="J64" s="9"/>
    </row>
    <row r="65" spans="1:10" s="8" customFormat="1" ht="53.2">
      <c r="A65" s="380"/>
      <c r="B65" s="149"/>
      <c r="C65" s="147"/>
      <c r="D65" s="51"/>
      <c r="E65" s="136"/>
      <c r="F65" s="139" t="s">
        <v>13</v>
      </c>
      <c r="G65" s="58"/>
      <c r="H65" s="59"/>
      <c r="I65" s="58"/>
    </row>
    <row r="66" spans="1:10" s="8" customFormat="1">
      <c r="A66" s="380"/>
      <c r="B66" s="149"/>
      <c r="C66" s="147"/>
      <c r="D66" s="51"/>
      <c r="E66" s="136"/>
      <c r="F66" s="134" t="s">
        <v>7</v>
      </c>
      <c r="G66" s="52">
        <f t="shared" ref="G66:I66" si="23">G67</f>
        <v>-309709.09999999998</v>
      </c>
      <c r="H66" s="52">
        <f t="shared" si="23"/>
        <v>-702072.6</v>
      </c>
      <c r="I66" s="52">
        <f t="shared" si="23"/>
        <v>-991948.99999999988</v>
      </c>
    </row>
    <row r="67" spans="1:10" s="8" customFormat="1">
      <c r="A67" s="380"/>
      <c r="B67" s="149"/>
      <c r="C67" s="147"/>
      <c r="D67" s="51"/>
      <c r="E67" s="136"/>
      <c r="F67" s="139" t="s">
        <v>48</v>
      </c>
      <c r="G67" s="50">
        <f t="shared" ref="G67:I69" si="24">+G68</f>
        <v>-309709.09999999998</v>
      </c>
      <c r="H67" s="59">
        <f t="shared" si="24"/>
        <v>-702072.6</v>
      </c>
      <c r="I67" s="50">
        <f t="shared" si="24"/>
        <v>-991948.99999999988</v>
      </c>
    </row>
    <row r="68" spans="1:10" s="8" customFormat="1">
      <c r="A68" s="380"/>
      <c r="B68" s="149"/>
      <c r="C68" s="147"/>
      <c r="D68" s="51"/>
      <c r="E68" s="136"/>
      <c r="F68" s="139" t="s">
        <v>49</v>
      </c>
      <c r="G68" s="50">
        <f t="shared" si="24"/>
        <v>-309709.09999999998</v>
      </c>
      <c r="H68" s="50">
        <f t="shared" si="24"/>
        <v>-702072.6</v>
      </c>
      <c r="I68" s="50">
        <f t="shared" si="24"/>
        <v>-991948.99999999988</v>
      </c>
    </row>
    <row r="69" spans="1:10" s="8" customFormat="1">
      <c r="A69" s="380"/>
      <c r="B69" s="149"/>
      <c r="C69" s="147"/>
      <c r="D69" s="51"/>
      <c r="E69" s="136"/>
      <c r="F69" s="118" t="s">
        <v>50</v>
      </c>
      <c r="G69" s="50">
        <f t="shared" si="24"/>
        <v>-309709.09999999998</v>
      </c>
      <c r="H69" s="59">
        <f t="shared" si="24"/>
        <v>-702072.6</v>
      </c>
      <c r="I69" s="50">
        <f t="shared" si="24"/>
        <v>-991948.99999999988</v>
      </c>
      <c r="J69" s="10"/>
    </row>
    <row r="70" spans="1:10" s="8" customFormat="1">
      <c r="A70" s="380"/>
      <c r="B70" s="149"/>
      <c r="C70" s="147"/>
      <c r="D70" s="51"/>
      <c r="E70" s="136"/>
      <c r="F70" s="118" t="s">
        <v>65</v>
      </c>
      <c r="G70" s="50">
        <f>+'Հավելված N 4'!E27</f>
        <v>-309709.09999999998</v>
      </c>
      <c r="H70" s="50">
        <f>+'Հավելված N 4'!F27</f>
        <v>-702072.6</v>
      </c>
      <c r="I70" s="50">
        <f>+'Հավելված N 4'!G27</f>
        <v>-991948.99999999988</v>
      </c>
      <c r="J70" s="10"/>
    </row>
    <row r="71" spans="1:10" s="8" customFormat="1">
      <c r="A71" s="380"/>
      <c r="B71" s="379" t="s">
        <v>66</v>
      </c>
      <c r="C71" s="379"/>
      <c r="D71" s="387"/>
      <c r="E71" s="382"/>
      <c r="F71" s="133" t="s">
        <v>67</v>
      </c>
      <c r="G71" s="52">
        <f t="shared" ref="G71:I71" si="25">+G73</f>
        <v>309709.09999999998</v>
      </c>
      <c r="H71" s="52">
        <f t="shared" si="25"/>
        <v>702072.6</v>
      </c>
      <c r="I71" s="52">
        <f t="shared" si="25"/>
        <v>991948.99999999988</v>
      </c>
    </row>
    <row r="72" spans="1:10" s="9" customFormat="1">
      <c r="A72" s="380"/>
      <c r="B72" s="380"/>
      <c r="C72" s="380"/>
      <c r="D72" s="388"/>
      <c r="E72" s="383"/>
      <c r="F72" s="139" t="s">
        <v>6</v>
      </c>
      <c r="G72" s="52"/>
      <c r="H72" s="52"/>
      <c r="I72" s="52"/>
      <c r="J72" s="8"/>
    </row>
    <row r="73" spans="1:10" s="8" customFormat="1">
      <c r="A73" s="380"/>
      <c r="B73" s="380"/>
      <c r="C73" s="381"/>
      <c r="D73" s="388"/>
      <c r="E73" s="383"/>
      <c r="F73" s="133" t="s">
        <v>68</v>
      </c>
      <c r="G73" s="52">
        <f t="shared" ref="G73:I73" si="26">+G75</f>
        <v>309709.09999999998</v>
      </c>
      <c r="H73" s="52">
        <f t="shared" si="26"/>
        <v>702072.6</v>
      </c>
      <c r="I73" s="52">
        <f t="shared" si="26"/>
        <v>991948.99999999988</v>
      </c>
    </row>
    <row r="74" spans="1:10" s="8" customFormat="1" ht="16.95" customHeight="1">
      <c r="A74" s="380"/>
      <c r="B74" s="380"/>
      <c r="C74" s="379" t="s">
        <v>57</v>
      </c>
      <c r="D74" s="388"/>
      <c r="E74" s="383"/>
      <c r="F74" s="139" t="s">
        <v>6</v>
      </c>
      <c r="G74" s="52"/>
      <c r="H74" s="52"/>
      <c r="I74" s="52"/>
    </row>
    <row r="75" spans="1:10" s="8" customFormat="1" ht="16.95" customHeight="1">
      <c r="A75" s="380"/>
      <c r="B75" s="380"/>
      <c r="C75" s="380"/>
      <c r="D75" s="388"/>
      <c r="E75" s="383"/>
      <c r="F75" s="126" t="s">
        <v>12</v>
      </c>
      <c r="G75" s="52">
        <f t="shared" ref="G75:I75" si="27">+G77</f>
        <v>309709.09999999998</v>
      </c>
      <c r="H75" s="52">
        <f t="shared" si="27"/>
        <v>702072.6</v>
      </c>
      <c r="I75" s="52">
        <f t="shared" si="27"/>
        <v>991948.99999999988</v>
      </c>
    </row>
    <row r="76" spans="1:10" s="8" customFormat="1">
      <c r="A76" s="380"/>
      <c r="B76" s="380"/>
      <c r="C76" s="380"/>
      <c r="D76" s="389"/>
      <c r="E76" s="385"/>
      <c r="F76" s="139" t="s">
        <v>6</v>
      </c>
      <c r="G76" s="52"/>
      <c r="H76" s="52"/>
      <c r="I76" s="52"/>
    </row>
    <row r="77" spans="1:10" s="8" customFormat="1">
      <c r="A77" s="380"/>
      <c r="B77" s="380"/>
      <c r="C77" s="380"/>
      <c r="D77" s="54">
        <v>1236</v>
      </c>
      <c r="E77" s="386" t="s">
        <v>59</v>
      </c>
      <c r="F77" s="386"/>
      <c r="G77" s="53">
        <f>+G79+G106</f>
        <v>309709.09999999998</v>
      </c>
      <c r="H77" s="53">
        <f>+H79+H106</f>
        <v>702072.6</v>
      </c>
      <c r="I77" s="53">
        <f>+I79+I106</f>
        <v>991948.99999999988</v>
      </c>
    </row>
    <row r="78" spans="1:10" s="8" customFormat="1">
      <c r="A78" s="380"/>
      <c r="B78" s="380"/>
      <c r="C78" s="380"/>
      <c r="D78" s="51"/>
      <c r="E78" s="137"/>
      <c r="F78" s="139" t="s">
        <v>6</v>
      </c>
      <c r="G78" s="53"/>
      <c r="H78" s="53"/>
      <c r="I78" s="53"/>
    </row>
    <row r="79" spans="1:10" ht="66.650000000000006">
      <c r="A79" s="380"/>
      <c r="B79" s="380"/>
      <c r="C79" s="380"/>
      <c r="D79" s="51"/>
      <c r="E79" s="54">
        <v>11001</v>
      </c>
      <c r="F79" s="138" t="s">
        <v>106</v>
      </c>
      <c r="G79" s="55">
        <f t="shared" ref="G79:I79" si="28">+G81</f>
        <v>220888.5</v>
      </c>
      <c r="H79" s="55">
        <f t="shared" si="28"/>
        <v>613252</v>
      </c>
      <c r="I79" s="55">
        <f t="shared" si="28"/>
        <v>903128.39999999991</v>
      </c>
      <c r="J79" s="8"/>
    </row>
    <row r="80" spans="1:10" s="8" customFormat="1" ht="32.4" customHeight="1">
      <c r="A80" s="380"/>
      <c r="B80" s="380"/>
      <c r="C80" s="380"/>
      <c r="D80" s="51"/>
      <c r="E80" s="374"/>
      <c r="F80" s="139" t="s">
        <v>16</v>
      </c>
      <c r="G80" s="52"/>
      <c r="H80" s="52"/>
      <c r="I80" s="52"/>
    </row>
    <row r="81" spans="1:10" s="8" customFormat="1" ht="17.600000000000001" customHeight="1">
      <c r="A81" s="380"/>
      <c r="B81" s="380"/>
      <c r="C81" s="380"/>
      <c r="D81" s="51"/>
      <c r="E81" s="375"/>
      <c r="F81" s="56" t="s">
        <v>12</v>
      </c>
      <c r="G81" s="57">
        <f t="shared" ref="G81:I81" si="29">+G83</f>
        <v>220888.5</v>
      </c>
      <c r="H81" s="57">
        <f t="shared" si="29"/>
        <v>613252</v>
      </c>
      <c r="I81" s="57">
        <f t="shared" si="29"/>
        <v>903128.39999999991</v>
      </c>
      <c r="J81" s="9"/>
    </row>
    <row r="82" spans="1:10" s="8" customFormat="1" ht="16.95" customHeight="1">
      <c r="A82" s="380"/>
      <c r="B82" s="380"/>
      <c r="C82" s="380"/>
      <c r="D82" s="51"/>
      <c r="E82" s="375"/>
      <c r="F82" s="139" t="s">
        <v>13</v>
      </c>
      <c r="G82" s="58"/>
      <c r="H82" s="59"/>
      <c r="I82" s="58"/>
    </row>
    <row r="83" spans="1:10" s="8" customFormat="1">
      <c r="A83" s="380"/>
      <c r="B83" s="380"/>
      <c r="C83" s="380"/>
      <c r="D83" s="51"/>
      <c r="E83" s="375"/>
      <c r="F83" s="134" t="s">
        <v>7</v>
      </c>
      <c r="G83" s="52">
        <f t="shared" ref="G83:I83" si="30">G84</f>
        <v>220888.5</v>
      </c>
      <c r="H83" s="52">
        <f t="shared" si="30"/>
        <v>613252</v>
      </c>
      <c r="I83" s="52">
        <f t="shared" si="30"/>
        <v>903128.39999999991</v>
      </c>
    </row>
    <row r="84" spans="1:10" s="8" customFormat="1" ht="16.95" customHeight="1">
      <c r="A84" s="380"/>
      <c r="B84" s="380"/>
      <c r="C84" s="380"/>
      <c r="D84" s="51"/>
      <c r="E84" s="375"/>
      <c r="F84" s="139" t="s">
        <v>104</v>
      </c>
      <c r="G84" s="50">
        <f>+G85+G89+G101</f>
        <v>220888.5</v>
      </c>
      <c r="H84" s="50">
        <f>+H85+H89+H101</f>
        <v>613252</v>
      </c>
      <c r="I84" s="50">
        <f>+I85+I89+I101</f>
        <v>903128.39999999991</v>
      </c>
    </row>
    <row r="85" spans="1:10" s="8" customFormat="1">
      <c r="A85" s="380"/>
      <c r="B85" s="380"/>
      <c r="C85" s="380"/>
      <c r="D85" s="51"/>
      <c r="E85" s="375"/>
      <c r="F85" s="139" t="s">
        <v>131</v>
      </c>
      <c r="G85" s="50">
        <f>+G86</f>
        <v>141056</v>
      </c>
      <c r="H85" s="50">
        <f t="shared" ref="H85:I85" si="31">+H86</f>
        <v>303270.40000000002</v>
      </c>
      <c r="I85" s="50">
        <f t="shared" si="31"/>
        <v>500748.79999999999</v>
      </c>
    </row>
    <row r="86" spans="1:10" s="8" customFormat="1" ht="16.95" customHeight="1">
      <c r="A86" s="380"/>
      <c r="B86" s="380"/>
      <c r="C86" s="380"/>
      <c r="D86" s="51"/>
      <c r="E86" s="375"/>
      <c r="F86" s="118" t="s">
        <v>146</v>
      </c>
      <c r="G86" s="50">
        <f>+G87+G88</f>
        <v>141056</v>
      </c>
      <c r="H86" s="50">
        <f t="shared" ref="H86" si="32">+H87+H88</f>
        <v>303270.40000000002</v>
      </c>
      <c r="I86" s="50">
        <f>+I87+I88</f>
        <v>500748.79999999999</v>
      </c>
      <c r="J86" s="10"/>
    </row>
    <row r="87" spans="1:10" s="8" customFormat="1">
      <c r="A87" s="380"/>
      <c r="B87" s="380"/>
      <c r="C87" s="380"/>
      <c r="D87" s="51"/>
      <c r="E87" s="375"/>
      <c r="F87" s="118" t="s">
        <v>132</v>
      </c>
      <c r="G87" s="50">
        <v>105792</v>
      </c>
      <c r="H87" s="50">
        <v>232742.39999999999</v>
      </c>
      <c r="I87" s="50">
        <v>394956.79999999999</v>
      </c>
      <c r="J87" s="10"/>
    </row>
    <row r="88" spans="1:10" s="8" customFormat="1" ht="16.95" customHeight="1">
      <c r="A88" s="380"/>
      <c r="B88" s="380"/>
      <c r="C88" s="147"/>
      <c r="D88" s="51"/>
      <c r="E88" s="375"/>
      <c r="F88" s="118" t="s">
        <v>133</v>
      </c>
      <c r="G88" s="50">
        <v>35264</v>
      </c>
      <c r="H88" s="50">
        <v>70528</v>
      </c>
      <c r="I88" s="50">
        <v>105792</v>
      </c>
      <c r="J88" s="10"/>
    </row>
    <row r="89" spans="1:10" s="8" customFormat="1" ht="18" customHeight="1">
      <c r="A89" s="380"/>
      <c r="B89" s="380"/>
      <c r="C89" s="147"/>
      <c r="D89" s="51"/>
      <c r="E89" s="375"/>
      <c r="F89" s="118" t="s">
        <v>123</v>
      </c>
      <c r="G89" s="152">
        <f>+G90+G92+G94+G96+G98</f>
        <v>78832.5</v>
      </c>
      <c r="H89" s="152">
        <f t="shared" ref="H89:I89" si="33">+H90+H92+H94+H96+H98</f>
        <v>307981.59999999998</v>
      </c>
      <c r="I89" s="152">
        <f t="shared" si="33"/>
        <v>399379.6</v>
      </c>
      <c r="J89" s="10"/>
    </row>
    <row r="90" spans="1:10" s="8" customFormat="1" ht="16.95" customHeight="1">
      <c r="A90" s="380"/>
      <c r="B90" s="380"/>
      <c r="C90" s="147"/>
      <c r="D90" s="51"/>
      <c r="E90" s="375"/>
      <c r="F90" s="118" t="s">
        <v>139</v>
      </c>
      <c r="G90" s="50">
        <f>+G91</f>
        <v>3750</v>
      </c>
      <c r="H90" s="50">
        <f t="shared" ref="H90:I90" si="34">+H91</f>
        <v>5500</v>
      </c>
      <c r="I90" s="50">
        <f t="shared" si="34"/>
        <v>7250</v>
      </c>
      <c r="J90" s="10"/>
    </row>
    <row r="91" spans="1:10" s="8" customFormat="1">
      <c r="A91" s="380"/>
      <c r="B91" s="380"/>
      <c r="C91" s="147"/>
      <c r="D91" s="51"/>
      <c r="E91" s="375"/>
      <c r="F91" s="118" t="s">
        <v>134</v>
      </c>
      <c r="G91" s="50">
        <v>3750</v>
      </c>
      <c r="H91" s="50">
        <v>5500</v>
      </c>
      <c r="I91" s="50">
        <v>7250</v>
      </c>
      <c r="J91" s="10"/>
    </row>
    <row r="92" spans="1:10" s="8" customFormat="1" ht="15.6" customHeight="1">
      <c r="A92" s="380"/>
      <c r="B92" s="380"/>
      <c r="C92" s="147"/>
      <c r="D92" s="51"/>
      <c r="E92" s="375"/>
      <c r="F92" s="118" t="s">
        <v>140</v>
      </c>
      <c r="G92" s="50">
        <f>+G93</f>
        <v>7500</v>
      </c>
      <c r="H92" s="50">
        <f t="shared" ref="H92:I92" si="35">+H93</f>
        <v>16500</v>
      </c>
      <c r="I92" s="50">
        <f t="shared" si="35"/>
        <v>25500</v>
      </c>
      <c r="J92" s="10"/>
    </row>
    <row r="93" spans="1:10" s="9" customFormat="1">
      <c r="A93" s="380"/>
      <c r="B93" s="380"/>
      <c r="C93" s="147"/>
      <c r="D93" s="51"/>
      <c r="E93" s="375"/>
      <c r="F93" s="118" t="s">
        <v>135</v>
      </c>
      <c r="G93" s="50">
        <v>7500</v>
      </c>
      <c r="H93" s="50">
        <v>16500</v>
      </c>
      <c r="I93" s="50">
        <v>25500</v>
      </c>
      <c r="J93" s="10"/>
    </row>
    <row r="94" spans="1:10" s="8" customFormat="1" ht="35.5">
      <c r="A94" s="380"/>
      <c r="B94" s="380"/>
      <c r="C94" s="147"/>
      <c r="D94" s="51"/>
      <c r="E94" s="375"/>
      <c r="F94" s="118" t="s">
        <v>145</v>
      </c>
      <c r="G94" s="50">
        <f>+G95</f>
        <v>60000</v>
      </c>
      <c r="H94" s="50">
        <f t="shared" ref="H94:I94" si="36">+H95</f>
        <v>270000</v>
      </c>
      <c r="I94" s="50">
        <f t="shared" si="36"/>
        <v>342000</v>
      </c>
      <c r="J94" s="10"/>
    </row>
    <row r="95" spans="1:10" s="8" customFormat="1" ht="16.95" customHeight="1">
      <c r="A95" s="380"/>
      <c r="B95" s="380"/>
      <c r="C95" s="147"/>
      <c r="D95" s="51"/>
      <c r="E95" s="375"/>
      <c r="F95" s="118" t="s">
        <v>124</v>
      </c>
      <c r="G95" s="50">
        <v>60000</v>
      </c>
      <c r="H95" s="50">
        <f>120000+150000</f>
        <v>270000</v>
      </c>
      <c r="I95" s="50">
        <f>192000+150000</f>
        <v>342000</v>
      </c>
      <c r="J95" s="10"/>
    </row>
    <row r="96" spans="1:10" s="8" customFormat="1" ht="16.95" customHeight="1">
      <c r="A96" s="380"/>
      <c r="B96" s="380"/>
      <c r="C96" s="147"/>
      <c r="D96" s="51"/>
      <c r="E96" s="375"/>
      <c r="F96" s="118" t="s">
        <v>141</v>
      </c>
      <c r="G96" s="50">
        <f>+G97</f>
        <v>1000</v>
      </c>
      <c r="H96" s="50">
        <f t="shared" ref="H96:I96" si="37">+H97</f>
        <v>1600</v>
      </c>
      <c r="I96" s="50">
        <f t="shared" si="37"/>
        <v>2400</v>
      </c>
      <c r="J96" s="10"/>
    </row>
    <row r="97" spans="1:10" s="8" customFormat="1" ht="15.6" customHeight="1">
      <c r="A97" s="380"/>
      <c r="B97" s="380"/>
      <c r="C97" s="147"/>
      <c r="D97" s="51"/>
      <c r="E97" s="375"/>
      <c r="F97" s="118" t="s">
        <v>136</v>
      </c>
      <c r="G97" s="50">
        <v>1000</v>
      </c>
      <c r="H97" s="50">
        <v>1600</v>
      </c>
      <c r="I97" s="50">
        <v>2400</v>
      </c>
      <c r="J97" s="10"/>
    </row>
    <row r="98" spans="1:10" s="8" customFormat="1" ht="15.6" customHeight="1">
      <c r="A98" s="380"/>
      <c r="B98" s="380"/>
      <c r="C98" s="147"/>
      <c r="D98" s="51"/>
      <c r="E98" s="375"/>
      <c r="F98" s="118" t="s">
        <v>142</v>
      </c>
      <c r="G98" s="50">
        <f>+G99+G100</f>
        <v>6582.5</v>
      </c>
      <c r="H98" s="50">
        <f t="shared" ref="H98:I98" si="38">+H99+H100</f>
        <v>14381.6</v>
      </c>
      <c r="I98" s="50">
        <f t="shared" si="38"/>
        <v>22229.599999999999</v>
      </c>
      <c r="J98" s="10"/>
    </row>
    <row r="99" spans="1:10" s="8" customFormat="1">
      <c r="A99" s="380"/>
      <c r="B99" s="380"/>
      <c r="C99" s="147"/>
      <c r="D99" s="51"/>
      <c r="E99" s="375"/>
      <c r="F99" s="118" t="s">
        <v>137</v>
      </c>
      <c r="G99" s="50">
        <v>500</v>
      </c>
      <c r="H99" s="50">
        <v>1000</v>
      </c>
      <c r="I99" s="50">
        <v>1549</v>
      </c>
      <c r="J99" s="10"/>
    </row>
    <row r="100" spans="1:10" s="8" customFormat="1">
      <c r="A100" s="380"/>
      <c r="B100" s="380"/>
      <c r="C100" s="147"/>
      <c r="D100" s="51"/>
      <c r="E100" s="375"/>
      <c r="F100" s="118" t="s">
        <v>138</v>
      </c>
      <c r="G100" s="50">
        <v>6082.5</v>
      </c>
      <c r="H100" s="50">
        <v>13381.6</v>
      </c>
      <c r="I100" s="50">
        <v>20680.599999999999</v>
      </c>
      <c r="J100" s="10"/>
    </row>
    <row r="101" spans="1:10" s="9" customFormat="1">
      <c r="A101" s="380"/>
      <c r="B101" s="380"/>
      <c r="C101" s="147"/>
      <c r="D101" s="51"/>
      <c r="E101" s="375"/>
      <c r="F101" s="118" t="s">
        <v>105</v>
      </c>
      <c r="G101" s="50">
        <f>+G102+G104</f>
        <v>1000</v>
      </c>
      <c r="H101" s="50">
        <f t="shared" ref="H101:I101" si="39">+H102+H104</f>
        <v>2000</v>
      </c>
      <c r="I101" s="50">
        <f t="shared" si="39"/>
        <v>3000</v>
      </c>
      <c r="J101" s="10"/>
    </row>
    <row r="102" spans="1:10" s="8" customFormat="1" ht="53.2">
      <c r="A102" s="380"/>
      <c r="B102" s="380"/>
      <c r="C102" s="147"/>
      <c r="D102" s="51"/>
      <c r="E102" s="375"/>
      <c r="F102" s="118" t="s">
        <v>147</v>
      </c>
      <c r="G102" s="50">
        <f>+G103</f>
        <v>500</v>
      </c>
      <c r="H102" s="50">
        <f t="shared" ref="H102:I102" si="40">+H103</f>
        <v>1000</v>
      </c>
      <c r="I102" s="50">
        <f t="shared" si="40"/>
        <v>1000</v>
      </c>
      <c r="J102" s="10"/>
    </row>
    <row r="103" spans="1:10" s="8" customFormat="1" ht="16.95" customHeight="1">
      <c r="A103" s="380"/>
      <c r="B103" s="380"/>
      <c r="C103" s="147"/>
      <c r="D103" s="51"/>
      <c r="E103" s="375"/>
      <c r="F103" s="118" t="s">
        <v>148</v>
      </c>
      <c r="G103" s="50">
        <v>500</v>
      </c>
      <c r="H103" s="50">
        <v>1000</v>
      </c>
      <c r="I103" s="152">
        <v>1000</v>
      </c>
      <c r="J103" s="10"/>
    </row>
    <row r="104" spans="1:10" s="8" customFormat="1" ht="16.95" customHeight="1">
      <c r="A104" s="380"/>
      <c r="B104" s="380"/>
      <c r="C104" s="147"/>
      <c r="D104" s="51"/>
      <c r="E104" s="375"/>
      <c r="F104" s="118" t="s">
        <v>150</v>
      </c>
      <c r="G104" s="50">
        <f>+G105</f>
        <v>500</v>
      </c>
      <c r="H104" s="50">
        <f t="shared" ref="H104:I104" si="41">+H105</f>
        <v>1000</v>
      </c>
      <c r="I104" s="50">
        <f t="shared" si="41"/>
        <v>2000</v>
      </c>
      <c r="J104" s="10"/>
    </row>
    <row r="105" spans="1:10" s="8" customFormat="1">
      <c r="A105" s="380"/>
      <c r="B105" s="380"/>
      <c r="C105" s="147"/>
      <c r="D105" s="51"/>
      <c r="E105" s="376"/>
      <c r="F105" s="118" t="s">
        <v>149</v>
      </c>
      <c r="G105" s="50">
        <v>500</v>
      </c>
      <c r="H105" s="50">
        <v>1000</v>
      </c>
      <c r="I105" s="50">
        <v>2000</v>
      </c>
      <c r="J105" s="10"/>
    </row>
    <row r="106" spans="1:10" s="8" customFormat="1" ht="116.6">
      <c r="A106" s="380"/>
      <c r="B106" s="380"/>
      <c r="C106" s="147"/>
      <c r="D106" s="51"/>
      <c r="E106" s="54">
        <v>31001</v>
      </c>
      <c r="F106" s="138" t="s">
        <v>143</v>
      </c>
      <c r="G106" s="55">
        <f t="shared" ref="G106:I106" si="42">+G108</f>
        <v>88820.6</v>
      </c>
      <c r="H106" s="55">
        <f t="shared" si="42"/>
        <v>88820.6</v>
      </c>
      <c r="I106" s="55">
        <f t="shared" si="42"/>
        <v>88820.6</v>
      </c>
    </row>
    <row r="107" spans="1:10">
      <c r="A107" s="380"/>
      <c r="B107" s="380"/>
      <c r="C107" s="147"/>
      <c r="D107" s="51"/>
      <c r="E107" s="374"/>
      <c r="F107" s="139" t="s">
        <v>16</v>
      </c>
      <c r="G107" s="52"/>
      <c r="H107" s="52"/>
      <c r="I107" s="52"/>
      <c r="J107" s="8"/>
    </row>
    <row r="108" spans="1:10" ht="35.5">
      <c r="A108" s="380"/>
      <c r="B108" s="380"/>
      <c r="C108" s="147"/>
      <c r="D108" s="51"/>
      <c r="E108" s="375"/>
      <c r="F108" s="56" t="s">
        <v>12</v>
      </c>
      <c r="G108" s="57">
        <f t="shared" ref="G108:I108" si="43">+G110</f>
        <v>88820.6</v>
      </c>
      <c r="H108" s="57">
        <f t="shared" si="43"/>
        <v>88820.6</v>
      </c>
      <c r="I108" s="57">
        <f t="shared" si="43"/>
        <v>88820.6</v>
      </c>
      <c r="J108" s="9"/>
    </row>
    <row r="109" spans="1:10" ht="53.2">
      <c r="A109" s="380"/>
      <c r="B109" s="380"/>
      <c r="C109" s="147"/>
      <c r="D109" s="51"/>
      <c r="E109" s="375"/>
      <c r="F109" s="139" t="s">
        <v>13</v>
      </c>
      <c r="G109" s="58"/>
      <c r="H109" s="59"/>
      <c r="I109" s="58"/>
      <c r="J109" s="8"/>
    </row>
    <row r="110" spans="1:10">
      <c r="A110" s="380"/>
      <c r="B110" s="380"/>
      <c r="C110" s="147"/>
      <c r="D110" s="51"/>
      <c r="E110" s="375"/>
      <c r="F110" s="134" t="s">
        <v>7</v>
      </c>
      <c r="G110" s="52">
        <f t="shared" ref="G110:I110" si="44">G111</f>
        <v>88820.6</v>
      </c>
      <c r="H110" s="52">
        <f t="shared" si="44"/>
        <v>88820.6</v>
      </c>
      <c r="I110" s="52">
        <f t="shared" si="44"/>
        <v>88820.6</v>
      </c>
      <c r="J110" s="8"/>
    </row>
    <row r="111" spans="1:10">
      <c r="A111" s="380"/>
      <c r="B111" s="380"/>
      <c r="C111" s="147"/>
      <c r="D111" s="51"/>
      <c r="E111" s="375"/>
      <c r="F111" s="139" t="s">
        <v>74</v>
      </c>
      <c r="G111" s="50">
        <f t="shared" ref="G111:I112" si="45">+G112</f>
        <v>88820.6</v>
      </c>
      <c r="H111" s="50">
        <f t="shared" si="45"/>
        <v>88820.6</v>
      </c>
      <c r="I111" s="50">
        <f t="shared" si="45"/>
        <v>88820.6</v>
      </c>
      <c r="J111" s="8"/>
    </row>
    <row r="112" spans="1:10">
      <c r="A112" s="380"/>
      <c r="B112" s="380"/>
      <c r="C112" s="147"/>
      <c r="D112" s="51"/>
      <c r="E112" s="375"/>
      <c r="F112" s="139" t="s">
        <v>129</v>
      </c>
      <c r="G112" s="50">
        <f t="shared" si="45"/>
        <v>88820.6</v>
      </c>
      <c r="H112" s="50">
        <f t="shared" si="45"/>
        <v>88820.6</v>
      </c>
      <c r="I112" s="50">
        <f t="shared" si="45"/>
        <v>88820.6</v>
      </c>
      <c r="J112" s="8"/>
    </row>
    <row r="113" spans="1:10">
      <c r="A113" s="380"/>
      <c r="B113" s="380"/>
      <c r="C113" s="147"/>
      <c r="D113" s="51"/>
      <c r="E113" s="375"/>
      <c r="F113" s="118" t="s">
        <v>130</v>
      </c>
      <c r="G113" s="50">
        <f t="shared" ref="G113:I113" si="46">+G114</f>
        <v>88820.6</v>
      </c>
      <c r="H113" s="50">
        <f t="shared" si="46"/>
        <v>88820.6</v>
      </c>
      <c r="I113" s="50">
        <f t="shared" si="46"/>
        <v>88820.6</v>
      </c>
      <c r="J113" s="10"/>
    </row>
    <row r="114" spans="1:10">
      <c r="A114" s="381"/>
      <c r="B114" s="381"/>
      <c r="C114" s="148"/>
      <c r="D114" s="71"/>
      <c r="E114" s="376"/>
      <c r="F114" s="118" t="s">
        <v>144</v>
      </c>
      <c r="G114" s="152">
        <f>+I114</f>
        <v>88820.6</v>
      </c>
      <c r="H114" s="152">
        <f>+I114</f>
        <v>88820.6</v>
      </c>
      <c r="I114" s="152">
        <f>+'Հավելված N 7'!I80</f>
        <v>88820.6</v>
      </c>
      <c r="J114" s="10"/>
    </row>
    <row r="116" spans="1:10">
      <c r="A116" s="177"/>
      <c r="B116" s="177"/>
      <c r="C116" s="177"/>
      <c r="D116" s="171"/>
      <c r="E116" s="171"/>
      <c r="F116" s="173" t="s">
        <v>233</v>
      </c>
      <c r="G116" s="53">
        <f>+G117</f>
        <v>0</v>
      </c>
      <c r="H116" s="245">
        <f t="shared" ref="H116:I116" si="47">+H117</f>
        <v>0</v>
      </c>
      <c r="I116" s="245">
        <f t="shared" si="47"/>
        <v>0</v>
      </c>
      <c r="J116" s="8"/>
    </row>
    <row r="117" spans="1:10" ht="33.35">
      <c r="A117" s="393" t="s">
        <v>234</v>
      </c>
      <c r="B117" s="394"/>
      <c r="C117" s="394"/>
      <c r="D117" s="395"/>
      <c r="E117" s="26"/>
      <c r="F117" s="173" t="s">
        <v>235</v>
      </c>
      <c r="G117" s="53">
        <f t="shared" ref="G117:I117" si="48">+G119</f>
        <v>0</v>
      </c>
      <c r="H117" s="53">
        <f t="shared" si="48"/>
        <v>0</v>
      </c>
      <c r="I117" s="53">
        <f t="shared" si="48"/>
        <v>0</v>
      </c>
      <c r="J117" s="8"/>
    </row>
    <row r="118" spans="1:10">
      <c r="A118" s="393"/>
      <c r="B118" s="394"/>
      <c r="C118" s="394"/>
      <c r="D118" s="396"/>
      <c r="E118" s="27"/>
      <c r="F118" s="177" t="s">
        <v>6</v>
      </c>
      <c r="G118" s="58"/>
      <c r="H118" s="52"/>
      <c r="I118" s="58"/>
      <c r="J118" s="8"/>
    </row>
    <row r="119" spans="1:10" ht="33.35">
      <c r="A119" s="393"/>
      <c r="B119" s="398" t="s">
        <v>57</v>
      </c>
      <c r="C119" s="394"/>
      <c r="D119" s="396"/>
      <c r="E119" s="27"/>
      <c r="F119" s="173" t="s">
        <v>236</v>
      </c>
      <c r="G119" s="52">
        <f t="shared" ref="G119:I119" si="49">+G121</f>
        <v>0</v>
      </c>
      <c r="H119" s="52">
        <f t="shared" si="49"/>
        <v>0</v>
      </c>
      <c r="I119" s="52">
        <f t="shared" si="49"/>
        <v>0</v>
      </c>
      <c r="J119" s="8"/>
    </row>
    <row r="120" spans="1:10">
      <c r="A120" s="393"/>
      <c r="B120" s="398"/>
      <c r="C120" s="394"/>
      <c r="D120" s="396"/>
      <c r="E120" s="27"/>
      <c r="F120" s="177" t="s">
        <v>6</v>
      </c>
      <c r="G120" s="58"/>
      <c r="H120" s="52"/>
      <c r="I120" s="58"/>
      <c r="J120" s="8"/>
    </row>
    <row r="121" spans="1:10">
      <c r="A121" s="393"/>
      <c r="B121" s="398"/>
      <c r="C121" s="398" t="s">
        <v>57</v>
      </c>
      <c r="D121" s="396"/>
      <c r="E121" s="27"/>
      <c r="F121" s="173" t="s">
        <v>237</v>
      </c>
      <c r="G121" s="52">
        <f t="shared" ref="G121:I121" si="50">+G123</f>
        <v>0</v>
      </c>
      <c r="H121" s="52">
        <f t="shared" si="50"/>
        <v>0</v>
      </c>
      <c r="I121" s="52">
        <f t="shared" si="50"/>
        <v>0</v>
      </c>
      <c r="J121" s="8"/>
    </row>
    <row r="122" spans="1:10">
      <c r="A122" s="393"/>
      <c r="B122" s="398"/>
      <c r="C122" s="398"/>
      <c r="D122" s="396"/>
      <c r="E122" s="27"/>
      <c r="F122" s="177" t="s">
        <v>6</v>
      </c>
      <c r="G122" s="105"/>
      <c r="H122" s="52"/>
      <c r="I122" s="105"/>
      <c r="J122" s="8"/>
    </row>
    <row r="123" spans="1:10" ht="35.5">
      <c r="A123" s="393"/>
      <c r="B123" s="398"/>
      <c r="C123" s="398"/>
      <c r="D123" s="396"/>
      <c r="E123" s="27"/>
      <c r="F123" s="126" t="s">
        <v>12</v>
      </c>
      <c r="G123" s="52">
        <f t="shared" ref="G123:I123" si="51">+G125</f>
        <v>0</v>
      </c>
      <c r="H123" s="52">
        <f t="shared" si="51"/>
        <v>0</v>
      </c>
      <c r="I123" s="52">
        <f t="shared" si="51"/>
        <v>0</v>
      </c>
      <c r="J123" s="8"/>
    </row>
    <row r="124" spans="1:10">
      <c r="A124" s="393"/>
      <c r="B124" s="398"/>
      <c r="C124" s="398"/>
      <c r="D124" s="397"/>
      <c r="E124" s="32"/>
      <c r="F124" s="177" t="s">
        <v>6</v>
      </c>
      <c r="G124" s="105"/>
      <c r="H124" s="52"/>
      <c r="I124" s="105"/>
      <c r="J124" s="8"/>
    </row>
    <row r="125" spans="1:10">
      <c r="A125" s="393"/>
      <c r="B125" s="398"/>
      <c r="C125" s="398"/>
      <c r="D125" s="399">
        <v>1139</v>
      </c>
      <c r="E125" s="386" t="s">
        <v>237</v>
      </c>
      <c r="F125" s="386"/>
      <c r="G125" s="53">
        <f>+G127+G135</f>
        <v>0</v>
      </c>
      <c r="H125" s="53">
        <f>+H127+H135</f>
        <v>0</v>
      </c>
      <c r="I125" s="53">
        <f>+I127+I135</f>
        <v>0</v>
      </c>
      <c r="J125" s="8"/>
    </row>
    <row r="126" spans="1:10">
      <c r="A126" s="393"/>
      <c r="B126" s="398"/>
      <c r="C126" s="398"/>
      <c r="D126" s="399"/>
      <c r="E126" s="137"/>
      <c r="F126" s="177" t="s">
        <v>6</v>
      </c>
      <c r="G126" s="53"/>
      <c r="H126" s="53"/>
      <c r="I126" s="53"/>
      <c r="J126" s="8"/>
    </row>
    <row r="127" spans="1:10">
      <c r="A127" s="393"/>
      <c r="B127" s="398"/>
      <c r="C127" s="398"/>
      <c r="D127" s="399"/>
      <c r="E127" s="176">
        <v>11001</v>
      </c>
      <c r="F127" s="175" t="s">
        <v>237</v>
      </c>
      <c r="G127" s="55">
        <f t="shared" ref="G127:I127" si="52">+G129</f>
        <v>96609.600000000006</v>
      </c>
      <c r="H127" s="55">
        <f t="shared" si="52"/>
        <v>96609.600000000006</v>
      </c>
      <c r="I127" s="55">
        <f t="shared" si="52"/>
        <v>96609.600000000006</v>
      </c>
      <c r="J127" s="8"/>
    </row>
    <row r="128" spans="1:10">
      <c r="A128" s="393"/>
      <c r="B128" s="398"/>
      <c r="C128" s="398"/>
      <c r="D128" s="399"/>
      <c r="E128" s="390"/>
      <c r="F128" s="177" t="s">
        <v>16</v>
      </c>
      <c r="G128" s="58"/>
      <c r="H128" s="52"/>
      <c r="I128" s="58"/>
      <c r="J128" s="8"/>
    </row>
    <row r="129" spans="1:10">
      <c r="A129" s="393"/>
      <c r="B129" s="398"/>
      <c r="C129" s="398"/>
      <c r="D129" s="399"/>
      <c r="E129" s="391"/>
      <c r="F129" s="56" t="s">
        <v>102</v>
      </c>
      <c r="G129" s="57">
        <f t="shared" ref="G129:I129" si="53">+G131</f>
        <v>96609.600000000006</v>
      </c>
      <c r="H129" s="57">
        <f t="shared" si="53"/>
        <v>96609.600000000006</v>
      </c>
      <c r="I129" s="57">
        <f t="shared" si="53"/>
        <v>96609.600000000006</v>
      </c>
      <c r="J129" s="9"/>
    </row>
    <row r="130" spans="1:10" ht="53.2">
      <c r="A130" s="393"/>
      <c r="B130" s="398"/>
      <c r="C130" s="398"/>
      <c r="D130" s="399"/>
      <c r="E130" s="391"/>
      <c r="F130" s="177" t="s">
        <v>13</v>
      </c>
      <c r="G130" s="58"/>
      <c r="H130" s="59"/>
      <c r="I130" s="58"/>
      <c r="J130" s="8"/>
    </row>
    <row r="131" spans="1:10">
      <c r="A131" s="393"/>
      <c r="B131" s="398"/>
      <c r="C131" s="398"/>
      <c r="D131" s="399"/>
      <c r="E131" s="391"/>
      <c r="F131" s="134" t="s">
        <v>7</v>
      </c>
      <c r="G131" s="52">
        <f t="shared" ref="G131:I133" si="54">+G132</f>
        <v>96609.600000000006</v>
      </c>
      <c r="H131" s="52">
        <f t="shared" si="54"/>
        <v>96609.600000000006</v>
      </c>
      <c r="I131" s="52">
        <f t="shared" si="54"/>
        <v>96609.600000000006</v>
      </c>
      <c r="J131" s="8"/>
    </row>
    <row r="132" spans="1:10">
      <c r="A132" s="393"/>
      <c r="B132" s="398"/>
      <c r="C132" s="398"/>
      <c r="D132" s="399"/>
      <c r="E132" s="391"/>
      <c r="F132" s="177" t="s">
        <v>104</v>
      </c>
      <c r="G132" s="50">
        <f t="shared" si="54"/>
        <v>96609.600000000006</v>
      </c>
      <c r="H132" s="59">
        <f t="shared" si="54"/>
        <v>96609.600000000006</v>
      </c>
      <c r="I132" s="50">
        <f t="shared" si="54"/>
        <v>96609.600000000006</v>
      </c>
      <c r="J132" s="8"/>
    </row>
    <row r="133" spans="1:10">
      <c r="A133" s="393"/>
      <c r="B133" s="398"/>
      <c r="C133" s="398"/>
      <c r="D133" s="399"/>
      <c r="E133" s="391"/>
      <c r="F133" s="177" t="s">
        <v>105</v>
      </c>
      <c r="G133" s="50">
        <f t="shared" si="54"/>
        <v>96609.600000000006</v>
      </c>
      <c r="H133" s="50">
        <f t="shared" si="54"/>
        <v>96609.600000000006</v>
      </c>
      <c r="I133" s="50">
        <f t="shared" si="54"/>
        <v>96609.600000000006</v>
      </c>
      <c r="J133" s="8"/>
    </row>
    <row r="134" spans="1:10">
      <c r="A134" s="393"/>
      <c r="B134" s="398"/>
      <c r="C134" s="398"/>
      <c r="D134" s="399"/>
      <c r="E134" s="391"/>
      <c r="F134" s="178" t="s">
        <v>238</v>
      </c>
      <c r="G134" s="50">
        <f>+G106+G43</f>
        <v>96609.600000000006</v>
      </c>
      <c r="H134" s="246">
        <f t="shared" ref="H134:I134" si="55">+H106+H43</f>
        <v>96609.600000000006</v>
      </c>
      <c r="I134" s="246">
        <f t="shared" si="55"/>
        <v>96609.600000000006</v>
      </c>
      <c r="J134" s="10"/>
    </row>
    <row r="135" spans="1:10">
      <c r="A135" s="393"/>
      <c r="B135" s="398"/>
      <c r="C135" s="398"/>
      <c r="D135" s="399"/>
      <c r="E135" s="176">
        <v>11001</v>
      </c>
      <c r="F135" s="175" t="s">
        <v>237</v>
      </c>
      <c r="G135" s="55">
        <f t="shared" ref="G135:I135" si="56">+G137</f>
        <v>-96609.600000000006</v>
      </c>
      <c r="H135" s="55">
        <f t="shared" si="56"/>
        <v>-96609.600000000006</v>
      </c>
      <c r="I135" s="55">
        <f t="shared" si="56"/>
        <v>-96609.600000000006</v>
      </c>
      <c r="J135" s="8"/>
    </row>
    <row r="136" spans="1:10">
      <c r="A136" s="393"/>
      <c r="B136" s="398"/>
      <c r="C136" s="398"/>
      <c r="D136" s="399"/>
      <c r="E136" s="392"/>
      <c r="F136" s="177" t="s">
        <v>16</v>
      </c>
      <c r="G136" s="58"/>
      <c r="H136" s="52"/>
      <c r="I136" s="58"/>
      <c r="J136" s="8"/>
    </row>
    <row r="137" spans="1:10">
      <c r="A137" s="393"/>
      <c r="B137" s="398"/>
      <c r="C137" s="398"/>
      <c r="D137" s="399"/>
      <c r="E137" s="392"/>
      <c r="F137" s="56" t="s">
        <v>102</v>
      </c>
      <c r="G137" s="57">
        <f t="shared" ref="G137:I137" si="57">+G139</f>
        <v>-96609.600000000006</v>
      </c>
      <c r="H137" s="57">
        <f t="shared" si="57"/>
        <v>-96609.600000000006</v>
      </c>
      <c r="I137" s="57">
        <f t="shared" si="57"/>
        <v>-96609.600000000006</v>
      </c>
      <c r="J137" s="9"/>
    </row>
    <row r="138" spans="1:10" ht="53.2">
      <c r="A138" s="393"/>
      <c r="B138" s="398"/>
      <c r="C138" s="398"/>
      <c r="D138" s="399"/>
      <c r="E138" s="392"/>
      <c r="F138" s="177" t="s">
        <v>13</v>
      </c>
      <c r="G138" s="58"/>
      <c r="H138" s="59"/>
      <c r="I138" s="58"/>
      <c r="J138" s="8"/>
    </row>
    <row r="139" spans="1:10">
      <c r="A139" s="393"/>
      <c r="B139" s="398"/>
      <c r="C139" s="398"/>
      <c r="D139" s="399"/>
      <c r="E139" s="392"/>
      <c r="F139" s="134" t="s">
        <v>7</v>
      </c>
      <c r="G139" s="52">
        <f t="shared" ref="G139:I141" si="58">+G140</f>
        <v>-96609.600000000006</v>
      </c>
      <c r="H139" s="52">
        <f t="shared" si="58"/>
        <v>-96609.600000000006</v>
      </c>
      <c r="I139" s="52">
        <f t="shared" si="58"/>
        <v>-96609.600000000006</v>
      </c>
      <c r="J139" s="8"/>
    </row>
    <row r="140" spans="1:10">
      <c r="A140" s="393"/>
      <c r="B140" s="398"/>
      <c r="C140" s="398"/>
      <c r="D140" s="399"/>
      <c r="E140" s="392"/>
      <c r="F140" s="177" t="s">
        <v>104</v>
      </c>
      <c r="G140" s="50">
        <f t="shared" si="58"/>
        <v>-96609.600000000006</v>
      </c>
      <c r="H140" s="59">
        <f t="shared" si="58"/>
        <v>-96609.600000000006</v>
      </c>
      <c r="I140" s="50">
        <f t="shared" si="58"/>
        <v>-96609.600000000006</v>
      </c>
      <c r="J140" s="8"/>
    </row>
    <row r="141" spans="1:10">
      <c r="A141" s="393"/>
      <c r="B141" s="398"/>
      <c r="C141" s="398"/>
      <c r="D141" s="399"/>
      <c r="E141" s="392"/>
      <c r="F141" s="177" t="s">
        <v>105</v>
      </c>
      <c r="G141" s="50">
        <f t="shared" si="58"/>
        <v>-96609.600000000006</v>
      </c>
      <c r="H141" s="50">
        <f t="shared" si="58"/>
        <v>-96609.600000000006</v>
      </c>
      <c r="I141" s="50">
        <f t="shared" si="58"/>
        <v>-96609.600000000006</v>
      </c>
      <c r="J141" s="8"/>
    </row>
    <row r="142" spans="1:10">
      <c r="A142" s="393"/>
      <c r="B142" s="398"/>
      <c r="C142" s="398"/>
      <c r="D142" s="399"/>
      <c r="E142" s="392"/>
      <c r="F142" s="178" t="s">
        <v>238</v>
      </c>
      <c r="G142" s="50">
        <f t="shared" ref="G142:I142" si="59">-G134</f>
        <v>-96609.600000000006</v>
      </c>
      <c r="H142" s="50">
        <f t="shared" si="59"/>
        <v>-96609.600000000006</v>
      </c>
      <c r="I142" s="50">
        <f t="shared" si="59"/>
        <v>-96609.600000000006</v>
      </c>
      <c r="J142" s="10"/>
    </row>
  </sheetData>
  <mergeCells count="44">
    <mergeCell ref="E41:F41"/>
    <mergeCell ref="E44:E51"/>
    <mergeCell ref="B16:B17"/>
    <mergeCell ref="A16:A51"/>
    <mergeCell ref="C37:C51"/>
    <mergeCell ref="B18:B34"/>
    <mergeCell ref="E24:F24"/>
    <mergeCell ref="E27:E34"/>
    <mergeCell ref="C35:C36"/>
    <mergeCell ref="C20:C34"/>
    <mergeCell ref="C16:C19"/>
    <mergeCell ref="B35:B51"/>
    <mergeCell ref="E125:F125"/>
    <mergeCell ref="E128:E134"/>
    <mergeCell ref="E136:E142"/>
    <mergeCell ref="A117:A142"/>
    <mergeCell ref="B117:B118"/>
    <mergeCell ref="C117:C120"/>
    <mergeCell ref="D117:D124"/>
    <mergeCell ref="B119:B142"/>
    <mergeCell ref="C121:C142"/>
    <mergeCell ref="D125:D142"/>
    <mergeCell ref="E107:E114"/>
    <mergeCell ref="B54:B61"/>
    <mergeCell ref="C56:C61"/>
    <mergeCell ref="A52:A114"/>
    <mergeCell ref="C52:C53"/>
    <mergeCell ref="B52:B53"/>
    <mergeCell ref="E71:E76"/>
    <mergeCell ref="E77:F77"/>
    <mergeCell ref="B71:B114"/>
    <mergeCell ref="C74:C87"/>
    <mergeCell ref="E80:E105"/>
    <mergeCell ref="D71:D76"/>
    <mergeCell ref="C71:C73"/>
    <mergeCell ref="E60:F60"/>
    <mergeCell ref="F1:I1"/>
    <mergeCell ref="F3:I3"/>
    <mergeCell ref="A7:I7"/>
    <mergeCell ref="A11:C11"/>
    <mergeCell ref="D11:E11"/>
    <mergeCell ref="F2:I2"/>
    <mergeCell ref="F11:F12"/>
    <mergeCell ref="G11:I1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5"/>
  <sheetViews>
    <sheetView topLeftCell="A4" zoomScale="70" zoomScaleNormal="70" workbookViewId="0">
      <selection activeCell="E9" sqref="E9:H9"/>
    </sheetView>
  </sheetViews>
  <sheetFormatPr defaultColWidth="9.09765625" defaultRowHeight="17.75"/>
  <cols>
    <col min="1" max="1" width="9.09765625" style="66"/>
    <col min="2" max="2" width="9.09765625" style="66" customWidth="1"/>
    <col min="3" max="3" width="54.19921875" style="66" customWidth="1"/>
    <col min="4" max="4" width="27.796875" style="66" customWidth="1"/>
    <col min="5" max="8" width="20.3984375" style="66" customWidth="1"/>
    <col min="9" max="9" width="21.296875" style="66" bestFit="1" customWidth="1"/>
    <col min="10" max="10" width="13.69921875" style="66" bestFit="1" customWidth="1"/>
    <col min="11" max="16384" width="9.09765625" style="66"/>
  </cols>
  <sheetData>
    <row r="1" spans="1:10" s="124" customFormat="1" ht="26.6" customHeight="1">
      <c r="A1" s="122"/>
      <c r="B1" s="123"/>
      <c r="C1" s="123"/>
      <c r="D1" s="123"/>
      <c r="E1" s="122"/>
      <c r="F1" s="413" t="s">
        <v>21</v>
      </c>
      <c r="G1" s="413"/>
      <c r="H1" s="413"/>
    </row>
    <row r="2" spans="1:10" s="17" customFormat="1">
      <c r="A2" s="106"/>
      <c r="B2" s="106"/>
      <c r="C2" s="106"/>
      <c r="D2" s="106"/>
      <c r="E2" s="107"/>
      <c r="F2" s="414" t="s">
        <v>71</v>
      </c>
      <c r="G2" s="414"/>
      <c r="H2" s="414"/>
    </row>
    <row r="3" spans="1:10" s="17" customFormat="1">
      <c r="A3" s="106"/>
      <c r="B3" s="106"/>
      <c r="C3" s="106"/>
      <c r="D3" s="106"/>
      <c r="E3" s="107"/>
      <c r="F3" s="414" t="s">
        <v>20</v>
      </c>
      <c r="G3" s="414"/>
      <c r="H3" s="414"/>
    </row>
    <row r="4" spans="1:10" s="17" customFormat="1">
      <c r="A4" s="125"/>
      <c r="B4" s="125"/>
      <c r="C4" s="108"/>
      <c r="D4" s="107"/>
      <c r="E4" s="107"/>
      <c r="F4" s="107"/>
      <c r="G4" s="107"/>
      <c r="H4" s="107"/>
    </row>
    <row r="5" spans="1:10" s="17" customFormat="1" ht="37.5" customHeight="1">
      <c r="A5" s="415" t="s">
        <v>348</v>
      </c>
      <c r="B5" s="416"/>
      <c r="C5" s="416"/>
      <c r="D5" s="416"/>
      <c r="E5" s="416"/>
      <c r="F5" s="416"/>
      <c r="G5" s="416"/>
      <c r="H5" s="416"/>
    </row>
    <row r="6" spans="1:10" s="17" customFormat="1" ht="37.5" customHeight="1">
      <c r="A6" s="416"/>
      <c r="B6" s="416"/>
      <c r="C6" s="416"/>
      <c r="D6" s="416"/>
      <c r="E6" s="416"/>
      <c r="F6" s="416"/>
      <c r="G6" s="416"/>
      <c r="H6" s="416"/>
    </row>
    <row r="7" spans="1:10" s="17" customFormat="1">
      <c r="E7" s="107"/>
      <c r="F7" s="107"/>
      <c r="G7" s="107"/>
    </row>
    <row r="8" spans="1:10" s="17" customFormat="1">
      <c r="A8" s="109"/>
      <c r="B8" s="109"/>
      <c r="C8" s="109"/>
      <c r="D8" s="110"/>
      <c r="E8" s="107"/>
      <c r="F8" s="107"/>
      <c r="G8" s="417" t="s">
        <v>9</v>
      </c>
      <c r="H8" s="417"/>
    </row>
    <row r="9" spans="1:10" s="17" customFormat="1" ht="45" customHeight="1">
      <c r="A9" s="407" t="s">
        <v>32</v>
      </c>
      <c r="B9" s="408"/>
      <c r="C9" s="411" t="s">
        <v>33</v>
      </c>
      <c r="D9" s="409" t="s">
        <v>34</v>
      </c>
      <c r="E9" s="404" t="s">
        <v>73</v>
      </c>
      <c r="F9" s="405"/>
      <c r="G9" s="405"/>
      <c r="H9" s="406"/>
    </row>
    <row r="10" spans="1:10" s="17" customFormat="1" ht="99.95">
      <c r="A10" s="97" t="s">
        <v>14</v>
      </c>
      <c r="B10" s="97" t="s">
        <v>15</v>
      </c>
      <c r="C10" s="412"/>
      <c r="D10" s="410"/>
      <c r="E10" s="111" t="s">
        <v>35</v>
      </c>
      <c r="F10" s="111" t="s">
        <v>36</v>
      </c>
      <c r="G10" s="111" t="s">
        <v>37</v>
      </c>
      <c r="H10" s="111" t="s">
        <v>38</v>
      </c>
    </row>
    <row r="11" spans="1:10" s="17" customFormat="1">
      <c r="A11" s="97"/>
      <c r="B11" s="97"/>
      <c r="C11" s="18" t="s">
        <v>39</v>
      </c>
      <c r="D11" s="1">
        <f>SUM(E11:H11)</f>
        <v>-991948.99999999988</v>
      </c>
      <c r="E11" s="20">
        <f>+E13</f>
        <v>-7788.9999999999991</v>
      </c>
      <c r="F11" s="20">
        <f>+F13</f>
        <v>-991948.99999999988</v>
      </c>
      <c r="G11" s="20">
        <f>+G13</f>
        <v>0</v>
      </c>
      <c r="H11" s="20">
        <f>+H13</f>
        <v>7788.9999999999991</v>
      </c>
      <c r="I11" s="112"/>
      <c r="J11" s="112"/>
    </row>
    <row r="12" spans="1:10" s="17" customFormat="1">
      <c r="A12" s="97"/>
      <c r="B12" s="97"/>
      <c r="C12" s="18" t="s">
        <v>40</v>
      </c>
      <c r="D12" s="127"/>
      <c r="E12" s="128"/>
      <c r="F12" s="128"/>
      <c r="G12" s="128"/>
      <c r="H12" s="128"/>
      <c r="I12" s="112"/>
      <c r="J12" s="113"/>
    </row>
    <row r="13" spans="1:10" s="17" customFormat="1" ht="33.35">
      <c r="A13" s="114"/>
      <c r="B13" s="115"/>
      <c r="C13" s="115" t="s">
        <v>17</v>
      </c>
      <c r="D13" s="1">
        <f>SUM(E13:H13)</f>
        <v>-991948.99999999988</v>
      </c>
      <c r="E13" s="116">
        <f>+E15+E19+E23</f>
        <v>-7788.9999999999991</v>
      </c>
      <c r="F13" s="116">
        <f t="shared" ref="F13:H13" si="0">+F15+F19+F23</f>
        <v>-991948.99999999988</v>
      </c>
      <c r="G13" s="116">
        <f t="shared" si="0"/>
        <v>0</v>
      </c>
      <c r="H13" s="116">
        <f t="shared" si="0"/>
        <v>7788.9999999999991</v>
      </c>
      <c r="I13" s="112"/>
    </row>
    <row r="14" spans="1:10" s="17" customFormat="1">
      <c r="A14" s="114"/>
      <c r="B14" s="114"/>
      <c r="C14" s="114" t="s">
        <v>41</v>
      </c>
      <c r="D14" s="117"/>
      <c r="E14" s="117"/>
      <c r="F14" s="117"/>
      <c r="G14" s="117"/>
      <c r="H14" s="117"/>
    </row>
    <row r="15" spans="1:10" s="17" customFormat="1" ht="33.35">
      <c r="A15" s="247">
        <v>1163</v>
      </c>
      <c r="B15" s="247">
        <v>32003</v>
      </c>
      <c r="C15" s="260" t="s">
        <v>339</v>
      </c>
      <c r="D15" s="261">
        <v>-7788.9999999999991</v>
      </c>
      <c r="E15" s="261">
        <f>+E17</f>
        <v>-7788.9999999999991</v>
      </c>
      <c r="F15" s="289">
        <f t="shared" ref="F15:H15" si="1">+F17</f>
        <v>0</v>
      </c>
      <c r="G15" s="289">
        <f t="shared" si="1"/>
        <v>0</v>
      </c>
      <c r="H15" s="289">
        <f t="shared" si="1"/>
        <v>0</v>
      </c>
      <c r="I15" s="262"/>
      <c r="J15" s="262"/>
    </row>
    <row r="16" spans="1:10" s="39" customFormat="1">
      <c r="A16" s="263"/>
      <c r="B16" s="263"/>
      <c r="C16" s="264" t="s">
        <v>6</v>
      </c>
      <c r="D16" s="251"/>
      <c r="E16" s="265"/>
      <c r="F16" s="290"/>
      <c r="G16" s="290"/>
      <c r="H16" s="290"/>
      <c r="I16" s="262"/>
      <c r="J16" s="262"/>
    </row>
    <row r="17" spans="1:10" s="40" customFormat="1">
      <c r="A17" s="248"/>
      <c r="B17" s="248"/>
      <c r="C17" s="254" t="s">
        <v>340</v>
      </c>
      <c r="D17" s="255">
        <v>-7788.9999999999991</v>
      </c>
      <c r="E17" s="255">
        <f>+E18</f>
        <v>-7788.9999999999991</v>
      </c>
      <c r="F17" s="277">
        <f t="shared" ref="F17:H17" si="2">+F18</f>
        <v>0</v>
      </c>
      <c r="G17" s="277">
        <f t="shared" si="2"/>
        <v>0</v>
      </c>
      <c r="H17" s="277">
        <f t="shared" si="2"/>
        <v>0</v>
      </c>
      <c r="I17" s="256"/>
      <c r="J17" s="256"/>
    </row>
    <row r="18" spans="1:10" ht="35.5">
      <c r="A18" s="266"/>
      <c r="B18" s="266"/>
      <c r="C18" s="257" t="s">
        <v>341</v>
      </c>
      <c r="D18" s="253">
        <v>-7788.9999999999991</v>
      </c>
      <c r="E18" s="253">
        <f>+'Հավելված N 7'!I17</f>
        <v>-7788.9999999999991</v>
      </c>
      <c r="F18" s="253"/>
      <c r="G18" s="253"/>
      <c r="H18" s="253"/>
      <c r="I18" s="258"/>
      <c r="J18" s="258"/>
    </row>
    <row r="19" spans="1:10" ht="33.35">
      <c r="A19" s="247">
        <v>1196</v>
      </c>
      <c r="B19" s="247">
        <v>12003</v>
      </c>
      <c r="C19" s="260" t="s">
        <v>342</v>
      </c>
      <c r="D19" s="261">
        <v>7788.9999999999991</v>
      </c>
      <c r="E19" s="261">
        <f>+E21</f>
        <v>0</v>
      </c>
      <c r="F19" s="289">
        <f t="shared" ref="F19:H19" si="3">+F21</f>
        <v>0</v>
      </c>
      <c r="G19" s="289">
        <f t="shared" si="3"/>
        <v>0</v>
      </c>
      <c r="H19" s="289">
        <f t="shared" si="3"/>
        <v>7788.9999999999991</v>
      </c>
      <c r="I19" s="262"/>
      <c r="J19" s="262"/>
    </row>
    <row r="20" spans="1:10">
      <c r="A20" s="263"/>
      <c r="B20" s="263"/>
      <c r="C20" s="264" t="s">
        <v>6</v>
      </c>
      <c r="D20" s="251"/>
      <c r="E20" s="265"/>
      <c r="F20" s="290"/>
      <c r="G20" s="290"/>
      <c r="H20" s="290"/>
      <c r="I20" s="262"/>
      <c r="J20" s="262"/>
    </row>
    <row r="21" spans="1:10">
      <c r="A21" s="248"/>
      <c r="B21" s="248"/>
      <c r="C21" s="254" t="s">
        <v>343</v>
      </c>
      <c r="D21" s="255">
        <v>7788.9999999999991</v>
      </c>
      <c r="E21" s="255">
        <f>+E22</f>
        <v>0</v>
      </c>
      <c r="F21" s="277">
        <f t="shared" ref="F21:H21" si="4">+F22</f>
        <v>0</v>
      </c>
      <c r="G21" s="277">
        <f t="shared" si="4"/>
        <v>0</v>
      </c>
      <c r="H21" s="277">
        <f t="shared" si="4"/>
        <v>7788.9999999999991</v>
      </c>
      <c r="I21" s="256"/>
      <c r="J21" s="256"/>
    </row>
    <row r="22" spans="1:10" ht="35.5">
      <c r="A22" s="266"/>
      <c r="B22" s="266"/>
      <c r="C22" s="257" t="s">
        <v>344</v>
      </c>
      <c r="D22" s="253">
        <v>7788.9999999999991</v>
      </c>
      <c r="E22" s="253"/>
      <c r="F22" s="253"/>
      <c r="G22" s="253"/>
      <c r="H22" s="253">
        <f>+'Հավելված N 7'!I20</f>
        <v>7788.9999999999991</v>
      </c>
      <c r="I22" s="258"/>
      <c r="J22" s="258"/>
    </row>
    <row r="23" spans="1:10" ht="33.35">
      <c r="A23" s="18">
        <v>1236</v>
      </c>
      <c r="B23" s="16">
        <v>32002</v>
      </c>
      <c r="C23" s="25" t="s">
        <v>103</v>
      </c>
      <c r="D23" s="20">
        <f>SUM(E23:H23)</f>
        <v>-991948.99999999988</v>
      </c>
      <c r="E23" s="19">
        <f>+E25</f>
        <v>0</v>
      </c>
      <c r="F23" s="19">
        <f t="shared" ref="F23:H23" si="5">+F25</f>
        <v>-991948.99999999988</v>
      </c>
      <c r="G23" s="19">
        <f t="shared" si="5"/>
        <v>0</v>
      </c>
      <c r="H23" s="19">
        <f t="shared" si="5"/>
        <v>0</v>
      </c>
      <c r="I23" s="17"/>
      <c r="J23" s="17"/>
    </row>
    <row r="24" spans="1:10">
      <c r="A24" s="34"/>
      <c r="B24" s="34"/>
      <c r="C24" s="35" t="s">
        <v>6</v>
      </c>
      <c r="D24" s="36"/>
      <c r="E24" s="37"/>
      <c r="F24" s="38"/>
      <c r="G24" s="38"/>
      <c r="H24" s="38"/>
      <c r="I24" s="39"/>
      <c r="J24" s="39"/>
    </row>
    <row r="25" spans="1:10" ht="33.35">
      <c r="A25" s="64"/>
      <c r="B25" s="64"/>
      <c r="C25" s="28" t="s">
        <v>103</v>
      </c>
      <c r="D25" s="87">
        <f>SUM(E25:H25)</f>
        <v>-991948.99999999988</v>
      </c>
      <c r="E25" s="88">
        <v>0</v>
      </c>
      <c r="F25" s="88">
        <f>-'Հավելված N 2'!I77</f>
        <v>-991948.99999999988</v>
      </c>
      <c r="G25" s="88">
        <v>0</v>
      </c>
      <c r="H25" s="88">
        <v>0</v>
      </c>
      <c r="I25" s="40"/>
      <c r="J25" s="40"/>
    </row>
  </sheetData>
  <mergeCells count="9">
    <mergeCell ref="E9:H9"/>
    <mergeCell ref="A9:B9"/>
    <mergeCell ref="D9:D10"/>
    <mergeCell ref="C9:C10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27"/>
  <sheetViews>
    <sheetView topLeftCell="A13" zoomScale="84" zoomScaleNormal="84" workbookViewId="0">
      <selection activeCell="G25" sqref="G25"/>
    </sheetView>
  </sheetViews>
  <sheetFormatPr defaultColWidth="9.09765625" defaultRowHeight="17.75"/>
  <cols>
    <col min="1" max="3" width="9.09765625" style="67"/>
    <col min="4" max="4" width="54.19921875" style="67" customWidth="1"/>
    <col min="5" max="5" width="22.8984375" style="91" bestFit="1" customWidth="1"/>
    <col min="6" max="6" width="22.8984375" style="91" customWidth="1"/>
    <col min="7" max="7" width="22.8984375" style="91" bestFit="1" customWidth="1"/>
    <col min="8" max="8" width="20.69921875" style="67" customWidth="1"/>
    <col min="9" max="9" width="19.296875" style="67" customWidth="1"/>
    <col min="10" max="10" width="20" style="67" customWidth="1"/>
    <col min="11" max="16384" width="9.09765625" style="67"/>
  </cols>
  <sheetData>
    <row r="1" spans="1:11" s="92" customFormat="1" ht="25.55" customHeight="1">
      <c r="E1" s="145"/>
      <c r="F1" s="418" t="s">
        <v>62</v>
      </c>
      <c r="G1" s="418"/>
    </row>
    <row r="2" spans="1:11" s="49" customFormat="1" ht="17.899999999999999" customHeight="1">
      <c r="D2" s="93"/>
      <c r="E2" s="419" t="s">
        <v>71</v>
      </c>
      <c r="F2" s="419"/>
      <c r="G2" s="419"/>
    </row>
    <row r="3" spans="1:11" s="49" customFormat="1">
      <c r="D3" s="93"/>
      <c r="E3" s="146"/>
      <c r="F3" s="419" t="s">
        <v>20</v>
      </c>
      <c r="G3" s="419"/>
    </row>
    <row r="4" spans="1:11" s="49" customFormat="1" ht="13.7" customHeight="1">
      <c r="D4" s="93"/>
      <c r="E4" s="94"/>
      <c r="F4" s="94"/>
      <c r="G4" s="94"/>
    </row>
    <row r="5" spans="1:11" s="49" customFormat="1" ht="13.7" customHeight="1">
      <c r="D5" s="93"/>
      <c r="E5" s="94"/>
      <c r="F5" s="94"/>
      <c r="G5" s="94"/>
    </row>
    <row r="6" spans="1:11" s="49" customFormat="1" ht="85.7" customHeight="1">
      <c r="B6" s="420" t="s">
        <v>349</v>
      </c>
      <c r="C6" s="420"/>
      <c r="D6" s="420"/>
      <c r="E6" s="420"/>
      <c r="F6" s="420"/>
      <c r="G6" s="420"/>
    </row>
    <row r="7" spans="1:11" s="49" customFormat="1">
      <c r="E7" s="95"/>
      <c r="F7" s="95"/>
      <c r="G7" s="95"/>
    </row>
    <row r="8" spans="1:11" s="49" customFormat="1">
      <c r="E8" s="96"/>
      <c r="F8" s="96"/>
      <c r="G8" s="96" t="s">
        <v>9</v>
      </c>
    </row>
    <row r="9" spans="1:11" s="49" customFormat="1" ht="41.65" customHeight="1">
      <c r="B9" s="407" t="s">
        <v>32</v>
      </c>
      <c r="C9" s="408"/>
      <c r="D9" s="411" t="s">
        <v>33</v>
      </c>
      <c r="E9" s="421" t="s">
        <v>73</v>
      </c>
      <c r="F9" s="422"/>
      <c r="G9" s="423"/>
    </row>
    <row r="10" spans="1:11" s="49" customFormat="1" ht="88.55" customHeight="1">
      <c r="B10" s="97" t="s">
        <v>14</v>
      </c>
      <c r="C10" s="97" t="s">
        <v>15</v>
      </c>
      <c r="D10" s="412"/>
      <c r="E10" s="98" t="s">
        <v>43</v>
      </c>
      <c r="F10" s="98" t="s">
        <v>2</v>
      </c>
      <c r="G10" s="98" t="s">
        <v>3</v>
      </c>
    </row>
    <row r="11" spans="1:11" s="49" customFormat="1" ht="33.35">
      <c r="B11" s="97"/>
      <c r="C11" s="97"/>
      <c r="D11" s="99" t="s">
        <v>17</v>
      </c>
      <c r="E11" s="20">
        <f>+E25</f>
        <v>-309709.09999999998</v>
      </c>
      <c r="F11" s="20">
        <f t="shared" ref="F11:G11" si="0">+F25</f>
        <v>-702072.6</v>
      </c>
      <c r="G11" s="20">
        <f t="shared" si="0"/>
        <v>-991948.99999999988</v>
      </c>
    </row>
    <row r="12" spans="1:11" s="49" customFormat="1">
      <c r="B12" s="97"/>
      <c r="C12" s="97"/>
      <c r="D12" s="119" t="s">
        <v>42</v>
      </c>
      <c r="E12" s="120"/>
      <c r="F12" s="120"/>
      <c r="G12" s="120"/>
    </row>
    <row r="13" spans="1:11" s="49" customFormat="1" ht="33.35">
      <c r="A13" s="252"/>
      <c r="B13" s="270">
        <v>1163</v>
      </c>
      <c r="C13" s="270">
        <v>32003</v>
      </c>
      <c r="D13" s="288" t="s">
        <v>339</v>
      </c>
      <c r="E13" s="281">
        <f>+E15</f>
        <v>-7788.9999999999991</v>
      </c>
      <c r="F13" s="281">
        <f t="shared" ref="F13:G13" si="1">+F15</f>
        <v>-7788.9999999999991</v>
      </c>
      <c r="G13" s="281">
        <f t="shared" si="1"/>
        <v>-7788.9999999999991</v>
      </c>
      <c r="H13" s="282"/>
      <c r="I13" s="274"/>
      <c r="J13" s="274"/>
      <c r="K13" s="274"/>
    </row>
    <row r="14" spans="1:11" s="49" customFormat="1">
      <c r="A14" s="252"/>
      <c r="B14" s="278"/>
      <c r="C14" s="278"/>
      <c r="D14" s="283" t="s">
        <v>16</v>
      </c>
      <c r="E14" s="283"/>
      <c r="F14" s="283"/>
      <c r="G14" s="283"/>
      <c r="H14" s="282"/>
      <c r="I14" s="274"/>
      <c r="J14" s="274"/>
      <c r="K14" s="274"/>
    </row>
    <row r="15" spans="1:11" s="49" customFormat="1" ht="33.35">
      <c r="A15" s="252"/>
      <c r="B15" s="271"/>
      <c r="C15" s="271"/>
      <c r="D15" s="272" t="s">
        <v>12</v>
      </c>
      <c r="E15" s="284">
        <f>+E17</f>
        <v>-7788.9999999999991</v>
      </c>
      <c r="F15" s="284">
        <f t="shared" ref="F15:G15" si="2">+F17</f>
        <v>-7788.9999999999991</v>
      </c>
      <c r="G15" s="284">
        <f t="shared" si="2"/>
        <v>-7788.9999999999991</v>
      </c>
      <c r="H15" s="274"/>
      <c r="I15" s="274"/>
      <c r="J15" s="274"/>
      <c r="K15" s="274"/>
    </row>
    <row r="16" spans="1:11">
      <c r="A16" s="252"/>
      <c r="B16" s="276"/>
      <c r="C16" s="276"/>
      <c r="D16" s="269" t="s">
        <v>347</v>
      </c>
      <c r="E16" s="269"/>
      <c r="F16" s="269"/>
      <c r="G16" s="269"/>
      <c r="H16" s="274"/>
      <c r="I16" s="274"/>
      <c r="J16" s="274"/>
      <c r="K16" s="274"/>
    </row>
    <row r="17" spans="1:11">
      <c r="A17" s="252"/>
      <c r="B17" s="286"/>
      <c r="C17" s="286"/>
      <c r="D17" s="279" t="s">
        <v>340</v>
      </c>
      <c r="E17" s="285">
        <f>+E18</f>
        <v>-7788.9999999999991</v>
      </c>
      <c r="F17" s="285">
        <f t="shared" ref="F17" si="3">+F18</f>
        <v>-7788.9999999999991</v>
      </c>
      <c r="G17" s="285">
        <f t="shared" ref="G17" si="4">+G18</f>
        <v>-7788.9999999999991</v>
      </c>
      <c r="H17" s="287"/>
      <c r="I17" s="252"/>
      <c r="J17" s="252"/>
      <c r="K17" s="252"/>
    </row>
    <row r="18" spans="1:11" ht="35.5">
      <c r="A18" s="252"/>
      <c r="B18" s="273"/>
      <c r="C18" s="273"/>
      <c r="D18" s="280" t="str">
        <f>+'Հավելված N 3'!C18</f>
        <v>ՀՀ Կոտայքի մարզի Նաիրի համայնքում Զովունի գյուղում թեթև կոնստրուկցիաներով մարզադահլիճ</v>
      </c>
      <c r="E18" s="275">
        <f>+G18</f>
        <v>-7788.9999999999991</v>
      </c>
      <c r="F18" s="275">
        <f>+G18</f>
        <v>-7788.9999999999991</v>
      </c>
      <c r="G18" s="275">
        <f>+'Հավելված N 3'!D18</f>
        <v>-7788.9999999999991</v>
      </c>
      <c r="H18" s="274"/>
      <c r="I18" s="252"/>
      <c r="J18" s="252"/>
      <c r="K18" s="252"/>
    </row>
    <row r="19" spans="1:11" ht="33.35">
      <c r="A19" s="252"/>
      <c r="B19" s="270">
        <v>1196</v>
      </c>
      <c r="C19" s="270">
        <v>12003</v>
      </c>
      <c r="D19" s="288" t="s">
        <v>342</v>
      </c>
      <c r="E19" s="281">
        <f>+E21</f>
        <v>7788.9999999999991</v>
      </c>
      <c r="F19" s="281">
        <f t="shared" ref="F19:G19" si="5">+F21</f>
        <v>7788.9999999999991</v>
      </c>
      <c r="G19" s="281">
        <f t="shared" si="5"/>
        <v>7788.9999999999991</v>
      </c>
      <c r="H19" s="282"/>
      <c r="I19" s="252"/>
      <c r="J19" s="252"/>
      <c r="K19" s="252"/>
    </row>
    <row r="20" spans="1:11">
      <c r="A20" s="252"/>
      <c r="B20" s="278"/>
      <c r="C20" s="278"/>
      <c r="D20" s="283" t="s">
        <v>16</v>
      </c>
      <c r="E20" s="283"/>
      <c r="F20" s="283"/>
      <c r="G20" s="283"/>
      <c r="H20" s="282"/>
      <c r="I20" s="252"/>
      <c r="J20" s="252"/>
      <c r="K20" s="252"/>
    </row>
    <row r="21" spans="1:11" ht="33.35">
      <c r="A21" s="252"/>
      <c r="B21" s="271"/>
      <c r="C21" s="271"/>
      <c r="D21" s="272" t="s">
        <v>12</v>
      </c>
      <c r="E21" s="284">
        <f>+E23</f>
        <v>7788.9999999999991</v>
      </c>
      <c r="F21" s="284">
        <f t="shared" ref="F21:G21" si="6">+F23</f>
        <v>7788.9999999999991</v>
      </c>
      <c r="G21" s="284">
        <f t="shared" si="6"/>
        <v>7788.9999999999991</v>
      </c>
      <c r="H21" s="274"/>
      <c r="I21" s="252"/>
      <c r="J21" s="252"/>
      <c r="K21" s="252"/>
    </row>
    <row r="22" spans="1:11">
      <c r="A22" s="252"/>
      <c r="B22" s="276"/>
      <c r="C22" s="276"/>
      <c r="D22" s="269" t="s">
        <v>347</v>
      </c>
      <c r="E22" s="269"/>
      <c r="F22" s="269"/>
      <c r="G22" s="269"/>
      <c r="H22" s="274"/>
      <c r="I22" s="252"/>
      <c r="J22" s="252"/>
      <c r="K22" s="252"/>
    </row>
    <row r="23" spans="1:11">
      <c r="A23" s="252"/>
      <c r="B23" s="271"/>
      <c r="C23" s="271"/>
      <c r="D23" s="279" t="s">
        <v>343</v>
      </c>
      <c r="E23" s="285">
        <f>+E24</f>
        <v>7788.9999999999991</v>
      </c>
      <c r="F23" s="285">
        <f t="shared" ref="F23:G23" si="7">+F24</f>
        <v>7788.9999999999991</v>
      </c>
      <c r="G23" s="285">
        <f t="shared" si="7"/>
        <v>7788.9999999999991</v>
      </c>
      <c r="H23" s="274"/>
      <c r="I23" s="252"/>
      <c r="J23" s="252"/>
      <c r="K23" s="252"/>
    </row>
    <row r="24" spans="1:11" ht="35.5">
      <c r="A24" s="252"/>
      <c r="B24" s="273"/>
      <c r="C24" s="273"/>
      <c r="D24" s="280" t="str">
        <f>+'Հավելված N 3'!C22</f>
        <v>Քարագլուխ բնակավայրի մարզամշակութային կենտրոն</v>
      </c>
      <c r="E24" s="275">
        <f>+G24</f>
        <v>7788.9999999999991</v>
      </c>
      <c r="F24" s="275">
        <f>+G24</f>
        <v>7788.9999999999991</v>
      </c>
      <c r="G24" s="275">
        <f>+'Հավելված N 3'!D22</f>
        <v>7788.9999999999991</v>
      </c>
      <c r="H24" s="274"/>
      <c r="I24" s="252"/>
      <c r="J24" s="252"/>
      <c r="K24" s="252"/>
    </row>
    <row r="25" spans="1:11" ht="33.35">
      <c r="A25" s="49"/>
      <c r="B25" s="18">
        <v>1236</v>
      </c>
      <c r="C25" s="16">
        <v>32002</v>
      </c>
      <c r="D25" s="25" t="s">
        <v>103</v>
      </c>
      <c r="E25" s="48">
        <f t="shared" ref="E25:G25" si="8">+E27</f>
        <v>-309709.09999999998</v>
      </c>
      <c r="F25" s="48">
        <f t="shared" si="8"/>
        <v>-702072.6</v>
      </c>
      <c r="G25" s="48">
        <f t="shared" si="8"/>
        <v>-991948.99999999988</v>
      </c>
      <c r="H25" s="49"/>
      <c r="I25" s="49"/>
      <c r="J25" s="49"/>
      <c r="K25" s="49"/>
    </row>
    <row r="26" spans="1:11">
      <c r="A26" s="49"/>
      <c r="B26" s="43"/>
      <c r="C26" s="43"/>
      <c r="D26" s="68" t="s">
        <v>16</v>
      </c>
      <c r="E26" s="46"/>
      <c r="F26" s="46"/>
      <c r="G26" s="46"/>
      <c r="H26" s="49"/>
      <c r="I26" s="49"/>
      <c r="J26" s="49"/>
      <c r="K26" s="49"/>
    </row>
    <row r="27" spans="1:11">
      <c r="A27" s="49"/>
      <c r="B27" s="44"/>
      <c r="C27" s="44"/>
      <c r="D27" s="24" t="s">
        <v>102</v>
      </c>
      <c r="E27" s="47">
        <f>-'Հավելված N 2'!G77</f>
        <v>-309709.09999999998</v>
      </c>
      <c r="F27" s="47">
        <f>-'Հավելված N 2'!H77</f>
        <v>-702072.6</v>
      </c>
      <c r="G27" s="47">
        <f>+'Հավելված N 3'!D25</f>
        <v>-991948.99999999988</v>
      </c>
      <c r="H27" s="49"/>
      <c r="I27" s="49"/>
      <c r="J27" s="49"/>
      <c r="K27" s="49"/>
    </row>
  </sheetData>
  <mergeCells count="7">
    <mergeCell ref="F1:G1"/>
    <mergeCell ref="F3:G3"/>
    <mergeCell ref="B6:G6"/>
    <mergeCell ref="B9:C9"/>
    <mergeCell ref="D9:D10"/>
    <mergeCell ref="E2:G2"/>
    <mergeCell ref="E9:G9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J54"/>
  <sheetViews>
    <sheetView tabSelected="1" zoomScale="70" zoomScaleNormal="70" workbookViewId="0">
      <selection activeCell="J45" sqref="J45:L45"/>
    </sheetView>
  </sheetViews>
  <sheetFormatPr defaultColWidth="8.796875" defaultRowHeight="17.75"/>
  <cols>
    <col min="1" max="1" width="6.3984375" style="79" bestFit="1" customWidth="1"/>
    <col min="2" max="2" width="9.69921875" style="79" customWidth="1"/>
    <col min="3" max="3" width="13.09765625" style="79" customWidth="1"/>
    <col min="4" max="4" width="16.69921875" style="80" customWidth="1"/>
    <col min="5" max="5" width="13.09765625" style="79" customWidth="1"/>
    <col min="6" max="6" width="15.3984375" style="79" customWidth="1"/>
    <col min="7" max="7" width="10.3984375" style="79" customWidth="1"/>
    <col min="8" max="8" width="22.59765625" style="79" customWidth="1"/>
    <col min="9" max="9" width="46.296875" style="79" customWidth="1"/>
    <col min="10" max="12" width="19.3984375" style="79" customWidth="1"/>
    <col min="13" max="16384" width="8.796875" style="79"/>
  </cols>
  <sheetData>
    <row r="1" spans="1:62" ht="28.5" customHeight="1">
      <c r="D1" s="21"/>
      <c r="E1" s="21"/>
      <c r="F1" s="21"/>
      <c r="G1" s="433"/>
      <c r="H1" s="433"/>
      <c r="J1" s="433" t="s">
        <v>219</v>
      </c>
      <c r="K1" s="433"/>
      <c r="L1" s="433"/>
    </row>
    <row r="2" spans="1:62" ht="17.75" customHeight="1">
      <c r="D2" s="22"/>
      <c r="E2" s="22"/>
      <c r="F2" s="23"/>
      <c r="H2" s="45"/>
      <c r="I2" s="45"/>
      <c r="J2" s="432" t="s">
        <v>71</v>
      </c>
      <c r="K2" s="432"/>
      <c r="L2" s="432"/>
    </row>
    <row r="3" spans="1:62">
      <c r="D3" s="22"/>
      <c r="E3" s="22"/>
      <c r="F3" s="23"/>
      <c r="G3" s="432"/>
      <c r="H3" s="432"/>
      <c r="J3" s="432" t="s">
        <v>20</v>
      </c>
      <c r="K3" s="432"/>
      <c r="L3" s="432"/>
    </row>
    <row r="4" spans="1:62">
      <c r="D4" s="22"/>
      <c r="E4" s="22"/>
      <c r="F4" s="23"/>
      <c r="G4" s="45"/>
      <c r="H4" s="45"/>
      <c r="I4" s="45"/>
    </row>
    <row r="5" spans="1:62">
      <c r="D5" s="22"/>
      <c r="E5" s="22"/>
      <c r="F5" s="23"/>
      <c r="G5" s="45"/>
      <c r="H5" s="45"/>
      <c r="I5" s="45"/>
    </row>
    <row r="6" spans="1:62">
      <c r="A6" s="420" t="s">
        <v>374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</row>
    <row r="9" spans="1:62" ht="61.8" customHeight="1">
      <c r="A9" s="362" t="s">
        <v>86</v>
      </c>
      <c r="B9" s="362" t="s">
        <v>87</v>
      </c>
      <c r="C9" s="362"/>
      <c r="D9" s="362" t="s">
        <v>88</v>
      </c>
      <c r="E9" s="362"/>
      <c r="F9" s="362"/>
      <c r="G9" s="362"/>
      <c r="H9" s="362" t="s">
        <v>89</v>
      </c>
      <c r="I9" s="362" t="s">
        <v>90</v>
      </c>
      <c r="J9" s="427" t="s">
        <v>47</v>
      </c>
      <c r="K9" s="428"/>
      <c r="L9" s="429"/>
    </row>
    <row r="10" spans="1:62" ht="51.05" customHeight="1">
      <c r="A10" s="362"/>
      <c r="B10" s="65" t="s">
        <v>97</v>
      </c>
      <c r="C10" s="65" t="s">
        <v>96</v>
      </c>
      <c r="D10" s="65" t="s">
        <v>91</v>
      </c>
      <c r="E10" s="65" t="s">
        <v>96</v>
      </c>
      <c r="F10" s="65" t="s">
        <v>98</v>
      </c>
      <c r="G10" s="65" t="s">
        <v>92</v>
      </c>
      <c r="H10" s="362"/>
      <c r="I10" s="362"/>
      <c r="J10" s="65" t="s">
        <v>93</v>
      </c>
      <c r="K10" s="65" t="s">
        <v>94</v>
      </c>
      <c r="L10" s="65" t="s">
        <v>95</v>
      </c>
    </row>
    <row r="11" spans="1:62" s="85" customFormat="1" ht="48.5" customHeight="1">
      <c r="A11" s="426" t="s">
        <v>99</v>
      </c>
      <c r="B11" s="426"/>
      <c r="C11" s="426"/>
      <c r="D11" s="426"/>
      <c r="E11" s="426"/>
      <c r="F11" s="426"/>
      <c r="G11" s="426"/>
      <c r="H11" s="426"/>
      <c r="I11" s="426"/>
      <c r="J11" s="143">
        <f>+J13+J45</f>
        <v>0</v>
      </c>
      <c r="K11" s="143">
        <f t="shared" ref="K11:L11" si="0">+K13</f>
        <v>0</v>
      </c>
      <c r="L11" s="143">
        <f t="shared" si="0"/>
        <v>0</v>
      </c>
    </row>
    <row r="12" spans="1:62" s="78" customFormat="1" ht="16.7">
      <c r="A12" s="430" t="s">
        <v>70</v>
      </c>
      <c r="B12" s="430"/>
      <c r="C12" s="430"/>
      <c r="D12" s="430"/>
      <c r="E12" s="430"/>
      <c r="F12" s="430"/>
      <c r="G12" s="430"/>
      <c r="H12" s="430"/>
      <c r="I12" s="430"/>
      <c r="J12" s="20"/>
      <c r="K12" s="20"/>
      <c r="L12" s="20"/>
    </row>
    <row r="13" spans="1:62" s="83" customFormat="1" ht="29.95" customHeight="1">
      <c r="A13" s="431" t="s">
        <v>100</v>
      </c>
      <c r="B13" s="431"/>
      <c r="C13" s="431"/>
      <c r="D13" s="431"/>
      <c r="E13" s="431"/>
      <c r="F13" s="431"/>
      <c r="G13" s="431"/>
      <c r="H13" s="431"/>
      <c r="I13" s="431"/>
      <c r="J13" s="144">
        <f>+J14+J20+J27</f>
        <v>0</v>
      </c>
      <c r="K13" s="144">
        <f t="shared" ref="K13:L13" si="1">+K14+K20+K27</f>
        <v>0</v>
      </c>
      <c r="L13" s="144">
        <f t="shared" si="1"/>
        <v>0</v>
      </c>
    </row>
    <row r="14" spans="1:62" s="81" customFormat="1">
      <c r="A14" s="434"/>
      <c r="B14" s="359">
        <v>1163</v>
      </c>
      <c r="C14" s="452" t="s">
        <v>371</v>
      </c>
      <c r="D14" s="452"/>
      <c r="E14" s="452"/>
      <c r="F14" s="452"/>
      <c r="G14" s="452"/>
      <c r="H14" s="452"/>
      <c r="I14" s="452"/>
      <c r="J14" s="345">
        <f>+J15</f>
        <v>-7788.9999999999991</v>
      </c>
      <c r="K14" s="345">
        <f t="shared" ref="K14:L14" si="2">+K15</f>
        <v>-7788.9999999999991</v>
      </c>
      <c r="L14" s="345">
        <f t="shared" si="2"/>
        <v>-7788.9999999999991</v>
      </c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/>
      <c r="Z14" s="344"/>
      <c r="AA14" s="344"/>
      <c r="AB14" s="344"/>
      <c r="AC14" s="344"/>
      <c r="AD14" s="344"/>
      <c r="AE14" s="344"/>
      <c r="AF14" s="344"/>
      <c r="AG14" s="344"/>
      <c r="AH14" s="344"/>
      <c r="AI14" s="344"/>
      <c r="AJ14" s="344"/>
      <c r="AK14" s="344"/>
      <c r="AL14" s="344"/>
      <c r="AM14" s="344"/>
      <c r="AN14" s="344"/>
      <c r="AO14" s="344"/>
      <c r="AP14" s="344"/>
      <c r="AQ14" s="344"/>
      <c r="AR14" s="344"/>
      <c r="AS14" s="344"/>
      <c r="AT14" s="344"/>
      <c r="AU14" s="344"/>
      <c r="AV14" s="344"/>
      <c r="AW14" s="344"/>
      <c r="AX14" s="344"/>
      <c r="AY14" s="344"/>
      <c r="AZ14" s="344"/>
      <c r="BA14" s="344"/>
      <c r="BB14" s="344"/>
      <c r="BC14" s="344"/>
      <c r="BD14" s="344"/>
      <c r="BE14" s="344"/>
      <c r="BF14" s="344"/>
      <c r="BG14" s="344"/>
      <c r="BH14" s="344"/>
      <c r="BI14" s="344"/>
      <c r="BJ14" s="344"/>
    </row>
    <row r="15" spans="1:62" s="82" customFormat="1" ht="34.950000000000003" customHeight="1">
      <c r="A15" s="435"/>
      <c r="B15" s="453"/>
      <c r="C15" s="454"/>
      <c r="D15" s="349" t="s">
        <v>357</v>
      </c>
      <c r="E15" s="452" t="s">
        <v>339</v>
      </c>
      <c r="F15" s="452"/>
      <c r="G15" s="452"/>
      <c r="H15" s="452"/>
      <c r="I15" s="452"/>
      <c r="J15" s="350">
        <f>+'Հավելված N 1'!G17</f>
        <v>-7788.9999999999991</v>
      </c>
      <c r="K15" s="350">
        <f>+'Հավելված N 1'!H17</f>
        <v>-7788.9999999999991</v>
      </c>
      <c r="L15" s="350">
        <f>+'Հավելված N 1'!I17</f>
        <v>-7788.9999999999991</v>
      </c>
      <c r="M15" s="351"/>
      <c r="N15" s="351"/>
      <c r="O15" s="351"/>
      <c r="P15" s="351"/>
      <c r="Q15" s="351"/>
      <c r="R15" s="351"/>
      <c r="S15" s="351"/>
      <c r="T15" s="351"/>
      <c r="U15" s="351"/>
      <c r="V15" s="351"/>
      <c r="W15" s="351"/>
      <c r="X15" s="351"/>
      <c r="Y15" s="351"/>
      <c r="Z15" s="351"/>
      <c r="AA15" s="351"/>
      <c r="AB15" s="351"/>
      <c r="AC15" s="351"/>
      <c r="AD15" s="351"/>
      <c r="AE15" s="351"/>
      <c r="AF15" s="351"/>
      <c r="AG15" s="351"/>
      <c r="AH15" s="351"/>
      <c r="AI15" s="351"/>
      <c r="AJ15" s="351"/>
      <c r="AK15" s="351"/>
      <c r="AL15" s="351"/>
      <c r="AM15" s="351"/>
      <c r="AN15" s="351"/>
      <c r="AO15" s="351"/>
      <c r="AP15" s="351"/>
      <c r="AQ15" s="351"/>
      <c r="AR15" s="351"/>
      <c r="AS15" s="351"/>
      <c r="AT15" s="351"/>
      <c r="AU15" s="351"/>
      <c r="AV15" s="351"/>
      <c r="AW15" s="351"/>
      <c r="AX15" s="351"/>
      <c r="AY15" s="351"/>
      <c r="AZ15" s="351"/>
      <c r="BA15" s="351"/>
      <c r="BB15" s="351"/>
      <c r="BC15" s="351"/>
      <c r="BD15" s="351"/>
      <c r="BE15" s="351"/>
      <c r="BF15" s="351"/>
      <c r="BG15" s="351"/>
      <c r="BH15" s="351"/>
      <c r="BI15" s="351"/>
      <c r="BJ15" s="351"/>
    </row>
    <row r="16" spans="1:62" s="81" customFormat="1" ht="33.85" customHeight="1">
      <c r="A16" s="435"/>
      <c r="B16" s="453"/>
      <c r="C16" s="455"/>
      <c r="D16" s="454"/>
      <c r="E16" s="454"/>
      <c r="F16" s="456" t="s">
        <v>372</v>
      </c>
      <c r="G16" s="456"/>
      <c r="H16" s="456"/>
      <c r="I16" s="456"/>
      <c r="J16" s="456"/>
      <c r="K16" s="456"/>
      <c r="L16" s="456"/>
      <c r="M16" s="360"/>
      <c r="N16" s="344"/>
      <c r="O16" s="344"/>
      <c r="P16" s="344"/>
      <c r="Q16" s="344"/>
      <c r="R16" s="344"/>
      <c r="S16" s="344"/>
      <c r="T16" s="344"/>
      <c r="U16" s="344"/>
      <c r="V16" s="344"/>
      <c r="W16" s="344"/>
      <c r="X16" s="344"/>
      <c r="Y16" s="344"/>
      <c r="Z16" s="344"/>
      <c r="AA16" s="344"/>
      <c r="AB16" s="344"/>
      <c r="AC16" s="344"/>
      <c r="AD16" s="344"/>
      <c r="AE16" s="344"/>
      <c r="AF16" s="344"/>
      <c r="AG16" s="344"/>
      <c r="AH16" s="344"/>
      <c r="AI16" s="344"/>
      <c r="AJ16" s="344"/>
      <c r="AK16" s="344"/>
      <c r="AL16" s="344"/>
      <c r="AM16" s="344"/>
      <c r="AN16" s="344"/>
      <c r="AO16" s="344"/>
      <c r="AP16" s="344"/>
      <c r="AQ16" s="344"/>
      <c r="AR16" s="344"/>
      <c r="AS16" s="344"/>
      <c r="AT16" s="344"/>
      <c r="AU16" s="344"/>
      <c r="AV16" s="344"/>
      <c r="AW16" s="344"/>
      <c r="AX16" s="344"/>
      <c r="AY16" s="344"/>
      <c r="AZ16" s="344"/>
      <c r="BA16" s="344"/>
      <c r="BB16" s="344"/>
      <c r="BC16" s="344"/>
      <c r="BD16" s="344"/>
      <c r="BE16" s="344"/>
      <c r="BF16" s="344"/>
      <c r="BG16" s="344"/>
      <c r="BH16" s="344"/>
      <c r="BI16" s="344"/>
      <c r="BJ16" s="344"/>
    </row>
    <row r="17" spans="1:62" s="81" customFormat="1" ht="17.75" customHeight="1">
      <c r="A17" s="435"/>
      <c r="B17" s="453"/>
      <c r="C17" s="455"/>
      <c r="D17" s="455"/>
      <c r="E17" s="455"/>
      <c r="F17" s="454"/>
      <c r="G17" s="449" t="s">
        <v>61</v>
      </c>
      <c r="H17" s="450"/>
      <c r="I17" s="450"/>
      <c r="J17" s="450"/>
      <c r="K17" s="450"/>
      <c r="L17" s="451"/>
      <c r="M17" s="339"/>
      <c r="N17" s="339"/>
      <c r="O17" s="339"/>
      <c r="P17" s="339"/>
      <c r="Q17" s="339"/>
      <c r="R17" s="339"/>
      <c r="S17" s="339"/>
      <c r="T17" s="339"/>
      <c r="U17" s="339"/>
      <c r="V17" s="339"/>
      <c r="W17" s="339"/>
      <c r="X17" s="339"/>
      <c r="Y17" s="339"/>
      <c r="Z17" s="339"/>
      <c r="AA17" s="339"/>
      <c r="AB17" s="339"/>
      <c r="AC17" s="339"/>
      <c r="AD17" s="339"/>
      <c r="AE17" s="339"/>
      <c r="AF17" s="339"/>
      <c r="AG17" s="339"/>
      <c r="AH17" s="339"/>
      <c r="AI17" s="339"/>
      <c r="AJ17" s="339"/>
      <c r="AK17" s="339"/>
      <c r="AL17" s="339"/>
      <c r="AM17" s="339"/>
      <c r="AN17" s="339"/>
      <c r="AO17" s="339"/>
      <c r="AP17" s="339"/>
      <c r="AQ17" s="339"/>
      <c r="AR17" s="339"/>
      <c r="AS17" s="339"/>
      <c r="AT17" s="339"/>
      <c r="AU17" s="339"/>
      <c r="AV17" s="339"/>
      <c r="AW17" s="339"/>
      <c r="AX17" s="339"/>
      <c r="AY17" s="339"/>
      <c r="AZ17" s="339"/>
      <c r="BA17" s="339"/>
      <c r="BB17" s="339"/>
      <c r="BC17" s="339"/>
      <c r="BD17" s="339"/>
      <c r="BE17" s="339"/>
      <c r="BF17" s="339"/>
      <c r="BG17" s="339"/>
      <c r="BH17" s="339"/>
      <c r="BI17" s="339"/>
      <c r="BJ17" s="339"/>
    </row>
    <row r="18" spans="1:62" s="81" customFormat="1">
      <c r="A18" s="435"/>
      <c r="B18" s="453"/>
      <c r="C18" s="455"/>
      <c r="D18" s="455"/>
      <c r="E18" s="455"/>
      <c r="F18" s="455"/>
      <c r="G18" s="358"/>
      <c r="H18" s="449" t="s">
        <v>373</v>
      </c>
      <c r="I18" s="450"/>
      <c r="J18" s="450"/>
      <c r="K18" s="450"/>
      <c r="L18" s="451"/>
      <c r="M18" s="339"/>
      <c r="N18" s="339"/>
      <c r="O18" s="339"/>
      <c r="P18" s="339"/>
      <c r="Q18" s="339"/>
      <c r="R18" s="339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339"/>
      <c r="AM18" s="339"/>
      <c r="AN18" s="339"/>
      <c r="AO18" s="339"/>
      <c r="AP18" s="339"/>
      <c r="AQ18" s="339"/>
      <c r="AR18" s="339"/>
      <c r="AS18" s="339"/>
      <c r="AT18" s="339"/>
      <c r="AU18" s="339"/>
      <c r="AV18" s="339"/>
      <c r="AW18" s="339"/>
      <c r="AX18" s="339"/>
      <c r="AY18" s="339"/>
      <c r="AZ18" s="339"/>
      <c r="BA18" s="339"/>
      <c r="BB18" s="339"/>
      <c r="BC18" s="339"/>
      <c r="BD18" s="339"/>
      <c r="BE18" s="339"/>
      <c r="BF18" s="339"/>
      <c r="BG18" s="339"/>
      <c r="BH18" s="339"/>
      <c r="BI18" s="339"/>
      <c r="BJ18" s="339"/>
    </row>
    <row r="19" spans="1:62" s="82" customFormat="1" ht="8.6" customHeight="1">
      <c r="A19" s="435"/>
      <c r="B19" s="346"/>
      <c r="C19" s="346"/>
      <c r="D19" s="346"/>
      <c r="E19" s="346"/>
      <c r="F19" s="346"/>
      <c r="G19" s="346"/>
      <c r="H19" s="346"/>
      <c r="I19" s="346"/>
      <c r="J19" s="346"/>
      <c r="K19" s="346"/>
      <c r="L19" s="353"/>
      <c r="M19" s="339"/>
      <c r="N19" s="339"/>
      <c r="O19" s="339"/>
      <c r="P19" s="339"/>
      <c r="Q19" s="339"/>
      <c r="R19" s="339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339"/>
      <c r="AM19" s="339"/>
      <c r="AN19" s="339"/>
      <c r="AO19" s="339"/>
      <c r="AP19" s="339"/>
      <c r="AQ19" s="339"/>
      <c r="AR19" s="339"/>
      <c r="AS19" s="339"/>
      <c r="AT19" s="339"/>
      <c r="AU19" s="339"/>
      <c r="AV19" s="339"/>
      <c r="AW19" s="339"/>
      <c r="AX19" s="339"/>
      <c r="AY19" s="339"/>
      <c r="AZ19" s="339"/>
      <c r="BA19" s="339"/>
      <c r="BB19" s="339"/>
      <c r="BC19" s="339"/>
      <c r="BD19" s="339"/>
      <c r="BE19" s="339"/>
      <c r="BF19" s="339"/>
      <c r="BG19" s="339"/>
      <c r="BH19" s="339"/>
      <c r="BI19" s="339"/>
      <c r="BJ19" s="339"/>
    </row>
    <row r="20" spans="1:62" s="81" customFormat="1" ht="33.85" customHeight="1">
      <c r="A20" s="435"/>
      <c r="B20" s="342">
        <v>1196</v>
      </c>
      <c r="C20" s="444" t="s">
        <v>336</v>
      </c>
      <c r="D20" s="444"/>
      <c r="E20" s="444"/>
      <c r="F20" s="444"/>
      <c r="G20" s="444"/>
      <c r="H20" s="444"/>
      <c r="I20" s="444"/>
      <c r="J20" s="336">
        <f>+J21</f>
        <v>7788.9999999999991</v>
      </c>
      <c r="K20" s="336">
        <f t="shared" ref="K20:L20" si="3">+K21</f>
        <v>7788.9999999999991</v>
      </c>
      <c r="L20" s="336">
        <f t="shared" si="3"/>
        <v>7788.9999999999991</v>
      </c>
      <c r="M20" s="334"/>
      <c r="N20" s="334"/>
      <c r="O20" s="334"/>
      <c r="P20" s="334"/>
      <c r="Q20" s="334"/>
      <c r="R20" s="334"/>
      <c r="S20" s="334"/>
      <c r="T20" s="334"/>
      <c r="U20" s="334"/>
      <c r="V20" s="334"/>
      <c r="W20" s="334"/>
      <c r="X20" s="334"/>
      <c r="Y20" s="334"/>
      <c r="Z20" s="334"/>
      <c r="AA20" s="334"/>
      <c r="AB20" s="334"/>
      <c r="AC20" s="334"/>
      <c r="AD20" s="334"/>
      <c r="AE20" s="334"/>
      <c r="AF20" s="334"/>
      <c r="AG20" s="334"/>
      <c r="AH20" s="334"/>
      <c r="AI20" s="334"/>
      <c r="AJ20" s="334"/>
      <c r="AK20" s="334"/>
      <c r="AL20" s="334"/>
      <c r="AM20" s="334"/>
      <c r="AN20" s="334"/>
      <c r="AO20" s="334"/>
      <c r="AP20" s="334"/>
      <c r="AQ20" s="334"/>
      <c r="AR20" s="334"/>
      <c r="AS20" s="334"/>
      <c r="AT20" s="334"/>
      <c r="AU20" s="334"/>
      <c r="AV20" s="334"/>
      <c r="AW20" s="334"/>
      <c r="AX20" s="334"/>
      <c r="AY20" s="334"/>
      <c r="AZ20" s="334"/>
      <c r="BA20" s="334"/>
      <c r="BB20" s="334"/>
      <c r="BC20" s="334"/>
      <c r="BD20" s="334"/>
      <c r="BE20" s="334"/>
      <c r="BF20" s="334"/>
      <c r="BG20" s="334"/>
      <c r="BH20" s="334"/>
      <c r="BI20" s="334"/>
      <c r="BJ20" s="334"/>
    </row>
    <row r="21" spans="1:62" s="81" customFormat="1" ht="17.75" customHeight="1">
      <c r="A21" s="435"/>
      <c r="B21" s="448"/>
      <c r="C21" s="445"/>
      <c r="D21" s="342" t="s">
        <v>362</v>
      </c>
      <c r="E21" s="444" t="s">
        <v>342</v>
      </c>
      <c r="F21" s="444"/>
      <c r="G21" s="444"/>
      <c r="H21" s="444"/>
      <c r="I21" s="444"/>
      <c r="J21" s="338">
        <f>+'Հավելված N 1'!G19</f>
        <v>7788.9999999999991</v>
      </c>
      <c r="K21" s="338">
        <f>+'Հավելված N 1'!H19</f>
        <v>7788.9999999999991</v>
      </c>
      <c r="L21" s="338">
        <f>+'Հավելված N 1'!I19</f>
        <v>7788.9999999999991</v>
      </c>
      <c r="M21" s="334"/>
      <c r="N21" s="334"/>
      <c r="O21" s="334"/>
      <c r="P21" s="334"/>
      <c r="Q21" s="334"/>
      <c r="R21" s="334"/>
      <c r="S21" s="334"/>
      <c r="T21" s="334"/>
      <c r="U21" s="334"/>
      <c r="V21" s="334"/>
      <c r="W21" s="334"/>
      <c r="X21" s="334"/>
      <c r="Y21" s="334"/>
      <c r="Z21" s="334"/>
      <c r="AA21" s="334"/>
      <c r="AB21" s="334"/>
      <c r="AC21" s="334"/>
      <c r="AD21" s="334"/>
      <c r="AE21" s="334"/>
      <c r="AF21" s="334"/>
      <c r="AG21" s="334"/>
      <c r="AH21" s="334"/>
      <c r="AI21" s="334"/>
      <c r="AJ21" s="334"/>
      <c r="AK21" s="334"/>
      <c r="AL21" s="334"/>
      <c r="AM21" s="334"/>
      <c r="AN21" s="334"/>
      <c r="AO21" s="334"/>
      <c r="AP21" s="334"/>
      <c r="AQ21" s="334"/>
      <c r="AR21" s="334"/>
      <c r="AS21" s="334"/>
      <c r="AT21" s="334"/>
      <c r="AU21" s="334"/>
      <c r="AV21" s="334"/>
      <c r="AW21" s="334"/>
      <c r="AX21" s="334"/>
      <c r="AY21" s="334"/>
      <c r="AZ21" s="334"/>
      <c r="BA21" s="334"/>
      <c r="BB21" s="334"/>
      <c r="BC21" s="334"/>
      <c r="BD21" s="334"/>
      <c r="BE21" s="334"/>
      <c r="BF21" s="334"/>
      <c r="BG21" s="334"/>
      <c r="BH21" s="334"/>
      <c r="BI21" s="334"/>
      <c r="BJ21" s="334"/>
    </row>
    <row r="22" spans="1:62" s="81" customFormat="1">
      <c r="A22" s="435"/>
      <c r="B22" s="448"/>
      <c r="C22" s="445"/>
      <c r="D22" s="395"/>
      <c r="E22" s="395"/>
      <c r="F22" s="444" t="s">
        <v>366</v>
      </c>
      <c r="G22" s="444"/>
      <c r="H22" s="444"/>
      <c r="I22" s="444"/>
      <c r="J22" s="444"/>
      <c r="K22" s="444"/>
      <c r="L22" s="444"/>
      <c r="M22" s="334"/>
      <c r="N22" s="334"/>
      <c r="O22" s="334"/>
      <c r="P22" s="334"/>
      <c r="Q22" s="334"/>
      <c r="R22" s="334"/>
      <c r="S22" s="334"/>
      <c r="T22" s="334"/>
      <c r="U22" s="334"/>
      <c r="V22" s="334"/>
      <c r="W22" s="334"/>
      <c r="X22" s="334"/>
      <c r="Y22" s="334"/>
      <c r="Z22" s="334"/>
      <c r="AA22" s="334"/>
      <c r="AB22" s="334"/>
      <c r="AC22" s="334"/>
      <c r="AD22" s="334"/>
      <c r="AE22" s="334"/>
      <c r="AF22" s="334"/>
      <c r="AG22" s="334"/>
      <c r="AH22" s="334"/>
      <c r="AI22" s="334"/>
      <c r="AJ22" s="334"/>
      <c r="AK22" s="334"/>
      <c r="AL22" s="334"/>
      <c r="AM22" s="334"/>
      <c r="AN22" s="334"/>
      <c r="AO22" s="334"/>
      <c r="AP22" s="334"/>
      <c r="AQ22" s="334"/>
      <c r="AR22" s="334"/>
      <c r="AS22" s="334"/>
      <c r="AT22" s="334"/>
      <c r="AU22" s="334"/>
      <c r="AV22" s="334"/>
      <c r="AW22" s="334"/>
      <c r="AX22" s="334"/>
      <c r="AY22" s="334"/>
      <c r="AZ22" s="334"/>
      <c r="BA22" s="334"/>
      <c r="BB22" s="334"/>
      <c r="BC22" s="334"/>
      <c r="BD22" s="334"/>
      <c r="BE22" s="334"/>
      <c r="BF22" s="334"/>
      <c r="BG22" s="334"/>
      <c r="BH22" s="334"/>
      <c r="BI22" s="334"/>
      <c r="BJ22" s="334"/>
    </row>
    <row r="23" spans="1:62" s="81" customFormat="1">
      <c r="A23" s="435"/>
      <c r="B23" s="448"/>
      <c r="C23" s="445"/>
      <c r="D23" s="396"/>
      <c r="E23" s="396"/>
      <c r="F23" s="395"/>
      <c r="G23" s="444" t="s">
        <v>367</v>
      </c>
      <c r="H23" s="444"/>
      <c r="I23" s="444"/>
      <c r="J23" s="444"/>
      <c r="K23" s="444"/>
      <c r="L23" s="444"/>
      <c r="M23" s="334"/>
      <c r="N23" s="334"/>
      <c r="O23" s="334"/>
      <c r="P23" s="334"/>
      <c r="Q23" s="334"/>
      <c r="R23" s="334"/>
      <c r="S23" s="334"/>
      <c r="T23" s="334"/>
      <c r="U23" s="334"/>
      <c r="V23" s="334"/>
      <c r="W23" s="334"/>
      <c r="X23" s="334"/>
      <c r="Y23" s="334"/>
      <c r="Z23" s="334"/>
      <c r="AA23" s="334"/>
      <c r="AB23" s="334"/>
      <c r="AC23" s="334"/>
      <c r="AD23" s="334"/>
      <c r="AE23" s="334"/>
      <c r="AF23" s="334"/>
      <c r="AG23" s="334"/>
      <c r="AH23" s="334"/>
      <c r="AI23" s="334"/>
      <c r="AJ23" s="334"/>
      <c r="AK23" s="334"/>
      <c r="AL23" s="334"/>
      <c r="AM23" s="334"/>
      <c r="AN23" s="334"/>
      <c r="AO23" s="334"/>
      <c r="AP23" s="334"/>
      <c r="AQ23" s="334"/>
      <c r="AR23" s="334"/>
      <c r="AS23" s="334"/>
      <c r="AT23" s="334"/>
      <c r="AU23" s="334"/>
      <c r="AV23" s="334"/>
      <c r="AW23" s="334"/>
      <c r="AX23" s="334"/>
      <c r="AY23" s="334"/>
      <c r="AZ23" s="334"/>
      <c r="BA23" s="334"/>
      <c r="BB23" s="334"/>
      <c r="BC23" s="334"/>
      <c r="BD23" s="334"/>
      <c r="BE23" s="334"/>
      <c r="BF23" s="334"/>
      <c r="BG23" s="334"/>
      <c r="BH23" s="334"/>
      <c r="BI23" s="334"/>
      <c r="BJ23" s="334"/>
    </row>
    <row r="24" spans="1:62" s="81" customFormat="1">
      <c r="A24" s="435"/>
      <c r="B24" s="448"/>
      <c r="C24" s="445"/>
      <c r="D24" s="396"/>
      <c r="E24" s="396"/>
      <c r="F24" s="396"/>
      <c r="G24" s="395"/>
      <c r="H24" s="446" t="s">
        <v>368</v>
      </c>
      <c r="I24" s="440"/>
      <c r="J24" s="440"/>
      <c r="K24" s="440"/>
      <c r="L24" s="447"/>
      <c r="M24" s="334"/>
      <c r="N24" s="334"/>
      <c r="O24" s="334"/>
      <c r="P24" s="334"/>
      <c r="Q24" s="334"/>
      <c r="R24" s="334"/>
      <c r="S24" s="334"/>
      <c r="T24" s="334"/>
      <c r="U24" s="334"/>
      <c r="V24" s="334"/>
      <c r="W24" s="334"/>
      <c r="X24" s="334"/>
      <c r="Y24" s="334"/>
      <c r="Z24" s="334"/>
      <c r="AA24" s="334"/>
      <c r="AB24" s="334"/>
      <c r="AC24" s="334"/>
      <c r="AD24" s="334"/>
      <c r="AE24" s="334"/>
      <c r="AF24" s="334"/>
      <c r="AG24" s="334"/>
      <c r="AH24" s="334"/>
      <c r="AI24" s="334"/>
      <c r="AJ24" s="334"/>
      <c r="AK24" s="334"/>
      <c r="AL24" s="334"/>
      <c r="AM24" s="334"/>
      <c r="AN24" s="334"/>
      <c r="AO24" s="334"/>
      <c r="AP24" s="334"/>
      <c r="AQ24" s="334"/>
      <c r="AR24" s="334"/>
      <c r="AS24" s="334"/>
      <c r="AT24" s="334"/>
      <c r="AU24" s="334"/>
      <c r="AV24" s="334"/>
      <c r="AW24" s="334"/>
      <c r="AX24" s="334"/>
      <c r="AY24" s="334"/>
      <c r="AZ24" s="334"/>
      <c r="BA24" s="334"/>
      <c r="BB24" s="334"/>
      <c r="BC24" s="334"/>
      <c r="BD24" s="334"/>
      <c r="BE24" s="334"/>
      <c r="BF24" s="334"/>
      <c r="BG24" s="334"/>
      <c r="BH24" s="334"/>
      <c r="BI24" s="334"/>
      <c r="BJ24" s="334"/>
    </row>
    <row r="25" spans="1:62" s="81" customFormat="1" ht="35.5">
      <c r="A25" s="435"/>
      <c r="B25" s="448"/>
      <c r="C25" s="445"/>
      <c r="D25" s="397"/>
      <c r="E25" s="397"/>
      <c r="F25" s="397"/>
      <c r="G25" s="397"/>
      <c r="H25" s="343"/>
      <c r="I25" s="340" t="s">
        <v>369</v>
      </c>
      <c r="J25" s="340">
        <v>1</v>
      </c>
      <c r="K25" s="340" t="s">
        <v>370</v>
      </c>
      <c r="L25" s="340">
        <v>1</v>
      </c>
      <c r="M25" s="334"/>
      <c r="N25" s="334"/>
      <c r="O25" s="334"/>
      <c r="P25" s="334"/>
      <c r="Q25" s="334"/>
      <c r="R25" s="334"/>
      <c r="S25" s="334"/>
      <c r="T25" s="334"/>
      <c r="U25" s="334"/>
      <c r="V25" s="334"/>
      <c r="W25" s="334"/>
      <c r="X25" s="334"/>
      <c r="Y25" s="334"/>
      <c r="Z25" s="334"/>
      <c r="AA25" s="334"/>
      <c r="AB25" s="334"/>
      <c r="AC25" s="334"/>
      <c r="AD25" s="334"/>
      <c r="AE25" s="334"/>
      <c r="AF25" s="334"/>
      <c r="AG25" s="334"/>
      <c r="AH25" s="334"/>
      <c r="AI25" s="334"/>
      <c r="AJ25" s="334"/>
      <c r="AK25" s="334"/>
      <c r="AL25" s="334"/>
      <c r="AM25" s="334"/>
      <c r="AN25" s="334"/>
      <c r="AO25" s="334"/>
      <c r="AP25" s="334"/>
      <c r="AQ25" s="334"/>
      <c r="AR25" s="334"/>
      <c r="AS25" s="334"/>
      <c r="AT25" s="334"/>
      <c r="AU25" s="334"/>
      <c r="AV25" s="334"/>
      <c r="AW25" s="334"/>
      <c r="AX25" s="334"/>
      <c r="AY25" s="334"/>
      <c r="AZ25" s="334"/>
      <c r="BA25" s="334"/>
      <c r="BB25" s="334"/>
      <c r="BC25" s="334"/>
      <c r="BD25" s="334"/>
      <c r="BE25" s="334"/>
      <c r="BF25" s="334"/>
      <c r="BG25" s="334"/>
      <c r="BH25" s="334"/>
      <c r="BI25" s="334"/>
      <c r="BJ25" s="334"/>
    </row>
    <row r="26" spans="1:62" s="81" customFormat="1" ht="8.6" customHeight="1">
      <c r="A26" s="435"/>
      <c r="B26" s="337"/>
      <c r="C26" s="337"/>
      <c r="D26" s="337"/>
      <c r="E26" s="337"/>
      <c r="F26" s="337"/>
      <c r="G26" s="337"/>
      <c r="H26" s="337"/>
      <c r="I26" s="337"/>
      <c r="J26" s="337"/>
      <c r="K26" s="337"/>
      <c r="L26" s="341"/>
      <c r="M26" s="335"/>
      <c r="N26" s="335"/>
      <c r="O26" s="335"/>
      <c r="P26" s="335"/>
      <c r="Q26" s="335"/>
      <c r="R26" s="335"/>
      <c r="S26" s="335"/>
      <c r="T26" s="335"/>
      <c r="U26" s="335"/>
      <c r="V26" s="335"/>
      <c r="W26" s="335"/>
      <c r="X26" s="335"/>
      <c r="Y26" s="335"/>
      <c r="Z26" s="335"/>
      <c r="AA26" s="335"/>
      <c r="AB26" s="335"/>
      <c r="AC26" s="335"/>
      <c r="AD26" s="335"/>
      <c r="AE26" s="335"/>
      <c r="AF26" s="335"/>
      <c r="AG26" s="335"/>
      <c r="AH26" s="335"/>
      <c r="AI26" s="335"/>
      <c r="AJ26" s="335"/>
      <c r="AK26" s="335"/>
      <c r="AL26" s="335"/>
      <c r="AM26" s="335"/>
      <c r="AN26" s="335"/>
      <c r="AO26" s="335"/>
      <c r="AP26" s="335"/>
      <c r="AQ26" s="335"/>
      <c r="AR26" s="335"/>
      <c r="AS26" s="335"/>
      <c r="AT26" s="335"/>
      <c r="AU26" s="335"/>
      <c r="AV26" s="335"/>
      <c r="AW26" s="335"/>
      <c r="AX26" s="335"/>
      <c r="AY26" s="335"/>
      <c r="AZ26" s="335"/>
      <c r="BA26" s="335"/>
      <c r="BB26" s="335"/>
      <c r="BC26" s="335"/>
      <c r="BD26" s="335"/>
      <c r="BE26" s="335"/>
      <c r="BF26" s="335"/>
      <c r="BG26" s="335"/>
      <c r="BH26" s="335"/>
      <c r="BI26" s="335"/>
      <c r="BJ26" s="335"/>
    </row>
    <row r="27" spans="1:62" s="82" customFormat="1" ht="17.75" customHeight="1">
      <c r="A27" s="435"/>
      <c r="B27" s="69">
        <v>1236</v>
      </c>
      <c r="C27" s="425" t="s">
        <v>60</v>
      </c>
      <c r="D27" s="425"/>
      <c r="E27" s="425"/>
      <c r="F27" s="425"/>
      <c r="G27" s="425"/>
      <c r="H27" s="425"/>
      <c r="I27" s="425"/>
      <c r="J27" s="62">
        <f>+J28+J32+J40</f>
        <v>0</v>
      </c>
      <c r="K27" s="62">
        <f t="shared" ref="K27:L27" si="4">+K28+K32+K40</f>
        <v>0</v>
      </c>
      <c r="L27" s="62">
        <f t="shared" si="4"/>
        <v>0</v>
      </c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</row>
    <row r="28" spans="1:62" s="81" customFormat="1" ht="33.85" customHeight="1">
      <c r="A28" s="435"/>
      <c r="B28" s="424"/>
      <c r="C28" s="424"/>
      <c r="D28" s="54" t="s">
        <v>108</v>
      </c>
      <c r="E28" s="425" t="s">
        <v>109</v>
      </c>
      <c r="F28" s="425"/>
      <c r="G28" s="425"/>
      <c r="H28" s="425"/>
      <c r="I28" s="425"/>
      <c r="J28" s="77">
        <f>+'Հավելված N 1'!G21</f>
        <v>220888.5</v>
      </c>
      <c r="K28" s="77">
        <f>+'Հավելված N 1'!H21</f>
        <v>613252</v>
      </c>
      <c r="L28" s="77">
        <f>+'Հավելված N 1'!I21</f>
        <v>903128.39999999991</v>
      </c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</row>
    <row r="29" spans="1:62" s="81" customFormat="1" ht="17.75" customHeight="1">
      <c r="A29" s="435"/>
      <c r="B29" s="424"/>
      <c r="C29" s="424"/>
      <c r="D29" s="424"/>
      <c r="E29" s="424"/>
      <c r="F29" s="425" t="s">
        <v>115</v>
      </c>
      <c r="G29" s="425"/>
      <c r="H29" s="425"/>
      <c r="I29" s="425"/>
      <c r="J29" s="425"/>
      <c r="K29" s="425"/>
      <c r="L29" s="425"/>
    </row>
    <row r="30" spans="1:62" s="81" customFormat="1" ht="33.85" customHeight="1">
      <c r="A30" s="435"/>
      <c r="B30" s="424"/>
      <c r="C30" s="424"/>
      <c r="D30" s="424"/>
      <c r="E30" s="424"/>
      <c r="F30" s="424"/>
      <c r="G30" s="425" t="s">
        <v>116</v>
      </c>
      <c r="H30" s="425"/>
      <c r="I30" s="425"/>
      <c r="J30" s="425"/>
      <c r="K30" s="425"/>
      <c r="L30" s="425"/>
    </row>
    <row r="31" spans="1:62">
      <c r="A31" s="435"/>
      <c r="B31" s="424"/>
      <c r="C31" s="424"/>
      <c r="D31" s="424"/>
      <c r="E31" s="424"/>
      <c r="F31" s="424"/>
      <c r="G31" s="54"/>
      <c r="H31" s="439" t="s">
        <v>114</v>
      </c>
      <c r="I31" s="440"/>
      <c r="J31" s="440"/>
      <c r="K31" s="440"/>
      <c r="L31" s="44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</row>
    <row r="32" spans="1:62" s="83" customFormat="1" ht="29.95" customHeight="1">
      <c r="A32" s="435"/>
      <c r="B32" s="424"/>
      <c r="C32" s="424"/>
      <c r="D32" s="54" t="s">
        <v>220</v>
      </c>
      <c r="E32" s="425" t="s">
        <v>224</v>
      </c>
      <c r="F32" s="425"/>
      <c r="G32" s="425"/>
      <c r="H32" s="425"/>
      <c r="I32" s="425"/>
      <c r="J32" s="77">
        <f>+'Հավելված N 1'!G22</f>
        <v>88820.6</v>
      </c>
      <c r="K32" s="77">
        <f>+'Հավելված N 1'!H22</f>
        <v>88820.6</v>
      </c>
      <c r="L32" s="77">
        <f>+'Հավելված N 1'!I22</f>
        <v>88820.6</v>
      </c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</row>
    <row r="33" spans="1:62">
      <c r="A33" s="435"/>
      <c r="B33" s="424"/>
      <c r="C33" s="424"/>
      <c r="D33" s="395"/>
      <c r="E33" s="395"/>
      <c r="F33" s="425" t="s">
        <v>225</v>
      </c>
      <c r="G33" s="425"/>
      <c r="H33" s="425"/>
      <c r="I33" s="425"/>
      <c r="J33" s="425"/>
      <c r="K33" s="425"/>
      <c r="L33" s="425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</row>
    <row r="34" spans="1:62" s="182" customFormat="1" ht="33.049999999999997" customHeight="1">
      <c r="A34" s="435"/>
      <c r="B34" s="424"/>
      <c r="C34" s="424"/>
      <c r="D34" s="396"/>
      <c r="E34" s="396"/>
      <c r="F34" s="395"/>
      <c r="G34" s="425" t="s">
        <v>226</v>
      </c>
      <c r="H34" s="425"/>
      <c r="I34" s="425"/>
      <c r="J34" s="425"/>
      <c r="K34" s="425"/>
      <c r="L34" s="425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</row>
    <row r="35" spans="1:62" ht="33.35" customHeight="1">
      <c r="A35" s="435"/>
      <c r="B35" s="424"/>
      <c r="C35" s="424"/>
      <c r="D35" s="396"/>
      <c r="E35" s="396"/>
      <c r="F35" s="396"/>
      <c r="G35" s="395"/>
      <c r="H35" s="439" t="s">
        <v>114</v>
      </c>
      <c r="I35" s="440"/>
      <c r="J35" s="440"/>
      <c r="K35" s="440"/>
      <c r="L35" s="44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</row>
    <row r="36" spans="1:62" ht="33.35" customHeight="1">
      <c r="A36" s="435"/>
      <c r="B36" s="424"/>
      <c r="C36" s="424"/>
      <c r="D36" s="396"/>
      <c r="E36" s="396"/>
      <c r="F36" s="396"/>
      <c r="G36" s="396"/>
      <c r="H36" s="434"/>
      <c r="I36" s="141" t="s">
        <v>228</v>
      </c>
      <c r="J36" s="142">
        <v>55</v>
      </c>
      <c r="K36" s="142"/>
      <c r="L36" s="142">
        <v>55</v>
      </c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</row>
    <row r="37" spans="1:62" ht="33.35" customHeight="1">
      <c r="A37" s="435"/>
      <c r="B37" s="424"/>
      <c r="C37" s="424"/>
      <c r="D37" s="396"/>
      <c r="E37" s="396"/>
      <c r="F37" s="396"/>
      <c r="G37" s="396"/>
      <c r="H37" s="435"/>
      <c r="I37" s="141" t="s">
        <v>227</v>
      </c>
      <c r="J37" s="142">
        <v>80</v>
      </c>
      <c r="K37" s="142"/>
      <c r="L37" s="142">
        <v>80</v>
      </c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</row>
    <row r="38" spans="1:62" s="182" customFormat="1" ht="33.049999999999997" customHeight="1">
      <c r="A38" s="435"/>
      <c r="B38" s="424"/>
      <c r="C38" s="424"/>
      <c r="D38" s="396"/>
      <c r="E38" s="396"/>
      <c r="F38" s="396"/>
      <c r="G38" s="396"/>
      <c r="H38" s="435"/>
      <c r="I38" s="141" t="s">
        <v>230</v>
      </c>
      <c r="J38" s="142">
        <v>285</v>
      </c>
      <c r="K38" s="142"/>
      <c r="L38" s="142">
        <v>285</v>
      </c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</row>
    <row r="39" spans="1:62" ht="33.35" customHeight="1">
      <c r="A39" s="435"/>
      <c r="B39" s="424"/>
      <c r="C39" s="424"/>
      <c r="D39" s="397"/>
      <c r="E39" s="397"/>
      <c r="F39" s="397"/>
      <c r="G39" s="397"/>
      <c r="H39" s="436"/>
      <c r="I39" s="141" t="s">
        <v>229</v>
      </c>
      <c r="J39" s="142">
        <v>12</v>
      </c>
      <c r="K39" s="142"/>
      <c r="L39" s="142">
        <v>12</v>
      </c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</row>
    <row r="40" spans="1:62" ht="33.35" customHeight="1">
      <c r="A40" s="435"/>
      <c r="B40" s="424"/>
      <c r="C40" s="424"/>
      <c r="D40" s="54" t="s">
        <v>111</v>
      </c>
      <c r="E40" s="425" t="s">
        <v>117</v>
      </c>
      <c r="F40" s="425"/>
      <c r="G40" s="425"/>
      <c r="H40" s="425"/>
      <c r="I40" s="425"/>
      <c r="J40" s="77">
        <f>+'Հավելված N 1'!G23</f>
        <v>-309709.09999999998</v>
      </c>
      <c r="K40" s="77">
        <f>+'Հավելված N 1'!H23</f>
        <v>-702072.6</v>
      </c>
      <c r="L40" s="77">
        <f>+'Հավելված N 1'!I23</f>
        <v>-991948.99999999988</v>
      </c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</row>
    <row r="41" spans="1:62" ht="33.35" customHeight="1">
      <c r="A41" s="435"/>
      <c r="B41" s="424"/>
      <c r="C41" s="424"/>
      <c r="D41" s="424"/>
      <c r="E41" s="424"/>
      <c r="F41" s="425" t="s">
        <v>118</v>
      </c>
      <c r="G41" s="425"/>
      <c r="H41" s="425"/>
      <c r="I41" s="425"/>
      <c r="J41" s="425"/>
      <c r="K41" s="425"/>
      <c r="L41" s="425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</row>
    <row r="42" spans="1:62">
      <c r="A42" s="435"/>
      <c r="B42" s="424"/>
      <c r="C42" s="424"/>
      <c r="D42" s="424"/>
      <c r="E42" s="424"/>
      <c r="F42" s="424"/>
      <c r="G42" s="425" t="s">
        <v>61</v>
      </c>
      <c r="H42" s="425"/>
      <c r="I42" s="425"/>
      <c r="J42" s="425"/>
      <c r="K42" s="425"/>
      <c r="L42" s="425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</row>
    <row r="43" spans="1:62">
      <c r="A43" s="436"/>
      <c r="B43" s="424"/>
      <c r="C43" s="424"/>
      <c r="D43" s="424"/>
      <c r="E43" s="424"/>
      <c r="F43" s="424"/>
      <c r="G43" s="54"/>
      <c r="H43" s="425" t="s">
        <v>101</v>
      </c>
      <c r="I43" s="425"/>
      <c r="J43" s="425"/>
      <c r="K43" s="425"/>
      <c r="L43" s="425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</row>
    <row r="45" spans="1:62">
      <c r="A45" s="431" t="s">
        <v>120</v>
      </c>
      <c r="B45" s="431"/>
      <c r="C45" s="431"/>
      <c r="D45" s="431"/>
      <c r="E45" s="431"/>
      <c r="F45" s="431"/>
      <c r="G45" s="431"/>
      <c r="H45" s="431"/>
      <c r="I45" s="431"/>
      <c r="J45" s="169">
        <f>+J47+J51</f>
        <v>0</v>
      </c>
      <c r="K45" s="244">
        <f t="shared" ref="K45:L45" si="5">+K47+K51</f>
        <v>0</v>
      </c>
      <c r="L45" s="244">
        <f t="shared" si="5"/>
        <v>0</v>
      </c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</row>
    <row r="46" spans="1:62">
      <c r="A46" s="442"/>
      <c r="B46" s="179">
        <v>1139</v>
      </c>
      <c r="C46" s="443" t="s">
        <v>244</v>
      </c>
      <c r="D46" s="443"/>
      <c r="E46" s="443"/>
      <c r="F46" s="443"/>
      <c r="G46" s="443"/>
      <c r="H46" s="443"/>
      <c r="I46" s="443"/>
      <c r="J46" s="180">
        <f>+J47+J51</f>
        <v>0</v>
      </c>
      <c r="K46" s="180">
        <f>+K47+K51</f>
        <v>0</v>
      </c>
      <c r="L46" s="180">
        <f>+L47+L51</f>
        <v>0</v>
      </c>
    </row>
    <row r="47" spans="1:62">
      <c r="A47" s="442"/>
      <c r="B47" s="438"/>
      <c r="C47" s="442"/>
      <c r="D47" s="179" t="s">
        <v>245</v>
      </c>
      <c r="E47" s="437" t="s">
        <v>239</v>
      </c>
      <c r="F47" s="437"/>
      <c r="G47" s="437"/>
      <c r="H47" s="437"/>
      <c r="I47" s="437"/>
      <c r="J47" s="181">
        <f>+'Հավելված N 1'!G27</f>
        <v>96609.600000000006</v>
      </c>
      <c r="K47" s="181">
        <f>+'Հավելված N 1'!H27</f>
        <v>96609.600000000006</v>
      </c>
      <c r="L47" s="181">
        <f>+'Հավելված N 1'!I27</f>
        <v>96609.600000000006</v>
      </c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  <c r="AH47" s="182"/>
      <c r="AI47" s="182"/>
      <c r="AJ47" s="182"/>
      <c r="AK47" s="182"/>
      <c r="AL47" s="182"/>
      <c r="AM47" s="182"/>
      <c r="AN47" s="182"/>
      <c r="AO47" s="182"/>
      <c r="AP47" s="182"/>
      <c r="AQ47" s="182"/>
      <c r="AR47" s="182"/>
      <c r="AS47" s="182"/>
      <c r="AT47" s="182"/>
      <c r="AU47" s="182"/>
      <c r="AV47" s="182"/>
      <c r="AW47" s="182"/>
      <c r="AX47" s="182"/>
      <c r="AY47" s="182"/>
      <c r="AZ47" s="182"/>
      <c r="BA47" s="182"/>
      <c r="BB47" s="182"/>
      <c r="BC47" s="182"/>
      <c r="BD47" s="182"/>
      <c r="BE47" s="182"/>
      <c r="BF47" s="182"/>
      <c r="BG47" s="182"/>
      <c r="BH47" s="182"/>
      <c r="BI47" s="182"/>
      <c r="BJ47" s="182"/>
    </row>
    <row r="48" spans="1:62">
      <c r="A48" s="442"/>
      <c r="B48" s="438"/>
      <c r="C48" s="442"/>
      <c r="D48" s="438"/>
      <c r="E48" s="438"/>
      <c r="F48" s="437" t="s">
        <v>246</v>
      </c>
      <c r="G48" s="437"/>
      <c r="H48" s="437"/>
      <c r="I48" s="437"/>
      <c r="J48" s="437"/>
      <c r="K48" s="437"/>
      <c r="L48" s="437"/>
    </row>
    <row r="49" spans="1:62">
      <c r="A49" s="442"/>
      <c r="B49" s="438"/>
      <c r="C49" s="442"/>
      <c r="D49" s="438"/>
      <c r="E49" s="438"/>
      <c r="F49" s="438"/>
      <c r="G49" s="437" t="s">
        <v>116</v>
      </c>
      <c r="H49" s="437"/>
      <c r="I49" s="437"/>
      <c r="J49" s="437"/>
      <c r="K49" s="437"/>
      <c r="L49" s="437"/>
    </row>
    <row r="50" spans="1:62">
      <c r="A50" s="442"/>
      <c r="B50" s="438"/>
      <c r="C50" s="442"/>
      <c r="D50" s="438"/>
      <c r="E50" s="438"/>
      <c r="F50" s="438"/>
      <c r="G50" s="179"/>
      <c r="H50" s="437" t="s">
        <v>247</v>
      </c>
      <c r="I50" s="437"/>
      <c r="J50" s="437"/>
      <c r="K50" s="437"/>
      <c r="L50" s="437"/>
    </row>
    <row r="51" spans="1:62">
      <c r="A51" s="442"/>
      <c r="B51" s="438"/>
      <c r="C51" s="442"/>
      <c r="D51" s="179" t="s">
        <v>245</v>
      </c>
      <c r="E51" s="437" t="s">
        <v>239</v>
      </c>
      <c r="F51" s="437"/>
      <c r="G51" s="437"/>
      <c r="H51" s="437"/>
      <c r="I51" s="437"/>
      <c r="J51" s="181">
        <f>+'Հավելված N 1'!G28</f>
        <v>-96609.600000000006</v>
      </c>
      <c r="K51" s="181">
        <f>+'Հավելված N 1'!H28</f>
        <v>-96609.600000000006</v>
      </c>
      <c r="L51" s="181">
        <f>+'Հավելված N 1'!I28</f>
        <v>-96609.600000000006</v>
      </c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2"/>
      <c r="AE51" s="182"/>
      <c r="AF51" s="182"/>
      <c r="AG51" s="182"/>
      <c r="AH51" s="182"/>
      <c r="AI51" s="182"/>
      <c r="AJ51" s="182"/>
      <c r="AK51" s="182"/>
      <c r="AL51" s="182"/>
      <c r="AM51" s="182"/>
      <c r="AN51" s="182"/>
      <c r="AO51" s="182"/>
      <c r="AP51" s="182"/>
      <c r="AQ51" s="182"/>
      <c r="AR51" s="182"/>
      <c r="AS51" s="182"/>
      <c r="AT51" s="182"/>
      <c r="AU51" s="182"/>
      <c r="AV51" s="182"/>
      <c r="AW51" s="182"/>
      <c r="AX51" s="182"/>
      <c r="AY51" s="182"/>
      <c r="AZ51" s="182"/>
      <c r="BA51" s="182"/>
      <c r="BB51" s="182"/>
      <c r="BC51" s="182"/>
      <c r="BD51" s="182"/>
      <c r="BE51" s="182"/>
      <c r="BF51" s="182"/>
      <c r="BG51" s="182"/>
      <c r="BH51" s="182"/>
      <c r="BI51" s="182"/>
      <c r="BJ51" s="182"/>
    </row>
    <row r="52" spans="1:62">
      <c r="A52" s="442"/>
      <c r="B52" s="438"/>
      <c r="C52" s="442"/>
      <c r="D52" s="438"/>
      <c r="E52" s="438"/>
      <c r="F52" s="437" t="s">
        <v>246</v>
      </c>
      <c r="G52" s="437"/>
      <c r="H52" s="437"/>
      <c r="I52" s="437"/>
      <c r="J52" s="437"/>
      <c r="K52" s="437"/>
      <c r="L52" s="437"/>
    </row>
    <row r="53" spans="1:62">
      <c r="A53" s="442"/>
      <c r="B53" s="438"/>
      <c r="C53" s="442"/>
      <c r="D53" s="438"/>
      <c r="E53" s="438"/>
      <c r="F53" s="438"/>
      <c r="G53" s="437" t="s">
        <v>116</v>
      </c>
      <c r="H53" s="437"/>
      <c r="I53" s="437"/>
      <c r="J53" s="437"/>
      <c r="K53" s="437"/>
      <c r="L53" s="437"/>
    </row>
    <row r="54" spans="1:62">
      <c r="A54" s="442"/>
      <c r="B54" s="438"/>
      <c r="C54" s="442"/>
      <c r="D54" s="438"/>
      <c r="E54" s="438"/>
      <c r="F54" s="438"/>
      <c r="G54" s="179"/>
      <c r="H54" s="437" t="s">
        <v>247</v>
      </c>
      <c r="I54" s="437"/>
      <c r="J54" s="437"/>
      <c r="K54" s="437"/>
      <c r="L54" s="437"/>
    </row>
  </sheetData>
  <mergeCells count="82">
    <mergeCell ref="A14:A43"/>
    <mergeCell ref="G24:G25"/>
    <mergeCell ref="F23:F25"/>
    <mergeCell ref="E22:E25"/>
    <mergeCell ref="D22:D25"/>
    <mergeCell ref="B21:B25"/>
    <mergeCell ref="G17:L17"/>
    <mergeCell ref="H18:L18"/>
    <mergeCell ref="C14:I14"/>
    <mergeCell ref="B15:B18"/>
    <mergeCell ref="C15:C18"/>
    <mergeCell ref="E15:I15"/>
    <mergeCell ref="D16:D18"/>
    <mergeCell ref="E16:E18"/>
    <mergeCell ref="F16:L16"/>
    <mergeCell ref="F17:F18"/>
    <mergeCell ref="G53:L53"/>
    <mergeCell ref="H54:L54"/>
    <mergeCell ref="A46:A54"/>
    <mergeCell ref="C46:I46"/>
    <mergeCell ref="B47:B54"/>
    <mergeCell ref="C47:C54"/>
    <mergeCell ref="E47:I47"/>
    <mergeCell ref="D48:D50"/>
    <mergeCell ref="E48:E50"/>
    <mergeCell ref="F48:L48"/>
    <mergeCell ref="F49:F50"/>
    <mergeCell ref="G49:L49"/>
    <mergeCell ref="H50:L50"/>
    <mergeCell ref="E51:I51"/>
    <mergeCell ref="D52:D54"/>
    <mergeCell ref="E52:E54"/>
    <mergeCell ref="F52:L52"/>
    <mergeCell ref="F53:F54"/>
    <mergeCell ref="E33:E39"/>
    <mergeCell ref="D33:D39"/>
    <mergeCell ref="G34:L34"/>
    <mergeCell ref="H35:L35"/>
    <mergeCell ref="A45:I45"/>
    <mergeCell ref="E40:I40"/>
    <mergeCell ref="D41:D43"/>
    <mergeCell ref="E41:E43"/>
    <mergeCell ref="F41:L41"/>
    <mergeCell ref="C28:C43"/>
    <mergeCell ref="G42:L42"/>
    <mergeCell ref="H43:L43"/>
    <mergeCell ref="H31:L31"/>
    <mergeCell ref="E28:I28"/>
    <mergeCell ref="J2:L2"/>
    <mergeCell ref="J1:L1"/>
    <mergeCell ref="A6:L6"/>
    <mergeCell ref="G1:H1"/>
    <mergeCell ref="G3:H3"/>
    <mergeCell ref="J3:L3"/>
    <mergeCell ref="B9:C9"/>
    <mergeCell ref="D9:G9"/>
    <mergeCell ref="C27:I27"/>
    <mergeCell ref="A11:I11"/>
    <mergeCell ref="J9:L9"/>
    <mergeCell ref="H9:H10"/>
    <mergeCell ref="I9:I10"/>
    <mergeCell ref="A12:I12"/>
    <mergeCell ref="A13:I13"/>
    <mergeCell ref="A9:A10"/>
    <mergeCell ref="C20:I20"/>
    <mergeCell ref="C21:C25"/>
    <mergeCell ref="E21:I21"/>
    <mergeCell ref="F22:L22"/>
    <mergeCell ref="G23:L23"/>
    <mergeCell ref="H24:L24"/>
    <mergeCell ref="D29:D31"/>
    <mergeCell ref="E29:E31"/>
    <mergeCell ref="F30:F31"/>
    <mergeCell ref="F42:F43"/>
    <mergeCell ref="B28:B43"/>
    <mergeCell ref="F29:L29"/>
    <mergeCell ref="G30:L30"/>
    <mergeCell ref="E32:I32"/>
    <mergeCell ref="F33:L33"/>
    <mergeCell ref="H36:H39"/>
    <mergeCell ref="G35:G39"/>
    <mergeCell ref="F34:F3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J55"/>
  <sheetViews>
    <sheetView zoomScale="70" zoomScaleNormal="70" workbookViewId="0">
      <selection activeCell="H9" sqref="H9:H10"/>
    </sheetView>
  </sheetViews>
  <sheetFormatPr defaultColWidth="8.796875" defaultRowHeight="17.75"/>
  <cols>
    <col min="1" max="1" width="6.3984375" style="79" bestFit="1" customWidth="1"/>
    <col min="2" max="2" width="9.69921875" style="79" customWidth="1"/>
    <col min="3" max="3" width="13.09765625" style="79" customWidth="1"/>
    <col min="4" max="4" width="16.69921875" style="80" customWidth="1"/>
    <col min="5" max="5" width="13.09765625" style="79" customWidth="1"/>
    <col min="6" max="6" width="15.3984375" style="79" customWidth="1"/>
    <col min="7" max="7" width="10.3984375" style="79" customWidth="1"/>
    <col min="8" max="8" width="22.59765625" style="79" customWidth="1"/>
    <col min="9" max="9" width="46.296875" style="79" customWidth="1"/>
    <col min="10" max="12" width="19.3984375" style="79" customWidth="1"/>
    <col min="13" max="16384" width="8.796875" style="79"/>
  </cols>
  <sheetData>
    <row r="1" spans="1:62" ht="28.5" customHeight="1">
      <c r="D1" s="21"/>
      <c r="E1" s="21"/>
      <c r="F1" s="21"/>
      <c r="G1" s="433"/>
      <c r="H1" s="433"/>
      <c r="J1" s="433" t="s">
        <v>231</v>
      </c>
      <c r="K1" s="433"/>
      <c r="L1" s="433"/>
    </row>
    <row r="2" spans="1:62" ht="17.75" customHeight="1">
      <c r="D2" s="22"/>
      <c r="E2" s="22"/>
      <c r="F2" s="23"/>
      <c r="H2" s="45"/>
      <c r="I2" s="45"/>
      <c r="J2" s="432" t="s">
        <v>71</v>
      </c>
      <c r="K2" s="432"/>
      <c r="L2" s="432"/>
    </row>
    <row r="3" spans="1:62">
      <c r="D3" s="22"/>
      <c r="E3" s="22"/>
      <c r="F3" s="23"/>
      <c r="G3" s="432"/>
      <c r="H3" s="432"/>
      <c r="J3" s="432" t="s">
        <v>20</v>
      </c>
      <c r="K3" s="432"/>
      <c r="L3" s="432"/>
    </row>
    <row r="4" spans="1:62">
      <c r="D4" s="22"/>
      <c r="E4" s="22"/>
      <c r="F4" s="23"/>
      <c r="G4" s="45"/>
      <c r="H4" s="45"/>
      <c r="I4" s="45"/>
    </row>
    <row r="5" spans="1:62">
      <c r="D5" s="22"/>
      <c r="E5" s="22"/>
      <c r="F5" s="23"/>
      <c r="G5" s="45"/>
      <c r="H5" s="45"/>
      <c r="I5" s="45"/>
    </row>
    <row r="6" spans="1:62" ht="35.5" customHeight="1">
      <c r="A6" s="420" t="s">
        <v>375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</row>
    <row r="9" spans="1:62" ht="61.8" customHeight="1">
      <c r="A9" s="362" t="s">
        <v>119</v>
      </c>
      <c r="B9" s="362" t="s">
        <v>87</v>
      </c>
      <c r="C9" s="362"/>
      <c r="D9" s="362" t="s">
        <v>88</v>
      </c>
      <c r="E9" s="362"/>
      <c r="F9" s="362"/>
      <c r="G9" s="362"/>
      <c r="H9" s="362" t="s">
        <v>89</v>
      </c>
      <c r="I9" s="362" t="s">
        <v>90</v>
      </c>
      <c r="J9" s="427" t="s">
        <v>47</v>
      </c>
      <c r="K9" s="428"/>
      <c r="L9" s="429"/>
    </row>
    <row r="10" spans="1:62" ht="51.05" customHeight="1">
      <c r="A10" s="362"/>
      <c r="B10" s="65" t="s">
        <v>97</v>
      </c>
      <c r="C10" s="65" t="s">
        <v>96</v>
      </c>
      <c r="D10" s="65" t="s">
        <v>91</v>
      </c>
      <c r="E10" s="65" t="s">
        <v>96</v>
      </c>
      <c r="F10" s="65" t="s">
        <v>98</v>
      </c>
      <c r="G10" s="65" t="s">
        <v>92</v>
      </c>
      <c r="H10" s="362"/>
      <c r="I10" s="362"/>
      <c r="J10" s="65" t="s">
        <v>93</v>
      </c>
      <c r="K10" s="65" t="s">
        <v>94</v>
      </c>
      <c r="L10" s="65" t="s">
        <v>95</v>
      </c>
    </row>
    <row r="11" spans="1:62" s="85" customFormat="1" ht="48.5" customHeight="1">
      <c r="A11" s="426" t="s">
        <v>99</v>
      </c>
      <c r="B11" s="426"/>
      <c r="C11" s="426"/>
      <c r="D11" s="426"/>
      <c r="E11" s="426"/>
      <c r="F11" s="426"/>
      <c r="G11" s="426"/>
      <c r="H11" s="426"/>
      <c r="I11" s="426"/>
      <c r="J11" s="170">
        <f>+J13+J41</f>
        <v>0</v>
      </c>
      <c r="K11" s="170">
        <f t="shared" ref="K11:L11" si="0">+K13+K41</f>
        <v>0</v>
      </c>
      <c r="L11" s="170">
        <f t="shared" si="0"/>
        <v>0</v>
      </c>
      <c r="M11" s="167"/>
      <c r="N11" s="167"/>
      <c r="O11" s="167"/>
      <c r="P11" s="167"/>
      <c r="Q11" s="167"/>
      <c r="R11" s="167"/>
      <c r="S11" s="167"/>
      <c r="T11" s="167"/>
      <c r="U11" s="167"/>
      <c r="V11" s="167"/>
      <c r="W11" s="167"/>
      <c r="X11" s="167"/>
      <c r="Y11" s="167"/>
      <c r="Z11" s="167"/>
      <c r="AA11" s="167"/>
      <c r="AB11" s="167"/>
      <c r="AC11" s="167"/>
      <c r="AD11" s="167"/>
      <c r="AE11" s="167"/>
      <c r="AF11" s="167"/>
      <c r="AG11" s="167"/>
      <c r="AH11" s="167"/>
      <c r="AI11" s="167"/>
      <c r="AJ11" s="167"/>
      <c r="AK11" s="167"/>
      <c r="AL11" s="167"/>
      <c r="AM11" s="167"/>
      <c r="AN11" s="167"/>
      <c r="AO11" s="167"/>
      <c r="AP11" s="167"/>
      <c r="AQ11" s="167"/>
      <c r="AR11" s="167"/>
      <c r="AS11" s="167"/>
      <c r="AT11" s="167"/>
      <c r="AU11" s="167"/>
      <c r="AV11" s="167"/>
      <c r="AW11" s="167"/>
      <c r="AX11" s="167"/>
      <c r="AY11" s="167"/>
      <c r="AZ11" s="167"/>
      <c r="BA11" s="167"/>
      <c r="BB11" s="167"/>
    </row>
    <row r="12" spans="1:62" s="78" customFormat="1" ht="16.7">
      <c r="A12" s="430" t="s">
        <v>70</v>
      </c>
      <c r="B12" s="430"/>
      <c r="C12" s="430"/>
      <c r="D12" s="430"/>
      <c r="E12" s="430"/>
      <c r="F12" s="430"/>
      <c r="G12" s="430"/>
      <c r="H12" s="430"/>
      <c r="I12" s="430"/>
      <c r="J12" s="20"/>
      <c r="K12" s="20"/>
      <c r="L12" s="20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  <c r="AA12" s="168"/>
      <c r="AB12" s="168"/>
      <c r="AC12" s="168"/>
      <c r="AD12" s="168"/>
      <c r="AE12" s="168"/>
      <c r="AF12" s="168"/>
      <c r="AG12" s="168"/>
      <c r="AH12" s="168"/>
      <c r="AI12" s="168"/>
      <c r="AJ12" s="168"/>
      <c r="AK12" s="168"/>
      <c r="AL12" s="168"/>
      <c r="AM12" s="168"/>
      <c r="AN12" s="168"/>
      <c r="AO12" s="168"/>
      <c r="AP12" s="168"/>
      <c r="AQ12" s="168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</row>
    <row r="13" spans="1:62" s="83" customFormat="1" ht="29.95" customHeight="1">
      <c r="A13" s="431" t="s">
        <v>100</v>
      </c>
      <c r="B13" s="431"/>
      <c r="C13" s="431"/>
      <c r="D13" s="431"/>
      <c r="E13" s="431"/>
      <c r="F13" s="431"/>
      <c r="G13" s="431"/>
      <c r="H13" s="431"/>
      <c r="I13" s="431"/>
      <c r="J13" s="169">
        <f>+J14+J20+J27</f>
        <v>309709.09999999998</v>
      </c>
      <c r="K13" s="244">
        <f t="shared" ref="K13:L13" si="1">+K14+K20+K27</f>
        <v>702072.6</v>
      </c>
      <c r="L13" s="244">
        <f t="shared" si="1"/>
        <v>991948.99999999988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</row>
    <row r="14" spans="1:62" s="355" customFormat="1">
      <c r="A14" s="457"/>
      <c r="B14" s="359">
        <v>1163</v>
      </c>
      <c r="C14" s="452" t="s">
        <v>371</v>
      </c>
      <c r="D14" s="452"/>
      <c r="E14" s="452"/>
      <c r="F14" s="452"/>
      <c r="G14" s="452"/>
      <c r="H14" s="452"/>
      <c r="I14" s="452"/>
      <c r="J14" s="345">
        <f>+J15</f>
        <v>-7788.9999999999991</v>
      </c>
      <c r="K14" s="345">
        <f t="shared" ref="K14:L14" si="2">+K15</f>
        <v>-7788.9999999999991</v>
      </c>
      <c r="L14" s="345">
        <f t="shared" si="2"/>
        <v>-7788.9999999999991</v>
      </c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/>
      <c r="Z14" s="344"/>
      <c r="AA14" s="344"/>
      <c r="AB14" s="344"/>
      <c r="AC14" s="344"/>
      <c r="AD14" s="344"/>
      <c r="AE14" s="344"/>
      <c r="AF14" s="344"/>
      <c r="AG14" s="344"/>
      <c r="AH14" s="344"/>
      <c r="AI14" s="344"/>
      <c r="AJ14" s="344"/>
      <c r="AK14" s="344"/>
      <c r="AL14" s="344"/>
      <c r="AM14" s="344"/>
      <c r="AN14" s="344"/>
      <c r="AO14" s="344"/>
      <c r="AP14" s="344"/>
      <c r="AQ14" s="344"/>
      <c r="AR14" s="344"/>
      <c r="AS14" s="344"/>
      <c r="AT14" s="344"/>
      <c r="AU14" s="344"/>
      <c r="AV14" s="344"/>
      <c r="AW14" s="344"/>
      <c r="AX14" s="344"/>
      <c r="AY14" s="344"/>
      <c r="AZ14" s="344"/>
      <c r="BA14" s="344"/>
      <c r="BB14" s="344"/>
      <c r="BC14" s="344"/>
      <c r="BD14" s="344"/>
      <c r="BE14" s="344"/>
      <c r="BF14" s="344"/>
      <c r="BG14" s="344"/>
      <c r="BH14" s="344"/>
      <c r="BI14" s="344"/>
      <c r="BJ14" s="344"/>
    </row>
    <row r="15" spans="1:62" s="356" customFormat="1" ht="16.7">
      <c r="A15" s="458"/>
      <c r="B15" s="453"/>
      <c r="C15" s="454"/>
      <c r="D15" s="349" t="s">
        <v>357</v>
      </c>
      <c r="E15" s="452" t="s">
        <v>339</v>
      </c>
      <c r="F15" s="452"/>
      <c r="G15" s="452"/>
      <c r="H15" s="452"/>
      <c r="I15" s="452"/>
      <c r="J15" s="350">
        <f>+'Հավելված N 2'!G28</f>
        <v>-7788.9999999999991</v>
      </c>
      <c r="K15" s="350">
        <f>+'Հավելված N 2'!H28</f>
        <v>-7788.9999999999991</v>
      </c>
      <c r="L15" s="350">
        <f>+'Հավելված N 2'!I28</f>
        <v>-7788.9999999999991</v>
      </c>
      <c r="M15" s="351"/>
      <c r="N15" s="351"/>
      <c r="O15" s="351"/>
      <c r="P15" s="351"/>
      <c r="Q15" s="351"/>
      <c r="R15" s="351"/>
      <c r="S15" s="351"/>
      <c r="T15" s="351"/>
      <c r="U15" s="351"/>
      <c r="V15" s="351"/>
      <c r="W15" s="351"/>
      <c r="X15" s="351"/>
      <c r="Y15" s="351"/>
      <c r="Z15" s="351"/>
      <c r="AA15" s="351"/>
      <c r="AB15" s="351"/>
      <c r="AC15" s="351"/>
      <c r="AD15" s="351"/>
      <c r="AE15" s="351"/>
      <c r="AF15" s="351"/>
      <c r="AG15" s="351"/>
      <c r="AH15" s="351"/>
      <c r="AI15" s="351"/>
      <c r="AJ15" s="351"/>
      <c r="AK15" s="351"/>
      <c r="AL15" s="351"/>
      <c r="AM15" s="351"/>
      <c r="AN15" s="351"/>
      <c r="AO15" s="351"/>
      <c r="AP15" s="351"/>
      <c r="AQ15" s="351"/>
      <c r="AR15" s="351"/>
      <c r="AS15" s="351"/>
      <c r="AT15" s="351"/>
      <c r="AU15" s="351"/>
      <c r="AV15" s="351"/>
      <c r="AW15" s="351"/>
      <c r="AX15" s="351"/>
      <c r="AY15" s="351"/>
      <c r="AZ15" s="351"/>
      <c r="BA15" s="351"/>
      <c r="BB15" s="351"/>
      <c r="BC15" s="351"/>
      <c r="BD15" s="351"/>
      <c r="BE15" s="351"/>
      <c r="BF15" s="351"/>
      <c r="BG15" s="351"/>
      <c r="BH15" s="351"/>
      <c r="BI15" s="351"/>
      <c r="BJ15" s="351"/>
    </row>
    <row r="16" spans="1:62" s="355" customFormat="1" ht="33.85" customHeight="1">
      <c r="A16" s="458"/>
      <c r="B16" s="453"/>
      <c r="C16" s="455"/>
      <c r="D16" s="454"/>
      <c r="E16" s="454"/>
      <c r="F16" s="456" t="s">
        <v>372</v>
      </c>
      <c r="G16" s="456"/>
      <c r="H16" s="456"/>
      <c r="I16" s="456"/>
      <c r="J16" s="456"/>
      <c r="K16" s="456"/>
      <c r="L16" s="456"/>
      <c r="M16" s="360"/>
      <c r="N16" s="344"/>
      <c r="O16" s="344"/>
      <c r="P16" s="344"/>
      <c r="Q16" s="344"/>
      <c r="R16" s="344"/>
      <c r="S16" s="344"/>
      <c r="T16" s="344"/>
      <c r="U16" s="344"/>
      <c r="V16" s="344"/>
      <c r="W16" s="344"/>
      <c r="X16" s="344"/>
      <c r="Y16" s="344"/>
      <c r="Z16" s="344"/>
      <c r="AA16" s="344"/>
      <c r="AB16" s="344"/>
      <c r="AC16" s="344"/>
      <c r="AD16" s="344"/>
      <c r="AE16" s="344"/>
      <c r="AF16" s="344"/>
      <c r="AG16" s="344"/>
      <c r="AH16" s="344"/>
      <c r="AI16" s="344"/>
      <c r="AJ16" s="344"/>
      <c r="AK16" s="344"/>
      <c r="AL16" s="344"/>
      <c r="AM16" s="344"/>
      <c r="AN16" s="344"/>
      <c r="AO16" s="344"/>
      <c r="AP16" s="344"/>
      <c r="AQ16" s="344"/>
      <c r="AR16" s="344"/>
      <c r="AS16" s="344"/>
      <c r="AT16" s="344"/>
      <c r="AU16" s="344"/>
      <c r="AV16" s="344"/>
      <c r="AW16" s="344"/>
      <c r="AX16" s="344"/>
      <c r="AY16" s="344"/>
      <c r="AZ16" s="344"/>
      <c r="BA16" s="344"/>
      <c r="BB16" s="344"/>
      <c r="BC16" s="344"/>
      <c r="BD16" s="344"/>
      <c r="BE16" s="344"/>
      <c r="BF16" s="344"/>
      <c r="BG16" s="344"/>
      <c r="BH16" s="344"/>
      <c r="BI16" s="344"/>
      <c r="BJ16" s="344"/>
    </row>
    <row r="17" spans="1:62" s="355" customFormat="1" ht="17.75" customHeight="1">
      <c r="A17" s="458"/>
      <c r="B17" s="453"/>
      <c r="C17" s="455"/>
      <c r="D17" s="455"/>
      <c r="E17" s="455"/>
      <c r="F17" s="454"/>
      <c r="G17" s="449" t="s">
        <v>61</v>
      </c>
      <c r="H17" s="450"/>
      <c r="I17" s="450"/>
      <c r="J17" s="450"/>
      <c r="K17" s="450"/>
      <c r="L17" s="451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48"/>
      <c r="Z17" s="348"/>
      <c r="AA17" s="348"/>
      <c r="AB17" s="348"/>
      <c r="AC17" s="348"/>
      <c r="AD17" s="348"/>
      <c r="AE17" s="348"/>
      <c r="AF17" s="348"/>
      <c r="AG17" s="348"/>
      <c r="AH17" s="348"/>
      <c r="AI17" s="348"/>
      <c r="AJ17" s="348"/>
      <c r="AK17" s="348"/>
      <c r="AL17" s="348"/>
      <c r="AM17" s="348"/>
      <c r="AN17" s="348"/>
      <c r="AO17" s="348"/>
      <c r="AP17" s="348"/>
      <c r="AQ17" s="348"/>
      <c r="AR17" s="348"/>
      <c r="AS17" s="348"/>
      <c r="AT17" s="348"/>
      <c r="AU17" s="348"/>
      <c r="AV17" s="348"/>
      <c r="AW17" s="348"/>
      <c r="AX17" s="348"/>
      <c r="AY17" s="348"/>
      <c r="AZ17" s="348"/>
      <c r="BA17" s="348"/>
      <c r="BB17" s="348"/>
      <c r="BC17" s="348"/>
      <c r="BD17" s="348"/>
      <c r="BE17" s="348"/>
      <c r="BF17" s="348"/>
      <c r="BG17" s="348"/>
      <c r="BH17" s="348"/>
      <c r="BI17" s="348"/>
      <c r="BJ17" s="348"/>
    </row>
    <row r="18" spans="1:62" s="355" customFormat="1">
      <c r="A18" s="458"/>
      <c r="B18" s="453"/>
      <c r="C18" s="455"/>
      <c r="D18" s="455"/>
      <c r="E18" s="455"/>
      <c r="F18" s="455"/>
      <c r="G18" s="358"/>
      <c r="H18" s="449" t="s">
        <v>373</v>
      </c>
      <c r="I18" s="450"/>
      <c r="J18" s="450"/>
      <c r="K18" s="450"/>
      <c r="L18" s="451"/>
      <c r="M18" s="348"/>
      <c r="N18" s="348"/>
      <c r="O18" s="348"/>
      <c r="P18" s="348"/>
      <c r="Q18" s="348"/>
      <c r="R18" s="348"/>
      <c r="S18" s="348"/>
      <c r="T18" s="348"/>
      <c r="U18" s="348"/>
      <c r="V18" s="348"/>
      <c r="W18" s="348"/>
      <c r="X18" s="348"/>
      <c r="Y18" s="348"/>
      <c r="Z18" s="348"/>
      <c r="AA18" s="348"/>
      <c r="AB18" s="348"/>
      <c r="AC18" s="348"/>
      <c r="AD18" s="348"/>
      <c r="AE18" s="348"/>
      <c r="AF18" s="348"/>
      <c r="AG18" s="348"/>
      <c r="AH18" s="348"/>
      <c r="AI18" s="348"/>
      <c r="AJ18" s="348"/>
      <c r="AK18" s="348"/>
      <c r="AL18" s="348"/>
      <c r="AM18" s="348"/>
      <c r="AN18" s="348"/>
      <c r="AO18" s="348"/>
      <c r="AP18" s="348"/>
      <c r="AQ18" s="348"/>
      <c r="AR18" s="348"/>
      <c r="AS18" s="348"/>
      <c r="AT18" s="348"/>
      <c r="AU18" s="348"/>
      <c r="AV18" s="348"/>
      <c r="AW18" s="348"/>
      <c r="AX18" s="348"/>
      <c r="AY18" s="348"/>
      <c r="AZ18" s="348"/>
      <c r="BA18" s="348"/>
      <c r="BB18" s="348"/>
      <c r="BC18" s="348"/>
      <c r="BD18" s="348"/>
      <c r="BE18" s="348"/>
      <c r="BF18" s="348"/>
      <c r="BG18" s="348"/>
      <c r="BH18" s="348"/>
      <c r="BI18" s="348"/>
      <c r="BJ18" s="348"/>
    </row>
    <row r="19" spans="1:62" s="356" customFormat="1" ht="8.6" customHeight="1">
      <c r="A19" s="458"/>
      <c r="B19" s="346"/>
      <c r="C19" s="346"/>
      <c r="D19" s="346"/>
      <c r="E19" s="346"/>
      <c r="F19" s="346"/>
      <c r="G19" s="346"/>
      <c r="H19" s="346"/>
      <c r="I19" s="346"/>
      <c r="J19" s="346"/>
      <c r="K19" s="346"/>
      <c r="L19" s="353"/>
      <c r="M19" s="348"/>
      <c r="N19" s="348"/>
      <c r="O19" s="348"/>
      <c r="P19" s="348"/>
      <c r="Q19" s="348"/>
      <c r="R19" s="348"/>
      <c r="S19" s="348"/>
      <c r="T19" s="348"/>
      <c r="U19" s="348"/>
      <c r="V19" s="348"/>
      <c r="W19" s="348"/>
      <c r="X19" s="348"/>
      <c r="Y19" s="348"/>
      <c r="Z19" s="348"/>
      <c r="AA19" s="348"/>
      <c r="AB19" s="348"/>
      <c r="AC19" s="348"/>
      <c r="AD19" s="348"/>
      <c r="AE19" s="348"/>
      <c r="AF19" s="348"/>
      <c r="AG19" s="348"/>
      <c r="AH19" s="348"/>
      <c r="AI19" s="348"/>
      <c r="AJ19" s="348"/>
      <c r="AK19" s="348"/>
      <c r="AL19" s="348"/>
      <c r="AM19" s="348"/>
      <c r="AN19" s="348"/>
      <c r="AO19" s="348"/>
      <c r="AP19" s="348"/>
      <c r="AQ19" s="348"/>
      <c r="AR19" s="348"/>
      <c r="AS19" s="348"/>
      <c r="AT19" s="348"/>
      <c r="AU19" s="348"/>
      <c r="AV19" s="348"/>
      <c r="AW19" s="348"/>
      <c r="AX19" s="348"/>
      <c r="AY19" s="348"/>
      <c r="AZ19" s="348"/>
      <c r="BA19" s="348"/>
      <c r="BB19" s="348"/>
      <c r="BC19" s="348"/>
      <c r="BD19" s="348"/>
      <c r="BE19" s="348"/>
      <c r="BF19" s="348"/>
      <c r="BG19" s="348"/>
      <c r="BH19" s="348"/>
      <c r="BI19" s="348"/>
      <c r="BJ19" s="348"/>
    </row>
    <row r="20" spans="1:62" s="355" customFormat="1" ht="33.85" customHeight="1">
      <c r="A20" s="458"/>
      <c r="B20" s="354">
        <v>1196</v>
      </c>
      <c r="C20" s="444" t="s">
        <v>336</v>
      </c>
      <c r="D20" s="444"/>
      <c r="E20" s="444"/>
      <c r="F20" s="444"/>
      <c r="G20" s="444"/>
      <c r="H20" s="444"/>
      <c r="I20" s="444"/>
      <c r="J20" s="345">
        <f>+J21</f>
        <v>7788.9999999999991</v>
      </c>
      <c r="K20" s="345">
        <f t="shared" ref="K20:L20" si="3">+K21</f>
        <v>7788.9999999999991</v>
      </c>
      <c r="L20" s="345">
        <f t="shared" si="3"/>
        <v>7788.9999999999991</v>
      </c>
      <c r="M20" s="348"/>
      <c r="N20" s="348"/>
      <c r="O20" s="348"/>
      <c r="P20" s="348"/>
      <c r="Q20" s="348"/>
      <c r="R20" s="348"/>
      <c r="S20" s="348"/>
      <c r="T20" s="348"/>
      <c r="U20" s="348"/>
      <c r="V20" s="348"/>
      <c r="W20" s="348"/>
      <c r="X20" s="348"/>
      <c r="Y20" s="348"/>
      <c r="Z20" s="348"/>
      <c r="AA20" s="348"/>
      <c r="AB20" s="348"/>
      <c r="AC20" s="348"/>
      <c r="AD20" s="348"/>
      <c r="AE20" s="348"/>
      <c r="AF20" s="348"/>
      <c r="AG20" s="348"/>
      <c r="AH20" s="348"/>
      <c r="AI20" s="348"/>
      <c r="AJ20" s="348"/>
      <c r="AK20" s="348"/>
      <c r="AL20" s="348"/>
      <c r="AM20" s="348"/>
      <c r="AN20" s="348"/>
      <c r="AO20" s="348"/>
      <c r="AP20" s="348"/>
      <c r="AQ20" s="348"/>
      <c r="AR20" s="348"/>
      <c r="AS20" s="348"/>
      <c r="AT20" s="348"/>
      <c r="AU20" s="348"/>
      <c r="AV20" s="348"/>
      <c r="AW20" s="348"/>
      <c r="AX20" s="348"/>
      <c r="AY20" s="348"/>
      <c r="AZ20" s="348"/>
      <c r="BA20" s="348"/>
      <c r="BB20" s="348"/>
      <c r="BC20" s="348"/>
      <c r="BD20" s="348"/>
      <c r="BE20" s="348"/>
      <c r="BF20" s="348"/>
      <c r="BG20" s="348"/>
      <c r="BH20" s="348"/>
      <c r="BI20" s="348"/>
      <c r="BJ20" s="348"/>
    </row>
    <row r="21" spans="1:62" s="355" customFormat="1" ht="17.75" customHeight="1">
      <c r="A21" s="458"/>
      <c r="B21" s="448"/>
      <c r="C21" s="445"/>
      <c r="D21" s="354" t="s">
        <v>362</v>
      </c>
      <c r="E21" s="444" t="s">
        <v>342</v>
      </c>
      <c r="F21" s="444"/>
      <c r="G21" s="444"/>
      <c r="H21" s="444"/>
      <c r="I21" s="444"/>
      <c r="J21" s="347">
        <f>+'Հավելված N 2'!G45</f>
        <v>7788.9999999999991</v>
      </c>
      <c r="K21" s="347">
        <f>+'Հավելված N 2'!H45</f>
        <v>7788.9999999999991</v>
      </c>
      <c r="L21" s="347">
        <f>+'Հավելված N 2'!I45</f>
        <v>7788.9999999999991</v>
      </c>
      <c r="M21" s="348"/>
      <c r="N21" s="348"/>
      <c r="O21" s="348"/>
      <c r="P21" s="348"/>
      <c r="Q21" s="348"/>
      <c r="R21" s="348"/>
      <c r="S21" s="348"/>
      <c r="T21" s="348"/>
      <c r="U21" s="348"/>
      <c r="V21" s="348"/>
      <c r="W21" s="348"/>
      <c r="X21" s="348"/>
      <c r="Y21" s="348"/>
      <c r="Z21" s="348"/>
      <c r="AA21" s="348"/>
      <c r="AB21" s="348"/>
      <c r="AC21" s="348"/>
      <c r="AD21" s="348"/>
      <c r="AE21" s="348"/>
      <c r="AF21" s="348"/>
      <c r="AG21" s="348"/>
      <c r="AH21" s="348"/>
      <c r="AI21" s="348"/>
      <c r="AJ21" s="348"/>
      <c r="AK21" s="348"/>
      <c r="AL21" s="348"/>
      <c r="AM21" s="348"/>
      <c r="AN21" s="348"/>
      <c r="AO21" s="348"/>
      <c r="AP21" s="348"/>
      <c r="AQ21" s="348"/>
      <c r="AR21" s="348"/>
      <c r="AS21" s="348"/>
      <c r="AT21" s="348"/>
      <c r="AU21" s="348"/>
      <c r="AV21" s="348"/>
      <c r="AW21" s="348"/>
      <c r="AX21" s="348"/>
      <c r="AY21" s="348"/>
      <c r="AZ21" s="348"/>
      <c r="BA21" s="348"/>
      <c r="BB21" s="348"/>
      <c r="BC21" s="348"/>
      <c r="BD21" s="348"/>
      <c r="BE21" s="348"/>
      <c r="BF21" s="348"/>
      <c r="BG21" s="348"/>
      <c r="BH21" s="348"/>
      <c r="BI21" s="348"/>
      <c r="BJ21" s="348"/>
    </row>
    <row r="22" spans="1:62" s="355" customFormat="1">
      <c r="A22" s="458"/>
      <c r="B22" s="448"/>
      <c r="C22" s="445"/>
      <c r="D22" s="395"/>
      <c r="E22" s="395"/>
      <c r="F22" s="444" t="s">
        <v>366</v>
      </c>
      <c r="G22" s="444"/>
      <c r="H22" s="444"/>
      <c r="I22" s="444"/>
      <c r="J22" s="444"/>
      <c r="K22" s="444"/>
      <c r="L22" s="444"/>
      <c r="M22" s="348"/>
      <c r="N22" s="348"/>
      <c r="O22" s="348"/>
      <c r="P22" s="348"/>
      <c r="Q22" s="348"/>
      <c r="R22" s="348"/>
      <c r="S22" s="348"/>
      <c r="T22" s="348"/>
      <c r="U22" s="348"/>
      <c r="V22" s="348"/>
      <c r="W22" s="348"/>
      <c r="X22" s="348"/>
      <c r="Y22" s="348"/>
      <c r="Z22" s="348"/>
      <c r="AA22" s="348"/>
      <c r="AB22" s="348"/>
      <c r="AC22" s="348"/>
      <c r="AD22" s="348"/>
      <c r="AE22" s="348"/>
      <c r="AF22" s="348"/>
      <c r="AG22" s="348"/>
      <c r="AH22" s="348"/>
      <c r="AI22" s="348"/>
      <c r="AJ22" s="348"/>
      <c r="AK22" s="348"/>
      <c r="AL22" s="348"/>
      <c r="AM22" s="348"/>
      <c r="AN22" s="348"/>
      <c r="AO22" s="348"/>
      <c r="AP22" s="348"/>
      <c r="AQ22" s="348"/>
      <c r="AR22" s="348"/>
      <c r="AS22" s="348"/>
      <c r="AT22" s="348"/>
      <c r="AU22" s="348"/>
      <c r="AV22" s="348"/>
      <c r="AW22" s="348"/>
      <c r="AX22" s="348"/>
      <c r="AY22" s="348"/>
      <c r="AZ22" s="348"/>
      <c r="BA22" s="348"/>
      <c r="BB22" s="348"/>
      <c r="BC22" s="348"/>
      <c r="BD22" s="348"/>
      <c r="BE22" s="348"/>
      <c r="BF22" s="348"/>
      <c r="BG22" s="348"/>
      <c r="BH22" s="348"/>
      <c r="BI22" s="348"/>
      <c r="BJ22" s="348"/>
    </row>
    <row r="23" spans="1:62" s="355" customFormat="1">
      <c r="A23" s="458"/>
      <c r="B23" s="448"/>
      <c r="C23" s="445"/>
      <c r="D23" s="396"/>
      <c r="E23" s="396"/>
      <c r="F23" s="395"/>
      <c r="G23" s="444" t="s">
        <v>367</v>
      </c>
      <c r="H23" s="444"/>
      <c r="I23" s="444"/>
      <c r="J23" s="444"/>
      <c r="K23" s="444"/>
      <c r="L23" s="444"/>
      <c r="M23" s="348"/>
      <c r="N23" s="348"/>
      <c r="O23" s="348"/>
      <c r="P23" s="348"/>
      <c r="Q23" s="348"/>
      <c r="R23" s="348"/>
      <c r="S23" s="348"/>
      <c r="T23" s="348"/>
      <c r="U23" s="348"/>
      <c r="V23" s="348"/>
      <c r="W23" s="348"/>
      <c r="X23" s="348"/>
      <c r="Y23" s="348"/>
      <c r="Z23" s="348"/>
      <c r="AA23" s="348"/>
      <c r="AB23" s="348"/>
      <c r="AC23" s="348"/>
      <c r="AD23" s="348"/>
      <c r="AE23" s="348"/>
      <c r="AF23" s="348"/>
      <c r="AG23" s="348"/>
      <c r="AH23" s="348"/>
      <c r="AI23" s="348"/>
      <c r="AJ23" s="348"/>
      <c r="AK23" s="348"/>
      <c r="AL23" s="348"/>
      <c r="AM23" s="348"/>
      <c r="AN23" s="348"/>
      <c r="AO23" s="348"/>
      <c r="AP23" s="348"/>
      <c r="AQ23" s="348"/>
      <c r="AR23" s="348"/>
      <c r="AS23" s="348"/>
      <c r="AT23" s="348"/>
      <c r="AU23" s="348"/>
      <c r="AV23" s="348"/>
      <c r="AW23" s="348"/>
      <c r="AX23" s="348"/>
      <c r="AY23" s="348"/>
      <c r="AZ23" s="348"/>
      <c r="BA23" s="348"/>
      <c r="BB23" s="348"/>
      <c r="BC23" s="348"/>
      <c r="BD23" s="348"/>
      <c r="BE23" s="348"/>
      <c r="BF23" s="348"/>
      <c r="BG23" s="348"/>
      <c r="BH23" s="348"/>
      <c r="BI23" s="348"/>
      <c r="BJ23" s="348"/>
    </row>
    <row r="24" spans="1:62" s="355" customFormat="1">
      <c r="A24" s="458"/>
      <c r="B24" s="448"/>
      <c r="C24" s="445"/>
      <c r="D24" s="396"/>
      <c r="E24" s="396"/>
      <c r="F24" s="396"/>
      <c r="G24" s="395"/>
      <c r="H24" s="446" t="s">
        <v>368</v>
      </c>
      <c r="I24" s="440"/>
      <c r="J24" s="440"/>
      <c r="K24" s="440"/>
      <c r="L24" s="447"/>
      <c r="M24" s="348"/>
      <c r="N24" s="348"/>
      <c r="O24" s="348"/>
      <c r="P24" s="348"/>
      <c r="Q24" s="348"/>
      <c r="R24" s="348"/>
      <c r="S24" s="348"/>
      <c r="T24" s="348"/>
      <c r="U24" s="348"/>
      <c r="V24" s="348"/>
      <c r="W24" s="348"/>
      <c r="X24" s="348"/>
      <c r="Y24" s="348"/>
      <c r="Z24" s="348"/>
      <c r="AA24" s="348"/>
      <c r="AB24" s="348"/>
      <c r="AC24" s="348"/>
      <c r="AD24" s="348"/>
      <c r="AE24" s="348"/>
      <c r="AF24" s="348"/>
      <c r="AG24" s="348"/>
      <c r="AH24" s="348"/>
      <c r="AI24" s="348"/>
      <c r="AJ24" s="348"/>
      <c r="AK24" s="348"/>
      <c r="AL24" s="348"/>
      <c r="AM24" s="348"/>
      <c r="AN24" s="348"/>
      <c r="AO24" s="348"/>
      <c r="AP24" s="348"/>
      <c r="AQ24" s="348"/>
      <c r="AR24" s="348"/>
      <c r="AS24" s="348"/>
      <c r="AT24" s="348"/>
      <c r="AU24" s="348"/>
      <c r="AV24" s="348"/>
      <c r="AW24" s="348"/>
      <c r="AX24" s="348"/>
      <c r="AY24" s="348"/>
      <c r="AZ24" s="348"/>
      <c r="BA24" s="348"/>
      <c r="BB24" s="348"/>
      <c r="BC24" s="348"/>
      <c r="BD24" s="348"/>
      <c r="BE24" s="348"/>
      <c r="BF24" s="348"/>
      <c r="BG24" s="348"/>
      <c r="BH24" s="348"/>
      <c r="BI24" s="348"/>
      <c r="BJ24" s="348"/>
    </row>
    <row r="25" spans="1:62" s="355" customFormat="1" ht="35.5">
      <c r="A25" s="458"/>
      <c r="B25" s="448"/>
      <c r="C25" s="445"/>
      <c r="D25" s="397"/>
      <c r="E25" s="397"/>
      <c r="F25" s="397"/>
      <c r="G25" s="397"/>
      <c r="H25" s="357"/>
      <c r="I25" s="352" t="s">
        <v>369</v>
      </c>
      <c r="J25" s="352">
        <v>1</v>
      </c>
      <c r="K25" s="352" t="s">
        <v>370</v>
      </c>
      <c r="L25" s="352">
        <v>1</v>
      </c>
      <c r="M25" s="348"/>
      <c r="N25" s="348"/>
      <c r="O25" s="348"/>
      <c r="P25" s="348"/>
      <c r="Q25" s="348"/>
      <c r="R25" s="348"/>
      <c r="S25" s="348"/>
      <c r="T25" s="348"/>
      <c r="U25" s="348"/>
      <c r="V25" s="348"/>
      <c r="W25" s="348"/>
      <c r="X25" s="348"/>
      <c r="Y25" s="348"/>
      <c r="Z25" s="348"/>
      <c r="AA25" s="348"/>
      <c r="AB25" s="348"/>
      <c r="AC25" s="348"/>
      <c r="AD25" s="348"/>
      <c r="AE25" s="348"/>
      <c r="AF25" s="348"/>
      <c r="AG25" s="348"/>
      <c r="AH25" s="348"/>
      <c r="AI25" s="348"/>
      <c r="AJ25" s="348"/>
      <c r="AK25" s="348"/>
      <c r="AL25" s="348"/>
      <c r="AM25" s="348"/>
      <c r="AN25" s="348"/>
      <c r="AO25" s="348"/>
      <c r="AP25" s="348"/>
      <c r="AQ25" s="348"/>
      <c r="AR25" s="348"/>
      <c r="AS25" s="348"/>
      <c r="AT25" s="348"/>
      <c r="AU25" s="348"/>
      <c r="AV25" s="348"/>
      <c r="AW25" s="348"/>
      <c r="AX25" s="348"/>
      <c r="AY25" s="348"/>
      <c r="AZ25" s="348"/>
      <c r="BA25" s="348"/>
      <c r="BB25" s="348"/>
      <c r="BC25" s="348"/>
      <c r="BD25" s="348"/>
      <c r="BE25" s="348"/>
      <c r="BF25" s="348"/>
      <c r="BG25" s="348"/>
      <c r="BH25" s="348"/>
      <c r="BI25" s="348"/>
      <c r="BJ25" s="348"/>
    </row>
    <row r="26" spans="1:62" s="355" customFormat="1" ht="8.6" customHeight="1">
      <c r="A26" s="458"/>
      <c r="B26" s="346"/>
      <c r="C26" s="346"/>
      <c r="D26" s="346"/>
      <c r="E26" s="346"/>
      <c r="F26" s="346"/>
      <c r="G26" s="346"/>
      <c r="H26" s="346"/>
      <c r="I26" s="346"/>
      <c r="J26" s="346"/>
      <c r="K26" s="346"/>
      <c r="L26" s="353"/>
      <c r="M26" s="344"/>
      <c r="N26" s="344"/>
      <c r="O26" s="344"/>
      <c r="P26" s="344"/>
      <c r="Q26" s="344"/>
      <c r="R26" s="344"/>
      <c r="S26" s="344"/>
      <c r="T26" s="344"/>
      <c r="U26" s="344"/>
      <c r="V26" s="344"/>
      <c r="W26" s="344"/>
      <c r="X26" s="344"/>
      <c r="Y26" s="344"/>
      <c r="Z26" s="344"/>
      <c r="AA26" s="344"/>
      <c r="AB26" s="344"/>
      <c r="AC26" s="344"/>
      <c r="AD26" s="344"/>
      <c r="AE26" s="344"/>
      <c r="AF26" s="344"/>
      <c r="AG26" s="344"/>
      <c r="AH26" s="344"/>
      <c r="AI26" s="344"/>
      <c r="AJ26" s="344"/>
      <c r="AK26" s="344"/>
      <c r="AL26" s="344"/>
      <c r="AM26" s="344"/>
      <c r="AN26" s="344"/>
      <c r="AO26" s="344"/>
      <c r="AP26" s="344"/>
      <c r="AQ26" s="344"/>
      <c r="AR26" s="344"/>
      <c r="AS26" s="344"/>
      <c r="AT26" s="344"/>
      <c r="AU26" s="344"/>
      <c r="AV26" s="344"/>
      <c r="AW26" s="344"/>
      <c r="AX26" s="344"/>
      <c r="AY26" s="344"/>
      <c r="AZ26" s="344"/>
      <c r="BA26" s="344"/>
      <c r="BB26" s="344"/>
      <c r="BC26" s="344"/>
      <c r="BD26" s="344"/>
      <c r="BE26" s="344"/>
      <c r="BF26" s="344"/>
      <c r="BG26" s="344"/>
      <c r="BH26" s="344"/>
      <c r="BI26" s="344"/>
      <c r="BJ26" s="344"/>
    </row>
    <row r="27" spans="1:62" s="81" customFormat="1">
      <c r="A27" s="458"/>
      <c r="B27" s="69">
        <v>1236</v>
      </c>
      <c r="C27" s="425" t="s">
        <v>60</v>
      </c>
      <c r="D27" s="425"/>
      <c r="E27" s="425"/>
      <c r="F27" s="425"/>
      <c r="G27" s="425"/>
      <c r="H27" s="425"/>
      <c r="I27" s="425"/>
      <c r="J27" s="62">
        <f>+J28+J32</f>
        <v>309709.09999999998</v>
      </c>
      <c r="K27" s="62">
        <f t="shared" ref="K27:L27" si="4">+K28+K32</f>
        <v>702072.6</v>
      </c>
      <c r="L27" s="62">
        <f t="shared" si="4"/>
        <v>991948.99999999988</v>
      </c>
    </row>
    <row r="28" spans="1:62" s="82" customFormat="1" ht="34.950000000000003" customHeight="1">
      <c r="A28" s="458"/>
      <c r="B28" s="395"/>
      <c r="C28" s="395"/>
      <c r="D28" s="54" t="s">
        <v>108</v>
      </c>
      <c r="E28" s="425" t="s">
        <v>109</v>
      </c>
      <c r="F28" s="425"/>
      <c r="G28" s="425"/>
      <c r="H28" s="425"/>
      <c r="I28" s="425"/>
      <c r="J28" s="77">
        <f>+'Հավելված N 2'!G81</f>
        <v>220888.5</v>
      </c>
      <c r="K28" s="77">
        <f>+'Հավելված N 2'!H81</f>
        <v>613252</v>
      </c>
      <c r="L28" s="77">
        <f>+'Հավելված N 2'!I81</f>
        <v>903128.39999999991</v>
      </c>
    </row>
    <row r="29" spans="1:62" s="81" customFormat="1" ht="33.85" customHeight="1">
      <c r="A29" s="458"/>
      <c r="B29" s="396"/>
      <c r="C29" s="396"/>
      <c r="D29" s="424"/>
      <c r="E29" s="424"/>
      <c r="F29" s="425" t="s">
        <v>115</v>
      </c>
      <c r="G29" s="425"/>
      <c r="H29" s="425"/>
      <c r="I29" s="425"/>
      <c r="J29" s="425"/>
      <c r="K29" s="425"/>
      <c r="L29" s="425"/>
    </row>
    <row r="30" spans="1:62" s="81" customFormat="1" ht="17.75" customHeight="1">
      <c r="A30" s="458"/>
      <c r="B30" s="396"/>
      <c r="C30" s="396"/>
      <c r="D30" s="424"/>
      <c r="E30" s="424"/>
      <c r="F30" s="424"/>
      <c r="G30" s="425" t="s">
        <v>116</v>
      </c>
      <c r="H30" s="425"/>
      <c r="I30" s="425"/>
      <c r="J30" s="425"/>
      <c r="K30" s="425"/>
      <c r="L30" s="425"/>
    </row>
    <row r="31" spans="1:62" s="81" customFormat="1">
      <c r="A31" s="458"/>
      <c r="B31" s="396"/>
      <c r="C31" s="396"/>
      <c r="D31" s="424"/>
      <c r="E31" s="424"/>
      <c r="F31" s="424"/>
      <c r="G31" s="54"/>
      <c r="H31" s="439" t="s">
        <v>114</v>
      </c>
      <c r="I31" s="440"/>
      <c r="J31" s="440"/>
      <c r="K31" s="440"/>
      <c r="L31" s="441"/>
    </row>
    <row r="32" spans="1:62" s="82" customFormat="1" ht="72.55" customHeight="1">
      <c r="A32" s="458"/>
      <c r="B32" s="396"/>
      <c r="C32" s="396"/>
      <c r="D32" s="54" t="s">
        <v>220</v>
      </c>
      <c r="E32" s="425" t="s">
        <v>224</v>
      </c>
      <c r="F32" s="425"/>
      <c r="G32" s="425"/>
      <c r="H32" s="425"/>
      <c r="I32" s="425"/>
      <c r="J32" s="77">
        <f>+'Հավելված N 2'!G108</f>
        <v>88820.6</v>
      </c>
      <c r="K32" s="77">
        <f>+'Հավելված N 2'!H108</f>
        <v>88820.6</v>
      </c>
      <c r="L32" s="77">
        <f>+'Հավելված N 2'!I108</f>
        <v>88820.6</v>
      </c>
    </row>
    <row r="33" spans="1:54" s="81" customFormat="1" ht="33.85" customHeight="1">
      <c r="A33" s="458"/>
      <c r="B33" s="396"/>
      <c r="C33" s="396"/>
      <c r="D33" s="395"/>
      <c r="E33" s="395"/>
      <c r="F33" s="425" t="s">
        <v>225</v>
      </c>
      <c r="G33" s="425"/>
      <c r="H33" s="425"/>
      <c r="I33" s="425"/>
      <c r="J33" s="425"/>
      <c r="K33" s="425"/>
      <c r="L33" s="425"/>
    </row>
    <row r="34" spans="1:54" s="81" customFormat="1" ht="17.75" customHeight="1">
      <c r="A34" s="458"/>
      <c r="B34" s="396"/>
      <c r="C34" s="396"/>
      <c r="D34" s="396"/>
      <c r="E34" s="396"/>
      <c r="F34" s="395"/>
      <c r="G34" s="425" t="s">
        <v>226</v>
      </c>
      <c r="H34" s="425"/>
      <c r="I34" s="425"/>
      <c r="J34" s="425"/>
      <c r="K34" s="425"/>
      <c r="L34" s="425"/>
    </row>
    <row r="35" spans="1:54" s="81" customFormat="1">
      <c r="A35" s="458"/>
      <c r="B35" s="396"/>
      <c r="C35" s="396"/>
      <c r="D35" s="396"/>
      <c r="E35" s="396"/>
      <c r="F35" s="396"/>
      <c r="G35" s="395"/>
      <c r="H35" s="439" t="s">
        <v>114</v>
      </c>
      <c r="I35" s="440"/>
      <c r="J35" s="440"/>
      <c r="K35" s="440"/>
      <c r="L35" s="441"/>
    </row>
    <row r="36" spans="1:54" s="81" customFormat="1" ht="35.5">
      <c r="A36" s="458"/>
      <c r="B36" s="396"/>
      <c r="C36" s="396"/>
      <c r="D36" s="396"/>
      <c r="E36" s="396"/>
      <c r="F36" s="396"/>
      <c r="G36" s="396"/>
      <c r="H36" s="434"/>
      <c r="I36" s="141" t="s">
        <v>228</v>
      </c>
      <c r="J36" s="142">
        <v>55</v>
      </c>
      <c r="K36" s="142"/>
      <c r="L36" s="142">
        <v>55</v>
      </c>
    </row>
    <row r="37" spans="1:54" s="81" customFormat="1" ht="35.5">
      <c r="A37" s="458"/>
      <c r="B37" s="396"/>
      <c r="C37" s="396"/>
      <c r="D37" s="396"/>
      <c r="E37" s="396"/>
      <c r="F37" s="396"/>
      <c r="G37" s="396"/>
      <c r="H37" s="435"/>
      <c r="I37" s="141" t="s">
        <v>227</v>
      </c>
      <c r="J37" s="142">
        <v>80</v>
      </c>
      <c r="K37" s="142"/>
      <c r="L37" s="142">
        <v>80</v>
      </c>
    </row>
    <row r="38" spans="1:54" s="81" customFormat="1" ht="70.95">
      <c r="A38" s="458"/>
      <c r="B38" s="396"/>
      <c r="C38" s="396"/>
      <c r="D38" s="396"/>
      <c r="E38" s="396"/>
      <c r="F38" s="396"/>
      <c r="G38" s="396"/>
      <c r="H38" s="435"/>
      <c r="I38" s="141" t="s">
        <v>230</v>
      </c>
      <c r="J38" s="142">
        <v>285</v>
      </c>
      <c r="K38" s="142"/>
      <c r="L38" s="142">
        <v>285</v>
      </c>
    </row>
    <row r="39" spans="1:54" s="81" customFormat="1" ht="18" customHeight="1">
      <c r="A39" s="459"/>
      <c r="B39" s="397"/>
      <c r="C39" s="397"/>
      <c r="D39" s="397"/>
      <c r="E39" s="397"/>
      <c r="F39" s="397"/>
      <c r="G39" s="397"/>
      <c r="H39" s="436"/>
      <c r="I39" s="141" t="s">
        <v>229</v>
      </c>
      <c r="J39" s="142">
        <v>12</v>
      </c>
      <c r="K39" s="142"/>
      <c r="L39" s="142">
        <v>12</v>
      </c>
    </row>
    <row r="41" spans="1:54" s="83" customFormat="1" ht="29.95" customHeight="1">
      <c r="A41" s="431" t="s">
        <v>120</v>
      </c>
      <c r="B41" s="431"/>
      <c r="C41" s="431"/>
      <c r="D41" s="431"/>
      <c r="E41" s="431"/>
      <c r="F41" s="431"/>
      <c r="G41" s="431"/>
      <c r="H41" s="431"/>
      <c r="I41" s="431"/>
      <c r="J41" s="84">
        <f>+J42+J51</f>
        <v>-309709.09999999998</v>
      </c>
      <c r="K41" s="84">
        <f t="shared" ref="K41:L41" si="5">+K42+K51</f>
        <v>-702072.6</v>
      </c>
      <c r="L41" s="84">
        <f t="shared" si="5"/>
        <v>-991948.99999999988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</row>
    <row r="42" spans="1:54">
      <c r="A42" s="442"/>
      <c r="B42" s="179">
        <v>1139</v>
      </c>
      <c r="C42" s="443" t="s">
        <v>244</v>
      </c>
      <c r="D42" s="443"/>
      <c r="E42" s="443"/>
      <c r="F42" s="443"/>
      <c r="G42" s="443"/>
      <c r="H42" s="443"/>
      <c r="I42" s="443"/>
      <c r="J42" s="180">
        <f>+J43+J47</f>
        <v>0</v>
      </c>
      <c r="K42" s="180">
        <f t="shared" ref="K42:L42" si="6">+K43+K47</f>
        <v>0</v>
      </c>
      <c r="L42" s="180">
        <f t="shared" si="6"/>
        <v>0</v>
      </c>
    </row>
    <row r="43" spans="1:54" s="182" customFormat="1" ht="33.049999999999997" customHeight="1">
      <c r="A43" s="442"/>
      <c r="B43" s="438"/>
      <c r="C43" s="442"/>
      <c r="D43" s="179" t="s">
        <v>245</v>
      </c>
      <c r="E43" s="437" t="s">
        <v>239</v>
      </c>
      <c r="F43" s="437"/>
      <c r="G43" s="437"/>
      <c r="H43" s="437"/>
      <c r="I43" s="437"/>
      <c r="J43" s="181">
        <f>+'Հավելված N 2'!G129</f>
        <v>96609.600000000006</v>
      </c>
      <c r="K43" s="181">
        <f>+'Հավելված N 2'!H129</f>
        <v>96609.600000000006</v>
      </c>
      <c r="L43" s="181">
        <f>+'Հավելված N 2'!I129</f>
        <v>96609.600000000006</v>
      </c>
    </row>
    <row r="44" spans="1:54" ht="33.35" customHeight="1">
      <c r="A44" s="442"/>
      <c r="B44" s="438"/>
      <c r="C44" s="442"/>
      <c r="D44" s="438"/>
      <c r="E44" s="438"/>
      <c r="F44" s="437" t="s">
        <v>246</v>
      </c>
      <c r="G44" s="437"/>
      <c r="H44" s="437"/>
      <c r="I44" s="437"/>
      <c r="J44" s="437"/>
      <c r="K44" s="437"/>
      <c r="L44" s="437"/>
    </row>
    <row r="45" spans="1:54" ht="33.35" customHeight="1">
      <c r="A45" s="442"/>
      <c r="B45" s="438"/>
      <c r="C45" s="442"/>
      <c r="D45" s="438"/>
      <c r="E45" s="438"/>
      <c r="F45" s="438"/>
      <c r="G45" s="437" t="s">
        <v>116</v>
      </c>
      <c r="H45" s="437"/>
      <c r="I45" s="437"/>
      <c r="J45" s="437"/>
      <c r="K45" s="437"/>
      <c r="L45" s="437"/>
    </row>
    <row r="46" spans="1:54" ht="33.35" customHeight="1">
      <c r="A46" s="442"/>
      <c r="B46" s="438"/>
      <c r="C46" s="442"/>
      <c r="D46" s="438"/>
      <c r="E46" s="438"/>
      <c r="F46" s="438"/>
      <c r="G46" s="179"/>
      <c r="H46" s="437" t="s">
        <v>247</v>
      </c>
      <c r="I46" s="437"/>
      <c r="J46" s="437"/>
      <c r="K46" s="437"/>
      <c r="L46" s="437"/>
    </row>
    <row r="47" spans="1:54" s="182" customFormat="1" ht="33.049999999999997" customHeight="1">
      <c r="A47" s="442"/>
      <c r="B47" s="438"/>
      <c r="C47" s="442"/>
      <c r="D47" s="179" t="s">
        <v>245</v>
      </c>
      <c r="E47" s="437" t="s">
        <v>239</v>
      </c>
      <c r="F47" s="437"/>
      <c r="G47" s="437"/>
      <c r="H47" s="437"/>
      <c r="I47" s="437"/>
      <c r="J47" s="181">
        <f>+'Հավելված N 2'!G135</f>
        <v>-96609.600000000006</v>
      </c>
      <c r="K47" s="181">
        <f>+'Հավելված N 2'!H135</f>
        <v>-96609.600000000006</v>
      </c>
      <c r="L47" s="181">
        <f>+'Հավելված N 2'!I135</f>
        <v>-96609.600000000006</v>
      </c>
    </row>
    <row r="48" spans="1:54" ht="33.35" customHeight="1">
      <c r="A48" s="442"/>
      <c r="B48" s="438"/>
      <c r="C48" s="442"/>
      <c r="D48" s="438"/>
      <c r="E48" s="438"/>
      <c r="F48" s="437" t="s">
        <v>246</v>
      </c>
      <c r="G48" s="437"/>
      <c r="H48" s="437"/>
      <c r="I48" s="437"/>
      <c r="J48" s="437"/>
      <c r="K48" s="437"/>
      <c r="L48" s="437"/>
    </row>
    <row r="49" spans="1:12" ht="33.35" customHeight="1">
      <c r="A49" s="442"/>
      <c r="B49" s="438"/>
      <c r="C49" s="442"/>
      <c r="D49" s="438"/>
      <c r="E49" s="438"/>
      <c r="F49" s="438"/>
      <c r="G49" s="437" t="s">
        <v>116</v>
      </c>
      <c r="H49" s="437"/>
      <c r="I49" s="437"/>
      <c r="J49" s="437"/>
      <c r="K49" s="437"/>
      <c r="L49" s="437"/>
    </row>
    <row r="50" spans="1:12" ht="33.35" customHeight="1">
      <c r="A50" s="442"/>
      <c r="B50" s="438"/>
      <c r="C50" s="442"/>
      <c r="D50" s="438"/>
      <c r="E50" s="438"/>
      <c r="F50" s="438"/>
      <c r="G50" s="179"/>
      <c r="H50" s="437" t="s">
        <v>247</v>
      </c>
      <c r="I50" s="437"/>
      <c r="J50" s="437"/>
      <c r="K50" s="437"/>
      <c r="L50" s="437"/>
    </row>
    <row r="51" spans="1:12" s="81" customFormat="1" ht="16.149999999999999" customHeight="1">
      <c r="A51" s="434"/>
      <c r="B51" s="69">
        <v>1236</v>
      </c>
      <c r="C51" s="425" t="s">
        <v>60</v>
      </c>
      <c r="D51" s="425"/>
      <c r="E51" s="425"/>
      <c r="F51" s="425"/>
      <c r="G51" s="425"/>
      <c r="H51" s="425"/>
      <c r="I51" s="425"/>
      <c r="J51" s="62">
        <f>+J52</f>
        <v>-309709.09999999998</v>
      </c>
      <c r="K51" s="62">
        <f t="shared" ref="K51:L51" si="7">+K52</f>
        <v>-702072.6</v>
      </c>
      <c r="L51" s="62">
        <f t="shared" si="7"/>
        <v>-991948.99999999988</v>
      </c>
    </row>
    <row r="52" spans="1:12" s="82" customFormat="1" ht="17.75" customHeight="1">
      <c r="A52" s="435"/>
      <c r="B52" s="395"/>
      <c r="C52" s="395"/>
      <c r="D52" s="54" t="s">
        <v>111</v>
      </c>
      <c r="E52" s="425" t="s">
        <v>117</v>
      </c>
      <c r="F52" s="425"/>
      <c r="G52" s="425"/>
      <c r="H52" s="425"/>
      <c r="I52" s="425"/>
      <c r="J52" s="77">
        <f>+'Հավելված N 2'!G64</f>
        <v>-309709.09999999998</v>
      </c>
      <c r="K52" s="77">
        <f>+'Հավելված N 2'!H64</f>
        <v>-702072.6</v>
      </c>
      <c r="L52" s="77">
        <f>+'Հավելված N 2'!I64</f>
        <v>-991948.99999999988</v>
      </c>
    </row>
    <row r="53" spans="1:12" s="81" customFormat="1" ht="33.85" customHeight="1">
      <c r="A53" s="435"/>
      <c r="B53" s="396"/>
      <c r="C53" s="396"/>
      <c r="D53" s="424"/>
      <c r="E53" s="424"/>
      <c r="F53" s="425" t="s">
        <v>118</v>
      </c>
      <c r="G53" s="425"/>
      <c r="H53" s="425"/>
      <c r="I53" s="425"/>
      <c r="J53" s="425"/>
      <c r="K53" s="425"/>
      <c r="L53" s="425"/>
    </row>
    <row r="54" spans="1:12" s="81" customFormat="1" ht="17.75" customHeight="1">
      <c r="A54" s="435"/>
      <c r="B54" s="396"/>
      <c r="C54" s="396"/>
      <c r="D54" s="424"/>
      <c r="E54" s="424"/>
      <c r="F54" s="424"/>
      <c r="G54" s="425" t="s">
        <v>61</v>
      </c>
      <c r="H54" s="425"/>
      <c r="I54" s="425"/>
      <c r="J54" s="425"/>
      <c r="K54" s="425"/>
      <c r="L54" s="425"/>
    </row>
    <row r="55" spans="1:12" s="81" customFormat="1" ht="33.85" customHeight="1">
      <c r="A55" s="436"/>
      <c r="B55" s="397"/>
      <c r="C55" s="397"/>
      <c r="D55" s="424"/>
      <c r="E55" s="424"/>
      <c r="F55" s="424"/>
      <c r="G55" s="54"/>
      <c r="H55" s="425" t="s">
        <v>101</v>
      </c>
      <c r="I55" s="425"/>
      <c r="J55" s="425"/>
      <c r="K55" s="425"/>
      <c r="L55" s="425"/>
    </row>
  </sheetData>
  <mergeCells count="86">
    <mergeCell ref="A14:A39"/>
    <mergeCell ref="G24:G25"/>
    <mergeCell ref="F23:F25"/>
    <mergeCell ref="E22:E25"/>
    <mergeCell ref="D22:D25"/>
    <mergeCell ref="C20:I20"/>
    <mergeCell ref="B21:B25"/>
    <mergeCell ref="C21:C25"/>
    <mergeCell ref="E21:I21"/>
    <mergeCell ref="F22:L22"/>
    <mergeCell ref="G23:L23"/>
    <mergeCell ref="H24:L24"/>
    <mergeCell ref="C14:I14"/>
    <mergeCell ref="B15:B18"/>
    <mergeCell ref="C15:C18"/>
    <mergeCell ref="E15:I15"/>
    <mergeCell ref="D16:D18"/>
    <mergeCell ref="E16:E18"/>
    <mergeCell ref="F16:L16"/>
    <mergeCell ref="F17:F18"/>
    <mergeCell ref="G17:L17"/>
    <mergeCell ref="H18:L18"/>
    <mergeCell ref="E47:I47"/>
    <mergeCell ref="D48:D50"/>
    <mergeCell ref="E48:E50"/>
    <mergeCell ref="F48:L48"/>
    <mergeCell ref="F49:F50"/>
    <mergeCell ref="G49:L49"/>
    <mergeCell ref="H50:L50"/>
    <mergeCell ref="E43:I43"/>
    <mergeCell ref="D44:D46"/>
    <mergeCell ref="E44:E46"/>
    <mergeCell ref="F44:L44"/>
    <mergeCell ref="F45:F46"/>
    <mergeCell ref="G45:L45"/>
    <mergeCell ref="H46:L46"/>
    <mergeCell ref="A41:I41"/>
    <mergeCell ref="C51:I51"/>
    <mergeCell ref="C52:C55"/>
    <mergeCell ref="B52:B55"/>
    <mergeCell ref="A51:A55"/>
    <mergeCell ref="E52:I52"/>
    <mergeCell ref="D53:D55"/>
    <mergeCell ref="E53:E55"/>
    <mergeCell ref="F53:L53"/>
    <mergeCell ref="F54:F55"/>
    <mergeCell ref="G54:L54"/>
    <mergeCell ref="H55:L55"/>
    <mergeCell ref="A42:A50"/>
    <mergeCell ref="C42:I42"/>
    <mergeCell ref="B43:B50"/>
    <mergeCell ref="C43:C50"/>
    <mergeCell ref="D33:D39"/>
    <mergeCell ref="E33:E39"/>
    <mergeCell ref="F33:L33"/>
    <mergeCell ref="F34:F39"/>
    <mergeCell ref="G34:L34"/>
    <mergeCell ref="F29:L29"/>
    <mergeCell ref="F30:F31"/>
    <mergeCell ref="G30:L30"/>
    <mergeCell ref="H31:L31"/>
    <mergeCell ref="E32:I32"/>
    <mergeCell ref="D29:D31"/>
    <mergeCell ref="E29:E31"/>
    <mergeCell ref="A9:A10"/>
    <mergeCell ref="B9:C9"/>
    <mergeCell ref="D9:G9"/>
    <mergeCell ref="A11:I11"/>
    <mergeCell ref="A12:I12"/>
    <mergeCell ref="A13:I13"/>
    <mergeCell ref="C27:I27"/>
    <mergeCell ref="E28:I28"/>
    <mergeCell ref="B28:B39"/>
    <mergeCell ref="C28:C39"/>
    <mergeCell ref="G35:G39"/>
    <mergeCell ref="H35:L35"/>
    <mergeCell ref="H36:H39"/>
    <mergeCell ref="H9:H10"/>
    <mergeCell ref="I9:I10"/>
    <mergeCell ref="J9:L9"/>
    <mergeCell ref="G1:H1"/>
    <mergeCell ref="J1:L1"/>
    <mergeCell ref="J2:L2"/>
    <mergeCell ref="G3:H3"/>
    <mergeCell ref="J3:L3"/>
    <mergeCell ref="A6:L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L124"/>
  <sheetViews>
    <sheetView topLeftCell="A55" zoomScale="85" zoomScaleNormal="85" workbookViewId="0">
      <selection activeCell="I20" sqref="I20"/>
    </sheetView>
  </sheetViews>
  <sheetFormatPr defaultColWidth="9.09765625" defaultRowHeight="17.75"/>
  <cols>
    <col min="1" max="4" width="18.19921875" style="66" customWidth="1"/>
    <col min="5" max="6" width="14.3984375" style="89" customWidth="1"/>
    <col min="7" max="7" width="17.69921875" style="90" customWidth="1"/>
    <col min="8" max="8" width="14.3984375" style="90" customWidth="1"/>
    <col min="9" max="9" width="30.19921875" style="89" customWidth="1"/>
    <col min="10" max="16384" width="9.09765625" style="66"/>
  </cols>
  <sheetData>
    <row r="1" spans="1:9" s="17" customFormat="1" ht="33.450000000000003" customHeight="1">
      <c r="A1" s="100"/>
      <c r="B1" s="100"/>
      <c r="C1" s="100"/>
      <c r="D1" s="100"/>
      <c r="E1" s="101"/>
      <c r="F1" s="101"/>
      <c r="G1" s="102"/>
      <c r="H1" s="466" t="s">
        <v>232</v>
      </c>
      <c r="I1" s="466"/>
    </row>
    <row r="2" spans="1:9" s="17" customFormat="1">
      <c r="A2" s="100"/>
      <c r="B2" s="100"/>
      <c r="C2" s="100"/>
      <c r="D2" s="100"/>
      <c r="E2" s="101"/>
      <c r="F2" s="101"/>
      <c r="G2" s="102"/>
      <c r="H2" s="467" t="s">
        <v>72</v>
      </c>
      <c r="I2" s="467"/>
    </row>
    <row r="3" spans="1:9" s="17" customFormat="1">
      <c r="A3" s="100"/>
      <c r="B3" s="100"/>
      <c r="C3" s="100"/>
      <c r="D3" s="100"/>
      <c r="E3" s="101"/>
      <c r="F3" s="101"/>
      <c r="G3" s="102"/>
      <c r="H3" s="467" t="s">
        <v>0</v>
      </c>
      <c r="I3" s="467"/>
    </row>
    <row r="4" spans="1:9" s="17" customFormat="1">
      <c r="A4" s="100"/>
      <c r="B4" s="100"/>
      <c r="C4" s="100"/>
      <c r="D4" s="100"/>
      <c r="E4" s="101"/>
      <c r="F4" s="101"/>
      <c r="G4" s="102"/>
      <c r="H4" s="102"/>
      <c r="I4" s="103"/>
    </row>
    <row r="5" spans="1:9" s="17" customFormat="1">
      <c r="A5" s="100"/>
      <c r="B5" s="100"/>
      <c r="C5" s="100"/>
      <c r="D5" s="100"/>
      <c r="E5" s="101"/>
      <c r="F5" s="101"/>
      <c r="G5" s="102"/>
      <c r="H5" s="102"/>
      <c r="I5" s="103"/>
    </row>
    <row r="6" spans="1:9" s="17" customFormat="1" ht="32.25" customHeight="1">
      <c r="A6" s="468" t="s">
        <v>331</v>
      </c>
      <c r="B6" s="468"/>
      <c r="C6" s="468"/>
      <c r="D6" s="468"/>
      <c r="E6" s="468"/>
      <c r="F6" s="468"/>
      <c r="G6" s="468"/>
      <c r="H6" s="468"/>
      <c r="I6" s="468"/>
    </row>
    <row r="7" spans="1:9" s="17" customFormat="1" ht="20.95" customHeight="1">
      <c r="A7" s="468"/>
      <c r="B7" s="468"/>
      <c r="C7" s="468"/>
      <c r="D7" s="468"/>
      <c r="E7" s="468"/>
      <c r="F7" s="468"/>
      <c r="G7" s="468"/>
      <c r="H7" s="468"/>
      <c r="I7" s="468"/>
    </row>
    <row r="8" spans="1:9" s="17" customFormat="1" ht="20.95" customHeight="1">
      <c r="A8" s="104"/>
      <c r="B8" s="104"/>
      <c r="C8" s="104"/>
      <c r="D8" s="104"/>
      <c r="E8" s="104"/>
      <c r="F8" s="104"/>
      <c r="G8" s="104"/>
      <c r="H8" s="104"/>
      <c r="I8" s="104"/>
    </row>
    <row r="9" spans="1:9" s="17" customFormat="1" ht="20.95" customHeight="1">
      <c r="A9" s="104"/>
      <c r="B9" s="104"/>
      <c r="C9" s="104"/>
      <c r="D9" s="104"/>
      <c r="E9" s="104"/>
      <c r="F9" s="104"/>
      <c r="G9" s="104"/>
      <c r="H9" s="104"/>
      <c r="I9" s="104"/>
    </row>
    <row r="10" spans="1:9" s="17" customFormat="1" ht="73.75" customHeight="1">
      <c r="A10" s="469" t="s">
        <v>25</v>
      </c>
      <c r="B10" s="469" t="s">
        <v>26</v>
      </c>
      <c r="C10" s="469"/>
      <c r="D10" s="469"/>
      <c r="E10" s="469" t="s">
        <v>27</v>
      </c>
      <c r="F10" s="469" t="s">
        <v>28</v>
      </c>
      <c r="G10" s="469" t="s">
        <v>29</v>
      </c>
      <c r="H10" s="470" t="s">
        <v>73</v>
      </c>
      <c r="I10" s="470"/>
    </row>
    <row r="11" spans="1:9" s="17" customFormat="1" ht="20.95" customHeight="1">
      <c r="A11" s="469"/>
      <c r="B11" s="469"/>
      <c r="C11" s="469"/>
      <c r="D11" s="469"/>
      <c r="E11" s="469"/>
      <c r="F11" s="469"/>
      <c r="G11" s="469"/>
      <c r="H11" s="154" t="s">
        <v>30</v>
      </c>
      <c r="I11" s="155" t="s">
        <v>31</v>
      </c>
    </row>
    <row r="12" spans="1:9" s="17" customFormat="1">
      <c r="A12" s="156">
        <v>1</v>
      </c>
      <c r="B12" s="461">
        <v>2</v>
      </c>
      <c r="C12" s="461"/>
      <c r="D12" s="461"/>
      <c r="E12" s="154">
        <v>3</v>
      </c>
      <c r="F12" s="154">
        <v>4</v>
      </c>
      <c r="G12" s="154">
        <v>5</v>
      </c>
      <c r="H12" s="154">
        <v>6</v>
      </c>
      <c r="I12" s="154">
        <v>7</v>
      </c>
    </row>
    <row r="13" spans="1:9" s="17" customFormat="1" ht="44.9" customHeight="1">
      <c r="A13" s="462" t="s">
        <v>12</v>
      </c>
      <c r="B13" s="462"/>
      <c r="C13" s="462"/>
      <c r="D13" s="462"/>
      <c r="E13" s="462"/>
      <c r="F13" s="462"/>
      <c r="G13" s="462"/>
      <c r="H13" s="462"/>
      <c r="I13" s="157">
        <f>+I14+I18+I57</f>
        <v>462700.19999999995</v>
      </c>
    </row>
    <row r="14" spans="1:9">
      <c r="A14" s="215" t="s">
        <v>260</v>
      </c>
      <c r="B14" s="215" t="s">
        <v>261</v>
      </c>
      <c r="C14" s="215" t="s">
        <v>54</v>
      </c>
      <c r="D14" s="471" t="s">
        <v>262</v>
      </c>
      <c r="E14" s="472"/>
      <c r="F14" s="472"/>
      <c r="G14" s="472"/>
      <c r="H14" s="473"/>
      <c r="I14" s="216">
        <f>+I15</f>
        <v>-7788.9999999999991</v>
      </c>
    </row>
    <row r="15" spans="1:9">
      <c r="A15" s="217" t="s">
        <v>263</v>
      </c>
      <c r="B15" s="474" t="s">
        <v>264</v>
      </c>
      <c r="C15" s="475"/>
      <c r="D15" s="475"/>
      <c r="E15" s="475"/>
      <c r="F15" s="475"/>
      <c r="G15" s="475"/>
      <c r="H15" s="476"/>
      <c r="I15" s="218">
        <f>+I16</f>
        <v>-7788.9999999999991</v>
      </c>
    </row>
    <row r="16" spans="1:9">
      <c r="A16" s="204"/>
      <c r="B16" s="371" t="s">
        <v>265</v>
      </c>
      <c r="C16" s="372"/>
      <c r="D16" s="373"/>
      <c r="E16" s="210" t="s">
        <v>55</v>
      </c>
      <c r="F16" s="210" t="s">
        <v>55</v>
      </c>
      <c r="G16" s="210" t="s">
        <v>55</v>
      </c>
      <c r="H16" s="214"/>
      <c r="I16" s="211">
        <f>+I17</f>
        <v>-7788.9999999999991</v>
      </c>
    </row>
    <row r="17" spans="1:9">
      <c r="A17" s="204" t="s">
        <v>266</v>
      </c>
      <c r="B17" s="477" t="s">
        <v>267</v>
      </c>
      <c r="C17" s="477"/>
      <c r="D17" s="477"/>
      <c r="E17" s="205" t="s">
        <v>268</v>
      </c>
      <c r="F17" s="205" t="s">
        <v>44</v>
      </c>
      <c r="G17" s="209"/>
      <c r="H17" s="213"/>
      <c r="I17" s="207">
        <v>-7788.9999999999991</v>
      </c>
    </row>
    <row r="18" spans="1:9">
      <c r="A18" s="215" t="s">
        <v>260</v>
      </c>
      <c r="B18" s="215" t="s">
        <v>69</v>
      </c>
      <c r="C18" s="215" t="s">
        <v>269</v>
      </c>
      <c r="D18" s="471" t="s">
        <v>270</v>
      </c>
      <c r="E18" s="472"/>
      <c r="F18" s="472"/>
      <c r="G18" s="472"/>
      <c r="H18" s="473"/>
      <c r="I18" s="216">
        <f>+I19</f>
        <v>7788.9999999999991</v>
      </c>
    </row>
    <row r="19" spans="1:9">
      <c r="A19" s="217" t="s">
        <v>271</v>
      </c>
      <c r="B19" s="474" t="s">
        <v>272</v>
      </c>
      <c r="C19" s="475"/>
      <c r="D19" s="475"/>
      <c r="E19" s="475"/>
      <c r="F19" s="475"/>
      <c r="G19" s="475"/>
      <c r="H19" s="476"/>
      <c r="I19" s="218">
        <f>+I20</f>
        <v>7788.9999999999991</v>
      </c>
    </row>
    <row r="20" spans="1:9">
      <c r="A20" s="204"/>
      <c r="B20" s="371" t="s">
        <v>125</v>
      </c>
      <c r="C20" s="372"/>
      <c r="D20" s="373"/>
      <c r="E20" s="210" t="s">
        <v>55</v>
      </c>
      <c r="F20" s="210" t="s">
        <v>55</v>
      </c>
      <c r="G20" s="210" t="s">
        <v>55</v>
      </c>
      <c r="H20" s="214"/>
      <c r="I20" s="211">
        <f>SUM(I21:I56)</f>
        <v>7788.9999999999991</v>
      </c>
    </row>
    <row r="21" spans="1:9">
      <c r="A21" s="204">
        <v>44531191</v>
      </c>
      <c r="B21" s="477" t="s">
        <v>273</v>
      </c>
      <c r="C21" s="477"/>
      <c r="D21" s="477"/>
      <c r="E21" s="205" t="s">
        <v>126</v>
      </c>
      <c r="F21" s="205" t="s">
        <v>274</v>
      </c>
      <c r="G21" s="209">
        <v>6900</v>
      </c>
      <c r="H21" s="213">
        <v>14.7</v>
      </c>
      <c r="I21" s="207">
        <v>101.5</v>
      </c>
    </row>
    <row r="22" spans="1:9">
      <c r="A22" s="204">
        <v>19721100</v>
      </c>
      <c r="B22" s="477" t="s">
        <v>275</v>
      </c>
      <c r="C22" s="477"/>
      <c r="D22" s="477"/>
      <c r="E22" s="205" t="s">
        <v>126</v>
      </c>
      <c r="F22" s="205" t="s">
        <v>274</v>
      </c>
      <c r="G22" s="209">
        <v>60</v>
      </c>
      <c r="H22" s="213">
        <v>100</v>
      </c>
      <c r="I22" s="207">
        <v>6</v>
      </c>
    </row>
    <row r="23" spans="1:9">
      <c r="A23" s="204">
        <v>32341111</v>
      </c>
      <c r="B23" s="477" t="s">
        <v>276</v>
      </c>
      <c r="C23" s="477"/>
      <c r="D23" s="477"/>
      <c r="E23" s="205" t="s">
        <v>126</v>
      </c>
      <c r="F23" s="205" t="s">
        <v>127</v>
      </c>
      <c r="G23" s="209">
        <v>27000</v>
      </c>
      <c r="H23" s="213">
        <v>2</v>
      </c>
      <c r="I23" s="207">
        <v>54</v>
      </c>
    </row>
    <row r="24" spans="1:9">
      <c r="A24" s="204">
        <v>32341200</v>
      </c>
      <c r="B24" s="477" t="s">
        <v>277</v>
      </c>
      <c r="C24" s="477"/>
      <c r="D24" s="477"/>
      <c r="E24" s="205" t="s">
        <v>126</v>
      </c>
      <c r="F24" s="205" t="s">
        <v>127</v>
      </c>
      <c r="G24" s="209">
        <v>147000</v>
      </c>
      <c r="H24" s="213">
        <v>1</v>
      </c>
      <c r="I24" s="207">
        <v>147</v>
      </c>
    </row>
    <row r="25" spans="1:9">
      <c r="A25" s="204">
        <v>32341100</v>
      </c>
      <c r="B25" s="477" t="s">
        <v>278</v>
      </c>
      <c r="C25" s="477"/>
      <c r="D25" s="477"/>
      <c r="E25" s="205" t="s">
        <v>126</v>
      </c>
      <c r="F25" s="205" t="s">
        <v>127</v>
      </c>
      <c r="G25" s="209">
        <v>215000</v>
      </c>
      <c r="H25" s="213">
        <v>1</v>
      </c>
      <c r="I25" s="207">
        <v>215</v>
      </c>
    </row>
    <row r="26" spans="1:9">
      <c r="A26" s="204">
        <v>32341111</v>
      </c>
      <c r="B26" s="477" t="s">
        <v>276</v>
      </c>
      <c r="C26" s="477"/>
      <c r="D26" s="477"/>
      <c r="E26" s="205" t="s">
        <v>126</v>
      </c>
      <c r="F26" s="205" t="s">
        <v>127</v>
      </c>
      <c r="G26" s="209">
        <v>16000</v>
      </c>
      <c r="H26" s="213">
        <v>1</v>
      </c>
      <c r="I26" s="207">
        <v>16</v>
      </c>
    </row>
    <row r="27" spans="1:9">
      <c r="A27" s="204">
        <v>31221230</v>
      </c>
      <c r="B27" s="477" t="s">
        <v>279</v>
      </c>
      <c r="C27" s="477"/>
      <c r="D27" s="477"/>
      <c r="E27" s="205" t="s">
        <v>126</v>
      </c>
      <c r="F27" s="205" t="s">
        <v>127</v>
      </c>
      <c r="G27" s="209">
        <v>3500</v>
      </c>
      <c r="H27" s="213">
        <v>2</v>
      </c>
      <c r="I27" s="207">
        <v>7</v>
      </c>
    </row>
    <row r="28" spans="1:9">
      <c r="A28" s="204">
        <v>38651220</v>
      </c>
      <c r="B28" s="477" t="s">
        <v>280</v>
      </c>
      <c r="C28" s="477"/>
      <c r="D28" s="477"/>
      <c r="E28" s="205" t="s">
        <v>126</v>
      </c>
      <c r="F28" s="205" t="s">
        <v>127</v>
      </c>
      <c r="G28" s="209">
        <v>353100</v>
      </c>
      <c r="H28" s="213">
        <v>1</v>
      </c>
      <c r="I28" s="207">
        <v>353.1</v>
      </c>
    </row>
    <row r="29" spans="1:9">
      <c r="A29" s="204">
        <v>38651300</v>
      </c>
      <c r="B29" s="477" t="s">
        <v>281</v>
      </c>
      <c r="C29" s="477"/>
      <c r="D29" s="477"/>
      <c r="E29" s="205" t="s">
        <v>126</v>
      </c>
      <c r="F29" s="205" t="s">
        <v>127</v>
      </c>
      <c r="G29" s="209">
        <v>28000</v>
      </c>
      <c r="H29" s="213">
        <v>1</v>
      </c>
      <c r="I29" s="207">
        <v>28</v>
      </c>
    </row>
    <row r="30" spans="1:9">
      <c r="A30" s="204" t="s">
        <v>282</v>
      </c>
      <c r="B30" s="477" t="s">
        <v>283</v>
      </c>
      <c r="C30" s="477"/>
      <c r="D30" s="477"/>
      <c r="E30" s="205" t="s">
        <v>126</v>
      </c>
      <c r="F30" s="205" t="s">
        <v>178</v>
      </c>
      <c r="G30" s="209">
        <v>6000</v>
      </c>
      <c r="H30" s="213">
        <v>10.8</v>
      </c>
      <c r="I30" s="207">
        <v>64.8</v>
      </c>
    </row>
    <row r="31" spans="1:9">
      <c r="A31" s="208" t="s">
        <v>284</v>
      </c>
      <c r="B31" s="477" t="s">
        <v>285</v>
      </c>
      <c r="C31" s="477"/>
      <c r="D31" s="477"/>
      <c r="E31" s="212" t="s">
        <v>126</v>
      </c>
      <c r="F31" s="212" t="s">
        <v>127</v>
      </c>
      <c r="G31" s="219">
        <v>33300</v>
      </c>
      <c r="H31" s="206">
        <v>4</v>
      </c>
      <c r="I31" s="207">
        <v>133.19999999999999</v>
      </c>
    </row>
    <row r="32" spans="1:9">
      <c r="A32" s="208" t="s">
        <v>286</v>
      </c>
      <c r="B32" s="477" t="s">
        <v>287</v>
      </c>
      <c r="C32" s="477"/>
      <c r="D32" s="477"/>
      <c r="E32" s="212" t="s">
        <v>126</v>
      </c>
      <c r="F32" s="212" t="s">
        <v>127</v>
      </c>
      <c r="G32" s="219">
        <v>78000</v>
      </c>
      <c r="H32" s="206">
        <v>1</v>
      </c>
      <c r="I32" s="207">
        <v>78</v>
      </c>
    </row>
    <row r="33" spans="1:9">
      <c r="A33" s="204" t="s">
        <v>288</v>
      </c>
      <c r="B33" s="477" t="s">
        <v>289</v>
      </c>
      <c r="C33" s="477"/>
      <c r="D33" s="477"/>
      <c r="E33" s="205" t="s">
        <v>126</v>
      </c>
      <c r="F33" s="205" t="s">
        <v>127</v>
      </c>
      <c r="G33" s="209">
        <v>11027.03</v>
      </c>
      <c r="H33" s="213">
        <v>37</v>
      </c>
      <c r="I33" s="207">
        <v>408.1</v>
      </c>
    </row>
    <row r="34" spans="1:9">
      <c r="A34" s="204" t="s">
        <v>290</v>
      </c>
      <c r="B34" s="477" t="s">
        <v>291</v>
      </c>
      <c r="C34" s="477"/>
      <c r="D34" s="477"/>
      <c r="E34" s="205" t="s">
        <v>126</v>
      </c>
      <c r="F34" s="205" t="s">
        <v>127</v>
      </c>
      <c r="G34" s="209">
        <v>50640</v>
      </c>
      <c r="H34" s="213">
        <v>1</v>
      </c>
      <c r="I34" s="207">
        <v>50.7</v>
      </c>
    </row>
    <row r="35" spans="1:9">
      <c r="A35" s="204" t="s">
        <v>292</v>
      </c>
      <c r="B35" s="477" t="s">
        <v>293</v>
      </c>
      <c r="C35" s="477"/>
      <c r="D35" s="477"/>
      <c r="E35" s="205" t="s">
        <v>126</v>
      </c>
      <c r="F35" s="205" t="s">
        <v>127</v>
      </c>
      <c r="G35" s="209">
        <v>74400</v>
      </c>
      <c r="H35" s="213">
        <v>2</v>
      </c>
      <c r="I35" s="207">
        <v>148.80000000000001</v>
      </c>
    </row>
    <row r="36" spans="1:9">
      <c r="A36" s="204" t="s">
        <v>294</v>
      </c>
      <c r="B36" s="477" t="s">
        <v>295</v>
      </c>
      <c r="C36" s="477"/>
      <c r="D36" s="477"/>
      <c r="E36" s="205" t="s">
        <v>126</v>
      </c>
      <c r="F36" s="205" t="s">
        <v>127</v>
      </c>
      <c r="G36" s="209">
        <v>26400</v>
      </c>
      <c r="H36" s="213">
        <v>1</v>
      </c>
      <c r="I36" s="207">
        <v>26.4</v>
      </c>
    </row>
    <row r="37" spans="1:9">
      <c r="A37" s="204" t="s">
        <v>296</v>
      </c>
      <c r="B37" s="477" t="s">
        <v>297</v>
      </c>
      <c r="C37" s="477"/>
      <c r="D37" s="477"/>
      <c r="E37" s="205" t="s">
        <v>126</v>
      </c>
      <c r="F37" s="205" t="s">
        <v>127</v>
      </c>
      <c r="G37" s="209">
        <v>74400</v>
      </c>
      <c r="H37" s="213">
        <v>2</v>
      </c>
      <c r="I37" s="207">
        <v>148.80000000000001</v>
      </c>
    </row>
    <row r="38" spans="1:9">
      <c r="A38" s="204" t="s">
        <v>298</v>
      </c>
      <c r="B38" s="477" t="s">
        <v>299</v>
      </c>
      <c r="C38" s="477"/>
      <c r="D38" s="477"/>
      <c r="E38" s="205" t="s">
        <v>126</v>
      </c>
      <c r="F38" s="205" t="s">
        <v>178</v>
      </c>
      <c r="G38" s="209">
        <v>17460</v>
      </c>
      <c r="H38" s="213">
        <v>1</v>
      </c>
      <c r="I38" s="207">
        <v>17.5</v>
      </c>
    </row>
    <row r="39" spans="1:9">
      <c r="A39" s="204" t="s">
        <v>300</v>
      </c>
      <c r="B39" s="477" t="s">
        <v>301</v>
      </c>
      <c r="C39" s="477"/>
      <c r="D39" s="477"/>
      <c r="E39" s="205" t="s">
        <v>126</v>
      </c>
      <c r="F39" s="205" t="s">
        <v>127</v>
      </c>
      <c r="G39" s="209">
        <v>12560</v>
      </c>
      <c r="H39" s="213">
        <v>5</v>
      </c>
      <c r="I39" s="207">
        <v>62.8</v>
      </c>
    </row>
    <row r="40" spans="1:9">
      <c r="A40" s="204" t="s">
        <v>302</v>
      </c>
      <c r="B40" s="477" t="s">
        <v>303</v>
      </c>
      <c r="C40" s="477"/>
      <c r="D40" s="477"/>
      <c r="E40" s="205" t="s">
        <v>126</v>
      </c>
      <c r="F40" s="205" t="s">
        <v>178</v>
      </c>
      <c r="G40" s="209">
        <v>24107.97</v>
      </c>
      <c r="H40" s="213">
        <v>15.3</v>
      </c>
      <c r="I40" s="207">
        <v>368.90000000000003</v>
      </c>
    </row>
    <row r="41" spans="1:9">
      <c r="A41" s="204" t="s">
        <v>304</v>
      </c>
      <c r="B41" s="477" t="s">
        <v>305</v>
      </c>
      <c r="C41" s="477"/>
      <c r="D41" s="477"/>
      <c r="E41" s="205" t="s">
        <v>126</v>
      </c>
      <c r="F41" s="205" t="s">
        <v>127</v>
      </c>
      <c r="G41" s="209">
        <v>283514</v>
      </c>
      <c r="H41" s="213">
        <v>1</v>
      </c>
      <c r="I41" s="207">
        <v>283.60000000000002</v>
      </c>
    </row>
    <row r="42" spans="1:9">
      <c r="A42" s="204" t="s">
        <v>306</v>
      </c>
      <c r="B42" s="477" t="s">
        <v>307</v>
      </c>
      <c r="C42" s="477"/>
      <c r="D42" s="477"/>
      <c r="E42" s="205" t="s">
        <v>126</v>
      </c>
      <c r="F42" s="205" t="s">
        <v>127</v>
      </c>
      <c r="G42" s="209">
        <v>252000</v>
      </c>
      <c r="H42" s="213">
        <v>2</v>
      </c>
      <c r="I42" s="207">
        <v>504</v>
      </c>
    </row>
    <row r="43" spans="1:9">
      <c r="A43" s="208" t="s">
        <v>308</v>
      </c>
      <c r="B43" s="477" t="s">
        <v>309</v>
      </c>
      <c r="C43" s="477"/>
      <c r="D43" s="477"/>
      <c r="E43" s="212" t="s">
        <v>126</v>
      </c>
      <c r="F43" s="212" t="s">
        <v>127</v>
      </c>
      <c r="G43" s="219">
        <v>246000</v>
      </c>
      <c r="H43" s="206">
        <v>1</v>
      </c>
      <c r="I43" s="207">
        <v>246</v>
      </c>
    </row>
    <row r="44" spans="1:9">
      <c r="A44" s="208" t="s">
        <v>310</v>
      </c>
      <c r="B44" s="477" t="s">
        <v>311</v>
      </c>
      <c r="C44" s="477"/>
      <c r="D44" s="477"/>
      <c r="E44" s="212" t="s">
        <v>126</v>
      </c>
      <c r="F44" s="212" t="s">
        <v>177</v>
      </c>
      <c r="G44" s="219">
        <v>2267100</v>
      </c>
      <c r="H44" s="206">
        <v>1</v>
      </c>
      <c r="I44" s="207">
        <v>2267.1</v>
      </c>
    </row>
    <row r="45" spans="1:9">
      <c r="A45" s="204" t="s">
        <v>312</v>
      </c>
      <c r="B45" s="477" t="s">
        <v>313</v>
      </c>
      <c r="C45" s="477"/>
      <c r="D45" s="477"/>
      <c r="E45" s="205" t="s">
        <v>126</v>
      </c>
      <c r="F45" s="205" t="s">
        <v>127</v>
      </c>
      <c r="G45" s="209">
        <v>162000</v>
      </c>
      <c r="H45" s="213">
        <v>1</v>
      </c>
      <c r="I45" s="207">
        <v>162</v>
      </c>
    </row>
    <row r="46" spans="1:9">
      <c r="A46" s="204" t="s">
        <v>314</v>
      </c>
      <c r="B46" s="477" t="s">
        <v>315</v>
      </c>
      <c r="C46" s="477"/>
      <c r="D46" s="477"/>
      <c r="E46" s="205" t="s">
        <v>126</v>
      </c>
      <c r="F46" s="205" t="s">
        <v>127</v>
      </c>
      <c r="G46" s="209">
        <v>111360</v>
      </c>
      <c r="H46" s="213">
        <v>1</v>
      </c>
      <c r="I46" s="207">
        <v>111.39999999999999</v>
      </c>
    </row>
    <row r="47" spans="1:9">
      <c r="A47" s="204" t="s">
        <v>316</v>
      </c>
      <c r="B47" s="477" t="s">
        <v>315</v>
      </c>
      <c r="C47" s="477"/>
      <c r="D47" s="477"/>
      <c r="E47" s="205" t="s">
        <v>126</v>
      </c>
      <c r="F47" s="205" t="s">
        <v>127</v>
      </c>
      <c r="G47" s="209">
        <v>540000</v>
      </c>
      <c r="H47" s="213">
        <v>1</v>
      </c>
      <c r="I47" s="207">
        <v>540</v>
      </c>
    </row>
    <row r="48" spans="1:9">
      <c r="A48" s="204" t="s">
        <v>317</v>
      </c>
      <c r="B48" s="477" t="s">
        <v>318</v>
      </c>
      <c r="C48" s="477"/>
      <c r="D48" s="477"/>
      <c r="E48" s="205" t="s">
        <v>126</v>
      </c>
      <c r="F48" s="205" t="s">
        <v>127</v>
      </c>
      <c r="G48" s="209">
        <v>66666.600000000006</v>
      </c>
      <c r="H48" s="213">
        <v>1</v>
      </c>
      <c r="I48" s="207">
        <v>66.699999999999989</v>
      </c>
    </row>
    <row r="49" spans="1:38">
      <c r="A49" s="204" t="s">
        <v>319</v>
      </c>
      <c r="B49" s="477" t="s">
        <v>320</v>
      </c>
      <c r="C49" s="477"/>
      <c r="D49" s="477"/>
      <c r="E49" s="205" t="s">
        <v>126</v>
      </c>
      <c r="F49" s="205" t="s">
        <v>127</v>
      </c>
      <c r="G49" s="209">
        <v>55000</v>
      </c>
      <c r="H49" s="213">
        <v>2</v>
      </c>
      <c r="I49" s="207">
        <v>110</v>
      </c>
    </row>
    <row r="50" spans="1:38">
      <c r="A50" s="204" t="s">
        <v>321</v>
      </c>
      <c r="B50" s="477" t="s">
        <v>320</v>
      </c>
      <c r="C50" s="477"/>
      <c r="D50" s="477"/>
      <c r="E50" s="205" t="s">
        <v>126</v>
      </c>
      <c r="F50" s="205" t="s">
        <v>127</v>
      </c>
      <c r="G50" s="209">
        <v>76800</v>
      </c>
      <c r="H50" s="213">
        <v>2</v>
      </c>
      <c r="I50" s="207">
        <v>153.6</v>
      </c>
    </row>
    <row r="51" spans="1:38">
      <c r="A51" s="204" t="s">
        <v>322</v>
      </c>
      <c r="B51" s="477" t="s">
        <v>320</v>
      </c>
      <c r="C51" s="477"/>
      <c r="D51" s="477"/>
      <c r="E51" s="205" t="s">
        <v>126</v>
      </c>
      <c r="F51" s="205" t="s">
        <v>127</v>
      </c>
      <c r="G51" s="209">
        <v>84000</v>
      </c>
      <c r="H51" s="213">
        <v>2</v>
      </c>
      <c r="I51" s="207">
        <v>168</v>
      </c>
    </row>
    <row r="52" spans="1:38">
      <c r="A52" s="204" t="s">
        <v>323</v>
      </c>
      <c r="B52" s="477" t="s">
        <v>320</v>
      </c>
      <c r="C52" s="477"/>
      <c r="D52" s="477"/>
      <c r="E52" s="205" t="s">
        <v>126</v>
      </c>
      <c r="F52" s="205" t="s">
        <v>127</v>
      </c>
      <c r="G52" s="209">
        <v>93000</v>
      </c>
      <c r="H52" s="213">
        <v>2</v>
      </c>
      <c r="I52" s="207">
        <v>186</v>
      </c>
    </row>
    <row r="53" spans="1:38">
      <c r="A53" s="204" t="s">
        <v>324</v>
      </c>
      <c r="B53" s="477" t="s">
        <v>320</v>
      </c>
      <c r="C53" s="477"/>
      <c r="D53" s="477"/>
      <c r="E53" s="205" t="s">
        <v>126</v>
      </c>
      <c r="F53" s="205" t="s">
        <v>127</v>
      </c>
      <c r="G53" s="209">
        <v>96000</v>
      </c>
      <c r="H53" s="213">
        <v>2</v>
      </c>
      <c r="I53" s="207">
        <v>192</v>
      </c>
    </row>
    <row r="54" spans="1:38">
      <c r="A54" s="204" t="s">
        <v>325</v>
      </c>
      <c r="B54" s="477" t="s">
        <v>326</v>
      </c>
      <c r="C54" s="477"/>
      <c r="D54" s="477"/>
      <c r="E54" s="205" t="s">
        <v>126</v>
      </c>
      <c r="F54" s="205" t="s">
        <v>127</v>
      </c>
      <c r="G54" s="209">
        <v>45000</v>
      </c>
      <c r="H54" s="213">
        <v>2</v>
      </c>
      <c r="I54" s="207">
        <v>90</v>
      </c>
    </row>
    <row r="55" spans="1:38">
      <c r="A55" s="208" t="s">
        <v>327</v>
      </c>
      <c r="B55" s="477" t="s">
        <v>328</v>
      </c>
      <c r="C55" s="477"/>
      <c r="D55" s="477"/>
      <c r="E55" s="212" t="s">
        <v>126</v>
      </c>
      <c r="F55" s="212" t="s">
        <v>127</v>
      </c>
      <c r="G55" s="219">
        <v>30000</v>
      </c>
      <c r="H55" s="206">
        <v>1</v>
      </c>
      <c r="I55" s="207">
        <v>30</v>
      </c>
    </row>
    <row r="56" spans="1:38">
      <c r="A56" s="208" t="s">
        <v>329</v>
      </c>
      <c r="B56" s="477" t="s">
        <v>330</v>
      </c>
      <c r="C56" s="477"/>
      <c r="D56" s="477"/>
      <c r="E56" s="212" t="s">
        <v>126</v>
      </c>
      <c r="F56" s="212" t="s">
        <v>127</v>
      </c>
      <c r="G56" s="219">
        <v>60750</v>
      </c>
      <c r="H56" s="206">
        <v>4</v>
      </c>
      <c r="I56" s="207">
        <v>243</v>
      </c>
    </row>
    <row r="57" spans="1:38" s="2" customFormat="1" ht="17.75" customHeight="1">
      <c r="A57" s="60" t="s">
        <v>53</v>
      </c>
      <c r="B57" s="60" t="s">
        <v>69</v>
      </c>
      <c r="C57" s="60" t="s">
        <v>54</v>
      </c>
      <c r="D57" s="463" t="s">
        <v>68</v>
      </c>
      <c r="E57" s="463"/>
      <c r="F57" s="463"/>
      <c r="G57" s="463"/>
      <c r="H57" s="463"/>
      <c r="I57" s="158">
        <f>+I58+I80</f>
        <v>462700.19999999995</v>
      </c>
    </row>
    <row r="58" spans="1:38" s="41" customFormat="1" ht="54.95" customHeight="1">
      <c r="A58" s="61" t="s">
        <v>121</v>
      </c>
      <c r="B58" s="464" t="s">
        <v>122</v>
      </c>
      <c r="C58" s="464"/>
      <c r="D58" s="464"/>
      <c r="E58" s="464"/>
      <c r="F58" s="464"/>
      <c r="G58" s="464"/>
      <c r="H58" s="464"/>
      <c r="I58" s="159">
        <f>+I59+I69</f>
        <v>373879.6</v>
      </c>
    </row>
    <row r="59" spans="1:38" s="42" customFormat="1" ht="20.95" customHeight="1">
      <c r="A59" s="126"/>
      <c r="B59" s="366" t="s">
        <v>125</v>
      </c>
      <c r="C59" s="366"/>
      <c r="D59" s="366"/>
      <c r="E59" s="160" t="s">
        <v>55</v>
      </c>
      <c r="F59" s="160" t="s">
        <v>55</v>
      </c>
      <c r="G59" s="160" t="s">
        <v>55</v>
      </c>
      <c r="H59" s="161"/>
      <c r="I59" s="153">
        <f>SUM(I60:I68)</f>
        <v>21804.6</v>
      </c>
    </row>
    <row r="60" spans="1:38" s="132" customFormat="1" ht="17.75" customHeight="1">
      <c r="A60" s="151">
        <v>9132200</v>
      </c>
      <c r="B60" s="460" t="s">
        <v>201</v>
      </c>
      <c r="C60" s="460"/>
      <c r="D60" s="460"/>
      <c r="E60" s="129" t="s">
        <v>202</v>
      </c>
      <c r="F60" s="129" t="s">
        <v>203</v>
      </c>
      <c r="G60" s="162">
        <v>530</v>
      </c>
      <c r="H60" s="130">
        <v>39020</v>
      </c>
      <c r="I60" s="131">
        <f>+ROUNDUP(G60*H60/1000,1)</f>
        <v>20680.599999999999</v>
      </c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</row>
    <row r="61" spans="1:38" s="132" customFormat="1" ht="17.75" customHeight="1">
      <c r="A61" s="151">
        <v>30121500</v>
      </c>
      <c r="B61" s="460" t="s">
        <v>186</v>
      </c>
      <c r="C61" s="460" t="s">
        <v>186</v>
      </c>
      <c r="D61" s="460" t="s">
        <v>186</v>
      </c>
      <c r="E61" s="129" t="s">
        <v>202</v>
      </c>
      <c r="F61" s="129" t="s">
        <v>204</v>
      </c>
      <c r="G61" s="162">
        <v>30000</v>
      </c>
      <c r="H61" s="130">
        <v>12</v>
      </c>
      <c r="I61" s="131">
        <f t="shared" ref="I61:I68" si="0">+ROUNDUP(G61*H61/1000,1)</f>
        <v>360</v>
      </c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</row>
    <row r="62" spans="1:38" s="132" customFormat="1" ht="17.75" customHeight="1">
      <c r="A62" s="151">
        <v>32421300</v>
      </c>
      <c r="B62" s="460" t="s">
        <v>196</v>
      </c>
      <c r="C62" s="460" t="s">
        <v>188</v>
      </c>
      <c r="D62" s="460" t="s">
        <v>188</v>
      </c>
      <c r="E62" s="129" t="s">
        <v>46</v>
      </c>
      <c r="F62" s="129" t="s">
        <v>127</v>
      </c>
      <c r="G62" s="162">
        <v>19500</v>
      </c>
      <c r="H62" s="130">
        <v>2</v>
      </c>
      <c r="I62" s="131">
        <f t="shared" si="0"/>
        <v>39</v>
      </c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</row>
    <row r="63" spans="1:38" s="132" customFormat="1" ht="17.75" customHeight="1">
      <c r="A63" s="151">
        <v>30197231</v>
      </c>
      <c r="B63" s="460" t="s">
        <v>197</v>
      </c>
      <c r="C63" s="460" t="s">
        <v>189</v>
      </c>
      <c r="D63" s="460" t="s">
        <v>189</v>
      </c>
      <c r="E63" s="129" t="s">
        <v>202</v>
      </c>
      <c r="F63" s="129" t="s">
        <v>204</v>
      </c>
      <c r="G63" s="162">
        <v>10</v>
      </c>
      <c r="H63" s="130">
        <v>5000</v>
      </c>
      <c r="I63" s="131">
        <f t="shared" si="0"/>
        <v>50</v>
      </c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</row>
    <row r="64" spans="1:38" s="132" customFormat="1" ht="17.75" customHeight="1">
      <c r="A64" s="151">
        <v>30197234</v>
      </c>
      <c r="B64" s="460" t="s">
        <v>198</v>
      </c>
      <c r="C64" s="460" t="s">
        <v>190</v>
      </c>
      <c r="D64" s="460" t="s">
        <v>190</v>
      </c>
      <c r="E64" s="129" t="s">
        <v>202</v>
      </c>
      <c r="F64" s="129" t="s">
        <v>204</v>
      </c>
      <c r="G64" s="162">
        <v>1000</v>
      </c>
      <c r="H64" s="130">
        <v>200</v>
      </c>
      <c r="I64" s="131">
        <f t="shared" si="0"/>
        <v>200</v>
      </c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</row>
    <row r="65" spans="1:38" s="132" customFormat="1" ht="17.75" customHeight="1">
      <c r="A65" s="151">
        <v>30197322</v>
      </c>
      <c r="B65" s="460" t="s">
        <v>199</v>
      </c>
      <c r="C65" s="460" t="s">
        <v>191</v>
      </c>
      <c r="D65" s="460" t="s">
        <v>191</v>
      </c>
      <c r="E65" s="129" t="s">
        <v>202</v>
      </c>
      <c r="F65" s="129" t="s">
        <v>204</v>
      </c>
      <c r="G65" s="162">
        <v>2000</v>
      </c>
      <c r="H65" s="130">
        <v>6</v>
      </c>
      <c r="I65" s="131">
        <f t="shared" si="0"/>
        <v>12</v>
      </c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</row>
    <row r="66" spans="1:38" s="132" customFormat="1" ht="17.75" customHeight="1">
      <c r="A66" s="151">
        <v>30197323</v>
      </c>
      <c r="B66" s="460" t="s">
        <v>200</v>
      </c>
      <c r="C66" s="460" t="s">
        <v>192</v>
      </c>
      <c r="D66" s="460" t="s">
        <v>192</v>
      </c>
      <c r="E66" s="129" t="s">
        <v>202</v>
      </c>
      <c r="F66" s="129" t="s">
        <v>204</v>
      </c>
      <c r="G66" s="162">
        <v>3000</v>
      </c>
      <c r="H66" s="130">
        <v>6</v>
      </c>
      <c r="I66" s="131">
        <f t="shared" si="0"/>
        <v>18</v>
      </c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</row>
    <row r="67" spans="1:38" s="132" customFormat="1" ht="17.75" customHeight="1">
      <c r="A67" s="151">
        <v>30197622</v>
      </c>
      <c r="B67" s="460" t="s">
        <v>193</v>
      </c>
      <c r="C67" s="460" t="s">
        <v>193</v>
      </c>
      <c r="D67" s="460" t="s">
        <v>193</v>
      </c>
      <c r="E67" s="129" t="s">
        <v>202</v>
      </c>
      <c r="F67" s="129" t="s">
        <v>205</v>
      </c>
      <c r="G67" s="162">
        <v>1000</v>
      </c>
      <c r="H67" s="130">
        <v>425</v>
      </c>
      <c r="I67" s="131">
        <f t="shared" si="0"/>
        <v>425</v>
      </c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</row>
    <row r="68" spans="1:38" s="132" customFormat="1" ht="17.75" customHeight="1">
      <c r="A68" s="151">
        <v>30234500</v>
      </c>
      <c r="B68" s="460" t="s">
        <v>194</v>
      </c>
      <c r="C68" s="460" t="s">
        <v>194</v>
      </c>
      <c r="D68" s="460" t="s">
        <v>194</v>
      </c>
      <c r="E68" s="129" t="s">
        <v>206</v>
      </c>
      <c r="F68" s="129" t="s">
        <v>204</v>
      </c>
      <c r="G68" s="162">
        <v>5000</v>
      </c>
      <c r="H68" s="130">
        <v>4</v>
      </c>
      <c r="I68" s="131">
        <f t="shared" si="0"/>
        <v>20</v>
      </c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</row>
    <row r="69" spans="1:38" s="42" customFormat="1" ht="20.95" customHeight="1">
      <c r="A69" s="126"/>
      <c r="B69" s="366" t="s">
        <v>45</v>
      </c>
      <c r="C69" s="366"/>
      <c r="D69" s="366"/>
      <c r="E69" s="160" t="s">
        <v>55</v>
      </c>
      <c r="F69" s="160" t="s">
        <v>55</v>
      </c>
      <c r="G69" s="160" t="s">
        <v>55</v>
      </c>
      <c r="H69" s="161"/>
      <c r="I69" s="153">
        <f>SUM(I70:I79)</f>
        <v>352075</v>
      </c>
    </row>
    <row r="70" spans="1:38" s="132" customFormat="1" ht="36" customHeight="1">
      <c r="A70" s="151">
        <v>50311250</v>
      </c>
      <c r="B70" s="460" t="s">
        <v>195</v>
      </c>
      <c r="C70" s="460" t="s">
        <v>187</v>
      </c>
      <c r="D70" s="460" t="s">
        <v>187</v>
      </c>
      <c r="E70" s="129" t="s">
        <v>128</v>
      </c>
      <c r="F70" s="129" t="s">
        <v>44</v>
      </c>
      <c r="G70" s="162">
        <v>425000</v>
      </c>
      <c r="H70" s="130">
        <v>1</v>
      </c>
      <c r="I70" s="131">
        <f>+ROUNDUP(G70*H70/1000,1)</f>
        <v>425</v>
      </c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</row>
    <row r="71" spans="1:38" s="132" customFormat="1" ht="34.950000000000003" customHeight="1">
      <c r="A71" s="151">
        <v>66511180</v>
      </c>
      <c r="B71" s="460" t="s">
        <v>214</v>
      </c>
      <c r="C71" s="460" t="s">
        <v>209</v>
      </c>
      <c r="D71" s="460" t="s">
        <v>209</v>
      </c>
      <c r="E71" s="129" t="s">
        <v>128</v>
      </c>
      <c r="F71" s="129" t="s">
        <v>52</v>
      </c>
      <c r="G71" s="162">
        <v>240000</v>
      </c>
      <c r="H71" s="130">
        <v>1</v>
      </c>
      <c r="I71" s="131">
        <f t="shared" ref="I71:I79" si="1">+ROUNDUP(G71*H71/1000,1)</f>
        <v>240</v>
      </c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</row>
    <row r="72" spans="1:38" s="132" customFormat="1" ht="36" customHeight="1">
      <c r="A72" s="151">
        <v>66511300</v>
      </c>
      <c r="B72" s="460" t="s">
        <v>213</v>
      </c>
      <c r="C72" s="460" t="s">
        <v>208</v>
      </c>
      <c r="D72" s="460" t="s">
        <v>208</v>
      </c>
      <c r="E72" s="129" t="s">
        <v>128</v>
      </c>
      <c r="F72" s="129" t="s">
        <v>44</v>
      </c>
      <c r="G72" s="162">
        <v>1760000</v>
      </c>
      <c r="H72" s="130">
        <v>1</v>
      </c>
      <c r="I72" s="131">
        <f t="shared" si="1"/>
        <v>1760</v>
      </c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</row>
    <row r="73" spans="1:38" s="132" customFormat="1" ht="36" customHeight="1">
      <c r="A73" s="151">
        <v>50111130</v>
      </c>
      <c r="B73" s="460" t="s">
        <v>215</v>
      </c>
      <c r="C73" s="460" t="s">
        <v>210</v>
      </c>
      <c r="D73" s="460" t="s">
        <v>210</v>
      </c>
      <c r="E73" s="129" t="s">
        <v>128</v>
      </c>
      <c r="F73" s="129" t="s">
        <v>44</v>
      </c>
      <c r="G73" s="162">
        <v>2400000</v>
      </c>
      <c r="H73" s="130">
        <v>1</v>
      </c>
      <c r="I73" s="131">
        <f t="shared" si="1"/>
        <v>2400</v>
      </c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</row>
    <row r="74" spans="1:38" s="132" customFormat="1">
      <c r="A74" s="151">
        <v>66511120</v>
      </c>
      <c r="B74" s="460" t="s">
        <v>216</v>
      </c>
      <c r="C74" s="460" t="s">
        <v>211</v>
      </c>
      <c r="D74" s="460" t="s">
        <v>211</v>
      </c>
      <c r="E74" s="129" t="s">
        <v>207</v>
      </c>
      <c r="F74" s="129" t="s">
        <v>52</v>
      </c>
      <c r="G74" s="162">
        <v>5250000</v>
      </c>
      <c r="H74" s="130">
        <v>1</v>
      </c>
      <c r="I74" s="131">
        <f t="shared" si="1"/>
        <v>5250</v>
      </c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</row>
    <row r="75" spans="1:38" s="132" customFormat="1">
      <c r="A75" s="151">
        <v>71911100</v>
      </c>
      <c r="B75" s="460" t="s">
        <v>212</v>
      </c>
      <c r="C75" s="460" t="s">
        <v>212</v>
      </c>
      <c r="D75" s="460" t="s">
        <v>212</v>
      </c>
      <c r="E75" s="129" t="s">
        <v>128</v>
      </c>
      <c r="F75" s="129" t="s">
        <v>52</v>
      </c>
      <c r="G75" s="162">
        <v>48000000</v>
      </c>
      <c r="H75" s="130">
        <v>1</v>
      </c>
      <c r="I75" s="131">
        <f t="shared" si="1"/>
        <v>48000</v>
      </c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</row>
    <row r="76" spans="1:38" s="132" customFormat="1">
      <c r="A76" s="151">
        <v>71911100</v>
      </c>
      <c r="B76" s="460" t="s">
        <v>212</v>
      </c>
      <c r="C76" s="460" t="s">
        <v>212</v>
      </c>
      <c r="D76" s="460" t="s">
        <v>212</v>
      </c>
      <c r="E76" s="129" t="s">
        <v>128</v>
      </c>
      <c r="F76" s="129" t="s">
        <v>52</v>
      </c>
      <c r="G76" s="162">
        <v>48000000</v>
      </c>
      <c r="H76" s="130">
        <v>1</v>
      </c>
      <c r="I76" s="131">
        <f t="shared" si="1"/>
        <v>48000</v>
      </c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</row>
    <row r="77" spans="1:38" s="132" customFormat="1">
      <c r="A77" s="151">
        <v>71911100</v>
      </c>
      <c r="B77" s="460" t="s">
        <v>212</v>
      </c>
      <c r="C77" s="460" t="s">
        <v>212</v>
      </c>
      <c r="D77" s="460" t="s">
        <v>212</v>
      </c>
      <c r="E77" s="129" t="s">
        <v>128</v>
      </c>
      <c r="F77" s="129" t="s">
        <v>52</v>
      </c>
      <c r="G77" s="162">
        <v>48000000</v>
      </c>
      <c r="H77" s="130">
        <v>1</v>
      </c>
      <c r="I77" s="131">
        <f t="shared" si="1"/>
        <v>48000</v>
      </c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</row>
    <row r="78" spans="1:38" s="132" customFormat="1">
      <c r="A78" s="151">
        <v>71911100</v>
      </c>
      <c r="B78" s="460" t="s">
        <v>212</v>
      </c>
      <c r="C78" s="460" t="s">
        <v>212</v>
      </c>
      <c r="D78" s="460" t="s">
        <v>212</v>
      </c>
      <c r="E78" s="129" t="s">
        <v>128</v>
      </c>
      <c r="F78" s="129" t="s">
        <v>52</v>
      </c>
      <c r="G78" s="162">
        <v>48000000</v>
      </c>
      <c r="H78" s="130">
        <v>1</v>
      </c>
      <c r="I78" s="131">
        <f t="shared" si="1"/>
        <v>48000</v>
      </c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</row>
    <row r="79" spans="1:38" s="132" customFormat="1" ht="34.950000000000003" customHeight="1">
      <c r="A79" s="267">
        <v>71621100</v>
      </c>
      <c r="B79" s="465" t="s">
        <v>345</v>
      </c>
      <c r="C79" s="465"/>
      <c r="D79" s="465"/>
      <c r="E79" s="259" t="s">
        <v>346</v>
      </c>
      <c r="F79" s="259" t="s">
        <v>44</v>
      </c>
      <c r="G79" s="203">
        <v>150000000</v>
      </c>
      <c r="H79" s="202">
        <v>1</v>
      </c>
      <c r="I79" s="249">
        <f t="shared" si="1"/>
        <v>150000</v>
      </c>
      <c r="J79" s="250"/>
      <c r="K79" s="250"/>
      <c r="L79" s="250"/>
      <c r="M79" s="250"/>
      <c r="N79" s="250"/>
      <c r="O79" s="250"/>
      <c r="P79" s="250"/>
      <c r="Q79" s="250"/>
      <c r="R79" s="250"/>
      <c r="S79" s="250"/>
      <c r="T79" s="250"/>
      <c r="U79" s="250"/>
      <c r="V79" s="250"/>
      <c r="W79" s="250"/>
      <c r="X79" s="250"/>
      <c r="Y79" s="250"/>
    </row>
    <row r="80" spans="1:38" s="41" customFormat="1" ht="54.95" customHeight="1">
      <c r="A80" s="61" t="s">
        <v>151</v>
      </c>
      <c r="B80" s="464" t="s">
        <v>152</v>
      </c>
      <c r="C80" s="464"/>
      <c r="D80" s="464"/>
      <c r="E80" s="464"/>
      <c r="F80" s="464"/>
      <c r="G80" s="464"/>
      <c r="H80" s="464"/>
      <c r="I80" s="159">
        <f>+I81</f>
        <v>88820.6</v>
      </c>
    </row>
    <row r="81" spans="1:38" s="12" customFormat="1" ht="20.95" customHeight="1">
      <c r="A81" s="160"/>
      <c r="B81" s="366" t="s">
        <v>153</v>
      </c>
      <c r="C81" s="366"/>
      <c r="D81" s="366"/>
      <c r="E81" s="160"/>
      <c r="F81" s="160"/>
      <c r="G81" s="160"/>
      <c r="H81" s="160"/>
      <c r="I81" s="153">
        <f>SUM(I82:I124)</f>
        <v>88820.6</v>
      </c>
    </row>
    <row r="82" spans="1:38" s="132" customFormat="1" ht="17.75" customHeight="1">
      <c r="A82" s="151">
        <v>30211300</v>
      </c>
      <c r="B82" s="460" t="s">
        <v>154</v>
      </c>
      <c r="C82" s="460" t="s">
        <v>154</v>
      </c>
      <c r="D82" s="460" t="s">
        <v>154</v>
      </c>
      <c r="E82" s="129" t="s">
        <v>126</v>
      </c>
      <c r="F82" s="129" t="s">
        <v>177</v>
      </c>
      <c r="G82" s="162">
        <v>400000</v>
      </c>
      <c r="H82" s="130">
        <v>16</v>
      </c>
      <c r="I82" s="131">
        <f>+ROUNDUP(G82*H82/1000,1)</f>
        <v>6400</v>
      </c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</row>
    <row r="83" spans="1:38" s="132" customFormat="1" ht="17.75" customHeight="1">
      <c r="A83" s="151">
        <v>30239150</v>
      </c>
      <c r="B83" s="460" t="s">
        <v>155</v>
      </c>
      <c r="C83" s="460" t="s">
        <v>155</v>
      </c>
      <c r="D83" s="460" t="s">
        <v>155</v>
      </c>
      <c r="E83" s="129" t="s">
        <v>126</v>
      </c>
      <c r="F83" s="129" t="s">
        <v>127</v>
      </c>
      <c r="G83" s="162">
        <v>200000</v>
      </c>
      <c r="H83" s="130">
        <v>16</v>
      </c>
      <c r="I83" s="131">
        <f t="shared" ref="I83:I124" si="2">+ROUNDUP(G83*H83/1000,1)</f>
        <v>3200</v>
      </c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</row>
    <row r="84" spans="1:38" s="132" customFormat="1">
      <c r="A84" s="151">
        <v>30237112</v>
      </c>
      <c r="B84" s="460" t="s">
        <v>169</v>
      </c>
      <c r="C84" s="460" t="s">
        <v>156</v>
      </c>
      <c r="D84" s="460" t="s">
        <v>156</v>
      </c>
      <c r="E84" s="129" t="s">
        <v>126</v>
      </c>
      <c r="F84" s="129" t="s">
        <v>127</v>
      </c>
      <c r="G84" s="162">
        <v>35000</v>
      </c>
      <c r="H84" s="130">
        <v>16</v>
      </c>
      <c r="I84" s="131">
        <f t="shared" si="2"/>
        <v>560</v>
      </c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</row>
    <row r="85" spans="1:38" s="132" customFormat="1" ht="17.75" customHeight="1">
      <c r="A85" s="151">
        <v>48611400</v>
      </c>
      <c r="B85" s="363" t="s">
        <v>170</v>
      </c>
      <c r="C85" s="363" t="s">
        <v>157</v>
      </c>
      <c r="D85" s="363" t="s">
        <v>157</v>
      </c>
      <c r="E85" s="129" t="s">
        <v>126</v>
      </c>
      <c r="F85" s="129" t="s">
        <v>127</v>
      </c>
      <c r="G85" s="162">
        <v>3000000</v>
      </c>
      <c r="H85" s="130">
        <v>1</v>
      </c>
      <c r="I85" s="131">
        <f t="shared" si="2"/>
        <v>3000</v>
      </c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</row>
    <row r="86" spans="1:38" s="132" customFormat="1" ht="17.75" customHeight="1">
      <c r="A86" s="151">
        <v>30211200</v>
      </c>
      <c r="B86" s="460" t="s">
        <v>171</v>
      </c>
      <c r="C86" s="460" t="s">
        <v>158</v>
      </c>
      <c r="D86" s="460" t="s">
        <v>158</v>
      </c>
      <c r="E86" s="129" t="s">
        <v>126</v>
      </c>
      <c r="F86" s="129" t="s">
        <v>127</v>
      </c>
      <c r="G86" s="162">
        <v>350000</v>
      </c>
      <c r="H86" s="130">
        <v>4</v>
      </c>
      <c r="I86" s="131">
        <f t="shared" si="2"/>
        <v>1400</v>
      </c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</row>
    <row r="87" spans="1:38" s="132" customFormat="1" ht="17.75" customHeight="1">
      <c r="A87" s="151">
        <v>30216110</v>
      </c>
      <c r="B87" s="460" t="s">
        <v>172</v>
      </c>
      <c r="C87" s="460" t="s">
        <v>159</v>
      </c>
      <c r="D87" s="460" t="s">
        <v>159</v>
      </c>
      <c r="E87" s="129" t="s">
        <v>126</v>
      </c>
      <c r="F87" s="129" t="s">
        <v>127</v>
      </c>
      <c r="G87" s="162">
        <v>400000</v>
      </c>
      <c r="H87" s="130">
        <v>2</v>
      </c>
      <c r="I87" s="131">
        <f t="shared" si="2"/>
        <v>800</v>
      </c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</row>
    <row r="88" spans="1:38" s="132" customFormat="1">
      <c r="A88" s="151">
        <v>39121100</v>
      </c>
      <c r="B88" s="460" t="s">
        <v>160</v>
      </c>
      <c r="C88" s="460" t="s">
        <v>160</v>
      </c>
      <c r="D88" s="460" t="s">
        <v>160</v>
      </c>
      <c r="E88" s="129" t="s">
        <v>126</v>
      </c>
      <c r="F88" s="129" t="s">
        <v>127</v>
      </c>
      <c r="G88" s="162">
        <v>50000</v>
      </c>
      <c r="H88" s="130">
        <v>16</v>
      </c>
      <c r="I88" s="131">
        <f t="shared" si="2"/>
        <v>800</v>
      </c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</row>
    <row r="89" spans="1:38" s="132" customFormat="1" ht="17.75" customHeight="1">
      <c r="A89" s="151">
        <v>39138310</v>
      </c>
      <c r="B89" s="460" t="s">
        <v>161</v>
      </c>
      <c r="C89" s="460" t="s">
        <v>161</v>
      </c>
      <c r="D89" s="460" t="s">
        <v>161</v>
      </c>
      <c r="E89" s="129" t="s">
        <v>126</v>
      </c>
      <c r="F89" s="129" t="s">
        <v>127</v>
      </c>
      <c r="G89" s="162">
        <v>35000</v>
      </c>
      <c r="H89" s="130">
        <v>16</v>
      </c>
      <c r="I89" s="131">
        <f t="shared" si="2"/>
        <v>560</v>
      </c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</row>
    <row r="90" spans="1:38" s="132" customFormat="1" ht="17.75" customHeight="1">
      <c r="A90" s="151">
        <v>39111180</v>
      </c>
      <c r="B90" s="460" t="s">
        <v>162</v>
      </c>
      <c r="C90" s="460" t="s">
        <v>162</v>
      </c>
      <c r="D90" s="460" t="s">
        <v>162</v>
      </c>
      <c r="E90" s="129" t="s">
        <v>126</v>
      </c>
      <c r="F90" s="129" t="s">
        <v>127</v>
      </c>
      <c r="G90" s="162">
        <v>20000</v>
      </c>
      <c r="H90" s="130">
        <v>32</v>
      </c>
      <c r="I90" s="131">
        <f t="shared" si="2"/>
        <v>640</v>
      </c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</row>
    <row r="91" spans="1:38" s="132" customFormat="1" ht="17.75" customHeight="1">
      <c r="A91" s="151">
        <v>39141120</v>
      </c>
      <c r="B91" s="460" t="s">
        <v>163</v>
      </c>
      <c r="C91" s="460" t="s">
        <v>163</v>
      </c>
      <c r="D91" s="460" t="s">
        <v>163</v>
      </c>
      <c r="E91" s="129" t="s">
        <v>126</v>
      </c>
      <c r="F91" s="129" t="s">
        <v>127</v>
      </c>
      <c r="G91" s="162">
        <v>60000</v>
      </c>
      <c r="H91" s="130">
        <v>10</v>
      </c>
      <c r="I91" s="131">
        <f t="shared" si="2"/>
        <v>600</v>
      </c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</row>
    <row r="92" spans="1:38" s="132" customFormat="1" ht="17.75" customHeight="1">
      <c r="A92" s="151">
        <v>39121420</v>
      </c>
      <c r="B92" s="460" t="s">
        <v>164</v>
      </c>
      <c r="C92" s="460" t="s">
        <v>164</v>
      </c>
      <c r="D92" s="460" t="s">
        <v>164</v>
      </c>
      <c r="E92" s="129" t="s">
        <v>126</v>
      </c>
      <c r="F92" s="129" t="s">
        <v>127</v>
      </c>
      <c r="G92" s="162">
        <v>30000</v>
      </c>
      <c r="H92" s="130">
        <v>4</v>
      </c>
      <c r="I92" s="131">
        <f t="shared" si="2"/>
        <v>120</v>
      </c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</row>
    <row r="93" spans="1:38" s="132" customFormat="1">
      <c r="A93" s="151">
        <v>39714200</v>
      </c>
      <c r="B93" s="460" t="s">
        <v>173</v>
      </c>
      <c r="C93" s="460" t="s">
        <v>165</v>
      </c>
      <c r="D93" s="460" t="s">
        <v>165</v>
      </c>
      <c r="E93" s="129" t="s">
        <v>126</v>
      </c>
      <c r="F93" s="129" t="s">
        <v>127</v>
      </c>
      <c r="G93" s="162">
        <v>160000</v>
      </c>
      <c r="H93" s="130">
        <v>4</v>
      </c>
      <c r="I93" s="131">
        <f t="shared" si="2"/>
        <v>640</v>
      </c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</row>
    <row r="94" spans="1:38" s="132" customFormat="1" ht="17.75" customHeight="1">
      <c r="A94" s="151">
        <v>39141260</v>
      </c>
      <c r="B94" s="460" t="s">
        <v>174</v>
      </c>
      <c r="C94" s="460" t="s">
        <v>166</v>
      </c>
      <c r="D94" s="460" t="s">
        <v>166</v>
      </c>
      <c r="E94" s="129" t="s">
        <v>126</v>
      </c>
      <c r="F94" s="129" t="s">
        <v>127</v>
      </c>
      <c r="G94" s="162">
        <v>120000</v>
      </c>
      <c r="H94" s="130">
        <v>2</v>
      </c>
      <c r="I94" s="131">
        <f t="shared" si="2"/>
        <v>240</v>
      </c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</row>
    <row r="95" spans="1:38" s="132" customFormat="1" ht="17.75" customHeight="1">
      <c r="A95" s="151">
        <v>39515450</v>
      </c>
      <c r="B95" s="460" t="s">
        <v>175</v>
      </c>
      <c r="C95" s="460" t="s">
        <v>167</v>
      </c>
      <c r="D95" s="460" t="s">
        <v>167</v>
      </c>
      <c r="E95" s="129" t="s">
        <v>126</v>
      </c>
      <c r="F95" s="129" t="s">
        <v>178</v>
      </c>
      <c r="G95" s="162">
        <v>8000</v>
      </c>
      <c r="H95" s="130">
        <v>40</v>
      </c>
      <c r="I95" s="131">
        <f t="shared" si="2"/>
        <v>320</v>
      </c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</row>
    <row r="96" spans="1:38" s="132" customFormat="1" ht="17.75" customHeight="1">
      <c r="A96" s="151">
        <v>30234500</v>
      </c>
      <c r="B96" s="460" t="s">
        <v>176</v>
      </c>
      <c r="C96" s="460" t="s">
        <v>168</v>
      </c>
      <c r="D96" s="460" t="s">
        <v>168</v>
      </c>
      <c r="E96" s="129" t="s">
        <v>126</v>
      </c>
      <c r="F96" s="129" t="s">
        <v>127</v>
      </c>
      <c r="G96" s="162">
        <v>30000</v>
      </c>
      <c r="H96" s="130">
        <v>8</v>
      </c>
      <c r="I96" s="131">
        <f t="shared" si="2"/>
        <v>240</v>
      </c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</row>
    <row r="97" spans="1:38" s="132" customFormat="1" ht="17.75" customHeight="1">
      <c r="A97" s="151" t="s">
        <v>180</v>
      </c>
      <c r="B97" s="460" t="s">
        <v>185</v>
      </c>
      <c r="C97" s="460" t="s">
        <v>179</v>
      </c>
      <c r="D97" s="460" t="s">
        <v>179</v>
      </c>
      <c r="E97" s="129" t="s">
        <v>128</v>
      </c>
      <c r="F97" s="129" t="s">
        <v>127</v>
      </c>
      <c r="G97" s="162">
        <v>249160</v>
      </c>
      <c r="H97" s="130">
        <v>30</v>
      </c>
      <c r="I97" s="131">
        <f t="shared" si="2"/>
        <v>7474.8</v>
      </c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</row>
    <row r="98" spans="1:38" s="132" customFormat="1" ht="17.75" customHeight="1">
      <c r="A98" s="151" t="s">
        <v>181</v>
      </c>
      <c r="B98" s="460" t="s">
        <v>185</v>
      </c>
      <c r="C98" s="460" t="s">
        <v>179</v>
      </c>
      <c r="D98" s="460" t="s">
        <v>179</v>
      </c>
      <c r="E98" s="129" t="s">
        <v>128</v>
      </c>
      <c r="F98" s="129" t="s">
        <v>127</v>
      </c>
      <c r="G98" s="162">
        <v>101700</v>
      </c>
      <c r="H98" s="130">
        <v>4</v>
      </c>
      <c r="I98" s="131">
        <f t="shared" si="2"/>
        <v>406.8</v>
      </c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</row>
    <row r="99" spans="1:38" s="132" customFormat="1" ht="17.75" customHeight="1">
      <c r="A99" s="151" t="s">
        <v>182</v>
      </c>
      <c r="B99" s="460" t="s">
        <v>185</v>
      </c>
      <c r="C99" s="460" t="s">
        <v>179</v>
      </c>
      <c r="D99" s="460" t="s">
        <v>179</v>
      </c>
      <c r="E99" s="129" t="s">
        <v>128</v>
      </c>
      <c r="F99" s="129" t="s">
        <v>127</v>
      </c>
      <c r="G99" s="162">
        <v>258000</v>
      </c>
      <c r="H99" s="130">
        <v>3</v>
      </c>
      <c r="I99" s="131">
        <f t="shared" si="2"/>
        <v>774</v>
      </c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</row>
    <row r="100" spans="1:38" s="132" customFormat="1" ht="17.75" customHeight="1">
      <c r="A100" s="151" t="s">
        <v>183</v>
      </c>
      <c r="B100" s="460" t="s">
        <v>185</v>
      </c>
      <c r="C100" s="460" t="s">
        <v>179</v>
      </c>
      <c r="D100" s="460" t="s">
        <v>179</v>
      </c>
      <c r="E100" s="129" t="s">
        <v>128</v>
      </c>
      <c r="F100" s="129" t="s">
        <v>127</v>
      </c>
      <c r="G100" s="162">
        <v>4860000</v>
      </c>
      <c r="H100" s="130">
        <v>4</v>
      </c>
      <c r="I100" s="131">
        <f t="shared" si="2"/>
        <v>19440</v>
      </c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</row>
    <row r="101" spans="1:38" s="132" customFormat="1" ht="17.75" customHeight="1">
      <c r="A101" s="151" t="s">
        <v>184</v>
      </c>
      <c r="B101" s="460" t="s">
        <v>185</v>
      </c>
      <c r="C101" s="460" t="s">
        <v>179</v>
      </c>
      <c r="D101" s="460" t="s">
        <v>179</v>
      </c>
      <c r="E101" s="129" t="s">
        <v>128</v>
      </c>
      <c r="F101" s="129" t="s">
        <v>127</v>
      </c>
      <c r="G101" s="162">
        <v>760000</v>
      </c>
      <c r="H101" s="130">
        <v>6</v>
      </c>
      <c r="I101" s="131">
        <f t="shared" si="2"/>
        <v>4560</v>
      </c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</row>
    <row r="102" spans="1:38" s="132" customFormat="1" ht="17.75" customHeight="1">
      <c r="A102" s="151">
        <v>38421160</v>
      </c>
      <c r="B102" s="460" t="s">
        <v>185</v>
      </c>
      <c r="C102" s="460" t="s">
        <v>179</v>
      </c>
      <c r="D102" s="460" t="s">
        <v>179</v>
      </c>
      <c r="E102" s="129" t="s">
        <v>128</v>
      </c>
      <c r="F102" s="129" t="s">
        <v>127</v>
      </c>
      <c r="G102" s="162">
        <v>5000</v>
      </c>
      <c r="H102" s="130">
        <v>30</v>
      </c>
      <c r="I102" s="131">
        <f t="shared" si="2"/>
        <v>150</v>
      </c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</row>
    <row r="103" spans="1:38" s="132" customFormat="1" ht="17.75" customHeight="1">
      <c r="A103" s="151">
        <v>38421160</v>
      </c>
      <c r="B103" s="460" t="s">
        <v>185</v>
      </c>
      <c r="C103" s="460" t="s">
        <v>179</v>
      </c>
      <c r="D103" s="460" t="s">
        <v>179</v>
      </c>
      <c r="E103" s="129" t="s">
        <v>128</v>
      </c>
      <c r="F103" s="129" t="s">
        <v>127</v>
      </c>
      <c r="G103" s="162">
        <v>13000</v>
      </c>
      <c r="H103" s="130">
        <v>30</v>
      </c>
      <c r="I103" s="131">
        <f t="shared" si="2"/>
        <v>390</v>
      </c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</row>
    <row r="104" spans="1:38" s="132" customFormat="1" ht="17.75" customHeight="1">
      <c r="A104" s="151">
        <v>38421160</v>
      </c>
      <c r="B104" s="460" t="s">
        <v>185</v>
      </c>
      <c r="C104" s="460" t="s">
        <v>179</v>
      </c>
      <c r="D104" s="460" t="s">
        <v>179</v>
      </c>
      <c r="E104" s="129" t="s">
        <v>128</v>
      </c>
      <c r="F104" s="129" t="s">
        <v>127</v>
      </c>
      <c r="G104" s="162">
        <v>45000</v>
      </c>
      <c r="H104" s="130">
        <v>5</v>
      </c>
      <c r="I104" s="131">
        <f t="shared" si="2"/>
        <v>225</v>
      </c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</row>
    <row r="105" spans="1:38" s="132" customFormat="1" ht="17.75" customHeight="1">
      <c r="A105" s="151">
        <v>38421160</v>
      </c>
      <c r="B105" s="460" t="s">
        <v>185</v>
      </c>
      <c r="C105" s="460" t="s">
        <v>179</v>
      </c>
      <c r="D105" s="460" t="s">
        <v>179</v>
      </c>
      <c r="E105" s="129" t="s">
        <v>128</v>
      </c>
      <c r="F105" s="129" t="s">
        <v>127</v>
      </c>
      <c r="G105" s="162">
        <v>60000</v>
      </c>
      <c r="H105" s="130">
        <v>30</v>
      </c>
      <c r="I105" s="131">
        <f t="shared" si="2"/>
        <v>1800</v>
      </c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</row>
    <row r="106" spans="1:38" s="132" customFormat="1" ht="17.75" customHeight="1">
      <c r="A106" s="151">
        <v>38421160</v>
      </c>
      <c r="B106" s="460" t="s">
        <v>185</v>
      </c>
      <c r="C106" s="460" t="s">
        <v>179</v>
      </c>
      <c r="D106" s="460" t="s">
        <v>179</v>
      </c>
      <c r="E106" s="129" t="s">
        <v>128</v>
      </c>
      <c r="F106" s="129" t="s">
        <v>127</v>
      </c>
      <c r="G106" s="162">
        <v>25000</v>
      </c>
      <c r="H106" s="130">
        <v>5</v>
      </c>
      <c r="I106" s="131">
        <f t="shared" si="2"/>
        <v>125</v>
      </c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</row>
    <row r="107" spans="1:38" s="132" customFormat="1" ht="17.75" customHeight="1">
      <c r="A107" s="151">
        <v>38421160</v>
      </c>
      <c r="B107" s="460" t="s">
        <v>185</v>
      </c>
      <c r="C107" s="460" t="s">
        <v>179</v>
      </c>
      <c r="D107" s="460" t="s">
        <v>179</v>
      </c>
      <c r="E107" s="129" t="s">
        <v>128</v>
      </c>
      <c r="F107" s="129" t="s">
        <v>127</v>
      </c>
      <c r="G107" s="162">
        <v>18000</v>
      </c>
      <c r="H107" s="130">
        <v>5</v>
      </c>
      <c r="I107" s="131">
        <f t="shared" si="2"/>
        <v>90</v>
      </c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</row>
    <row r="108" spans="1:38" s="132" customFormat="1" ht="17.75" customHeight="1">
      <c r="A108" s="151">
        <v>38421160</v>
      </c>
      <c r="B108" s="460" t="s">
        <v>185</v>
      </c>
      <c r="C108" s="460" t="s">
        <v>179</v>
      </c>
      <c r="D108" s="460" t="s">
        <v>179</v>
      </c>
      <c r="E108" s="129" t="s">
        <v>128</v>
      </c>
      <c r="F108" s="129" t="s">
        <v>127</v>
      </c>
      <c r="G108" s="162">
        <v>10000</v>
      </c>
      <c r="H108" s="130">
        <v>10</v>
      </c>
      <c r="I108" s="131">
        <f t="shared" si="2"/>
        <v>100</v>
      </c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</row>
    <row r="109" spans="1:38" s="132" customFormat="1" ht="17.75" customHeight="1">
      <c r="A109" s="151">
        <v>38421160</v>
      </c>
      <c r="B109" s="460" t="s">
        <v>185</v>
      </c>
      <c r="C109" s="460" t="s">
        <v>179</v>
      </c>
      <c r="D109" s="460" t="s">
        <v>179</v>
      </c>
      <c r="E109" s="129" t="s">
        <v>128</v>
      </c>
      <c r="F109" s="129" t="s">
        <v>127</v>
      </c>
      <c r="G109" s="162">
        <v>270000</v>
      </c>
      <c r="H109" s="130">
        <v>3</v>
      </c>
      <c r="I109" s="131">
        <f t="shared" si="2"/>
        <v>810</v>
      </c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</row>
    <row r="110" spans="1:38" s="132" customFormat="1" ht="17.75" customHeight="1">
      <c r="A110" s="151">
        <v>38421160</v>
      </c>
      <c r="B110" s="460" t="s">
        <v>185</v>
      </c>
      <c r="C110" s="460" t="s">
        <v>179</v>
      </c>
      <c r="D110" s="460" t="s">
        <v>179</v>
      </c>
      <c r="E110" s="129" t="s">
        <v>128</v>
      </c>
      <c r="F110" s="129" t="s">
        <v>127</v>
      </c>
      <c r="G110" s="162">
        <v>90000</v>
      </c>
      <c r="H110" s="130">
        <v>3</v>
      </c>
      <c r="I110" s="131">
        <f t="shared" si="2"/>
        <v>270</v>
      </c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</row>
    <row r="111" spans="1:38" s="132" customFormat="1" ht="17.75" customHeight="1">
      <c r="A111" s="151">
        <v>38421160</v>
      </c>
      <c r="B111" s="460" t="s">
        <v>185</v>
      </c>
      <c r="C111" s="460" t="s">
        <v>179</v>
      </c>
      <c r="D111" s="460" t="s">
        <v>179</v>
      </c>
      <c r="E111" s="129" t="s">
        <v>128</v>
      </c>
      <c r="F111" s="129" t="s">
        <v>127</v>
      </c>
      <c r="G111" s="162">
        <v>650000</v>
      </c>
      <c r="H111" s="130">
        <v>5</v>
      </c>
      <c r="I111" s="131">
        <f t="shared" si="2"/>
        <v>3250</v>
      </c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</row>
    <row r="112" spans="1:38" s="132" customFormat="1" ht="17.75" customHeight="1">
      <c r="A112" s="151">
        <v>38421160</v>
      </c>
      <c r="B112" s="460" t="s">
        <v>185</v>
      </c>
      <c r="C112" s="460" t="s">
        <v>179</v>
      </c>
      <c r="D112" s="460" t="s">
        <v>179</v>
      </c>
      <c r="E112" s="129" t="s">
        <v>128</v>
      </c>
      <c r="F112" s="129" t="s">
        <v>127</v>
      </c>
      <c r="G112" s="162">
        <v>400000</v>
      </c>
      <c r="H112" s="130">
        <v>3</v>
      </c>
      <c r="I112" s="131">
        <f t="shared" si="2"/>
        <v>1200</v>
      </c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</row>
    <row r="113" spans="1:38" s="132" customFormat="1" ht="17.75" customHeight="1">
      <c r="A113" s="151">
        <v>38421160</v>
      </c>
      <c r="B113" s="460" t="s">
        <v>185</v>
      </c>
      <c r="C113" s="460" t="s">
        <v>179</v>
      </c>
      <c r="D113" s="460" t="s">
        <v>179</v>
      </c>
      <c r="E113" s="129" t="s">
        <v>128</v>
      </c>
      <c r="F113" s="129" t="s">
        <v>127</v>
      </c>
      <c r="G113" s="162">
        <v>25000</v>
      </c>
      <c r="H113" s="130">
        <v>3</v>
      </c>
      <c r="I113" s="131">
        <f t="shared" si="2"/>
        <v>75</v>
      </c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</row>
    <row r="114" spans="1:38" s="132" customFormat="1" ht="17.75" customHeight="1">
      <c r="A114" s="151">
        <v>38421160</v>
      </c>
      <c r="B114" s="460" t="s">
        <v>185</v>
      </c>
      <c r="C114" s="460" t="s">
        <v>179</v>
      </c>
      <c r="D114" s="460" t="s">
        <v>179</v>
      </c>
      <c r="E114" s="129" t="s">
        <v>128</v>
      </c>
      <c r="F114" s="129" t="s">
        <v>127</v>
      </c>
      <c r="G114" s="162">
        <v>1620000</v>
      </c>
      <c r="H114" s="130">
        <v>3</v>
      </c>
      <c r="I114" s="131">
        <f t="shared" si="2"/>
        <v>4860</v>
      </c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</row>
    <row r="115" spans="1:38" s="132" customFormat="1" ht="17.75" customHeight="1">
      <c r="A115" s="151">
        <v>38421160</v>
      </c>
      <c r="B115" s="460" t="s">
        <v>185</v>
      </c>
      <c r="C115" s="460" t="s">
        <v>179</v>
      </c>
      <c r="D115" s="460" t="s">
        <v>179</v>
      </c>
      <c r="E115" s="129" t="s">
        <v>128</v>
      </c>
      <c r="F115" s="129" t="s">
        <v>127</v>
      </c>
      <c r="G115" s="162">
        <v>960000</v>
      </c>
      <c r="H115" s="130">
        <v>2</v>
      </c>
      <c r="I115" s="131">
        <f t="shared" si="2"/>
        <v>1920</v>
      </c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</row>
    <row r="116" spans="1:38" s="132" customFormat="1" ht="17.75" customHeight="1">
      <c r="A116" s="151">
        <v>38421160</v>
      </c>
      <c r="B116" s="460" t="s">
        <v>185</v>
      </c>
      <c r="C116" s="460" t="s">
        <v>179</v>
      </c>
      <c r="D116" s="460" t="s">
        <v>179</v>
      </c>
      <c r="E116" s="129" t="s">
        <v>128</v>
      </c>
      <c r="F116" s="129" t="s">
        <v>127</v>
      </c>
      <c r="G116" s="162">
        <v>540000</v>
      </c>
      <c r="H116" s="130">
        <v>2</v>
      </c>
      <c r="I116" s="131">
        <f t="shared" si="2"/>
        <v>1080</v>
      </c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</row>
    <row r="117" spans="1:38" s="132" customFormat="1" ht="17.75" customHeight="1">
      <c r="A117" s="151">
        <v>38421160</v>
      </c>
      <c r="B117" s="460" t="s">
        <v>185</v>
      </c>
      <c r="C117" s="460" t="s">
        <v>179</v>
      </c>
      <c r="D117" s="460" t="s">
        <v>179</v>
      </c>
      <c r="E117" s="129" t="s">
        <v>128</v>
      </c>
      <c r="F117" s="129" t="s">
        <v>127</v>
      </c>
      <c r="G117" s="162">
        <v>300000</v>
      </c>
      <c r="H117" s="130">
        <v>3</v>
      </c>
      <c r="I117" s="131">
        <f t="shared" si="2"/>
        <v>900</v>
      </c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</row>
    <row r="118" spans="1:38" s="132" customFormat="1" ht="17.75" customHeight="1">
      <c r="A118" s="151">
        <v>38421160</v>
      </c>
      <c r="B118" s="460" t="s">
        <v>185</v>
      </c>
      <c r="C118" s="460" t="s">
        <v>179</v>
      </c>
      <c r="D118" s="460" t="s">
        <v>179</v>
      </c>
      <c r="E118" s="129" t="s">
        <v>128</v>
      </c>
      <c r="F118" s="129" t="s">
        <v>127</v>
      </c>
      <c r="G118" s="162">
        <v>420000</v>
      </c>
      <c r="H118" s="130">
        <v>3</v>
      </c>
      <c r="I118" s="131">
        <f t="shared" si="2"/>
        <v>1260</v>
      </c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</row>
    <row r="119" spans="1:38" s="132" customFormat="1" ht="17.75" customHeight="1">
      <c r="A119" s="151">
        <v>38421160</v>
      </c>
      <c r="B119" s="460" t="s">
        <v>185</v>
      </c>
      <c r="C119" s="460" t="s">
        <v>179</v>
      </c>
      <c r="D119" s="460" t="s">
        <v>179</v>
      </c>
      <c r="E119" s="129" t="s">
        <v>128</v>
      </c>
      <c r="F119" s="129" t="s">
        <v>127</v>
      </c>
      <c r="G119" s="162">
        <v>700000</v>
      </c>
      <c r="H119" s="130">
        <v>5</v>
      </c>
      <c r="I119" s="131">
        <f t="shared" si="2"/>
        <v>3500</v>
      </c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</row>
    <row r="120" spans="1:38" s="132" customFormat="1" ht="17.75" customHeight="1">
      <c r="A120" s="151">
        <v>38421160</v>
      </c>
      <c r="B120" s="460" t="s">
        <v>185</v>
      </c>
      <c r="C120" s="460" t="s">
        <v>179</v>
      </c>
      <c r="D120" s="460" t="s">
        <v>179</v>
      </c>
      <c r="E120" s="129" t="s">
        <v>128</v>
      </c>
      <c r="F120" s="129" t="s">
        <v>127</v>
      </c>
      <c r="G120" s="162">
        <v>400000</v>
      </c>
      <c r="H120" s="130">
        <v>3</v>
      </c>
      <c r="I120" s="131">
        <f t="shared" si="2"/>
        <v>1200</v>
      </c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</row>
    <row r="121" spans="1:38" s="132" customFormat="1" ht="17.75" customHeight="1">
      <c r="A121" s="151">
        <v>38421160</v>
      </c>
      <c r="B121" s="460" t="s">
        <v>185</v>
      </c>
      <c r="C121" s="460" t="s">
        <v>179</v>
      </c>
      <c r="D121" s="460" t="s">
        <v>179</v>
      </c>
      <c r="E121" s="129" t="s">
        <v>128</v>
      </c>
      <c r="F121" s="129" t="s">
        <v>127</v>
      </c>
      <c r="G121" s="162">
        <v>400000</v>
      </c>
      <c r="H121" s="130">
        <v>2</v>
      </c>
      <c r="I121" s="131">
        <f t="shared" si="2"/>
        <v>800</v>
      </c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</row>
    <row r="122" spans="1:38" s="132" customFormat="1" ht="17.75" customHeight="1">
      <c r="A122" s="151">
        <v>38421160</v>
      </c>
      <c r="B122" s="460" t="s">
        <v>185</v>
      </c>
      <c r="C122" s="460" t="s">
        <v>179</v>
      </c>
      <c r="D122" s="460" t="s">
        <v>179</v>
      </c>
      <c r="E122" s="129" t="s">
        <v>128</v>
      </c>
      <c r="F122" s="129" t="s">
        <v>127</v>
      </c>
      <c r="G122" s="162">
        <v>680000</v>
      </c>
      <c r="H122" s="130">
        <v>3</v>
      </c>
      <c r="I122" s="131">
        <f t="shared" si="2"/>
        <v>2040</v>
      </c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</row>
    <row r="123" spans="1:38" s="132" customFormat="1" ht="17.75" customHeight="1">
      <c r="A123" s="151">
        <v>30237240</v>
      </c>
      <c r="B123" s="460" t="s">
        <v>218</v>
      </c>
      <c r="C123" s="460" t="s">
        <v>179</v>
      </c>
      <c r="D123" s="460" t="s">
        <v>179</v>
      </c>
      <c r="E123" s="129" t="s">
        <v>126</v>
      </c>
      <c r="F123" s="129" t="s">
        <v>127</v>
      </c>
      <c r="G123" s="162">
        <v>200000</v>
      </c>
      <c r="H123" s="130">
        <v>40</v>
      </c>
      <c r="I123" s="131">
        <f t="shared" si="2"/>
        <v>8000</v>
      </c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</row>
    <row r="124" spans="1:38" s="132" customFormat="1" ht="34.799999999999997" customHeight="1">
      <c r="A124" s="151">
        <v>38111130</v>
      </c>
      <c r="B124" s="460" t="s">
        <v>217</v>
      </c>
      <c r="C124" s="460" t="s">
        <v>179</v>
      </c>
      <c r="D124" s="460" t="s">
        <v>179</v>
      </c>
      <c r="E124" s="129" t="s">
        <v>126</v>
      </c>
      <c r="F124" s="129" t="s">
        <v>127</v>
      </c>
      <c r="G124" s="162">
        <v>65000</v>
      </c>
      <c r="H124" s="130">
        <v>40</v>
      </c>
      <c r="I124" s="131">
        <f t="shared" si="2"/>
        <v>2600</v>
      </c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</sheetData>
  <mergeCells count="123">
    <mergeCell ref="B31:D31"/>
    <mergeCell ref="B32:D32"/>
    <mergeCell ref="B26:D26"/>
    <mergeCell ref="B27:D27"/>
    <mergeCell ref="B51:D51"/>
    <mergeCell ref="B48:D48"/>
    <mergeCell ref="B49:D49"/>
    <mergeCell ref="B50:D50"/>
    <mergeCell ref="B20:D20"/>
    <mergeCell ref="B45:D45"/>
    <mergeCell ref="B34:D34"/>
    <mergeCell ref="B21:D21"/>
    <mergeCell ref="B22:D22"/>
    <mergeCell ref="B23:D23"/>
    <mergeCell ref="B24:D24"/>
    <mergeCell ref="B25:D25"/>
    <mergeCell ref="B43:D43"/>
    <mergeCell ref="B44:D44"/>
    <mergeCell ref="B46:D46"/>
    <mergeCell ref="B47:D47"/>
    <mergeCell ref="B28:D28"/>
    <mergeCell ref="B29:D29"/>
    <mergeCell ref="B30:D30"/>
    <mergeCell ref="B54:D54"/>
    <mergeCell ref="B33:D33"/>
    <mergeCell ref="B35:D35"/>
    <mergeCell ref="B36:D36"/>
    <mergeCell ref="B37:D37"/>
    <mergeCell ref="B38:D38"/>
    <mergeCell ref="B39:D39"/>
    <mergeCell ref="B40:D40"/>
    <mergeCell ref="B41:D41"/>
    <mergeCell ref="B42:D42"/>
    <mergeCell ref="B75:D75"/>
    <mergeCell ref="B76:D76"/>
    <mergeCell ref="B77:D77"/>
    <mergeCell ref="B78:D78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15:H15"/>
    <mergeCell ref="B16:D16"/>
    <mergeCell ref="B17:D17"/>
    <mergeCell ref="B55:D55"/>
    <mergeCell ref="B56:D56"/>
    <mergeCell ref="D18:H18"/>
    <mergeCell ref="B19:H19"/>
    <mergeCell ref="B52:D52"/>
    <mergeCell ref="B53:D53"/>
    <mergeCell ref="B98:D98"/>
    <mergeCell ref="B12:D12"/>
    <mergeCell ref="A13:H13"/>
    <mergeCell ref="D57:H57"/>
    <mergeCell ref="B58:H58"/>
    <mergeCell ref="B69:D69"/>
    <mergeCell ref="B59:D59"/>
    <mergeCell ref="B60:D60"/>
    <mergeCell ref="B61:D61"/>
    <mergeCell ref="B64:D64"/>
    <mergeCell ref="B65:D65"/>
    <mergeCell ref="B66:D66"/>
    <mergeCell ref="B67:D67"/>
    <mergeCell ref="B80:H80"/>
    <mergeCell ref="B63:D63"/>
    <mergeCell ref="B81:D81"/>
    <mergeCell ref="B62:D62"/>
    <mergeCell ref="B73:D73"/>
    <mergeCell ref="B68:D68"/>
    <mergeCell ref="B70:D70"/>
    <mergeCell ref="B72:D72"/>
    <mergeCell ref="B74:D74"/>
    <mergeCell ref="B71:D71"/>
    <mergeCell ref="B79:D79"/>
    <mergeCell ref="B90:D90"/>
    <mergeCell ref="B92:D92"/>
    <mergeCell ref="B93:D93"/>
    <mergeCell ref="B94:D94"/>
    <mergeCell ref="B95:D95"/>
    <mergeCell ref="B96:D96"/>
    <mergeCell ref="B84:D84"/>
    <mergeCell ref="B85:D85"/>
    <mergeCell ref="B86:D86"/>
    <mergeCell ref="B121:D121"/>
    <mergeCell ref="B116:D116"/>
    <mergeCell ref="B117:D117"/>
    <mergeCell ref="B118:D118"/>
    <mergeCell ref="B119:D119"/>
    <mergeCell ref="B120:D120"/>
    <mergeCell ref="B123:D123"/>
    <mergeCell ref="B124:D124"/>
    <mergeCell ref="B122:D122"/>
    <mergeCell ref="B102:D102"/>
    <mergeCell ref="B103:D103"/>
    <mergeCell ref="B105:D105"/>
    <mergeCell ref="B106:D106"/>
    <mergeCell ref="B82:D82"/>
    <mergeCell ref="B87:D87"/>
    <mergeCell ref="B88:D88"/>
    <mergeCell ref="B91:D91"/>
    <mergeCell ref="B115:D115"/>
    <mergeCell ref="B109:D109"/>
    <mergeCell ref="B110:D110"/>
    <mergeCell ref="B107:D107"/>
    <mergeCell ref="B108:D108"/>
    <mergeCell ref="B104:D104"/>
    <mergeCell ref="B111:D111"/>
    <mergeCell ref="B112:D112"/>
    <mergeCell ref="B113:D113"/>
    <mergeCell ref="B114:D114"/>
    <mergeCell ref="B99:D99"/>
    <mergeCell ref="B83:D83"/>
    <mergeCell ref="B97:D97"/>
    <mergeCell ref="B100:D100"/>
    <mergeCell ref="B101:D101"/>
    <mergeCell ref="B89:D89"/>
  </mergeCells>
  <phoneticPr fontId="96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71"/>
  <sheetViews>
    <sheetView topLeftCell="A13" zoomScale="70" zoomScaleNormal="70" zoomScaleSheetLayoutView="100" workbookViewId="0">
      <selection activeCell="F17" sqref="F17"/>
    </sheetView>
  </sheetViews>
  <sheetFormatPr defaultColWidth="9.09765625" defaultRowHeight="17.75"/>
  <cols>
    <col min="1" max="3" width="8.8984375" style="2" customWidth="1"/>
    <col min="4" max="4" width="10.296875" style="2" customWidth="1"/>
    <col min="5" max="5" width="14.59765625" style="2" customWidth="1"/>
    <col min="6" max="6" width="62.09765625" style="2" customWidth="1"/>
    <col min="7" max="9" width="19" style="2" customWidth="1"/>
    <col min="10" max="10" width="49.8984375" style="2" customWidth="1"/>
    <col min="11" max="11" width="14.296875" style="2" customWidth="1"/>
    <col min="12" max="16384" width="9.09765625" style="2"/>
  </cols>
  <sheetData>
    <row r="1" spans="1:9" ht="38.15" customHeight="1">
      <c r="F1" s="478" t="s">
        <v>259</v>
      </c>
      <c r="G1" s="478"/>
      <c r="H1" s="478"/>
      <c r="I1" s="478"/>
    </row>
    <row r="2" spans="1:9" ht="17.600000000000001" customHeight="1">
      <c r="G2" s="174"/>
      <c r="H2" s="174"/>
      <c r="I2" s="174" t="s">
        <v>72</v>
      </c>
    </row>
    <row r="3" spans="1:9" ht="17.600000000000001" customHeight="1">
      <c r="G3" s="174"/>
      <c r="H3" s="174"/>
      <c r="I3" s="174" t="s">
        <v>0</v>
      </c>
    </row>
    <row r="6" spans="1:9" ht="52.55" customHeight="1">
      <c r="A6" s="369" t="s">
        <v>248</v>
      </c>
      <c r="B6" s="369"/>
      <c r="C6" s="369"/>
      <c r="D6" s="369"/>
      <c r="E6" s="369"/>
      <c r="F6" s="369"/>
      <c r="G6" s="369"/>
      <c r="H6" s="369"/>
      <c r="I6" s="369"/>
    </row>
    <row r="8" spans="1:9">
      <c r="G8" s="184"/>
      <c r="H8" s="184"/>
      <c r="I8" s="184"/>
    </row>
    <row r="9" spans="1:9" s="8" customFormat="1" ht="55.25" customHeight="1">
      <c r="A9" s="366" t="s">
        <v>10</v>
      </c>
      <c r="B9" s="366"/>
      <c r="C9" s="366"/>
      <c r="D9" s="366" t="s">
        <v>1</v>
      </c>
      <c r="E9" s="366"/>
      <c r="F9" s="366" t="s">
        <v>5</v>
      </c>
      <c r="G9" s="371" t="s">
        <v>249</v>
      </c>
      <c r="H9" s="372"/>
      <c r="I9" s="373"/>
    </row>
    <row r="10" spans="1:9" s="8" customFormat="1" ht="45" customHeight="1">
      <c r="A10" s="171" t="s">
        <v>250</v>
      </c>
      <c r="B10" s="171" t="s">
        <v>251</v>
      </c>
      <c r="C10" s="171" t="s">
        <v>11</v>
      </c>
      <c r="D10" s="171" t="s">
        <v>4</v>
      </c>
      <c r="E10" s="171" t="s">
        <v>252</v>
      </c>
      <c r="F10" s="366"/>
      <c r="G10" s="171" t="s">
        <v>43</v>
      </c>
      <c r="H10" s="171" t="s">
        <v>2</v>
      </c>
      <c r="I10" s="171" t="s">
        <v>3</v>
      </c>
    </row>
    <row r="11" spans="1:9" s="8" customFormat="1" ht="22.7" customHeight="1">
      <c r="A11" s="177"/>
      <c r="B11" s="177"/>
      <c r="C11" s="177"/>
      <c r="D11" s="171"/>
      <c r="E11" s="171"/>
      <c r="F11" s="173" t="s">
        <v>8</v>
      </c>
      <c r="G11" s="53">
        <f>+G13+G33</f>
        <v>0</v>
      </c>
      <c r="H11" s="53">
        <f>+H13+H33</f>
        <v>0</v>
      </c>
      <c r="I11" s="53">
        <f>+I13+I33</f>
        <v>0</v>
      </c>
    </row>
    <row r="12" spans="1:9" s="8" customFormat="1" ht="22.7" customHeight="1">
      <c r="A12" s="177"/>
      <c r="B12" s="177"/>
      <c r="C12" s="177"/>
      <c r="D12" s="171"/>
      <c r="E12" s="171"/>
      <c r="F12" s="177" t="s">
        <v>253</v>
      </c>
      <c r="G12" s="53"/>
      <c r="H12" s="53"/>
      <c r="I12" s="53"/>
    </row>
    <row r="13" spans="1:9" s="42" customFormat="1" ht="27" customHeight="1">
      <c r="A13" s="126"/>
      <c r="B13" s="126"/>
      <c r="C13" s="126"/>
      <c r="D13" s="171"/>
      <c r="E13" s="171"/>
      <c r="F13" s="173" t="s">
        <v>120</v>
      </c>
      <c r="G13" s="53">
        <f t="shared" ref="G13:I13" si="0">+G14</f>
        <v>-96609.600000000006</v>
      </c>
      <c r="H13" s="53">
        <f t="shared" si="0"/>
        <v>-96609.600000000006</v>
      </c>
      <c r="I13" s="53">
        <f t="shared" si="0"/>
        <v>-96609.600000000006</v>
      </c>
    </row>
    <row r="14" spans="1:9" ht="33.35">
      <c r="A14" s="479" t="s">
        <v>254</v>
      </c>
      <c r="B14" s="479"/>
      <c r="C14" s="479"/>
      <c r="D14" s="479"/>
      <c r="E14" s="479"/>
      <c r="F14" s="175" t="s">
        <v>235</v>
      </c>
      <c r="G14" s="53">
        <f t="shared" ref="G14:I14" si="1">+G16</f>
        <v>-96609.600000000006</v>
      </c>
      <c r="H14" s="53">
        <f t="shared" si="1"/>
        <v>-96609.600000000006</v>
      </c>
      <c r="I14" s="53">
        <f t="shared" si="1"/>
        <v>-96609.600000000006</v>
      </c>
    </row>
    <row r="15" spans="1:9">
      <c r="A15" s="479"/>
      <c r="B15" s="479"/>
      <c r="C15" s="479"/>
      <c r="D15" s="479"/>
      <c r="E15" s="479"/>
      <c r="F15" s="177" t="s">
        <v>6</v>
      </c>
      <c r="G15" s="185"/>
      <c r="H15" s="185"/>
      <c r="I15" s="185"/>
    </row>
    <row r="16" spans="1:9" ht="33.35">
      <c r="A16" s="479"/>
      <c r="B16" s="479" t="s">
        <v>255</v>
      </c>
      <c r="C16" s="479"/>
      <c r="D16" s="479"/>
      <c r="E16" s="479"/>
      <c r="F16" s="175" t="s">
        <v>236</v>
      </c>
      <c r="G16" s="53">
        <f t="shared" ref="G16:I16" si="2">+G18</f>
        <v>-96609.600000000006</v>
      </c>
      <c r="H16" s="53">
        <f t="shared" si="2"/>
        <v>-96609.600000000006</v>
      </c>
      <c r="I16" s="53">
        <f t="shared" si="2"/>
        <v>-96609.600000000006</v>
      </c>
    </row>
    <row r="17" spans="1:9">
      <c r="A17" s="479"/>
      <c r="B17" s="479"/>
      <c r="C17" s="479"/>
      <c r="D17" s="479"/>
      <c r="E17" s="479"/>
      <c r="F17" s="177" t="s">
        <v>6</v>
      </c>
      <c r="G17" s="185"/>
      <c r="H17" s="185"/>
      <c r="I17" s="185"/>
    </row>
    <row r="18" spans="1:9">
      <c r="A18" s="479"/>
      <c r="B18" s="479"/>
      <c r="C18" s="479" t="s">
        <v>255</v>
      </c>
      <c r="D18" s="479"/>
      <c r="E18" s="479"/>
      <c r="F18" s="173" t="s">
        <v>237</v>
      </c>
      <c r="G18" s="186">
        <f t="shared" ref="G18:I18" si="3">+G20</f>
        <v>-96609.600000000006</v>
      </c>
      <c r="H18" s="186">
        <f t="shared" si="3"/>
        <v>-96609.600000000006</v>
      </c>
      <c r="I18" s="186">
        <f t="shared" si="3"/>
        <v>-96609.600000000006</v>
      </c>
    </row>
    <row r="19" spans="1:9" ht="18" customHeight="1">
      <c r="A19" s="479"/>
      <c r="B19" s="479"/>
      <c r="C19" s="479"/>
      <c r="D19" s="479"/>
      <c r="E19" s="479"/>
      <c r="F19" s="177" t="s">
        <v>6</v>
      </c>
      <c r="G19" s="187"/>
      <c r="H19" s="187"/>
      <c r="I19" s="187"/>
    </row>
    <row r="20" spans="1:9">
      <c r="A20" s="479"/>
      <c r="B20" s="479"/>
      <c r="C20" s="479"/>
      <c r="D20" s="479"/>
      <c r="E20" s="479"/>
      <c r="F20" s="177" t="s">
        <v>256</v>
      </c>
      <c r="G20" s="186">
        <f t="shared" ref="G20:I20" si="4">+G22</f>
        <v>-96609.600000000006</v>
      </c>
      <c r="H20" s="186">
        <f t="shared" si="4"/>
        <v>-96609.600000000006</v>
      </c>
      <c r="I20" s="186">
        <f t="shared" si="4"/>
        <v>-96609.600000000006</v>
      </c>
    </row>
    <row r="21" spans="1:9">
      <c r="A21" s="479"/>
      <c r="B21" s="479"/>
      <c r="C21" s="479"/>
      <c r="D21" s="479"/>
      <c r="E21" s="479"/>
      <c r="F21" s="177" t="s">
        <v>6</v>
      </c>
      <c r="G21" s="188"/>
      <c r="H21" s="188"/>
      <c r="I21" s="188"/>
    </row>
    <row r="22" spans="1:9" s="12" customFormat="1" ht="22.7" customHeight="1">
      <c r="A22" s="479"/>
      <c r="B22" s="479"/>
      <c r="C22" s="479"/>
      <c r="D22" s="189" t="s">
        <v>257</v>
      </c>
      <c r="E22" s="425" t="s">
        <v>239</v>
      </c>
      <c r="F22" s="425" t="s">
        <v>237</v>
      </c>
      <c r="G22" s="186">
        <f t="shared" ref="G22:I22" si="5">+G24</f>
        <v>-96609.600000000006</v>
      </c>
      <c r="H22" s="186">
        <f t="shared" si="5"/>
        <v>-96609.600000000006</v>
      </c>
      <c r="I22" s="186">
        <f t="shared" si="5"/>
        <v>-96609.600000000006</v>
      </c>
    </row>
    <row r="23" spans="1:9" ht="17.75" customHeight="1">
      <c r="A23" s="479"/>
      <c r="B23" s="479"/>
      <c r="C23" s="479"/>
      <c r="D23" s="480"/>
      <c r="E23" s="190"/>
      <c r="F23" s="177" t="s">
        <v>6</v>
      </c>
      <c r="G23" s="183"/>
      <c r="H23" s="183"/>
      <c r="I23" s="183"/>
    </row>
    <row r="24" spans="1:9" ht="20.149999999999999" customHeight="1">
      <c r="A24" s="479"/>
      <c r="B24" s="479"/>
      <c r="C24" s="479"/>
      <c r="D24" s="481"/>
      <c r="E24" s="191" t="s">
        <v>258</v>
      </c>
      <c r="F24" s="173" t="s">
        <v>237</v>
      </c>
      <c r="G24" s="192">
        <f t="shared" ref="G24:I24" si="6">+G26</f>
        <v>-96609.600000000006</v>
      </c>
      <c r="H24" s="192">
        <f t="shared" si="6"/>
        <v>-96609.600000000006</v>
      </c>
      <c r="I24" s="192">
        <f t="shared" si="6"/>
        <v>-96609.600000000006</v>
      </c>
    </row>
    <row r="25" spans="1:9" ht="17.75" customHeight="1">
      <c r="A25" s="479"/>
      <c r="B25" s="479"/>
      <c r="C25" s="479"/>
      <c r="D25" s="481"/>
      <c r="E25" s="483"/>
      <c r="F25" s="177" t="s">
        <v>16</v>
      </c>
      <c r="G25" s="193"/>
      <c r="H25" s="193"/>
      <c r="I25" s="193"/>
    </row>
    <row r="26" spans="1:9">
      <c r="A26" s="479"/>
      <c r="B26" s="479"/>
      <c r="C26" s="479"/>
      <c r="D26" s="481"/>
      <c r="E26" s="483"/>
      <c r="F26" s="194" t="s">
        <v>256</v>
      </c>
      <c r="G26" s="195">
        <f t="shared" ref="G26:I26" si="7">+G28</f>
        <v>-96609.600000000006</v>
      </c>
      <c r="H26" s="195">
        <f t="shared" si="7"/>
        <v>-96609.600000000006</v>
      </c>
      <c r="I26" s="195">
        <f t="shared" si="7"/>
        <v>-96609.600000000006</v>
      </c>
    </row>
    <row r="27" spans="1:9" ht="53.2">
      <c r="A27" s="479"/>
      <c r="B27" s="479"/>
      <c r="C27" s="479"/>
      <c r="D27" s="481"/>
      <c r="E27" s="483"/>
      <c r="F27" s="177" t="s">
        <v>13</v>
      </c>
      <c r="G27" s="193"/>
      <c r="H27" s="193"/>
      <c r="I27" s="193"/>
    </row>
    <row r="28" spans="1:9" ht="17.75" customHeight="1">
      <c r="A28" s="479"/>
      <c r="B28" s="479"/>
      <c r="C28" s="479"/>
      <c r="D28" s="481"/>
      <c r="E28" s="483"/>
      <c r="F28" s="171" t="s">
        <v>7</v>
      </c>
      <c r="G28" s="183">
        <f t="shared" ref="G28:I30" si="8">+G29</f>
        <v>-96609.600000000006</v>
      </c>
      <c r="H28" s="183">
        <f t="shared" si="8"/>
        <v>-96609.600000000006</v>
      </c>
      <c r="I28" s="183">
        <f t="shared" si="8"/>
        <v>-96609.600000000006</v>
      </c>
    </row>
    <row r="29" spans="1:9" ht="17.75" customHeight="1">
      <c r="A29" s="479"/>
      <c r="B29" s="479"/>
      <c r="C29" s="479"/>
      <c r="D29" s="481"/>
      <c r="E29" s="483"/>
      <c r="F29" s="196" t="s">
        <v>104</v>
      </c>
      <c r="G29" s="193">
        <f t="shared" si="8"/>
        <v>-96609.600000000006</v>
      </c>
      <c r="H29" s="193">
        <f t="shared" si="8"/>
        <v>-96609.600000000006</v>
      </c>
      <c r="I29" s="193">
        <f t="shared" si="8"/>
        <v>-96609.600000000006</v>
      </c>
    </row>
    <row r="30" spans="1:9" ht="17.75" customHeight="1">
      <c r="A30" s="479"/>
      <c r="B30" s="479"/>
      <c r="C30" s="479"/>
      <c r="D30" s="481"/>
      <c r="E30" s="483"/>
      <c r="F30" s="196" t="s">
        <v>105</v>
      </c>
      <c r="G30" s="193">
        <f t="shared" si="8"/>
        <v>-96609.600000000006</v>
      </c>
      <c r="H30" s="193">
        <f t="shared" si="8"/>
        <v>-96609.600000000006</v>
      </c>
      <c r="I30" s="193">
        <f t="shared" si="8"/>
        <v>-96609.600000000006</v>
      </c>
    </row>
    <row r="31" spans="1:9" ht="17.75" customHeight="1">
      <c r="A31" s="479"/>
      <c r="B31" s="479"/>
      <c r="C31" s="479"/>
      <c r="D31" s="482"/>
      <c r="E31" s="483"/>
      <c r="F31" s="196" t="s">
        <v>238</v>
      </c>
      <c r="G31" s="193">
        <f>+'Հավելված N 2'!G142</f>
        <v>-96609.600000000006</v>
      </c>
      <c r="H31" s="193">
        <f>+'Հավելված N 2'!H142</f>
        <v>-96609.600000000006</v>
      </c>
      <c r="I31" s="193">
        <f>+'Հավելված N 2'!I142</f>
        <v>-96609.600000000006</v>
      </c>
    </row>
    <row r="32" spans="1:9" ht="9.4" customHeight="1">
      <c r="A32" s="197"/>
      <c r="B32" s="198"/>
      <c r="C32" s="199"/>
      <c r="D32" s="177"/>
      <c r="E32" s="177"/>
    </row>
    <row r="33" spans="1:9" s="42" customFormat="1" ht="33.35">
      <c r="A33" s="200"/>
      <c r="B33" s="126"/>
      <c r="C33" s="126"/>
      <c r="D33" s="126"/>
      <c r="E33" s="126"/>
      <c r="F33" s="173" t="s">
        <v>17</v>
      </c>
      <c r="G33" s="53">
        <f>+G34+G53</f>
        <v>96609.600000000006</v>
      </c>
      <c r="H33" s="220">
        <f t="shared" ref="H33:I33" si="9">+H34+H53</f>
        <v>96609.600000000006</v>
      </c>
      <c r="I33" s="220">
        <f t="shared" si="9"/>
        <v>96609.600000000006</v>
      </c>
    </row>
    <row r="34" spans="1:9" s="8" customFormat="1" ht="17.600000000000001" customHeight="1">
      <c r="A34" s="398" t="s">
        <v>332</v>
      </c>
      <c r="B34" s="484"/>
      <c r="C34" s="382"/>
      <c r="D34" s="395"/>
      <c r="E34" s="233"/>
      <c r="F34" s="221" t="s">
        <v>333</v>
      </c>
      <c r="G34" s="220">
        <v>7788.9999999999991</v>
      </c>
      <c r="H34" s="220">
        <v>7788.9999999999991</v>
      </c>
      <c r="I34" s="220">
        <v>7788.9999999999991</v>
      </c>
    </row>
    <row r="35" spans="1:9" s="8" customFormat="1" ht="16.399999999999999" customHeight="1">
      <c r="A35" s="398"/>
      <c r="B35" s="485"/>
      <c r="C35" s="383"/>
      <c r="D35" s="396"/>
      <c r="E35" s="234"/>
      <c r="F35" s="225" t="s">
        <v>6</v>
      </c>
      <c r="G35" s="222"/>
      <c r="H35" s="222"/>
      <c r="I35" s="222"/>
    </row>
    <row r="36" spans="1:9" s="8" customFormat="1" ht="19.25" customHeight="1">
      <c r="A36" s="398"/>
      <c r="B36" s="398" t="s">
        <v>66</v>
      </c>
      <c r="C36" s="243"/>
      <c r="D36" s="396"/>
      <c r="E36" s="234"/>
      <c r="F36" s="221" t="s">
        <v>334</v>
      </c>
      <c r="G36" s="223">
        <v>7788.9999999999991</v>
      </c>
      <c r="H36" s="223">
        <v>7788.9999999999991</v>
      </c>
      <c r="I36" s="223">
        <v>7788.9999999999991</v>
      </c>
    </row>
    <row r="37" spans="1:9" s="8" customFormat="1" ht="16.8" customHeight="1">
      <c r="A37" s="398"/>
      <c r="B37" s="398"/>
      <c r="C37" s="243"/>
      <c r="D37" s="396"/>
      <c r="E37" s="234"/>
      <c r="F37" s="225" t="s">
        <v>6</v>
      </c>
      <c r="G37" s="222"/>
      <c r="H37" s="222"/>
      <c r="I37" s="222"/>
    </row>
    <row r="38" spans="1:9" s="8" customFormat="1" ht="19.25" customHeight="1">
      <c r="A38" s="398"/>
      <c r="B38" s="398"/>
      <c r="C38" s="398" t="s">
        <v>335</v>
      </c>
      <c r="D38" s="486"/>
      <c r="E38" s="234"/>
      <c r="F38" s="221" t="s">
        <v>270</v>
      </c>
      <c r="G38" s="223">
        <v>7788.9999999999991</v>
      </c>
      <c r="H38" s="223">
        <v>7788.9999999999991</v>
      </c>
      <c r="I38" s="223">
        <v>7788.9999999999991</v>
      </c>
    </row>
    <row r="39" spans="1:9" s="8" customFormat="1" ht="16.8" customHeight="1">
      <c r="A39" s="398"/>
      <c r="B39" s="398"/>
      <c r="C39" s="398"/>
      <c r="D39" s="486"/>
      <c r="E39" s="234"/>
      <c r="F39" s="225" t="s">
        <v>6</v>
      </c>
      <c r="G39" s="226"/>
      <c r="H39" s="226"/>
      <c r="I39" s="226"/>
    </row>
    <row r="40" spans="1:9" s="8" customFormat="1" ht="35.5">
      <c r="A40" s="398"/>
      <c r="B40" s="398"/>
      <c r="C40" s="398"/>
      <c r="D40" s="486"/>
      <c r="E40" s="234"/>
      <c r="F40" s="228" t="s">
        <v>12</v>
      </c>
      <c r="G40" s="226">
        <v>7788.9999999999991</v>
      </c>
      <c r="H40" s="226">
        <v>7788.9999999999991</v>
      </c>
      <c r="I40" s="226">
        <v>7788.9999999999991</v>
      </c>
    </row>
    <row r="41" spans="1:9" s="8" customFormat="1" ht="16.8" customHeight="1">
      <c r="A41" s="398"/>
      <c r="B41" s="398"/>
      <c r="C41" s="398"/>
      <c r="D41" s="487"/>
      <c r="E41" s="236"/>
      <c r="F41" s="225" t="s">
        <v>6</v>
      </c>
      <c r="G41" s="226"/>
      <c r="H41" s="226"/>
      <c r="I41" s="226"/>
    </row>
    <row r="42" spans="1:9" s="8" customFormat="1" ht="36.549999999999997" customHeight="1">
      <c r="A42" s="398"/>
      <c r="B42" s="398"/>
      <c r="C42" s="398"/>
      <c r="D42" s="242">
        <v>1196</v>
      </c>
      <c r="E42" s="386" t="s">
        <v>336</v>
      </c>
      <c r="F42" s="386"/>
      <c r="G42" s="220">
        <v>7788.9999999999991</v>
      </c>
      <c r="H42" s="220">
        <v>7788.9999999999991</v>
      </c>
      <c r="I42" s="220">
        <v>7788.9999999999991</v>
      </c>
    </row>
    <row r="43" spans="1:9" s="8" customFormat="1" ht="16.8" customHeight="1">
      <c r="A43" s="398"/>
      <c r="B43" s="398"/>
      <c r="C43" s="398"/>
      <c r="D43" s="387"/>
      <c r="E43" s="229"/>
      <c r="F43" s="225" t="s">
        <v>6</v>
      </c>
      <c r="G43" s="226"/>
      <c r="H43" s="226"/>
      <c r="I43" s="226"/>
    </row>
    <row r="44" spans="1:9" s="8" customFormat="1" ht="33.35">
      <c r="A44" s="398"/>
      <c r="B44" s="398"/>
      <c r="C44" s="398"/>
      <c r="D44" s="388"/>
      <c r="E44" s="232">
        <v>12003</v>
      </c>
      <c r="F44" s="230" t="s">
        <v>272</v>
      </c>
      <c r="G44" s="227">
        <v>7788.9999999999991</v>
      </c>
      <c r="H44" s="227">
        <v>7788.9999999999991</v>
      </c>
      <c r="I44" s="227">
        <v>7788.9999999999991</v>
      </c>
    </row>
    <row r="45" spans="1:9" s="8" customFormat="1" ht="16.8" customHeight="1">
      <c r="A45" s="398"/>
      <c r="B45" s="398"/>
      <c r="C45" s="398"/>
      <c r="D45" s="388"/>
      <c r="E45" s="392"/>
      <c r="F45" s="240" t="s">
        <v>16</v>
      </c>
      <c r="G45" s="222"/>
      <c r="H45" s="223"/>
      <c r="I45" s="222"/>
    </row>
    <row r="46" spans="1:9" s="9" customFormat="1" ht="35.5">
      <c r="A46" s="398"/>
      <c r="B46" s="398"/>
      <c r="C46" s="398"/>
      <c r="D46" s="388"/>
      <c r="E46" s="392"/>
      <c r="F46" s="241" t="s">
        <v>12</v>
      </c>
      <c r="G46" s="237">
        <v>7788.9999999999991</v>
      </c>
      <c r="H46" s="237">
        <v>7788.9999999999991</v>
      </c>
      <c r="I46" s="237">
        <v>7788.9999999999991</v>
      </c>
    </row>
    <row r="47" spans="1:9" s="8" customFormat="1" ht="53.2">
      <c r="A47" s="398"/>
      <c r="B47" s="398"/>
      <c r="C47" s="398"/>
      <c r="D47" s="388"/>
      <c r="E47" s="392"/>
      <c r="F47" s="240" t="s">
        <v>13</v>
      </c>
      <c r="G47" s="222"/>
      <c r="H47" s="231"/>
      <c r="I47" s="222"/>
    </row>
    <row r="48" spans="1:9" s="8" customFormat="1" ht="16.8" customHeight="1">
      <c r="A48" s="398"/>
      <c r="B48" s="398"/>
      <c r="C48" s="398"/>
      <c r="D48" s="388"/>
      <c r="E48" s="392"/>
      <c r="F48" s="239" t="s">
        <v>7</v>
      </c>
      <c r="G48" s="223">
        <v>7788.9999999999991</v>
      </c>
      <c r="H48" s="223">
        <v>7788.9999999999991</v>
      </c>
      <c r="I48" s="223">
        <v>7788.9999999999991</v>
      </c>
    </row>
    <row r="49" spans="1:9" s="8" customFormat="1" ht="17.5" customHeight="1">
      <c r="A49" s="398"/>
      <c r="B49" s="398"/>
      <c r="C49" s="398"/>
      <c r="D49" s="388"/>
      <c r="E49" s="392"/>
      <c r="F49" s="225" t="s">
        <v>48</v>
      </c>
      <c r="G49" s="224">
        <v>7788.9999999999991</v>
      </c>
      <c r="H49" s="231">
        <v>7788.9999999999991</v>
      </c>
      <c r="I49" s="224">
        <v>7788.9999999999991</v>
      </c>
    </row>
    <row r="50" spans="1:9" ht="17.5" customHeight="1">
      <c r="A50" s="398"/>
      <c r="B50" s="398"/>
      <c r="C50" s="398"/>
      <c r="D50" s="388"/>
      <c r="E50" s="392"/>
      <c r="F50" s="225" t="s">
        <v>49</v>
      </c>
      <c r="G50" s="224">
        <v>7788.9999999999991</v>
      </c>
      <c r="H50" s="224">
        <v>7788.9999999999991</v>
      </c>
      <c r="I50" s="224">
        <v>7788.9999999999991</v>
      </c>
    </row>
    <row r="51" spans="1:9" ht="17.5" customHeight="1">
      <c r="A51" s="398"/>
      <c r="B51" s="398"/>
      <c r="C51" s="398"/>
      <c r="D51" s="388"/>
      <c r="E51" s="392"/>
      <c r="F51" s="238" t="s">
        <v>337</v>
      </c>
      <c r="G51" s="224">
        <v>7788.9999999999991</v>
      </c>
      <c r="H51" s="231">
        <v>7788.9999999999991</v>
      </c>
      <c r="I51" s="224">
        <v>7788.9999999999991</v>
      </c>
    </row>
    <row r="52" spans="1:9" ht="17.5" customHeight="1">
      <c r="A52" s="398"/>
      <c r="B52" s="398"/>
      <c r="C52" s="398"/>
      <c r="D52" s="389"/>
      <c r="E52" s="392"/>
      <c r="F52" s="235" t="s">
        <v>338</v>
      </c>
      <c r="G52" s="152">
        <f>+'Հավելված N 2'!G51</f>
        <v>7788.9999999999991</v>
      </c>
      <c r="H52" s="152">
        <f>+'Հավելված N 2'!H51</f>
        <v>7788.9999999999991</v>
      </c>
      <c r="I52" s="152">
        <f>+'Հավելված N 2'!I51</f>
        <v>7788.9999999999991</v>
      </c>
    </row>
    <row r="53" spans="1:9">
      <c r="A53" s="398" t="s">
        <v>56</v>
      </c>
      <c r="B53" s="484"/>
      <c r="C53" s="382"/>
      <c r="D53" s="395"/>
      <c r="E53" s="26"/>
      <c r="F53" s="173" t="s">
        <v>58</v>
      </c>
      <c r="G53" s="53">
        <f t="shared" ref="G53:H53" si="10">+G55</f>
        <v>88820.6</v>
      </c>
      <c r="H53" s="53">
        <f t="shared" si="10"/>
        <v>88820.6</v>
      </c>
      <c r="I53" s="53">
        <f>+I55</f>
        <v>88820.6</v>
      </c>
    </row>
    <row r="54" spans="1:9">
      <c r="A54" s="398"/>
      <c r="B54" s="485"/>
      <c r="C54" s="383"/>
      <c r="D54" s="396"/>
      <c r="E54" s="27"/>
      <c r="F54" s="177" t="s">
        <v>6</v>
      </c>
      <c r="G54" s="58"/>
      <c r="H54" s="58"/>
      <c r="I54" s="58"/>
    </row>
    <row r="55" spans="1:9">
      <c r="A55" s="398"/>
      <c r="B55" s="398" t="s">
        <v>66</v>
      </c>
      <c r="C55" s="172"/>
      <c r="D55" s="396"/>
      <c r="E55" s="27"/>
      <c r="F55" s="173" t="s">
        <v>67</v>
      </c>
      <c r="G55" s="52">
        <f t="shared" ref="G55:I55" si="11">+G57</f>
        <v>88820.6</v>
      </c>
      <c r="H55" s="52">
        <f t="shared" si="11"/>
        <v>88820.6</v>
      </c>
      <c r="I55" s="52">
        <f t="shared" si="11"/>
        <v>88820.6</v>
      </c>
    </row>
    <row r="56" spans="1:9">
      <c r="A56" s="398"/>
      <c r="B56" s="398"/>
      <c r="C56" s="172"/>
      <c r="D56" s="396"/>
      <c r="E56" s="27"/>
      <c r="F56" s="177" t="s">
        <v>6</v>
      </c>
      <c r="G56" s="58"/>
      <c r="H56" s="58"/>
      <c r="I56" s="58"/>
    </row>
    <row r="57" spans="1:9">
      <c r="A57" s="398"/>
      <c r="B57" s="398"/>
      <c r="C57" s="398" t="s">
        <v>57</v>
      </c>
      <c r="D57" s="486"/>
      <c r="E57" s="27"/>
      <c r="F57" s="173" t="s">
        <v>68</v>
      </c>
      <c r="G57" s="52">
        <f t="shared" ref="G57:I57" si="12">+G59</f>
        <v>88820.6</v>
      </c>
      <c r="H57" s="52">
        <f t="shared" si="12"/>
        <v>88820.6</v>
      </c>
      <c r="I57" s="52">
        <f t="shared" si="12"/>
        <v>88820.6</v>
      </c>
    </row>
    <row r="58" spans="1:9">
      <c r="A58" s="398"/>
      <c r="B58" s="398"/>
      <c r="C58" s="398"/>
      <c r="D58" s="486"/>
      <c r="E58" s="27"/>
      <c r="F58" s="177" t="s">
        <v>6</v>
      </c>
      <c r="G58" s="105"/>
      <c r="H58" s="105"/>
      <c r="I58" s="105"/>
    </row>
    <row r="59" spans="1:9" ht="35.5">
      <c r="A59" s="398"/>
      <c r="B59" s="398"/>
      <c r="C59" s="398"/>
      <c r="D59" s="486"/>
      <c r="E59" s="27"/>
      <c r="F59" s="126" t="s">
        <v>12</v>
      </c>
      <c r="G59" s="105">
        <f t="shared" ref="G59:I59" si="13">+G61</f>
        <v>88820.6</v>
      </c>
      <c r="H59" s="105">
        <f t="shared" si="13"/>
        <v>88820.6</v>
      </c>
      <c r="I59" s="105">
        <f t="shared" si="13"/>
        <v>88820.6</v>
      </c>
    </row>
    <row r="60" spans="1:9">
      <c r="A60" s="398"/>
      <c r="B60" s="398"/>
      <c r="C60" s="398"/>
      <c r="D60" s="487"/>
      <c r="E60" s="32"/>
      <c r="F60" s="177" t="s">
        <v>6</v>
      </c>
      <c r="G60" s="105"/>
      <c r="H60" s="105"/>
      <c r="I60" s="105"/>
    </row>
    <row r="61" spans="1:9">
      <c r="A61" s="398"/>
      <c r="B61" s="398"/>
      <c r="C61" s="398"/>
      <c r="D61" s="201">
        <v>1236</v>
      </c>
      <c r="E61" s="386" t="s">
        <v>59</v>
      </c>
      <c r="F61" s="386"/>
      <c r="G61" s="53">
        <f t="shared" ref="G61:I61" si="14">+G63</f>
        <v>88820.6</v>
      </c>
      <c r="H61" s="53">
        <f t="shared" si="14"/>
        <v>88820.6</v>
      </c>
      <c r="I61" s="53">
        <f t="shared" si="14"/>
        <v>88820.6</v>
      </c>
    </row>
    <row r="62" spans="1:9">
      <c r="A62" s="398"/>
      <c r="B62" s="398"/>
      <c r="C62" s="398"/>
      <c r="D62" s="387"/>
      <c r="E62" s="137"/>
      <c r="F62" s="177" t="s">
        <v>6</v>
      </c>
      <c r="G62" s="105"/>
      <c r="H62" s="105"/>
      <c r="I62" s="105"/>
    </row>
    <row r="63" spans="1:9" ht="116.6">
      <c r="A63" s="398"/>
      <c r="B63" s="398"/>
      <c r="C63" s="398"/>
      <c r="D63" s="388"/>
      <c r="E63" s="176">
        <v>31001</v>
      </c>
      <c r="F63" s="175" t="s">
        <v>143</v>
      </c>
      <c r="G63" s="55">
        <f>+G65</f>
        <v>88820.6</v>
      </c>
      <c r="H63" s="55">
        <f>+H65</f>
        <v>88820.6</v>
      </c>
      <c r="I63" s="55">
        <f>+I65</f>
        <v>88820.6</v>
      </c>
    </row>
    <row r="64" spans="1:9">
      <c r="A64" s="398"/>
      <c r="B64" s="398"/>
      <c r="C64" s="398"/>
      <c r="D64" s="388"/>
      <c r="E64" s="392"/>
      <c r="F64" s="177" t="s">
        <v>16</v>
      </c>
      <c r="G64" s="58"/>
      <c r="H64" s="52"/>
      <c r="I64" s="58"/>
    </row>
    <row r="65" spans="1:9" ht="35.5">
      <c r="A65" s="398"/>
      <c r="B65" s="398"/>
      <c r="C65" s="398"/>
      <c r="D65" s="388"/>
      <c r="E65" s="392"/>
      <c r="F65" s="56" t="s">
        <v>12</v>
      </c>
      <c r="G65" s="57">
        <f>+G67</f>
        <v>88820.6</v>
      </c>
      <c r="H65" s="57">
        <f>+H67</f>
        <v>88820.6</v>
      </c>
      <c r="I65" s="57">
        <f>+I67</f>
        <v>88820.6</v>
      </c>
    </row>
    <row r="66" spans="1:9" ht="53.2">
      <c r="A66" s="398"/>
      <c r="B66" s="398"/>
      <c r="C66" s="398"/>
      <c r="D66" s="388"/>
      <c r="E66" s="392"/>
      <c r="F66" s="177" t="s">
        <v>13</v>
      </c>
      <c r="G66" s="58"/>
      <c r="H66" s="59"/>
      <c r="I66" s="58"/>
    </row>
    <row r="67" spans="1:9">
      <c r="A67" s="398"/>
      <c r="B67" s="398"/>
      <c r="C67" s="398"/>
      <c r="D67" s="388"/>
      <c r="E67" s="392"/>
      <c r="F67" s="134" t="s">
        <v>7</v>
      </c>
      <c r="G67" s="52">
        <f>+G68</f>
        <v>88820.6</v>
      </c>
      <c r="H67" s="52">
        <f t="shared" ref="H67:I67" si="15">+H68</f>
        <v>88820.6</v>
      </c>
      <c r="I67" s="52">
        <f t="shared" si="15"/>
        <v>88820.6</v>
      </c>
    </row>
    <row r="68" spans="1:9">
      <c r="A68" s="398"/>
      <c r="B68" s="398"/>
      <c r="C68" s="398"/>
      <c r="D68" s="388"/>
      <c r="E68" s="392"/>
      <c r="F68" s="177" t="s">
        <v>74</v>
      </c>
      <c r="G68" s="50">
        <f t="shared" ref="G68:I69" si="16">+G69</f>
        <v>88820.6</v>
      </c>
      <c r="H68" s="59">
        <f t="shared" si="16"/>
        <v>88820.6</v>
      </c>
      <c r="I68" s="50">
        <f t="shared" si="16"/>
        <v>88820.6</v>
      </c>
    </row>
    <row r="69" spans="1:9">
      <c r="A69" s="398"/>
      <c r="B69" s="398"/>
      <c r="C69" s="398"/>
      <c r="D69" s="388"/>
      <c r="E69" s="392"/>
      <c r="F69" s="177" t="s">
        <v>129</v>
      </c>
      <c r="G69" s="50">
        <f t="shared" si="16"/>
        <v>88820.6</v>
      </c>
      <c r="H69" s="50">
        <f t="shared" si="16"/>
        <v>88820.6</v>
      </c>
      <c r="I69" s="50">
        <f t="shared" si="16"/>
        <v>88820.6</v>
      </c>
    </row>
    <row r="70" spans="1:9">
      <c r="A70" s="398"/>
      <c r="B70" s="398"/>
      <c r="C70" s="398"/>
      <c r="D70" s="388"/>
      <c r="E70" s="392"/>
      <c r="F70" s="118" t="s">
        <v>130</v>
      </c>
      <c r="G70" s="50">
        <f>+G71</f>
        <v>88820.6</v>
      </c>
      <c r="H70" s="59">
        <f>+H71</f>
        <v>88820.6</v>
      </c>
      <c r="I70" s="50">
        <f>+I71</f>
        <v>88820.6</v>
      </c>
    </row>
    <row r="71" spans="1:9">
      <c r="A71" s="398"/>
      <c r="B71" s="398"/>
      <c r="C71" s="398"/>
      <c r="D71" s="389"/>
      <c r="E71" s="392"/>
      <c r="F71" s="118" t="s">
        <v>144</v>
      </c>
      <c r="G71" s="50">
        <f>+'Հավելված N 2'!G114</f>
        <v>88820.6</v>
      </c>
      <c r="H71" s="50">
        <f>+'Հավելված N 2'!H114</f>
        <v>88820.6</v>
      </c>
      <c r="I71" s="50">
        <f>+'Հավելված N 2'!I114</f>
        <v>88820.6</v>
      </c>
    </row>
  </sheetData>
  <mergeCells count="34">
    <mergeCell ref="A34:A52"/>
    <mergeCell ref="B36:B52"/>
    <mergeCell ref="C38:C52"/>
    <mergeCell ref="E45:E52"/>
    <mergeCell ref="B34:B35"/>
    <mergeCell ref="C34:C35"/>
    <mergeCell ref="D34:D41"/>
    <mergeCell ref="D43:D52"/>
    <mergeCell ref="E42:F42"/>
    <mergeCell ref="E61:F61"/>
    <mergeCell ref="D62:D71"/>
    <mergeCell ref="E64:E71"/>
    <mergeCell ref="A53:A71"/>
    <mergeCell ref="B53:B54"/>
    <mergeCell ref="C53:C54"/>
    <mergeCell ref="D53:D60"/>
    <mergeCell ref="B55:B71"/>
    <mergeCell ref="C57:C71"/>
    <mergeCell ref="A14:A31"/>
    <mergeCell ref="B14:B15"/>
    <mergeCell ref="C14:C17"/>
    <mergeCell ref="D14:D21"/>
    <mergeCell ref="E14:E21"/>
    <mergeCell ref="B16:B31"/>
    <mergeCell ref="C18:C31"/>
    <mergeCell ref="E22:F22"/>
    <mergeCell ref="D23:D31"/>
    <mergeCell ref="E25:E31"/>
    <mergeCell ref="F1:I1"/>
    <mergeCell ref="A6:I6"/>
    <mergeCell ref="A9:C9"/>
    <mergeCell ref="D9:E9"/>
    <mergeCell ref="F9:F10"/>
    <mergeCell ref="G9:I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2024-02-19T11:31:34Z</cp:lastPrinted>
  <dcterms:created xsi:type="dcterms:W3CDTF">2022-01-04T07:12:58Z</dcterms:created>
  <dcterms:modified xsi:type="dcterms:W3CDTF">2025-04-17T07:55:06Z</dcterms:modified>
</cp:coreProperties>
</file>