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rpinem\Desktop\downlods\"/>
    </mc:Choice>
  </mc:AlternateContent>
  <bookViews>
    <workbookView xWindow="0" yWindow="0" windowWidth="28800" windowHeight="12480" activeTab="6"/>
  </bookViews>
  <sheets>
    <sheet name="1" sheetId="19" r:id="rId1"/>
    <sheet name="2" sheetId="22" r:id="rId2"/>
    <sheet name="3" sheetId="15" r:id="rId3"/>
    <sheet name="4" sheetId="23" r:id="rId4"/>
    <sheet name="5" sheetId="17" r:id="rId5"/>
    <sheet name="6" sheetId="7" r:id="rId6"/>
    <sheet name="7" sheetId="20" r:id="rId7"/>
  </sheets>
  <calcPr calcId="162913"/>
</workbook>
</file>

<file path=xl/calcChain.xml><?xml version="1.0" encoding="utf-8"?>
<calcChain xmlns="http://schemas.openxmlformats.org/spreadsheetml/2006/main">
  <c r="G11" i="20" l="1"/>
  <c r="G15" i="20"/>
  <c r="G13" i="20"/>
  <c r="G14" i="20"/>
  <c r="G12" i="20" s="1"/>
  <c r="K13" i="7"/>
  <c r="L13" i="7"/>
  <c r="M13" i="7"/>
  <c r="J13" i="7"/>
  <c r="K15" i="7"/>
  <c r="L15" i="7"/>
  <c r="M15" i="7"/>
  <c r="J15" i="7"/>
  <c r="K16" i="7"/>
  <c r="L16" i="7"/>
  <c r="M16" i="7"/>
  <c r="J16" i="7"/>
  <c r="K14" i="17"/>
  <c r="L14" i="17"/>
  <c r="M14" i="17"/>
  <c r="J14" i="17"/>
  <c r="K16" i="17"/>
  <c r="L16" i="17"/>
  <c r="M16" i="17"/>
  <c r="J16" i="17"/>
  <c r="J15" i="17" s="1"/>
  <c r="K17" i="17"/>
  <c r="L17" i="17"/>
  <c r="M17" i="17"/>
  <c r="J17" i="17"/>
  <c r="E10" i="23"/>
  <c r="F10" i="23"/>
  <c r="G10" i="23"/>
  <c r="D10" i="23"/>
  <c r="H13" i="19"/>
  <c r="I13" i="19"/>
  <c r="J13" i="19"/>
  <c r="G13" i="19"/>
  <c r="H11" i="22" l="1"/>
  <c r="G11" i="22"/>
  <c r="F11" i="22"/>
  <c r="E11" i="22"/>
  <c r="D11" i="22"/>
  <c r="J29" i="15"/>
  <c r="I29" i="15"/>
  <c r="I28" i="15" s="1"/>
  <c r="I27" i="15" s="1"/>
  <c r="I26" i="15" s="1"/>
  <c r="I24" i="15" s="1"/>
  <c r="I22" i="15" s="1"/>
  <c r="H29" i="15"/>
  <c r="H28" i="15" s="1"/>
  <c r="H27" i="15" s="1"/>
  <c r="H26" i="15" s="1"/>
  <c r="H24" i="15" s="1"/>
  <c r="H22" i="15" s="1"/>
  <c r="G29" i="15"/>
  <c r="G28" i="15" s="1"/>
  <c r="G27" i="15" s="1"/>
  <c r="G26" i="15" s="1"/>
  <c r="G24" i="15" s="1"/>
  <c r="G22" i="15" s="1"/>
  <c r="J28" i="15"/>
  <c r="J27" i="15" s="1"/>
  <c r="J26" i="15" s="1"/>
  <c r="J24" i="15" s="1"/>
  <c r="J22" i="15" s="1"/>
  <c r="G18" i="20" l="1"/>
  <c r="G19" i="20"/>
  <c r="G17" i="20"/>
  <c r="G16" i="20" s="1"/>
  <c r="G20" i="20"/>
  <c r="F13" i="22" l="1"/>
  <c r="G13" i="22"/>
  <c r="E15" i="22"/>
  <c r="I47" i="15" l="1"/>
  <c r="I46" i="15" s="1"/>
  <c r="I45" i="15" s="1"/>
  <c r="I44" i="15" s="1"/>
  <c r="I42" i="15" s="1"/>
  <c r="I40" i="15" s="1"/>
  <c r="I38" i="15"/>
  <c r="I37" i="15" s="1"/>
  <c r="I36" i="15" s="1"/>
  <c r="I35" i="15" s="1"/>
  <c r="I33" i="15" s="1"/>
  <c r="I31" i="15" s="1"/>
  <c r="H47" i="15"/>
  <c r="H46" i="15" s="1"/>
  <c r="H45" i="15" s="1"/>
  <c r="H44" i="15" s="1"/>
  <c r="H42" i="15" s="1"/>
  <c r="H40" i="15" s="1"/>
  <c r="H38" i="15"/>
  <c r="H37" i="15" s="1"/>
  <c r="H36" i="15" s="1"/>
  <c r="H35" i="15" s="1"/>
  <c r="H33" i="15" s="1"/>
  <c r="H31" i="15" s="1"/>
  <c r="G47" i="15"/>
  <c r="G46" i="15" s="1"/>
  <c r="G45" i="15" s="1"/>
  <c r="G44" i="15" s="1"/>
  <c r="G42" i="15" s="1"/>
  <c r="G40" i="15" s="1"/>
  <c r="G38" i="15"/>
  <c r="G37" i="15" s="1"/>
  <c r="G36" i="15" s="1"/>
  <c r="G35" i="15" s="1"/>
  <c r="G33" i="15" s="1"/>
  <c r="G31" i="15" s="1"/>
  <c r="G14" i="19" l="1"/>
  <c r="J20" i="7"/>
  <c r="J14" i="7" s="1"/>
  <c r="I14" i="19"/>
  <c r="L21" i="17"/>
  <c r="L20" i="7"/>
  <c r="H20" i="15"/>
  <c r="H16" i="15" s="1"/>
  <c r="H14" i="15" s="1"/>
  <c r="H12" i="15" s="1"/>
  <c r="H10" i="15" s="1"/>
  <c r="K27" i="7"/>
  <c r="K26" i="7" s="1"/>
  <c r="K25" i="7" s="1"/>
  <c r="H14" i="19"/>
  <c r="K20" i="7"/>
  <c r="G20" i="15"/>
  <c r="J27" i="7"/>
  <c r="J26" i="7" s="1"/>
  <c r="J25" i="7" s="1"/>
  <c r="I20" i="15"/>
  <c r="I18" i="15" s="1"/>
  <c r="L27" i="7"/>
  <c r="L26" i="7" s="1"/>
  <c r="L26" i="17"/>
  <c r="E18" i="23"/>
  <c r="E16" i="23" s="1"/>
  <c r="H15" i="19"/>
  <c r="G15" i="19"/>
  <c r="D18" i="23"/>
  <c r="D16" i="23" s="1"/>
  <c r="I15" i="19"/>
  <c r="F18" i="23"/>
  <c r="F16" i="23" s="1"/>
  <c r="D15" i="23"/>
  <c r="D13" i="23" s="1"/>
  <c r="D11" i="23" s="1"/>
  <c r="J26" i="17"/>
  <c r="J21" i="17"/>
  <c r="K21" i="17"/>
  <c r="F15" i="23"/>
  <c r="F13" i="23" s="1"/>
  <c r="K26" i="17"/>
  <c r="E15" i="23"/>
  <c r="E13" i="23" s="1"/>
  <c r="H18" i="15"/>
  <c r="G12" i="19" l="1"/>
  <c r="H12" i="19"/>
  <c r="I12" i="19"/>
  <c r="L15" i="17"/>
  <c r="K15" i="17"/>
  <c r="F11" i="23"/>
  <c r="E11" i="23"/>
  <c r="G11" i="19"/>
  <c r="G10" i="19" s="1"/>
  <c r="H11" i="19"/>
  <c r="H10" i="19" s="1"/>
  <c r="I11" i="19"/>
  <c r="I10" i="19" s="1"/>
  <c r="I16" i="15"/>
  <c r="I14" i="15" s="1"/>
  <c r="I12" i="15" s="1"/>
  <c r="I10" i="15" s="1"/>
  <c r="G18" i="15"/>
  <c r="G16" i="15"/>
  <c r="G14" i="15" s="1"/>
  <c r="G12" i="15" s="1"/>
  <c r="G10" i="15" s="1"/>
  <c r="K14" i="7" l="1"/>
  <c r="L14" i="7"/>
  <c r="L25" i="7"/>
  <c r="J47" i="15"/>
  <c r="J46" i="15" s="1"/>
  <c r="J45" i="15" s="1"/>
  <c r="J44" i="15" s="1"/>
  <c r="J42" i="15" s="1"/>
  <c r="J40" i="15" s="1"/>
  <c r="M21" i="17" l="1"/>
  <c r="M20" i="7"/>
  <c r="H15" i="22"/>
  <c r="J14" i="19"/>
  <c r="G15" i="23"/>
  <c r="G13" i="23" s="1"/>
  <c r="D15" i="22" l="1"/>
  <c r="H13" i="22"/>
  <c r="J38" i="15" l="1"/>
  <c r="J37" i="15" s="1"/>
  <c r="J36" i="15" l="1"/>
  <c r="J35" i="15" s="1"/>
  <c r="J33" i="15" s="1"/>
  <c r="J31" i="15" s="1"/>
  <c r="J20" i="15" s="1"/>
  <c r="M27" i="7" l="1"/>
  <c r="M26" i="7" s="1"/>
  <c r="M25" i="7" s="1"/>
  <c r="M26" i="17"/>
  <c r="M15" i="17" s="1"/>
  <c r="G18" i="23"/>
  <c r="G16" i="23" s="1"/>
  <c r="G11" i="23" s="1"/>
  <c r="J15" i="19"/>
  <c r="E16" i="22"/>
  <c r="M14" i="7"/>
  <c r="J12" i="19" l="1"/>
  <c r="J11" i="19" s="1"/>
  <c r="J10" i="19" s="1"/>
  <c r="E13" i="22"/>
  <c r="D16" i="22"/>
  <c r="D13" i="22" s="1"/>
  <c r="G10" i="20"/>
  <c r="J16" i="15" l="1"/>
  <c r="J14" i="15" s="1"/>
  <c r="J12" i="15" s="1"/>
  <c r="J10" i="15" s="1"/>
  <c r="J18" i="15"/>
</calcChain>
</file>

<file path=xl/sharedStrings.xml><?xml version="1.0" encoding="utf-8"?>
<sst xmlns="http://schemas.openxmlformats.org/spreadsheetml/2006/main" count="266" uniqueCount="164">
  <si>
    <t>Միջոցառում</t>
  </si>
  <si>
    <t>այդ թվում՝</t>
  </si>
  <si>
    <t>___________  ___-ի N _______     որոշման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</si>
  <si>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</si>
  <si>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</si>
  <si>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ԸՆԴԱՄԵՆԸ ԾԱԽՍԵՐ</t>
  </si>
  <si>
    <t>(հազ. դրամ)</t>
  </si>
  <si>
    <t>ՀՀ արդարադատության նախարարություն</t>
  </si>
  <si>
    <t xml:space="preserve"> Գործառական դասիչը</t>
  </si>
  <si>
    <t xml:space="preserve"> Ծրագրային դասիչը</t>
  </si>
  <si>
    <t xml:space="preserve"> Բաժին</t>
  </si>
  <si>
    <t xml:space="preserve"> Խումբ</t>
  </si>
  <si>
    <t xml:space="preserve"> Դաս</t>
  </si>
  <si>
    <t xml:space="preserve"> Ծրագիր</t>
  </si>
  <si>
    <t xml:space="preserve"> Միջոցառում</t>
  </si>
  <si>
    <t xml:space="preserve"> ԸՆԴԱՄԵՆԸ</t>
  </si>
  <si>
    <t xml:space="preserve"> այդ թվում`</t>
  </si>
  <si>
    <t xml:space="preserve"> Տարի</t>
  </si>
  <si>
    <t xml:space="preserve"> Բյուջետային ծախսերի գործառական դասակարգման բաժինների, խմբերի և դասերի, բյուջետային ծրագրերի, միջոցառումների բյուջետային հատկացումների գլխավոր կարգադրիչների անվանումները</t>
  </si>
  <si>
    <t>01</t>
  </si>
  <si>
    <t>Ցուցանիշների փոփոխությունը (ավելացումները նշված են դրական նշանով,իսկ նվազեցումները՝ փակագծերում)</t>
  </si>
  <si>
    <t>Հավելված N 1</t>
  </si>
  <si>
    <t>————————   N    -Ն որոշման</t>
  </si>
  <si>
    <t>Կոդը</t>
  </si>
  <si>
    <t>Անվանումը</t>
  </si>
  <si>
    <t>Գնման ձևը</t>
  </si>
  <si>
    <t>Չափի
միավորը</t>
  </si>
  <si>
    <t>միավորի գինը</t>
  </si>
  <si>
    <t>քանակը</t>
  </si>
  <si>
    <t>գումարը (հազար դրամով)</t>
  </si>
  <si>
    <t xml:space="preserve">Դաս N 01  </t>
  </si>
  <si>
    <t>Հավելված N 6</t>
  </si>
  <si>
    <t xml:space="preserve"> ՀՀ  արդարադատության նախարարություն</t>
  </si>
  <si>
    <t>______________ ի    ___Ն որոշման</t>
  </si>
  <si>
    <t>Հավելված  №  2</t>
  </si>
  <si>
    <t>№ ---------- որոշման</t>
  </si>
  <si>
    <t>հազար դրամ</t>
  </si>
  <si>
    <t>Ծրագրային դասիչը</t>
  </si>
  <si>
    <t>Բյուջետային գլխավոր կարգադրիչների,  ծրագրերի և միջոցառումների  և ուղղությունների անվանումները</t>
  </si>
  <si>
    <t>Ընդամենը</t>
  </si>
  <si>
    <t>Ծրագիր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</si>
  <si>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</si>
  <si>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</si>
  <si>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</si>
  <si>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</si>
  <si>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>այդ թվում`</t>
  </si>
  <si>
    <t xml:space="preserve"> ՀՀ արդարադատության նախարարություն</t>
  </si>
  <si>
    <t xml:space="preserve">այդ թվում՝ </t>
  </si>
  <si>
    <t>Հավելված № 4</t>
  </si>
  <si>
    <t>հազար դրամներով</t>
  </si>
  <si>
    <t>Ծրագրային դասիչ</t>
  </si>
  <si>
    <t>Բյուջետային գլխավոր կարգադրիչների, ծրագրերի, միջոցառումների, միջոցառումները կատարող պետական մարմինների և ուղղությունների անվանումները</t>
  </si>
  <si>
    <t xml:space="preserve">ԸՆԴԱՄԵՆԸ </t>
  </si>
  <si>
    <t xml:space="preserve"> </t>
  </si>
  <si>
    <t>Հավելված  N 7</t>
  </si>
  <si>
    <t>Հավելված N  5</t>
  </si>
  <si>
    <t>Հավելված N 3</t>
  </si>
  <si>
    <t xml:space="preserve"> ՈՉ ՖԻՆԱՆՍԱԿԱՆ ԱԿՏԻՎՆԵՐԻ ԳԾՈՎ ԾԱԽՍԵՐ</t>
  </si>
  <si>
    <t xml:space="preserve"> ՀԻՄՆԱԿԱՆ ՄԻՋՈՑՆԵՐ</t>
  </si>
  <si>
    <t xml:space="preserve"> Պետական մարմինների կողմից օգտագործվող ոչ ֆինանսական ակտիվների հետ գործառնություններ </t>
  </si>
  <si>
    <t xml:space="preserve"> Առաջին եռամսյակ</t>
  </si>
  <si>
    <t xml:space="preserve"> Առաջին կիսամյակ</t>
  </si>
  <si>
    <t xml:space="preserve"> Ինն ամիս</t>
  </si>
  <si>
    <t xml:space="preserve"> ԲԳԿ</t>
  </si>
  <si>
    <t xml:space="preserve"> ԲԳԿ/Ծրագրի /միջոցառման անվանումը</t>
  </si>
  <si>
    <t xml:space="preserve"> Ծրագրի նպատակը/Միջոցառման նկարագրությունը</t>
  </si>
  <si>
    <t xml:space="preserve"> Վերջնական արդյունքի նկարագրությունը/Միջոցառման տեսակը</t>
  </si>
  <si>
    <t xml:space="preserve">հազար դրամներով </t>
  </si>
  <si>
    <t>ՀՀ կառավարության 2025 թվականի ----------</t>
  </si>
  <si>
    <t xml:space="preserve"> Միջոց առում</t>
  </si>
  <si>
    <t xml:space="preserve">ՀՀ կառավարության  2025 թվականի </t>
  </si>
  <si>
    <t xml:space="preserve"> ԲԳԿ </t>
  </si>
  <si>
    <t xml:space="preserve"> Ծրագիր </t>
  </si>
  <si>
    <t xml:space="preserve"> Միջոցառում </t>
  </si>
  <si>
    <t>Իրականացնողը/ ակտիվն օգտագործողը/ շահառուի ընտրության չափորոշիչը</t>
  </si>
  <si>
    <t>Արդյունքային չափորոշիչը</t>
  </si>
  <si>
    <t xml:space="preserve"> Դասիչը </t>
  </si>
  <si>
    <t xml:space="preserve"> Անվա-նումը </t>
  </si>
  <si>
    <t xml:space="preserve"> Նկարագրու-թյունը </t>
  </si>
  <si>
    <t xml:space="preserve"> Տեսակը </t>
  </si>
  <si>
    <t xml:space="preserve"> Առաջին եռամսյակ </t>
  </si>
  <si>
    <t xml:space="preserve"> Առաջին կիսամյակ </t>
  </si>
  <si>
    <t xml:space="preserve"> Ինն ամիս </t>
  </si>
  <si>
    <t xml:space="preserve"> Տարի </t>
  </si>
  <si>
    <t xml:space="preserve"> ԸՆԴԱՄԵՆԸ </t>
  </si>
  <si>
    <t xml:space="preserve"> ՀՀ  արդարադատության նախարարություն </t>
  </si>
  <si>
    <t xml:space="preserve">Դասիչը </t>
  </si>
  <si>
    <t xml:space="preserve">Անվանումը </t>
  </si>
  <si>
    <t xml:space="preserve">Նկարագրությունը </t>
  </si>
  <si>
    <t xml:space="preserve"> ԲՍԿ </t>
  </si>
  <si>
    <t>ՀԱՅԱՍՏԱՆԻ ՀԱՆՐԱՊԵՏՈՒԹՅԱՆ ԿԱՌԱՎԱՐՈՒԹՅԱՆ 2024 ԹՎԱԿԱՆԻ ԴԵԿՏԵՄԲԵՐԻ 27-Ի ԹԻՎ 2060-Ն ՈՐՈՇՄԱՆ N 9 ՀԱՎԵԼՎԱԾՈՒՄ ԿԱՏԱՐՎՈՂ ՓՈՓՈԽՈՒԹՅՈՒՆՆԵՐԸ ԵՎ ԼՐԱՑՈՒՄՆԵՐԸ</t>
  </si>
  <si>
    <t xml:space="preserve">ՀՀ կառավարության 2025թվականի </t>
  </si>
  <si>
    <t>ՀԱՅԱՍՏԱՆԻ ՀԱՆՐԱՊԵՏՈՒԹՅԱՆ ԿԱՌԱՎԱՐՈՒԹՅԱՆ 2024 ԹՎԱԿԱՆԻ ԴԵԿՏԵՄԲԵՐԻ 27-Ի N 2060-Ն ՈՐՈՇՄԱՆ N 3  և N 4 ՀԱՎԵԼՎԱԾՆԵՐՈՒՄ ԿԱՏԱՐՎՈՂ ՓՈՓՈԽՈՒԹՅՈՒՆՆԵՐԸ  ԵՎ ԼՐԱՑՈՒՄՆԵՐԸ</t>
  </si>
  <si>
    <t>ՀԱՅԱՍՏԱՆԻ ՀԱՆՐԱՊԵՏՈՒԹՅԱՆ ԿԱՌԱՎԱՐՈՒԹՅԱՆ 2024 ԹՎԱԿԱՆԻ ԴԵԿՏԵՄԲԵՐԻ 27-Ի ԹԻՎ 2060-Ն ՈՐՈՇՄԱՆ N 9.1 ՀԱՎԵԼՎԱԾՈՒՄ ԿԱՏԱՐՎՈՂ ՓՈՓՈԽՈՒԹՅՈՒՆՆԵՐԸ  ԵՎ ԼՐԱՑՈՒՄՆԵՐԸ</t>
  </si>
  <si>
    <t xml:space="preserve">ՀՀ կառավարության 2025 թվականի  </t>
  </si>
  <si>
    <t>ՀՀ  արդարադատության նախարարություն</t>
  </si>
  <si>
    <t>ԸՆԴԱՄԵՆԸ</t>
  </si>
  <si>
    <t xml:space="preserve"> ՀԱՍԱՐԱԿԱԿԱՆ ԿԱՐԳ,  ԱՆՎՏԱՆԳՈՒԹՅՈՒՆ ԵՎ ԴԱՏԱԿԱՆ ԳՈՐԾՈՒՆԵՈՒԹՅՈՒՆ</t>
  </si>
  <si>
    <t>03</t>
  </si>
  <si>
    <t>05</t>
  </si>
  <si>
    <t xml:space="preserve"> Կալանավայրեր</t>
  </si>
  <si>
    <t xml:space="preserve"> Քրեակատարողական ծառայություններ</t>
  </si>
  <si>
    <t xml:space="preserve"> Քրեակատարողական նոր հիմնարկի կառուցում և հետագա շահագործում</t>
  </si>
  <si>
    <t xml:space="preserve"> ՀՀ քաղաքաշինության կոմիտե</t>
  </si>
  <si>
    <t xml:space="preserve"> ՇԵՆՔԵՐ ԵՎ ՇԻՆՈՒԹՅՈՒՆՆԵՐ</t>
  </si>
  <si>
    <t xml:space="preserve"> - Շենքերի և շինությունների շինարարություն</t>
  </si>
  <si>
    <t xml:space="preserve"> ՀՀ արդարադատության նախարարության քրեակատարողական  ծառայության կարողությունների զարգացում և տեխնիկական հագեցվածության ապահովում</t>
  </si>
  <si>
    <t xml:space="preserve"> ՀՀ արդարադատության նախարարության քրեակատարողական ծառայություն</t>
  </si>
  <si>
    <t xml:space="preserve"> ՄԵՔԵՆԱՆԵՐ  ԵՎ  ՍԱՐՔԱՎՈՐՈՒՄՆԵՐ</t>
  </si>
  <si>
    <t xml:space="preserve"> - Այլ մեքենաներ և սարքավորումներ</t>
  </si>
  <si>
    <t>1120-31002</t>
  </si>
  <si>
    <t>1120-31008</t>
  </si>
  <si>
    <t>Քրեակատարողական ծառայություններ</t>
  </si>
  <si>
    <t>Դատապարտյալների պատժի կատարման և ուղղման համար անհրաժեշտ պայմանների ապահովում</t>
  </si>
  <si>
    <t>Դատապարտյալների զբաղվածության և իրավունքների պաշտպանություն</t>
  </si>
  <si>
    <t>ՀՀ արդարադատության նախարարության քրեակատարողական  ծառայության կարողությունների զարգացում և տեխնիկական հագեցվածության ապահովում</t>
  </si>
  <si>
    <t>ՀՀ արդարադատության նախարարության  քրեակատարողական ծառայության  աշխատանքային պայմանների բարելավման համար վարչական սարքավորումների ձեռք բերում</t>
  </si>
  <si>
    <t>Պետական մարմինների կողմից օգտագործվող ոչ ֆինանսական ակտիվների հետ գործառնություններ</t>
  </si>
  <si>
    <t>Քրեակատարողական նոր հիմնարկի կառուցում և հետագա շահագործում</t>
  </si>
  <si>
    <t>Միջազգային չափանիշներին համապատասխան ազատությունից զրկված անձանց համար պատշաճ պայմանների ապահովման նպատակով նոր քրեակատարողական հիմնարկի կառուցում</t>
  </si>
  <si>
    <t>Ծառայությունների մատուցում</t>
  </si>
  <si>
    <t xml:space="preserve"> Ցուցանիշների փոփոխությունը
 (ավելացումները նշված են դրական նշանով, իսկ նվազեցումները՝ փակագծերում)</t>
  </si>
  <si>
    <t>Ցուցանիշների փոփոխությունը  (ավելացումները նշված են դրական նշանով,իսկ նվազեցումները՝ փակագծերում)</t>
  </si>
  <si>
    <t>Ցուցանիշների փոփոխությունը(ավելացումները նշված են դրական նշանով,իսկ նվազեցումները՝ փակագծերում)</t>
  </si>
  <si>
    <t xml:space="preserve"> Քրեակատարողական ծառայություններ </t>
  </si>
  <si>
    <t xml:space="preserve"> ՀՀ արդարադատության նախարարության  քրեակատարողական ծառայության  աշխատանքային պայմանների բարելավման համար վարչական սարքավորումների ձեռք բերում </t>
  </si>
  <si>
    <t xml:space="preserve"> Ակտիվն օգտագործող կազմակերպության անվանումը`  Քրեակատարողական ծառայություն </t>
  </si>
  <si>
    <t xml:space="preserve">Հսկիչ սարքավորումներ, հատ </t>
  </si>
  <si>
    <t xml:space="preserve"> 1120 - 31008 </t>
  </si>
  <si>
    <t xml:space="preserve"> Միջազգային չափանիշներին համապատասխան ազատությունից զրկված անձանց համար պատշաճ պայմանների ապահովման նպատակով նոր քրեակատարողական հիմնարկի կառուցում </t>
  </si>
  <si>
    <t xml:space="preserve">ՀՀ քաղաքաշինության կոմիտե </t>
  </si>
  <si>
    <t xml:space="preserve"> 1120 </t>
  </si>
  <si>
    <t xml:space="preserve">ՀՀ արդարադատության նախարարության քրեակատարողական ծառայություն </t>
  </si>
  <si>
    <t xml:space="preserve">Բաժին N 03 </t>
  </si>
  <si>
    <t>Խումբ N 05</t>
  </si>
  <si>
    <t>1120  31002</t>
  </si>
  <si>
    <t xml:space="preserve"> ՄԱՍ I. Ա Պ Ր Ա Ն Ք Ն Ե Ր</t>
  </si>
  <si>
    <t>31711300/1</t>
  </si>
  <si>
    <t>միկրոալիքային սարքեր</t>
  </si>
  <si>
    <t>ԲՄ</t>
  </si>
  <si>
    <t>հատ</t>
  </si>
  <si>
    <t>ռենտգեն սարքեր</t>
  </si>
  <si>
    <t xml:space="preserve">«ՀԱՅԱՍՏԱՆԻ ՀԱՆՐԱՊԵՏՈՒԹՅԱՆ 2025 ԹՎԱԿԱՆԻ ՊԵՏԱԿԱՆ ԲՅՈՒՋԵԻ ՄԱՍԻՆ» ՀՀ ՕՐԵՆՔԻ N 1 ՀԱՎԵԼՎԱԾԻ  N 2 ԱՂՅՈՒՍԱԿՈՒՄ  ԿԱՏԱՐՎՈՂ ՎԵՐԱԲԱՇԽՈՒՄԸ ԵՎ ՀԱՅԱՍՏԱՆԻ ՀԱՆՐԱՊԵՏՈՒԹՅԱՆ ԿԱՌԱՎԱՐՈՒԹՅԱՆ 2024 ԹՎԱԿԱՆԻ ԴԵԿՏԵՄԲԵՐԻ 27-Ի N 2060-Ն ՈՐՈՇՄԱՆ N 5 ՀԱՎԵԼՎԱԾԻ N1 ԱՂՅՈՒՍԱԿՈՒՄ  ԿԱՏԱՐՎՈՂ ՓՈՓՈԽՈՒԹՅՈՒՆՆԵՐԸ  </t>
  </si>
  <si>
    <t>ՀԱՅԱՍՏԱՆԻ ՀԱՆՐԱՊԵՏՈՒԹՅԱՆ 2025 ԹՎԱԿԱՆԻ ՊԵՏԱԿԱՆ ԲՅՈՒՋԵԻ ՄԱՍԻՆ ՕՐԵՆՔԻ N 1 ՀԱՎԵԼՎԱԾԻ N 3 ԱՂՅՈՒՍԱԿՈՒՄ ԿԱՏԱՐՎՈՂ ՓՈՓՈԽՈՒԹՅՈՒՆՆԵՐԸ</t>
  </si>
  <si>
    <t>ՀԱՅԱՍՏԱՆԻ ՀԱՆՐԱՊԵՏՈՒԹՅԱՆ ԿԱՌԱՎԱՐՈՒԹՅԱՆ 2024 ԹՎԱԿԱՆԻ ԴԵԿՏԵՄԲԵՐԻ 27-Ի N 2060-Ն ՈՐՈՇՄԱՆ N5 ՀԱՎԵԼՎԱԾԻ N2 ԱՂՅՈՒՍԱԿՈՒՄ ԿԱՏԱՐՎՈՂ ՓՈՓՈԽՈՒԹՅՈՒՆՆԵՐԸ</t>
  </si>
  <si>
    <t xml:space="preserve"> ԸՆԹԱՑԻԿ ԾԱԽՍԵՐ</t>
  </si>
  <si>
    <t xml:space="preserve"> ԾԱՌԱՅՈՒԹՅՈՒՆՆԵՐԻ  ԵՎ   ԱՊՐԱՆՔՆԵՐԻ  ՁԵՌՔԲԵՐՈՒՄ</t>
  </si>
  <si>
    <t xml:space="preserve"> Պայմանագրային այլ ծառայությունների ձեռքբերում</t>
  </si>
  <si>
    <t xml:space="preserve"> - Կենցաղային և հանրային սննդի ծառայություններ</t>
  </si>
  <si>
    <t>1120 - 11001</t>
  </si>
  <si>
    <t>Դատապարտյալների և կալանավորված անձանց վերահսկողություն, կալանավայրերում դատապարտյալների և կալանավորված անձանց պահման պայմանների ապահովում, դատապարտյալների սոցիալ- հոգեբանական վերականգնում, ուսուցում, վերասոցիալականացում</t>
  </si>
  <si>
    <t xml:space="preserve"> 1120 - 11001 </t>
  </si>
  <si>
    <t xml:space="preserve"> Դատապարտյալների և կալանավորված անձանց վերահսկողություն, կալանավայրերում դատապարտյալների և կալանավորված անձանց պահման պայմանների ապահովում, դատապարտյալների սոցիալ- հոգեբանական վերականգնում, ուսուցում, վերասոցիալականացում </t>
  </si>
  <si>
    <t xml:space="preserve">  Ծառայությունների մատուցում </t>
  </si>
  <si>
    <t xml:space="preserve"> Ծառայությունը մատուցողի անվանումը`  Քրեակատարողական ծառայություն </t>
  </si>
  <si>
    <t>1120  11001</t>
  </si>
  <si>
    <t xml:space="preserve"> ՄԱՍ III. ԾԱՌԱՅՈՒԹՅՈՒՆՆԵՐ</t>
  </si>
  <si>
    <t xml:space="preserve"> 55321100-1</t>
  </si>
  <si>
    <t>սննդի պատրաստման ծառայություններ</t>
  </si>
  <si>
    <t>դրամ</t>
  </si>
  <si>
    <t>33111100/1</t>
  </si>
  <si>
    <t>33111100/2</t>
  </si>
  <si>
    <t>33111100/3</t>
  </si>
  <si>
    <t>ՀԱՅԱՍՏԱՆԻ ՀԱՆՐԱՊԵՏՈՒԹՅԱՆ ԿԱՌԱՎԱՐՈՒԹՅԱՆ 2024ԹՎԱԿԱՆԻ ԴԵԿՏԵՄԲԵՐԻ 27-Ի N 2060-Ն ՈՐՈՇՄԱՆ N 10 ՀԱՎԵԼՎԱԾՈՒՄ ԿԱՏԱՐՎՈՂ ՓՈՓՈԽՈՒԹՅՈՒՆՆԵՐԸ ԵՎ ԼՐԱՑՈՒՄՆԵՐԸ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</si>
</sst>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3" formatCode="_(* #,##0.00_);_(* \(#,##0.00\);_(* &quot;-&quot;??_);_(@_)"/>
    <numFmt numFmtId="164" formatCode="_-* #,##0.00\ _ _-;\-* #,##0.00\ _ _-;_-* &quot;-&quot;??\ _ _-;_-@_-"/>
    <numFmt numFmtId="165" formatCode="#,##0.0"/>
    <numFmt numFmtId="166" formatCode="_(* #,##0.0_);_(* \(#,##0.0\);_(* &quot;-&quot;??_);_(@_)"/>
    <numFmt numFmtId="167" formatCode="##,##0.0;\(##,##0.0\);\-"/>
    <numFmt numFmtId="168" formatCode="_-* #,##0.00_р_._-;\-* #,##0.00_р_._-;_-* &quot;-&quot;??_р_._-;_-@_-"/>
  </numFmts>
  <fonts count="48">
    <font>
      <sz val="10"/>
      <color rgb="FF000000"/>
      <name val="Times New Roman"/>
      <charset val="204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charset val="1"/>
      <scheme val="minor"/>
    </font>
    <font>
      <sz val="10"/>
      <name val="Arial"/>
      <family val="2"/>
    </font>
    <font>
      <sz val="10"/>
      <name val="Arial Armenian"/>
      <family val="2"/>
    </font>
    <font>
      <sz val="10"/>
      <name val="GHEA Grapalat"/>
      <family val="3"/>
    </font>
    <font>
      <sz val="10"/>
      <color rgb="FF000000"/>
      <name val="GHEA Grapalat"/>
      <family val="3"/>
    </font>
    <font>
      <sz val="10"/>
      <color rgb="FF000000"/>
      <name val="Times New Roman"/>
      <family val="1"/>
    </font>
    <font>
      <b/>
      <sz val="12"/>
      <color theme="1"/>
      <name val="GHEA Grapalat"/>
      <family val="3"/>
    </font>
    <font>
      <sz val="10"/>
      <color rgb="FF000000"/>
      <name val="Arial Armenian"/>
      <family val="2"/>
    </font>
    <font>
      <sz val="10"/>
      <color theme="1"/>
      <name val="GHEA Grapalat"/>
      <family val="3"/>
    </font>
    <font>
      <sz val="12"/>
      <color theme="1"/>
      <name val="GHEA Grapalat"/>
      <family val="3"/>
    </font>
    <font>
      <sz val="10"/>
      <name val="Arial"/>
      <family val="2"/>
    </font>
    <font>
      <sz val="8"/>
      <name val="GHEA Grapalat"/>
      <family val="3"/>
    </font>
    <font>
      <sz val="8"/>
      <color rgb="FF000000"/>
      <name val="GHEA Grapalat"/>
      <family val="3"/>
    </font>
    <font>
      <sz val="8"/>
      <color theme="1"/>
      <name val="GHEA Grapalat"/>
      <family val="3"/>
    </font>
    <font>
      <sz val="8"/>
      <name val="GHEA Grapalat"/>
      <family val="2"/>
    </font>
    <font>
      <sz val="10"/>
      <name val="Arial"/>
      <family val="2"/>
      <charset val="204"/>
    </font>
    <font>
      <i/>
      <sz val="12"/>
      <name val="GHEA Grapalat"/>
      <family val="3"/>
    </font>
    <font>
      <sz val="10"/>
      <name val="Arial Unicode"/>
      <family val="2"/>
    </font>
    <font>
      <b/>
      <sz val="12"/>
      <name val="GHEA Grapalat"/>
      <family val="2"/>
    </font>
    <font>
      <b/>
      <sz val="12"/>
      <name val="GHEA Grapalat"/>
      <family val="3"/>
    </font>
    <font>
      <sz val="12"/>
      <name val="GHEA Grapalat"/>
      <family val="3"/>
    </font>
    <font>
      <sz val="12"/>
      <color indexed="8"/>
      <name val="GHEA Grapalat"/>
      <family val="3"/>
    </font>
    <font>
      <sz val="12"/>
      <color rgb="FF000000"/>
      <name val="Times New Roman"/>
      <family val="1"/>
      <charset val="204"/>
    </font>
    <font>
      <sz val="12"/>
      <color rgb="FF000000"/>
      <name val="GHEA Grapalat"/>
      <family val="3"/>
    </font>
    <font>
      <sz val="12"/>
      <name val="GHEA Grapalat"/>
      <family val="2"/>
    </font>
    <font>
      <sz val="12"/>
      <color rgb="FF000000"/>
      <name val="Times New Roman"/>
      <family val="1"/>
    </font>
    <font>
      <sz val="10"/>
      <color rgb="FF000000"/>
      <name val="Times New Roman"/>
      <family val="1"/>
      <charset val="204"/>
    </font>
    <font>
      <b/>
      <sz val="12"/>
      <color indexed="8"/>
      <name val="GHEA Grapalat"/>
      <family val="3"/>
    </font>
    <font>
      <sz val="10"/>
      <color indexed="8"/>
      <name val="MS Sans Serif"/>
      <family val="2"/>
      <charset val="204"/>
    </font>
    <font>
      <sz val="8"/>
      <color indexed="8"/>
      <name val="GHEA Grapalat"/>
      <family val="3"/>
    </font>
    <font>
      <sz val="10"/>
      <color indexed="8"/>
      <name val="GHEA Grapalat"/>
      <family val="3"/>
    </font>
    <font>
      <b/>
      <sz val="8"/>
      <name val="GHEA Grapalat"/>
      <family val="2"/>
    </font>
    <font>
      <b/>
      <sz val="10"/>
      <color theme="1"/>
      <name val="GHEA Grapalat"/>
      <family val="3"/>
    </font>
    <font>
      <b/>
      <u/>
      <sz val="12"/>
      <name val="GHEA Grapalat"/>
      <family val="3"/>
    </font>
    <font>
      <sz val="11"/>
      <color theme="1"/>
      <name val="GHEA Grapalat"/>
      <family val="3"/>
    </font>
    <font>
      <b/>
      <u/>
      <sz val="12"/>
      <color theme="1"/>
      <name val="GHEA Grapalat"/>
      <family val="3"/>
    </font>
    <font>
      <b/>
      <i/>
      <sz val="12"/>
      <name val="GHEA Grapalat"/>
      <family val="3"/>
    </font>
    <font>
      <sz val="11"/>
      <name val="GHEA Grapalat"/>
      <family val="2"/>
    </font>
    <font>
      <i/>
      <sz val="11"/>
      <name val="GHEA Grapalat"/>
      <family val="3"/>
    </font>
    <font>
      <sz val="11"/>
      <name val="GHEA Grapalat"/>
      <family val="3"/>
    </font>
    <font>
      <b/>
      <sz val="12"/>
      <color rgb="FF000000"/>
      <name val="Times New Roman"/>
      <family val="1"/>
      <charset val="204"/>
    </font>
    <font>
      <b/>
      <sz val="12"/>
      <color theme="1"/>
      <name val="Calibri"/>
      <family val="2"/>
      <charset val="1"/>
      <scheme val="minor"/>
    </font>
    <font>
      <b/>
      <sz val="11"/>
      <name val="GHEA Grapalat"/>
      <family val="3"/>
    </font>
    <font>
      <i/>
      <sz val="12"/>
      <color theme="1"/>
      <name val="GHEA Grapalat"/>
      <family val="3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FF"/>
        <bgColor indexed="64"/>
      </patternFill>
    </fill>
  </fills>
  <borders count="4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1">
    <xf numFmtId="0" fontId="0" fillId="0" borderId="0"/>
    <xf numFmtId="0" fontId="5" fillId="0" borderId="0"/>
    <xf numFmtId="43" fontId="6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9" fillId="0" borderId="0" applyFont="0" applyFill="0" applyBorder="0" applyAlignment="0" applyProtection="0"/>
    <xf numFmtId="43" fontId="14" fillId="0" borderId="0" applyFont="0" applyFill="0" applyBorder="0" applyAlignment="0" applyProtection="0"/>
    <xf numFmtId="0" fontId="14" fillId="0" borderId="0"/>
    <xf numFmtId="167" fontId="18" fillId="0" borderId="0" applyFill="0" applyBorder="0" applyProtection="0">
      <alignment horizontal="right" vertical="top"/>
    </xf>
    <xf numFmtId="0" fontId="6" fillId="0" borderId="0"/>
    <xf numFmtId="0" fontId="4" fillId="0" borderId="0"/>
    <xf numFmtId="168" fontId="19" fillId="0" borderId="0" applyFont="0" applyFill="0" applyBorder="0" applyAlignment="0" applyProtection="0"/>
    <xf numFmtId="0" fontId="19" fillId="0" borderId="0"/>
    <xf numFmtId="0" fontId="18" fillId="0" borderId="0">
      <alignment horizontal="left" vertical="top" wrapText="1"/>
    </xf>
    <xf numFmtId="0" fontId="6" fillId="0" borderId="0"/>
    <xf numFmtId="0" fontId="21" fillId="0" borderId="0"/>
    <xf numFmtId="0" fontId="6" fillId="0" borderId="0"/>
    <xf numFmtId="0" fontId="30" fillId="0" borderId="0"/>
    <xf numFmtId="43" fontId="5" fillId="0" borderId="0" applyFont="0" applyFill="0" applyBorder="0" applyAlignment="0" applyProtection="0"/>
    <xf numFmtId="0" fontId="5" fillId="0" borderId="0"/>
    <xf numFmtId="0" fontId="3" fillId="0" borderId="0"/>
    <xf numFmtId="0" fontId="6" fillId="0" borderId="0"/>
    <xf numFmtId="164" fontId="6" fillId="0" borderId="0" applyFont="0" applyFill="0" applyBorder="0" applyAlignment="0" applyProtection="0"/>
    <xf numFmtId="168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32" fillId="0" borderId="0"/>
    <xf numFmtId="167" fontId="35" fillId="0" borderId="0" applyFill="0" applyBorder="0" applyProtection="0">
      <alignment horizontal="right" vertical="top"/>
    </xf>
  </cellStyleXfs>
  <cellXfs count="245">
    <xf numFmtId="0" fontId="0" fillId="0" borderId="0" xfId="0" applyFill="1" applyBorder="1" applyAlignment="1">
      <alignment horizontal="left" vertical="top"/>
    </xf>
    <xf numFmtId="0" fontId="12" fillId="0" borderId="0" xfId="0" applyFont="1"/>
    <xf numFmtId="0" fontId="13" fillId="0" borderId="0" xfId="0" applyFont="1"/>
    <xf numFmtId="0" fontId="11" fillId="0" borderId="0" xfId="0" applyFont="1" applyFill="1" applyBorder="1" applyAlignment="1">
      <alignment horizontal="left" vertical="top"/>
    </xf>
    <xf numFmtId="0" fontId="8" fillId="0" borderId="0" xfId="0" applyFont="1" applyFill="1" applyBorder="1" applyAlignment="1">
      <alignment horizontal="left" vertical="top"/>
    </xf>
    <xf numFmtId="0" fontId="9" fillId="0" borderId="0" xfId="0" applyFont="1" applyFill="1" applyBorder="1" applyAlignment="1">
      <alignment horizontal="left" vertical="top"/>
    </xf>
    <xf numFmtId="0" fontId="10" fillId="0" borderId="0" xfId="0" applyFont="1" applyFill="1" applyAlignment="1">
      <alignment wrapText="1"/>
    </xf>
    <xf numFmtId="0" fontId="16" fillId="0" borderId="0" xfId="0" applyFont="1" applyFill="1" applyBorder="1" applyAlignment="1">
      <alignment horizontal="left" vertical="top"/>
    </xf>
    <xf numFmtId="166" fontId="15" fillId="0" borderId="0" xfId="5" applyNumberFormat="1" applyFont="1" applyAlignment="1">
      <alignment horizontal="right" vertical="center"/>
    </xf>
    <xf numFmtId="0" fontId="17" fillId="0" borderId="0" xfId="0" applyFont="1" applyFill="1" applyAlignment="1">
      <alignment horizontal="right"/>
    </xf>
    <xf numFmtId="166" fontId="15" fillId="0" borderId="0" xfId="3" applyNumberFormat="1" applyFont="1" applyAlignment="1">
      <alignment horizontal="right" vertical="center"/>
    </xf>
    <xf numFmtId="0" fontId="12" fillId="0" borderId="0" xfId="0" applyFont="1" applyFill="1" applyAlignment="1">
      <alignment horizontal="left" vertical="top" wrapText="1"/>
    </xf>
    <xf numFmtId="0" fontId="0" fillId="0" borderId="0" xfId="0" applyAlignment="1">
      <alignment horizontal="left" vertical="top" wrapText="1"/>
    </xf>
    <xf numFmtId="166" fontId="17" fillId="0" borderId="0" xfId="0" applyNumberFormat="1" applyFont="1" applyFill="1" applyAlignment="1">
      <alignment horizontal="right"/>
    </xf>
    <xf numFmtId="166" fontId="9" fillId="0" borderId="0" xfId="0" applyNumberFormat="1" applyFont="1" applyFill="1" applyBorder="1" applyAlignment="1">
      <alignment horizontal="left" vertical="top"/>
    </xf>
    <xf numFmtId="0" fontId="10" fillId="2" borderId="0" xfId="0" applyFont="1" applyFill="1" applyAlignment="1">
      <alignment horizontal="center" wrapText="1"/>
    </xf>
    <xf numFmtId="0" fontId="27" fillId="0" borderId="0" xfId="0" applyFont="1" applyFill="1" applyBorder="1" applyAlignment="1">
      <alignment horizontal="left" vertical="top"/>
    </xf>
    <xf numFmtId="0" fontId="29" fillId="0" borderId="0" xfId="0" applyFont="1" applyFill="1" applyBorder="1" applyAlignment="1">
      <alignment horizontal="left" vertical="top"/>
    </xf>
    <xf numFmtId="0" fontId="13" fillId="0" borderId="8" xfId="0" applyFont="1" applyFill="1" applyBorder="1" applyAlignment="1">
      <alignment horizontal="center" vertical="top" wrapText="1"/>
    </xf>
    <xf numFmtId="0" fontId="13" fillId="0" borderId="8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0" fontId="13" fillId="0" borderId="11" xfId="0" applyFont="1" applyFill="1" applyBorder="1" applyAlignment="1">
      <alignment horizontal="left" vertical="top" wrapText="1"/>
    </xf>
    <xf numFmtId="0" fontId="13" fillId="0" borderId="1" xfId="0" applyFont="1" applyFill="1" applyBorder="1" applyAlignment="1">
      <alignment vertical="center" wrapText="1"/>
    </xf>
    <xf numFmtId="0" fontId="13" fillId="0" borderId="1" xfId="0" applyFont="1" applyFill="1" applyBorder="1" applyAlignment="1">
      <alignment horizontal="center" vertical="top" wrapText="1"/>
    </xf>
    <xf numFmtId="0" fontId="13" fillId="0" borderId="3" xfId="0" applyFont="1" applyFill="1" applyBorder="1" applyAlignment="1">
      <alignment horizontal="left" vertical="top" wrapText="1"/>
    </xf>
    <xf numFmtId="0" fontId="13" fillId="0" borderId="5" xfId="0" applyFont="1" applyFill="1" applyBorder="1" applyAlignment="1">
      <alignment vertical="center" wrapText="1"/>
    </xf>
    <xf numFmtId="0" fontId="13" fillId="0" borderId="0" xfId="0" applyFont="1" applyFill="1" applyBorder="1" applyAlignment="1">
      <alignment horizontal="center" vertical="top" wrapText="1"/>
    </xf>
    <xf numFmtId="0" fontId="13" fillId="0" borderId="0" xfId="0" applyFont="1" applyFill="1" applyBorder="1" applyAlignment="1">
      <alignment horizontal="center" vertical="center" wrapText="1"/>
    </xf>
    <xf numFmtId="0" fontId="25" fillId="2" borderId="8" xfId="0" applyFont="1" applyFill="1" applyBorder="1" applyAlignment="1">
      <alignment horizontal="left" vertical="center" wrapText="1"/>
    </xf>
    <xf numFmtId="166" fontId="24" fillId="2" borderId="1" xfId="3" applyNumberFormat="1" applyFont="1" applyFill="1" applyBorder="1" applyAlignment="1">
      <alignment horizontal="center" vertical="center"/>
    </xf>
    <xf numFmtId="0" fontId="24" fillId="2" borderId="14" xfId="0" applyFont="1" applyFill="1" applyBorder="1" applyAlignment="1">
      <alignment vertical="center"/>
    </xf>
    <xf numFmtId="0" fontId="20" fillId="2" borderId="14" xfId="0" applyFont="1" applyFill="1" applyBorder="1" applyAlignment="1">
      <alignment vertical="center"/>
    </xf>
    <xf numFmtId="0" fontId="13" fillId="2" borderId="0" xfId="0" applyFont="1" applyFill="1" applyBorder="1" applyAlignment="1">
      <alignment horizontal="left" vertical="top"/>
    </xf>
    <xf numFmtId="0" fontId="24" fillId="0" borderId="12" xfId="0" applyFont="1" applyFill="1" applyBorder="1" applyAlignment="1">
      <alignment horizontal="left" vertical="top" wrapText="1"/>
    </xf>
    <xf numFmtId="166" fontId="24" fillId="2" borderId="12" xfId="3" applyNumberFormat="1" applyFont="1" applyFill="1" applyBorder="1" applyAlignment="1">
      <alignment horizontal="center" vertical="center"/>
    </xf>
    <xf numFmtId="0" fontId="24" fillId="2" borderId="14" xfId="0" applyFont="1" applyFill="1" applyBorder="1" applyAlignment="1">
      <alignment horizontal="left" vertical="center" wrapText="1"/>
    </xf>
    <xf numFmtId="0" fontId="25" fillId="2" borderId="15" xfId="0" applyFont="1" applyFill="1" applyBorder="1" applyAlignment="1">
      <alignment horizontal="left" vertical="center" wrapText="1"/>
    </xf>
    <xf numFmtId="0" fontId="25" fillId="2" borderId="14" xfId="0" applyFont="1" applyFill="1" applyBorder="1" applyAlignment="1">
      <alignment horizontal="left" vertical="center" wrapText="1"/>
    </xf>
    <xf numFmtId="0" fontId="7" fillId="2" borderId="0" xfId="16" applyFont="1" applyFill="1">
      <alignment horizontal="left" vertical="top" wrapText="1"/>
    </xf>
    <xf numFmtId="166" fontId="24" fillId="2" borderId="14" xfId="3" applyNumberFormat="1" applyFont="1" applyFill="1" applyBorder="1" applyAlignment="1">
      <alignment horizontal="center" vertical="center"/>
    </xf>
    <xf numFmtId="0" fontId="24" fillId="2" borderId="14" xfId="0" applyFont="1" applyFill="1" applyBorder="1" applyAlignment="1">
      <alignment vertical="center" wrapText="1"/>
    </xf>
    <xf numFmtId="0" fontId="13" fillId="0" borderId="4" xfId="0" applyFont="1" applyFill="1" applyBorder="1" applyAlignment="1">
      <alignment vertical="center" wrapText="1"/>
    </xf>
    <xf numFmtId="43" fontId="0" fillId="0" borderId="0" xfId="0" applyNumberFormat="1" applyAlignment="1">
      <alignment horizontal="left" vertical="top" wrapText="1"/>
    </xf>
    <xf numFmtId="0" fontId="26" fillId="0" borderId="0" xfId="0" applyFont="1" applyBorder="1" applyAlignment="1">
      <alignment horizontal="left" vertical="top" wrapText="1"/>
    </xf>
    <xf numFmtId="0" fontId="10" fillId="2" borderId="0" xfId="0" applyFont="1" applyFill="1" applyAlignment="1">
      <alignment horizontal="center" wrapText="1"/>
    </xf>
    <xf numFmtId="0" fontId="13" fillId="2" borderId="0" xfId="0" applyFont="1" applyFill="1" applyBorder="1" applyAlignment="1">
      <alignment horizontal="center" vertical="top" wrapText="1"/>
    </xf>
    <xf numFmtId="0" fontId="13" fillId="0" borderId="20" xfId="0" applyFont="1" applyFill="1" applyBorder="1" applyAlignment="1">
      <alignment vertical="center" wrapText="1"/>
    </xf>
    <xf numFmtId="166" fontId="24" fillId="2" borderId="17" xfId="3" applyNumberFormat="1" applyFont="1" applyFill="1" applyBorder="1" applyAlignment="1">
      <alignment horizontal="center" vertical="center"/>
    </xf>
    <xf numFmtId="0" fontId="26" fillId="0" borderId="21" xfId="0" applyFont="1" applyBorder="1" applyAlignment="1">
      <alignment horizontal="left" vertical="top" wrapText="1"/>
    </xf>
    <xf numFmtId="0" fontId="20" fillId="2" borderId="0" xfId="0" applyFont="1" applyFill="1" applyBorder="1" applyAlignment="1">
      <alignment horizontal="left" vertical="top" wrapText="1"/>
    </xf>
    <xf numFmtId="167" fontId="24" fillId="2" borderId="0" xfId="11" applyNumberFormat="1" applyFont="1" applyFill="1" applyBorder="1" applyAlignment="1">
      <alignment horizontal="right" vertical="top"/>
    </xf>
    <xf numFmtId="166" fontId="13" fillId="0" borderId="17" xfId="3" applyNumberFormat="1" applyFont="1" applyBorder="1"/>
    <xf numFmtId="0" fontId="12" fillId="2" borderId="0" xfId="0" applyFont="1" applyFill="1"/>
    <xf numFmtId="0" fontId="25" fillId="0" borderId="0" xfId="29" applyFont="1"/>
    <xf numFmtId="0" fontId="25" fillId="0" borderId="0" xfId="29" applyFont="1" applyAlignment="1" applyProtection="1">
      <alignment horizontal="left" wrapText="1"/>
      <protection locked="0"/>
    </xf>
    <xf numFmtId="0" fontId="31" fillId="0" borderId="0" xfId="29" applyFont="1" applyAlignment="1" applyProtection="1">
      <protection locked="0"/>
    </xf>
    <xf numFmtId="0" fontId="34" fillId="0" borderId="0" xfId="29" applyFont="1"/>
    <xf numFmtId="0" fontId="31" fillId="0" borderId="0" xfId="29" applyFont="1" applyAlignment="1" applyProtection="1">
      <alignment horizontal="right"/>
      <protection locked="0"/>
    </xf>
    <xf numFmtId="0" fontId="25" fillId="0" borderId="0" xfId="29" applyFont="1" applyProtection="1">
      <protection locked="0"/>
    </xf>
    <xf numFmtId="0" fontId="25" fillId="0" borderId="0" xfId="29" applyFont="1" applyAlignment="1" applyProtection="1">
      <alignment horizontal="center"/>
      <protection locked="0"/>
    </xf>
    <xf numFmtId="0" fontId="34" fillId="0" borderId="0" xfId="29" applyFont="1" applyAlignment="1" applyProtection="1">
      <alignment horizontal="center"/>
      <protection locked="0"/>
    </xf>
    <xf numFmtId="0" fontId="34" fillId="0" borderId="0" xfId="29" applyFont="1" applyProtection="1">
      <protection locked="0"/>
    </xf>
    <xf numFmtId="0" fontId="24" fillId="0" borderId="0" xfId="29" applyFont="1" applyBorder="1" applyAlignment="1" applyProtection="1">
      <alignment vertical="center" wrapText="1"/>
      <protection locked="0"/>
    </xf>
    <xf numFmtId="0" fontId="24" fillId="0" borderId="17" xfId="29" applyFont="1" applyBorder="1" applyAlignment="1" applyProtection="1">
      <alignment horizontal="center" vertical="center" wrapText="1"/>
      <protection locked="0"/>
    </xf>
    <xf numFmtId="43" fontId="34" fillId="0" borderId="0" xfId="29" applyNumberFormat="1" applyFont="1"/>
    <xf numFmtId="0" fontId="25" fillId="0" borderId="17" xfId="29" applyFont="1" applyBorder="1" applyAlignment="1">
      <alignment horizontal="center" vertical="center"/>
    </xf>
    <xf numFmtId="0" fontId="13" fillId="0" borderId="17" xfId="0" applyFont="1" applyBorder="1" applyAlignment="1">
      <alignment vertical="top" wrapText="1"/>
    </xf>
    <xf numFmtId="1" fontId="24" fillId="2" borderId="17" xfId="29" applyNumberFormat="1" applyFont="1" applyFill="1" applyBorder="1" applyAlignment="1" applyProtection="1">
      <alignment horizontal="center" vertical="center" wrapText="1"/>
      <protection locked="0"/>
    </xf>
    <xf numFmtId="0" fontId="34" fillId="0" borderId="0" xfId="29" applyFont="1" applyAlignment="1" applyProtection="1">
      <alignment horizontal="left" wrapText="1"/>
      <protection locked="0"/>
    </xf>
    <xf numFmtId="0" fontId="24" fillId="2" borderId="17" xfId="29" applyFont="1" applyFill="1" applyBorder="1" applyAlignment="1" applyProtection="1">
      <alignment vertical="center" wrapText="1"/>
      <protection locked="0"/>
    </xf>
    <xf numFmtId="0" fontId="24" fillId="2" borderId="19" xfId="29" applyFont="1" applyFill="1" applyBorder="1" applyAlignment="1" applyProtection="1">
      <alignment vertical="center" wrapText="1"/>
      <protection locked="0"/>
    </xf>
    <xf numFmtId="0" fontId="13" fillId="2" borderId="15" xfId="0" applyFont="1" applyFill="1" applyBorder="1" applyAlignment="1">
      <alignment horizontal="center" vertical="top" wrapText="1"/>
    </xf>
    <xf numFmtId="0" fontId="13" fillId="2" borderId="5" xfId="0" applyFont="1" applyFill="1" applyBorder="1" applyAlignment="1">
      <alignment horizontal="center" vertical="top" wrapText="1"/>
    </xf>
    <xf numFmtId="0" fontId="26" fillId="2" borderId="15" xfId="0" applyFont="1" applyFill="1" applyBorder="1" applyAlignment="1">
      <alignment vertical="top" wrapText="1"/>
    </xf>
    <xf numFmtId="0" fontId="26" fillId="2" borderId="5" xfId="0" applyFont="1" applyFill="1" applyBorder="1" applyAlignment="1">
      <alignment vertical="top" wrapText="1"/>
    </xf>
    <xf numFmtId="0" fontId="26" fillId="2" borderId="4" xfId="0" applyFont="1" applyFill="1" applyBorder="1" applyAlignment="1">
      <alignment vertical="top" wrapText="1"/>
    </xf>
    <xf numFmtId="0" fontId="13" fillId="2" borderId="5" xfId="0" applyFont="1" applyFill="1" applyBorder="1" applyAlignment="1">
      <alignment vertical="center" wrapText="1"/>
    </xf>
    <xf numFmtId="0" fontId="22" fillId="2" borderId="5" xfId="0" applyFont="1" applyFill="1" applyBorder="1" applyAlignment="1">
      <alignment vertical="top" wrapText="1"/>
    </xf>
    <xf numFmtId="0" fontId="24" fillId="2" borderId="19" xfId="29" applyFont="1" applyFill="1" applyBorder="1" applyAlignment="1" applyProtection="1">
      <alignment horizontal="center" vertical="center" wrapText="1"/>
      <protection locked="0"/>
    </xf>
    <xf numFmtId="0" fontId="24" fillId="2" borderId="17" xfId="0" applyFont="1" applyFill="1" applyBorder="1" applyAlignment="1">
      <alignment vertical="center"/>
    </xf>
    <xf numFmtId="166" fontId="13" fillId="0" borderId="17" xfId="3" applyNumberFormat="1" applyFont="1" applyBorder="1" applyAlignment="1">
      <alignment vertical="center"/>
    </xf>
    <xf numFmtId="0" fontId="13" fillId="2" borderId="3" xfId="0" applyFont="1" applyFill="1" applyBorder="1" applyAlignment="1">
      <alignment horizontal="center" vertical="top" wrapText="1"/>
    </xf>
    <xf numFmtId="0" fontId="13" fillId="2" borderId="5" xfId="0" applyFont="1" applyFill="1" applyBorder="1" applyAlignment="1">
      <alignment horizontal="center" vertical="top" wrapText="1"/>
    </xf>
    <xf numFmtId="0" fontId="10" fillId="0" borderId="0" xfId="0" applyFont="1" applyFill="1" applyAlignment="1">
      <alignment horizontal="center" wrapText="1"/>
    </xf>
    <xf numFmtId="0" fontId="13" fillId="0" borderId="0" xfId="0" applyFont="1" applyFill="1" applyBorder="1" applyAlignment="1">
      <alignment horizontal="right" wrapText="1"/>
    </xf>
    <xf numFmtId="49" fontId="28" fillId="2" borderId="5" xfId="0" applyNumberFormat="1" applyFont="1" applyFill="1" applyBorder="1" applyAlignment="1">
      <alignment horizontal="center" vertical="top" wrapText="1"/>
    </xf>
    <xf numFmtId="49" fontId="28" fillId="2" borderId="0" xfId="0" applyNumberFormat="1" applyFont="1" applyFill="1" applyBorder="1" applyAlignment="1">
      <alignment horizontal="center" vertical="top" wrapText="1"/>
    </xf>
    <xf numFmtId="0" fontId="13" fillId="0" borderId="17" xfId="0" applyFont="1" applyBorder="1" applyAlignment="1">
      <alignment horizontal="center" vertical="center" wrapText="1"/>
    </xf>
    <xf numFmtId="0" fontId="12" fillId="0" borderId="0" xfId="0" applyFont="1" applyFill="1"/>
    <xf numFmtId="0" fontId="12" fillId="0" borderId="0" xfId="0" applyFont="1" applyFill="1" applyAlignment="1"/>
    <xf numFmtId="0" fontId="15" fillId="0" borderId="0" xfId="15" applyFont="1" applyAlignment="1">
      <alignment horizontal="right"/>
    </xf>
    <xf numFmtId="0" fontId="12" fillId="0" borderId="0" xfId="0" applyFont="1" applyFill="1" applyAlignment="1">
      <alignment horizontal="right"/>
    </xf>
    <xf numFmtId="0" fontId="12" fillId="0" borderId="0" xfId="0" applyFont="1" applyBorder="1"/>
    <xf numFmtId="0" fontId="15" fillId="0" borderId="0" xfId="15" applyFont="1" applyFill="1" applyBorder="1" applyAlignment="1">
      <alignment horizontal="right"/>
    </xf>
    <xf numFmtId="0" fontId="36" fillId="0" borderId="0" xfId="0" applyFont="1" applyFill="1" applyAlignment="1">
      <alignment horizontal="center" wrapText="1"/>
    </xf>
    <xf numFmtId="0" fontId="13" fillId="0" borderId="17" xfId="0" applyFont="1" applyBorder="1" applyAlignment="1">
      <alignment vertical="center"/>
    </xf>
    <xf numFmtId="0" fontId="13" fillId="0" borderId="17" xfId="0" applyFont="1" applyBorder="1" applyAlignment="1">
      <alignment vertical="center" wrapText="1"/>
    </xf>
    <xf numFmtId="0" fontId="13" fillId="0" borderId="27" xfId="0" applyFont="1" applyBorder="1" applyAlignment="1">
      <alignment vertical="center"/>
    </xf>
    <xf numFmtId="0" fontId="10" fillId="0" borderId="4" xfId="0" applyFont="1" applyBorder="1" applyAlignment="1">
      <alignment horizontal="center" vertical="center" wrapText="1"/>
    </xf>
    <xf numFmtId="166" fontId="10" fillId="0" borderId="17" xfId="3" applyNumberFormat="1" applyFont="1" applyBorder="1" applyAlignment="1">
      <alignment horizontal="center" vertical="center"/>
    </xf>
    <xf numFmtId="0" fontId="13" fillId="2" borderId="17" xfId="0" applyFont="1" applyFill="1" applyBorder="1" applyAlignment="1">
      <alignment horizontal="center" vertical="center" wrapText="1"/>
    </xf>
    <xf numFmtId="166" fontId="10" fillId="0" borderId="4" xfId="3" applyNumberFormat="1" applyFont="1" applyBorder="1" applyAlignment="1">
      <alignment horizontal="center" vertical="center" wrapText="1"/>
    </xf>
    <xf numFmtId="0" fontId="24" fillId="2" borderId="17" xfId="16" applyFont="1" applyFill="1" applyBorder="1">
      <alignment horizontal="left" vertical="top" wrapText="1"/>
    </xf>
    <xf numFmtId="0" fontId="37" fillId="0" borderId="0" xfId="0" applyFont="1" applyAlignment="1">
      <alignment horizontal="left" vertical="top" wrapText="1"/>
    </xf>
    <xf numFmtId="0" fontId="24" fillId="2" borderId="26" xfId="16" applyFont="1" applyFill="1" applyBorder="1" applyAlignment="1">
      <alignment horizontal="left" vertical="top" wrapText="1"/>
    </xf>
    <xf numFmtId="0" fontId="28" fillId="0" borderId="17" xfId="0" applyFont="1" applyBorder="1" applyAlignment="1">
      <alignment horizontal="center" vertical="top" wrapText="1"/>
    </xf>
    <xf numFmtId="43" fontId="12" fillId="0" borderId="0" xfId="0" applyNumberFormat="1" applyFont="1"/>
    <xf numFmtId="0" fontId="17" fillId="0" borderId="0" xfId="0" applyFont="1" applyAlignment="1">
      <alignment horizontal="right"/>
    </xf>
    <xf numFmtId="0" fontId="17" fillId="0" borderId="0" xfId="0" applyFont="1"/>
    <xf numFmtId="0" fontId="38" fillId="0" borderId="0" xfId="0" applyFont="1"/>
    <xf numFmtId="164" fontId="7" fillId="0" borderId="0" xfId="3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49" fontId="31" fillId="0" borderId="17" xfId="0" applyNumberFormat="1" applyFont="1" applyFill="1" applyBorder="1" applyAlignment="1">
      <alignment horizontal="center" vertical="center" textRotation="90" wrapText="1"/>
    </xf>
    <xf numFmtId="0" fontId="31" fillId="0" borderId="17" xfId="0" applyNumberFormat="1" applyFont="1" applyFill="1" applyBorder="1" applyAlignment="1">
      <alignment horizontal="center" vertical="center" wrapText="1"/>
    </xf>
    <xf numFmtId="164" fontId="24" fillId="0" borderId="0" xfId="3" applyFont="1" applyAlignment="1">
      <alignment horizontal="center" vertical="center" wrapText="1"/>
    </xf>
    <xf numFmtId="0" fontId="24" fillId="0" borderId="0" xfId="0" applyFont="1" applyAlignment="1">
      <alignment horizontal="center" vertical="center" wrapText="1"/>
    </xf>
    <xf numFmtId="0" fontId="24" fillId="0" borderId="17" xfId="0" applyFont="1" applyBorder="1" applyAlignment="1">
      <alignment horizontal="center" vertical="center" wrapText="1"/>
    </xf>
    <xf numFmtId="0" fontId="39" fillId="0" borderId="17" xfId="0" applyFont="1" applyBorder="1" applyAlignment="1">
      <alignment horizontal="center" vertical="center" wrapText="1"/>
    </xf>
    <xf numFmtId="166" fontId="24" fillId="0" borderId="17" xfId="0" applyNumberFormat="1" applyFont="1" applyBorder="1" applyAlignment="1">
      <alignment horizontal="center" vertical="center" wrapText="1"/>
    </xf>
    <xf numFmtId="0" fontId="24" fillId="0" borderId="17" xfId="19" applyFont="1" applyBorder="1" applyAlignment="1">
      <alignment horizontal="left" vertical="center" wrapText="1"/>
    </xf>
    <xf numFmtId="164" fontId="23" fillId="0" borderId="0" xfId="3" applyFont="1" applyAlignment="1">
      <alignment vertical="center" wrapText="1"/>
    </xf>
    <xf numFmtId="0" fontId="23" fillId="0" borderId="0" xfId="0" applyFont="1" applyAlignment="1">
      <alignment vertical="center" wrapText="1"/>
    </xf>
    <xf numFmtId="166" fontId="23" fillId="0" borderId="17" xfId="0" applyNumberFormat="1" applyFont="1" applyBorder="1" applyAlignment="1">
      <alignment horizontal="center" vertical="center" wrapText="1"/>
    </xf>
    <xf numFmtId="0" fontId="24" fillId="0" borderId="17" xfId="0" applyFont="1" applyBorder="1" applyAlignment="1">
      <alignment vertical="top" wrapText="1"/>
    </xf>
    <xf numFmtId="0" fontId="20" fillId="2" borderId="17" xfId="0" applyFont="1" applyFill="1" applyBorder="1" applyAlignment="1">
      <alignment horizontal="left" vertical="center" wrapText="1"/>
    </xf>
    <xf numFmtId="164" fontId="40" fillId="0" borderId="0" xfId="3" applyFont="1" applyAlignment="1">
      <alignment vertical="center" wrapText="1"/>
    </xf>
    <xf numFmtId="0" fontId="40" fillId="0" borderId="0" xfId="0" applyFont="1" applyAlignment="1">
      <alignment vertical="center" wrapText="1"/>
    </xf>
    <xf numFmtId="49" fontId="28" fillId="2" borderId="4" xfId="0" applyNumberFormat="1" applyFont="1" applyFill="1" applyBorder="1" applyAlignment="1">
      <alignment horizontal="center" vertical="top" wrapText="1"/>
    </xf>
    <xf numFmtId="0" fontId="13" fillId="2" borderId="4" xfId="0" applyFont="1" applyFill="1" applyBorder="1" applyAlignment="1">
      <alignment vertical="center" wrapText="1"/>
    </xf>
    <xf numFmtId="0" fontId="13" fillId="0" borderId="0" xfId="0" applyFont="1" applyFill="1" applyBorder="1" applyAlignment="1">
      <alignment horizontal="right" wrapText="1"/>
    </xf>
    <xf numFmtId="0" fontId="13" fillId="0" borderId="29" xfId="0" applyFont="1" applyBorder="1" applyAlignment="1">
      <alignment horizontal="right"/>
    </xf>
    <xf numFmtId="0" fontId="17" fillId="0" borderId="0" xfId="0" applyFont="1" applyFill="1" applyAlignment="1">
      <alignment horizontal="right"/>
    </xf>
    <xf numFmtId="0" fontId="10" fillId="2" borderId="0" xfId="0" applyFont="1" applyFill="1" applyAlignment="1">
      <alignment horizontal="center" wrapText="1"/>
    </xf>
    <xf numFmtId="0" fontId="12" fillId="0" borderId="0" xfId="0" applyFont="1" applyAlignment="1">
      <alignment horizontal="right"/>
    </xf>
    <xf numFmtId="0" fontId="13" fillId="0" borderId="0" xfId="0" applyFont="1" applyFill="1" applyBorder="1" applyAlignment="1">
      <alignment horizontal="right" wrapText="1"/>
    </xf>
    <xf numFmtId="0" fontId="17" fillId="0" borderId="0" xfId="0" applyFont="1" applyAlignment="1">
      <alignment horizontal="right"/>
    </xf>
    <xf numFmtId="0" fontId="10" fillId="2" borderId="0" xfId="0" applyFont="1" applyFill="1" applyAlignment="1">
      <alignment horizontal="center" wrapText="1"/>
    </xf>
    <xf numFmtId="0" fontId="24" fillId="0" borderId="34" xfId="0" applyFont="1" applyBorder="1" applyAlignment="1">
      <alignment horizontal="left" vertical="top" wrapText="1"/>
    </xf>
    <xf numFmtId="0" fontId="24" fillId="0" borderId="34" xfId="0" applyFont="1" applyBorder="1" applyAlignment="1">
      <alignment horizontal="center" vertical="center" wrapText="1"/>
    </xf>
    <xf numFmtId="0" fontId="41" fillId="0" borderId="0" xfId="0" applyFont="1" applyAlignment="1">
      <alignment horizontal="left" vertical="top" wrapText="1"/>
    </xf>
    <xf numFmtId="0" fontId="43" fillId="0" borderId="34" xfId="0" applyFont="1" applyBorder="1" applyAlignment="1">
      <alignment horizontal="center" vertical="center" wrapText="1"/>
    </xf>
    <xf numFmtId="49" fontId="22" fillId="0" borderId="20" xfId="0" applyNumberFormat="1" applyFont="1" applyBorder="1" applyAlignment="1">
      <alignment horizontal="center" vertical="top" wrapText="1"/>
    </xf>
    <xf numFmtId="0" fontId="10" fillId="0" borderId="20" xfId="0" applyFont="1" applyFill="1" applyBorder="1" applyAlignment="1">
      <alignment vertical="center" wrapText="1"/>
    </xf>
    <xf numFmtId="0" fontId="44" fillId="0" borderId="16" xfId="0" applyFont="1" applyBorder="1" applyAlignment="1">
      <alignment horizontal="left" vertical="top" wrapText="1"/>
    </xf>
    <xf numFmtId="0" fontId="22" fillId="0" borderId="5" xfId="0" applyFont="1" applyBorder="1" applyAlignment="1">
      <alignment vertical="top" wrapText="1"/>
    </xf>
    <xf numFmtId="0" fontId="10" fillId="0" borderId="4" xfId="0" applyFont="1" applyFill="1" applyBorder="1" applyAlignment="1">
      <alignment vertical="center" wrapText="1"/>
    </xf>
    <xf numFmtId="0" fontId="44" fillId="0" borderId="0" xfId="0" applyFont="1" applyBorder="1" applyAlignment="1">
      <alignment horizontal="left" vertical="top" wrapText="1"/>
    </xf>
    <xf numFmtId="0" fontId="45" fillId="2" borderId="23" xfId="0" applyFont="1" applyFill="1" applyBorder="1" applyAlignment="1">
      <alignment horizontal="left" vertical="top" wrapText="1"/>
    </xf>
    <xf numFmtId="0" fontId="45" fillId="2" borderId="0" xfId="0" applyFont="1" applyFill="1" applyBorder="1" applyAlignment="1">
      <alignment horizontal="left" vertical="top" wrapText="1"/>
    </xf>
    <xf numFmtId="0" fontId="23" fillId="2" borderId="14" xfId="0" applyFont="1" applyFill="1" applyBorder="1" applyAlignment="1">
      <alignment horizontal="left" vertical="center" wrapText="1"/>
    </xf>
    <xf numFmtId="0" fontId="23" fillId="0" borderId="34" xfId="0" applyFont="1" applyBorder="1" applyAlignment="1">
      <alignment horizontal="left" vertical="top" wrapText="1"/>
    </xf>
    <xf numFmtId="0" fontId="31" fillId="0" borderId="36" xfId="0" applyNumberFormat="1" applyFont="1" applyFill="1" applyBorder="1" applyAlignment="1">
      <alignment horizontal="center" vertical="center" wrapText="1"/>
    </xf>
    <xf numFmtId="165" fontId="31" fillId="2" borderId="25" xfId="0" applyNumberFormat="1" applyFont="1" applyFill="1" applyBorder="1" applyAlignment="1">
      <alignment horizontal="center" vertical="center" wrapText="1"/>
    </xf>
    <xf numFmtId="0" fontId="46" fillId="0" borderId="34" xfId="0" applyFont="1" applyBorder="1" applyAlignment="1">
      <alignment horizontal="center" vertical="center" wrapText="1"/>
    </xf>
    <xf numFmtId="0" fontId="43" fillId="0" borderId="0" xfId="0" applyFont="1" applyAlignment="1">
      <alignment horizontal="left" vertical="top" wrapText="1"/>
    </xf>
    <xf numFmtId="0" fontId="42" fillId="0" borderId="0" xfId="0" applyFont="1" applyAlignment="1">
      <alignment horizontal="right" vertical="center"/>
    </xf>
    <xf numFmtId="166" fontId="24" fillId="0" borderId="34" xfId="19" applyNumberFormat="1" applyFont="1" applyBorder="1" applyAlignment="1">
      <alignment horizontal="left" vertical="center" wrapText="1"/>
    </xf>
    <xf numFmtId="166" fontId="13" fillId="0" borderId="34" xfId="0" applyNumberFormat="1" applyFont="1" applyBorder="1" applyAlignment="1">
      <alignment horizontal="center" vertical="center" wrapText="1"/>
    </xf>
    <xf numFmtId="166" fontId="25" fillId="0" borderId="34" xfId="0" applyNumberFormat="1" applyFont="1" applyFill="1" applyBorder="1" applyAlignment="1">
      <alignment horizontal="center" vertical="center" wrapText="1"/>
    </xf>
    <xf numFmtId="0" fontId="24" fillId="0" borderId="17" xfId="0" applyFont="1" applyBorder="1" applyAlignment="1">
      <alignment horizontal="center" vertical="top" wrapText="1"/>
    </xf>
    <xf numFmtId="0" fontId="23" fillId="0" borderId="31" xfId="0" applyFont="1" applyBorder="1" applyAlignment="1">
      <alignment horizontal="left" vertical="top" wrapText="1"/>
    </xf>
    <xf numFmtId="0" fontId="20" fillId="2" borderId="14" xfId="0" applyFont="1" applyFill="1" applyBorder="1" applyAlignment="1">
      <alignment vertical="center" wrapText="1"/>
    </xf>
    <xf numFmtId="0" fontId="22" fillId="2" borderId="4" xfId="0" applyFont="1" applyFill="1" applyBorder="1" applyAlignment="1">
      <alignment vertical="top" wrapText="1"/>
    </xf>
    <xf numFmtId="49" fontId="28" fillId="2" borderId="29" xfId="0" applyNumberFormat="1" applyFont="1" applyFill="1" applyBorder="1" applyAlignment="1">
      <alignment horizontal="center" vertical="top" wrapText="1"/>
    </xf>
    <xf numFmtId="0" fontId="13" fillId="2" borderId="30" xfId="0" applyFont="1" applyFill="1" applyBorder="1" applyAlignment="1">
      <alignment horizontal="center" vertical="top" wrapText="1"/>
    </xf>
    <xf numFmtId="0" fontId="24" fillId="0" borderId="31" xfId="0" applyFont="1" applyBorder="1" applyAlignment="1">
      <alignment vertical="top" wrapText="1"/>
    </xf>
    <xf numFmtId="166" fontId="47" fillId="0" borderId="17" xfId="3" applyNumberFormat="1" applyFont="1" applyBorder="1"/>
    <xf numFmtId="166" fontId="23" fillId="0" borderId="34" xfId="19" applyNumberFormat="1" applyFont="1" applyBorder="1" applyAlignment="1">
      <alignment horizontal="left" vertical="center" wrapText="1"/>
    </xf>
    <xf numFmtId="0" fontId="23" fillId="2" borderId="28" xfId="29" applyFont="1" applyFill="1" applyBorder="1" applyAlignment="1" applyProtection="1">
      <alignment horizontal="center" vertical="center" wrapText="1"/>
      <protection locked="0"/>
    </xf>
    <xf numFmtId="0" fontId="27" fillId="2" borderId="36" xfId="0" applyFont="1" applyFill="1" applyBorder="1" applyAlignment="1">
      <alignment horizontal="center" vertical="center" wrapText="1"/>
    </xf>
    <xf numFmtId="1" fontId="24" fillId="2" borderId="36" xfId="29" applyNumberFormat="1" applyFont="1" applyFill="1" applyBorder="1" applyAlignment="1" applyProtection="1">
      <alignment horizontal="center" vertical="center" wrapText="1"/>
      <protection locked="0"/>
    </xf>
    <xf numFmtId="166" fontId="13" fillId="0" borderId="36" xfId="3" applyNumberFormat="1" applyFont="1" applyBorder="1"/>
    <xf numFmtId="0" fontId="27" fillId="4" borderId="37" xfId="0" applyFont="1" applyFill="1" applyBorder="1" applyAlignment="1">
      <alignment horizontal="left" vertical="center" wrapText="1"/>
    </xf>
    <xf numFmtId="0" fontId="27" fillId="4" borderId="37" xfId="0" applyFont="1" applyFill="1" applyBorder="1" applyAlignment="1">
      <alignment horizontal="center" vertical="center" wrapText="1"/>
    </xf>
    <xf numFmtId="164" fontId="13" fillId="0" borderId="17" xfId="3" applyFont="1" applyBorder="1" applyAlignment="1">
      <alignment vertical="center"/>
    </xf>
    <xf numFmtId="0" fontId="22" fillId="0" borderId="34" xfId="0" applyFont="1" applyBorder="1" applyAlignment="1">
      <alignment horizontal="center" vertical="center" wrapText="1"/>
    </xf>
    <xf numFmtId="0" fontId="22" fillId="0" borderId="36" xfId="0" applyFont="1" applyBorder="1" applyAlignment="1">
      <alignment vertical="center" wrapText="1"/>
    </xf>
    <xf numFmtId="167" fontId="22" fillId="0" borderId="34" xfId="30" applyNumberFormat="1" applyFont="1" applyBorder="1" applyAlignment="1">
      <alignment horizontal="right" vertical="top"/>
    </xf>
    <xf numFmtId="0" fontId="28" fillId="0" borderId="34" xfId="0" applyFont="1" applyBorder="1" applyAlignment="1">
      <alignment horizontal="left" vertical="top" wrapText="1"/>
    </xf>
    <xf numFmtId="0" fontId="22" fillId="0" borderId="34" xfId="0" applyFont="1" applyBorder="1" applyAlignment="1">
      <alignment horizontal="center" vertical="top" wrapText="1"/>
    </xf>
    <xf numFmtId="0" fontId="22" fillId="0" borderId="34" xfId="0" applyFont="1" applyBorder="1" applyAlignment="1">
      <alignment horizontal="left" vertical="top" wrapText="1"/>
    </xf>
    <xf numFmtId="0" fontId="28" fillId="0" borderId="34" xfId="0" applyFont="1" applyBorder="1" applyAlignment="1">
      <alignment horizontal="center" vertical="top" wrapText="1"/>
    </xf>
    <xf numFmtId="167" fontId="28" fillId="0" borderId="34" xfId="11" applyNumberFormat="1" applyFont="1" applyBorder="1" applyAlignment="1">
      <alignment horizontal="right" vertical="top"/>
    </xf>
    <xf numFmtId="0" fontId="24" fillId="2" borderId="19" xfId="29" applyFont="1" applyFill="1" applyBorder="1" applyAlignment="1" applyProtection="1">
      <alignment horizontal="center" vertical="center" wrapText="1"/>
      <protection locked="0"/>
    </xf>
    <xf numFmtId="0" fontId="22" fillId="0" borderId="34" xfId="0" applyFont="1" applyBorder="1" applyAlignment="1">
      <alignment horizontal="left" vertical="top" wrapText="1"/>
    </xf>
    <xf numFmtId="0" fontId="22" fillId="0" borderId="38" xfId="0" applyFont="1" applyBorder="1" applyAlignment="1">
      <alignment horizontal="center" vertical="center" wrapText="1"/>
    </xf>
    <xf numFmtId="0" fontId="22" fillId="0" borderId="39" xfId="0" applyFont="1" applyBorder="1" applyAlignment="1">
      <alignment horizontal="center" vertical="center" wrapText="1"/>
    </xf>
    <xf numFmtId="0" fontId="22" fillId="0" borderId="40" xfId="0" applyFont="1" applyBorder="1" applyAlignment="1">
      <alignment horizontal="center" vertical="center" wrapText="1"/>
    </xf>
    <xf numFmtId="0" fontId="10" fillId="0" borderId="0" xfId="0" applyFont="1" applyFill="1" applyAlignment="1">
      <alignment horizontal="center" wrapText="1"/>
    </xf>
    <xf numFmtId="0" fontId="42" fillId="0" borderId="29" xfId="0" applyFont="1" applyBorder="1" applyAlignment="1">
      <alignment horizontal="center" vertical="top"/>
    </xf>
    <xf numFmtId="0" fontId="22" fillId="0" borderId="34" xfId="0" applyFont="1" applyBorder="1" applyAlignment="1">
      <alignment horizontal="center" vertical="center" wrapText="1"/>
    </xf>
    <xf numFmtId="0" fontId="12" fillId="0" borderId="0" xfId="0" applyFont="1" applyFill="1" applyAlignment="1">
      <alignment horizontal="right"/>
    </xf>
    <xf numFmtId="0" fontId="13" fillId="0" borderId="0" xfId="0" applyFont="1" applyFill="1" applyBorder="1" applyAlignment="1">
      <alignment horizontal="right" wrapText="1"/>
    </xf>
    <xf numFmtId="0" fontId="13" fillId="0" borderId="17" xfId="0" applyFont="1" applyBorder="1" applyAlignment="1">
      <alignment horizontal="center" vertical="center"/>
    </xf>
    <xf numFmtId="0" fontId="13" fillId="0" borderId="17" xfId="0" applyFont="1" applyBorder="1" applyAlignment="1">
      <alignment horizontal="center" vertical="center" wrapText="1"/>
    </xf>
    <xf numFmtId="0" fontId="13" fillId="0" borderId="28" xfId="0" applyFont="1" applyFill="1" applyBorder="1" applyAlignment="1">
      <alignment horizontal="center" vertical="center" wrapText="1"/>
    </xf>
    <xf numFmtId="0" fontId="13" fillId="0" borderId="23" xfId="0" applyFont="1" applyFill="1" applyBorder="1" applyAlignment="1">
      <alignment horizontal="center" vertical="center" wrapText="1"/>
    </xf>
    <xf numFmtId="0" fontId="13" fillId="0" borderId="24" xfId="0" applyFont="1" applyFill="1" applyBorder="1" applyAlignment="1">
      <alignment horizontal="center" vertical="center" wrapText="1"/>
    </xf>
    <xf numFmtId="0" fontId="13" fillId="0" borderId="2" xfId="0" applyFont="1" applyFill="1" applyBorder="1" applyAlignment="1">
      <alignment horizontal="center" vertical="center" wrapText="1"/>
    </xf>
    <xf numFmtId="0" fontId="13" fillId="0" borderId="29" xfId="0" applyFont="1" applyFill="1" applyBorder="1" applyAlignment="1">
      <alignment horizontal="center" vertical="center" wrapText="1"/>
    </xf>
    <xf numFmtId="0" fontId="13" fillId="0" borderId="30" xfId="0" applyFont="1" applyFill="1" applyBorder="1" applyAlignment="1">
      <alignment horizontal="center" vertical="center" wrapText="1"/>
    </xf>
    <xf numFmtId="49" fontId="22" fillId="2" borderId="25" xfId="0" applyNumberFormat="1" applyFont="1" applyFill="1" applyBorder="1" applyAlignment="1">
      <alignment horizontal="center" vertical="top" wrapText="1"/>
    </xf>
    <xf numFmtId="49" fontId="22" fillId="2" borderId="5" xfId="0" applyNumberFormat="1" applyFont="1" applyFill="1" applyBorder="1" applyAlignment="1">
      <alignment horizontal="center" vertical="top" wrapText="1"/>
    </xf>
    <xf numFmtId="49" fontId="22" fillId="2" borderId="6" xfId="0" applyNumberFormat="1" applyFont="1" applyFill="1" applyBorder="1" applyAlignment="1">
      <alignment horizontal="center" vertical="top" wrapText="1"/>
    </xf>
    <xf numFmtId="0" fontId="13" fillId="2" borderId="13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0" fontId="13" fillId="0" borderId="7" xfId="0" applyFont="1" applyFill="1" applyBorder="1" applyAlignment="1">
      <alignment horizontal="center" vertical="top" wrapText="1"/>
    </xf>
    <xf numFmtId="0" fontId="13" fillId="0" borderId="10" xfId="0" applyFont="1" applyFill="1" applyBorder="1" applyAlignment="1">
      <alignment horizontal="center" vertical="top" wrapText="1"/>
    </xf>
    <xf numFmtId="0" fontId="13" fillId="0" borderId="9" xfId="0" applyFont="1" applyFill="1" applyBorder="1" applyAlignment="1">
      <alignment horizontal="center" vertical="top" wrapText="1"/>
    </xf>
    <xf numFmtId="0" fontId="13" fillId="0" borderId="33" xfId="0" applyFont="1" applyBorder="1" applyAlignment="1">
      <alignment horizontal="center" vertical="center" wrapText="1"/>
    </xf>
    <xf numFmtId="0" fontId="13" fillId="0" borderId="35" xfId="0" applyFont="1" applyBorder="1" applyAlignment="1">
      <alignment horizontal="center" vertical="center" wrapText="1"/>
    </xf>
    <xf numFmtId="0" fontId="13" fillId="0" borderId="32" xfId="0" applyFont="1" applyBorder="1" applyAlignment="1">
      <alignment horizontal="center" vertical="center" wrapText="1"/>
    </xf>
    <xf numFmtId="0" fontId="17" fillId="0" borderId="0" xfId="0" applyFont="1" applyAlignment="1">
      <alignment horizontal="right"/>
    </xf>
    <xf numFmtId="0" fontId="10" fillId="0" borderId="0" xfId="0" applyFont="1" applyAlignment="1">
      <alignment horizontal="center" wrapText="1"/>
    </xf>
    <xf numFmtId="49" fontId="31" fillId="0" borderId="17" xfId="0" applyNumberFormat="1" applyFont="1" applyFill="1" applyBorder="1" applyAlignment="1">
      <alignment horizontal="center" vertical="center" wrapText="1"/>
    </xf>
    <xf numFmtId="0" fontId="31" fillId="0" borderId="17" xfId="0" applyNumberFormat="1" applyFont="1" applyFill="1" applyBorder="1" applyAlignment="1">
      <alignment horizontal="center" vertical="center" wrapText="1"/>
    </xf>
    <xf numFmtId="0" fontId="10" fillId="2" borderId="33" xfId="0" applyFont="1" applyFill="1" applyBorder="1" applyAlignment="1">
      <alignment horizontal="center" vertical="center" wrapText="1"/>
    </xf>
    <xf numFmtId="0" fontId="10" fillId="2" borderId="35" xfId="0" applyFont="1" applyFill="1" applyBorder="1" applyAlignment="1">
      <alignment horizontal="center" vertical="center" wrapText="1"/>
    </xf>
    <xf numFmtId="0" fontId="10" fillId="2" borderId="32" xfId="0" applyFont="1" applyFill="1" applyBorder="1" applyAlignment="1">
      <alignment horizontal="center" vertical="center" wrapText="1"/>
    </xf>
    <xf numFmtId="0" fontId="10" fillId="2" borderId="0" xfId="0" applyFont="1" applyFill="1" applyAlignment="1">
      <alignment horizontal="center" wrapText="1"/>
    </xf>
    <xf numFmtId="0" fontId="24" fillId="0" borderId="34" xfId="0" applyFont="1" applyBorder="1" applyAlignment="1">
      <alignment horizontal="center" vertical="center" wrapText="1"/>
    </xf>
    <xf numFmtId="0" fontId="13" fillId="0" borderId="19" xfId="0" applyFont="1" applyBorder="1" applyAlignment="1">
      <alignment horizontal="left" vertical="top" wrapText="1"/>
    </xf>
    <xf numFmtId="0" fontId="13" fillId="0" borderId="22" xfId="0" applyFont="1" applyBorder="1" applyAlignment="1">
      <alignment horizontal="left" vertical="top" wrapText="1"/>
    </xf>
    <xf numFmtId="0" fontId="13" fillId="0" borderId="18" xfId="0" applyFont="1" applyBorder="1" applyAlignment="1">
      <alignment horizontal="left" vertical="top" wrapText="1"/>
    </xf>
    <xf numFmtId="0" fontId="27" fillId="2" borderId="19" xfId="0" applyFont="1" applyFill="1" applyBorder="1" applyAlignment="1">
      <alignment horizontal="left" vertical="center" wrapText="1"/>
    </xf>
    <xf numFmtId="0" fontId="27" fillId="2" borderId="22" xfId="0" applyFont="1" applyFill="1" applyBorder="1" applyAlignment="1">
      <alignment horizontal="left" vertical="center" wrapText="1"/>
    </xf>
    <xf numFmtId="0" fontId="27" fillId="2" borderId="18" xfId="0" applyFont="1" applyFill="1" applyBorder="1" applyAlignment="1">
      <alignment horizontal="left" vertical="center" wrapText="1"/>
    </xf>
    <xf numFmtId="0" fontId="24" fillId="2" borderId="19" xfId="29" applyFont="1" applyFill="1" applyBorder="1" applyAlignment="1" applyProtection="1">
      <alignment horizontal="center" vertical="center" wrapText="1"/>
      <protection locked="0"/>
    </xf>
    <xf numFmtId="0" fontId="24" fillId="2" borderId="22" xfId="29" applyFont="1" applyFill="1" applyBorder="1" applyAlignment="1" applyProtection="1">
      <alignment horizontal="center" vertical="center" wrapText="1"/>
      <protection locked="0"/>
    </xf>
    <xf numFmtId="0" fontId="24" fillId="2" borderId="18" xfId="29" applyFont="1" applyFill="1" applyBorder="1" applyAlignment="1" applyProtection="1">
      <alignment horizontal="center" vertical="center" wrapText="1"/>
      <protection locked="0"/>
    </xf>
    <xf numFmtId="0" fontId="33" fillId="0" borderId="0" xfId="29" applyFont="1" applyAlignment="1" applyProtection="1">
      <alignment horizontal="right"/>
      <protection locked="0"/>
    </xf>
    <xf numFmtId="0" fontId="15" fillId="0" borderId="0" xfId="0" applyFont="1" applyFill="1" applyAlignment="1">
      <alignment horizontal="right"/>
    </xf>
    <xf numFmtId="0" fontId="31" fillId="3" borderId="0" xfId="29" applyFont="1" applyFill="1" applyAlignment="1" applyProtection="1">
      <alignment horizontal="center" vertical="center" wrapText="1"/>
      <protection locked="0"/>
    </xf>
    <xf numFmtId="0" fontId="25" fillId="0" borderId="20" xfId="29" applyFont="1" applyBorder="1" applyAlignment="1">
      <alignment horizontal="center" vertical="center" wrapText="1"/>
    </xf>
    <xf numFmtId="0" fontId="25" fillId="0" borderId="4" xfId="29" applyFont="1" applyBorder="1" applyAlignment="1">
      <alignment horizontal="center" vertical="center" wrapText="1"/>
    </xf>
    <xf numFmtId="0" fontId="24" fillId="0" borderId="20" xfId="29" applyFont="1" applyBorder="1" applyAlignment="1" applyProtection="1">
      <alignment horizontal="center" vertical="center" wrapText="1"/>
      <protection locked="0"/>
    </xf>
    <xf numFmtId="0" fontId="24" fillId="0" borderId="4" xfId="29" applyFont="1" applyBorder="1" applyAlignment="1" applyProtection="1">
      <alignment horizontal="center" vertical="center" wrapText="1"/>
      <protection locked="0"/>
    </xf>
    <xf numFmtId="0" fontId="25" fillId="0" borderId="19" xfId="29" applyFont="1" applyBorder="1" applyAlignment="1" applyProtection="1">
      <alignment horizontal="center" vertical="center" wrapText="1"/>
      <protection locked="0"/>
    </xf>
    <xf numFmtId="0" fontId="25" fillId="0" borderId="18" xfId="29" applyFont="1" applyBorder="1" applyAlignment="1" applyProtection="1">
      <alignment horizontal="center" vertical="center" wrapText="1"/>
      <protection locked="0"/>
    </xf>
    <xf numFmtId="0" fontId="46" fillId="0" borderId="37" xfId="0" applyFont="1" applyBorder="1" applyAlignment="1">
      <alignment horizontal="left" vertical="top"/>
    </xf>
    <xf numFmtId="167" fontId="46" fillId="0" borderId="37" xfId="30" applyNumberFormat="1" applyFont="1" applyBorder="1" applyAlignment="1">
      <alignment horizontal="right" vertical="top"/>
    </xf>
    <xf numFmtId="0" fontId="43" fillId="0" borderId="37" xfId="0" applyFont="1" applyBorder="1" applyAlignment="1">
      <alignment horizontal="left" vertical="top" wrapText="1"/>
    </xf>
    <xf numFmtId="0" fontId="46" fillId="0" borderId="37" xfId="0" applyFont="1" applyBorder="1" applyAlignment="1">
      <alignment horizontal="left" vertical="top" wrapText="1"/>
    </xf>
    <xf numFmtId="0" fontId="46" fillId="0" borderId="37" xfId="0" applyFont="1" applyBorder="1" applyAlignment="1">
      <alignment horizontal="left" vertical="top" wrapText="1"/>
    </xf>
    <xf numFmtId="0" fontId="43" fillId="0" borderId="37" xfId="0" applyFont="1" applyBorder="1" applyAlignment="1">
      <alignment horizontal="right" vertical="top" wrapText="1"/>
    </xf>
  </cellXfs>
  <cellStyles count="31">
    <cellStyle name="Comma" xfId="3" builtinId="3"/>
    <cellStyle name="Comma 2" xfId="2"/>
    <cellStyle name="Comma 2 2" xfId="4"/>
    <cellStyle name="Comma 2 2 2" xfId="7"/>
    <cellStyle name="Comma 3" xfId="5"/>
    <cellStyle name="Comma 3 2" xfId="8"/>
    <cellStyle name="Comma 4" xfId="6"/>
    <cellStyle name="Comma 5" xfId="9"/>
    <cellStyle name="Comma 5 2" xfId="21"/>
    <cellStyle name="Comma 6" xfId="25"/>
    <cellStyle name="Comma 8" xfId="27"/>
    <cellStyle name="Normal" xfId="0" builtinId="0"/>
    <cellStyle name="Normal 11" xfId="17"/>
    <cellStyle name="Normal 12" xfId="19"/>
    <cellStyle name="Normal 14" xfId="28"/>
    <cellStyle name="Normal 2" xfId="1"/>
    <cellStyle name="Normal 3" xfId="10"/>
    <cellStyle name="Normal 3 2" xfId="22"/>
    <cellStyle name="Normal 4" xfId="13"/>
    <cellStyle name="Normal 4 2" xfId="23"/>
    <cellStyle name="Normal 5" xfId="24"/>
    <cellStyle name="Normal 5 2" xfId="15"/>
    <cellStyle name="Normal 6" xfId="20"/>
    <cellStyle name="Normal 8" xfId="16"/>
    <cellStyle name="Normal 8 2" xfId="18"/>
    <cellStyle name="Normal_MVD artabyug" xfId="29"/>
    <cellStyle name="SN_241" xfId="11"/>
    <cellStyle name="SN_b" xfId="30"/>
    <cellStyle name="Обычный 2" xfId="12"/>
    <cellStyle name="Финансовый 2" xfId="26"/>
    <cellStyle name="Финансовый 3" xfId="1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6"/>
  <sheetViews>
    <sheetView topLeftCell="A10" workbookViewId="0">
      <selection activeCell="D15" sqref="D15"/>
    </sheetView>
  </sheetViews>
  <sheetFormatPr defaultColWidth="9.33203125" defaultRowHeight="12.75"/>
  <cols>
    <col min="1" max="1" width="9.33203125" style="3"/>
    <col min="2" max="2" width="11.6640625" style="3" customWidth="1"/>
    <col min="3" max="3" width="12.1640625" style="3" customWidth="1"/>
    <col min="4" max="4" width="60.6640625" style="3" customWidth="1"/>
    <col min="5" max="5" width="53" style="3" customWidth="1"/>
    <col min="6" max="6" width="47.1640625" style="3" customWidth="1"/>
    <col min="7" max="7" width="15" style="3" customWidth="1"/>
    <col min="8" max="8" width="18" style="3" customWidth="1"/>
    <col min="9" max="9" width="18.1640625" style="3" customWidth="1"/>
    <col min="10" max="10" width="17.83203125" style="3" customWidth="1"/>
    <col min="11" max="11" width="11.83203125" style="3" bestFit="1" customWidth="1"/>
    <col min="12" max="16384" width="9.33203125" style="3"/>
  </cols>
  <sheetData>
    <row r="1" spans="1:10" ht="13.5">
      <c r="B1" s="4"/>
      <c r="C1" s="4"/>
      <c r="D1" s="4"/>
      <c r="E1" s="4"/>
      <c r="F1" s="4"/>
      <c r="G1" s="4"/>
      <c r="H1" s="4"/>
      <c r="I1" s="4"/>
    </row>
    <row r="2" spans="1:10" ht="13.5" customHeight="1">
      <c r="B2" s="4"/>
      <c r="C2" s="4"/>
      <c r="D2" s="7"/>
      <c r="E2" s="7"/>
      <c r="F2" s="7"/>
      <c r="G2" s="10"/>
      <c r="H2" s="10"/>
      <c r="I2" s="10"/>
      <c r="J2" s="10" t="s">
        <v>21</v>
      </c>
    </row>
    <row r="3" spans="1:10" ht="16.5" customHeight="1">
      <c r="B3" s="4"/>
      <c r="C3" s="4"/>
      <c r="D3" s="7"/>
      <c r="E3" s="7"/>
      <c r="F3" s="7"/>
      <c r="G3" s="131"/>
      <c r="H3" s="9"/>
      <c r="I3" s="131"/>
      <c r="J3" s="131" t="s">
        <v>91</v>
      </c>
    </row>
    <row r="4" spans="1:10" ht="16.5" customHeight="1">
      <c r="B4" s="4"/>
      <c r="C4" s="4"/>
      <c r="D4" s="7"/>
      <c r="E4" s="7"/>
      <c r="F4" s="7"/>
      <c r="G4" s="131"/>
      <c r="H4" s="9"/>
      <c r="I4" s="131"/>
      <c r="J4" s="131" t="s">
        <v>2</v>
      </c>
    </row>
    <row r="5" spans="1:10" ht="69" customHeight="1">
      <c r="A5" s="188" t="s">
        <v>142</v>
      </c>
      <c r="B5" s="188"/>
      <c r="C5" s="188"/>
      <c r="D5" s="188"/>
      <c r="E5" s="188"/>
      <c r="F5" s="188"/>
      <c r="G5" s="188"/>
      <c r="H5" s="188"/>
      <c r="I5" s="188"/>
      <c r="J5" s="188"/>
    </row>
    <row r="6" spans="1:10" ht="36.75" customHeight="1">
      <c r="B6" s="6"/>
      <c r="C6" s="6"/>
      <c r="D6" s="6"/>
      <c r="E6" s="6"/>
      <c r="F6" s="6"/>
      <c r="G6" s="6"/>
      <c r="H6" s="6"/>
      <c r="I6" s="6"/>
    </row>
    <row r="7" spans="1:10" ht="17.25">
      <c r="B7" s="16"/>
      <c r="C7" s="16"/>
      <c r="D7" s="16"/>
      <c r="E7" s="16"/>
      <c r="F7" s="16"/>
      <c r="G7" s="134"/>
      <c r="H7" s="129"/>
      <c r="I7" s="189" t="s">
        <v>67</v>
      </c>
      <c r="J7" s="189"/>
    </row>
    <row r="8" spans="1:10" s="139" customFormat="1" ht="60" customHeight="1">
      <c r="A8" s="190" t="s">
        <v>63</v>
      </c>
      <c r="B8" s="190" t="s">
        <v>9</v>
      </c>
      <c r="C8" s="190"/>
      <c r="D8" s="190" t="s">
        <v>64</v>
      </c>
      <c r="E8" s="190" t="s">
        <v>65</v>
      </c>
      <c r="F8" s="190" t="s">
        <v>66</v>
      </c>
      <c r="G8" s="185" t="s">
        <v>121</v>
      </c>
      <c r="H8" s="186"/>
      <c r="I8" s="186"/>
      <c r="J8" s="187"/>
    </row>
    <row r="9" spans="1:10" s="139" customFormat="1" ht="32.25" customHeight="1">
      <c r="A9" s="190"/>
      <c r="B9" s="175" t="s">
        <v>40</v>
      </c>
      <c r="C9" s="175" t="s">
        <v>0</v>
      </c>
      <c r="D9" s="190"/>
      <c r="E9" s="190"/>
      <c r="F9" s="190"/>
      <c r="G9" s="176" t="s">
        <v>60</v>
      </c>
      <c r="H9" s="176" t="s">
        <v>61</v>
      </c>
      <c r="I9" s="176" t="s">
        <v>62</v>
      </c>
      <c r="J9" s="176" t="s">
        <v>17</v>
      </c>
    </row>
    <row r="10" spans="1:10" s="12" customFormat="1" ht="17.25">
      <c r="A10" s="184" t="s">
        <v>96</v>
      </c>
      <c r="B10" s="184"/>
      <c r="C10" s="184"/>
      <c r="D10" s="184"/>
      <c r="E10" s="184"/>
      <c r="F10" s="184"/>
      <c r="G10" s="177">
        <f>+G11</f>
        <v>0</v>
      </c>
      <c r="H10" s="177">
        <f t="shared" ref="H10:J10" si="0">+H11</f>
        <v>0</v>
      </c>
      <c r="I10" s="177">
        <f t="shared" si="0"/>
        <v>0</v>
      </c>
      <c r="J10" s="177">
        <f t="shared" si="0"/>
        <v>0</v>
      </c>
    </row>
    <row r="11" spans="1:10" s="12" customFormat="1" ht="17.25">
      <c r="A11" s="184" t="s">
        <v>95</v>
      </c>
      <c r="B11" s="184"/>
      <c r="C11" s="184"/>
      <c r="D11" s="184"/>
      <c r="E11" s="184"/>
      <c r="F11" s="184"/>
      <c r="G11" s="177">
        <f>+G12</f>
        <v>0</v>
      </c>
      <c r="H11" s="177">
        <f t="shared" ref="H11:J11" si="1">+H12</f>
        <v>0</v>
      </c>
      <c r="I11" s="177">
        <f t="shared" si="1"/>
        <v>0</v>
      </c>
      <c r="J11" s="177">
        <f t="shared" si="1"/>
        <v>0</v>
      </c>
    </row>
    <row r="12" spans="1:10" s="12" customFormat="1" ht="51.75">
      <c r="A12" s="178"/>
      <c r="B12" s="179">
        <v>1120</v>
      </c>
      <c r="C12" s="178"/>
      <c r="D12" s="180" t="s">
        <v>112</v>
      </c>
      <c r="E12" s="180" t="s">
        <v>113</v>
      </c>
      <c r="F12" s="180" t="s">
        <v>114</v>
      </c>
      <c r="G12" s="177">
        <f>+G14+G15+G13</f>
        <v>0</v>
      </c>
      <c r="H12" s="177">
        <f t="shared" ref="H12:J12" si="2">+H14+H15+H13</f>
        <v>0</v>
      </c>
      <c r="I12" s="177">
        <f t="shared" si="2"/>
        <v>0</v>
      </c>
      <c r="J12" s="177">
        <f t="shared" si="2"/>
        <v>0</v>
      </c>
    </row>
    <row r="13" spans="1:10" s="12" customFormat="1" ht="138">
      <c r="A13" s="178"/>
      <c r="B13" s="178"/>
      <c r="C13" s="181" t="s">
        <v>149</v>
      </c>
      <c r="D13" s="178" t="s">
        <v>112</v>
      </c>
      <c r="E13" s="178" t="s">
        <v>150</v>
      </c>
      <c r="F13" s="178" t="s">
        <v>120</v>
      </c>
      <c r="G13" s="182">
        <f>+'3'!G22</f>
        <v>0</v>
      </c>
      <c r="H13" s="182">
        <f>+'3'!H22</f>
        <v>0</v>
      </c>
      <c r="I13" s="182">
        <f>+'3'!I22</f>
        <v>-67583.199999999997</v>
      </c>
      <c r="J13" s="182">
        <f>+'3'!J22</f>
        <v>-67583.199999999997</v>
      </c>
    </row>
    <row r="14" spans="1:10" s="12" customFormat="1" ht="103.5">
      <c r="A14" s="178"/>
      <c r="B14" s="178"/>
      <c r="C14" s="181" t="s">
        <v>110</v>
      </c>
      <c r="D14" s="178" t="s">
        <v>115</v>
      </c>
      <c r="E14" s="178" t="s">
        <v>116</v>
      </c>
      <c r="F14" s="178" t="s">
        <v>117</v>
      </c>
      <c r="G14" s="182">
        <f>+'3'!G40</f>
        <v>0</v>
      </c>
      <c r="H14" s="182">
        <f>+'3'!H40</f>
        <v>0</v>
      </c>
      <c r="I14" s="182">
        <f>+'3'!I40</f>
        <v>399583.2</v>
      </c>
      <c r="J14" s="182">
        <f>+'3'!J40</f>
        <v>399583.2</v>
      </c>
    </row>
    <row r="15" spans="1:10" s="12" customFormat="1" ht="103.5">
      <c r="A15" s="178"/>
      <c r="B15" s="178"/>
      <c r="C15" s="181" t="s">
        <v>111</v>
      </c>
      <c r="D15" s="178" t="s">
        <v>118</v>
      </c>
      <c r="E15" s="178" t="s">
        <v>119</v>
      </c>
      <c r="F15" s="178" t="s">
        <v>117</v>
      </c>
      <c r="G15" s="182">
        <f>'3'!G31</f>
        <v>0</v>
      </c>
      <c r="H15" s="182">
        <f>'3'!H31</f>
        <v>0</v>
      </c>
      <c r="I15" s="182">
        <f>'3'!I31</f>
        <v>-332000</v>
      </c>
      <c r="J15" s="182">
        <f>'3'!J31</f>
        <v>-332000</v>
      </c>
    </row>
    <row r="16" spans="1:10" s="12" customFormat="1" ht="17.25">
      <c r="B16" s="45"/>
      <c r="C16" s="45"/>
      <c r="D16" s="49"/>
      <c r="E16" s="49"/>
      <c r="F16" s="49"/>
      <c r="G16" s="50"/>
      <c r="H16" s="50"/>
    </row>
  </sheetData>
  <mergeCells count="10">
    <mergeCell ref="A11:F11"/>
    <mergeCell ref="A10:F10"/>
    <mergeCell ref="G8:J8"/>
    <mergeCell ref="A5:J5"/>
    <mergeCell ref="I7:J7"/>
    <mergeCell ref="A8:A9"/>
    <mergeCell ref="B8:C8"/>
    <mergeCell ref="D8:D9"/>
    <mergeCell ref="E8:E9"/>
    <mergeCell ref="F8:F9"/>
  </mergeCells>
  <pageMargins left="0" right="0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16"/>
  <sheetViews>
    <sheetView workbookViewId="0">
      <selection activeCell="H15" sqref="H15"/>
    </sheetView>
  </sheetViews>
  <sheetFormatPr defaultRowHeight="13.5"/>
  <cols>
    <col min="1" max="1" width="11.33203125" style="1" customWidth="1"/>
    <col min="2" max="2" width="13.1640625" style="1" customWidth="1"/>
    <col min="3" max="3" width="70.5" style="1" customWidth="1"/>
    <col min="4" max="4" width="21.6640625" style="1" customWidth="1"/>
    <col min="5" max="5" width="22" style="1" customWidth="1"/>
    <col min="6" max="6" width="23.83203125" style="1" customWidth="1"/>
    <col min="7" max="7" width="21.6640625" style="1" customWidth="1"/>
    <col min="8" max="8" width="18.83203125" style="1" customWidth="1"/>
    <col min="9" max="9" width="32.83203125" style="1" customWidth="1"/>
    <col min="10" max="16384" width="9.33203125" style="1"/>
  </cols>
  <sheetData>
    <row r="1" spans="1:44">
      <c r="D1" s="88"/>
      <c r="E1" s="88"/>
      <c r="F1" s="89"/>
      <c r="G1" s="89"/>
      <c r="H1" s="90" t="s">
        <v>34</v>
      </c>
      <c r="I1" s="91"/>
    </row>
    <row r="2" spans="1:44">
      <c r="D2" s="89"/>
      <c r="E2" s="89"/>
      <c r="F2" s="89"/>
      <c r="G2" s="89"/>
      <c r="H2" s="90" t="s">
        <v>68</v>
      </c>
      <c r="Z2" s="92"/>
      <c r="AA2" s="92"/>
      <c r="AB2" s="92"/>
      <c r="AC2" s="92"/>
      <c r="AD2" s="92"/>
      <c r="AE2" s="92"/>
      <c r="AF2" s="92"/>
      <c r="AG2" s="92"/>
      <c r="AH2" s="92"/>
      <c r="AI2" s="92"/>
      <c r="AJ2" s="92"/>
      <c r="AK2" s="92"/>
      <c r="AL2" s="92"/>
      <c r="AM2" s="92"/>
      <c r="AN2" s="92"/>
      <c r="AO2" s="92"/>
      <c r="AP2" s="92"/>
      <c r="AQ2" s="92"/>
      <c r="AR2" s="92"/>
    </row>
    <row r="3" spans="1:44">
      <c r="D3" s="89"/>
      <c r="E3" s="89"/>
      <c r="F3" s="89"/>
      <c r="G3" s="89"/>
      <c r="H3" s="93" t="s">
        <v>35</v>
      </c>
      <c r="Z3" s="92"/>
      <c r="AA3" s="92"/>
      <c r="AB3" s="92"/>
      <c r="AC3" s="92"/>
      <c r="AD3" s="92"/>
      <c r="AE3" s="92"/>
      <c r="AF3" s="92"/>
      <c r="AG3" s="92"/>
      <c r="AH3" s="92"/>
      <c r="AI3" s="92"/>
      <c r="AJ3" s="92"/>
      <c r="AK3" s="92"/>
      <c r="AL3" s="92"/>
      <c r="AM3" s="92"/>
      <c r="AN3" s="92"/>
      <c r="AO3" s="92"/>
      <c r="AP3" s="92"/>
      <c r="AQ3" s="92"/>
      <c r="AR3" s="92"/>
    </row>
    <row r="4" spans="1:44">
      <c r="D4" s="191"/>
      <c r="E4" s="191"/>
      <c r="F4" s="191"/>
      <c r="G4" s="91"/>
      <c r="H4" s="91"/>
      <c r="I4" s="91"/>
    </row>
    <row r="5" spans="1:44">
      <c r="D5" s="191"/>
      <c r="E5" s="191"/>
      <c r="F5" s="191"/>
      <c r="G5" s="91"/>
      <c r="H5" s="91"/>
      <c r="I5" s="91"/>
    </row>
    <row r="6" spans="1:44" ht="40.5" customHeight="1">
      <c r="A6" s="188" t="s">
        <v>143</v>
      </c>
      <c r="B6" s="188"/>
      <c r="C6" s="188"/>
      <c r="D6" s="188"/>
      <c r="E6" s="188"/>
      <c r="F6" s="188"/>
      <c r="G6" s="188"/>
      <c r="H6" s="188"/>
      <c r="I6" s="94"/>
    </row>
    <row r="7" spans="1:44" ht="17.25">
      <c r="A7" s="2"/>
      <c r="B7" s="83"/>
      <c r="C7" s="83"/>
      <c r="D7" s="83"/>
      <c r="E7" s="83"/>
      <c r="F7" s="83"/>
      <c r="G7" s="192" t="s">
        <v>36</v>
      </c>
      <c r="H7" s="192"/>
      <c r="I7" s="94"/>
    </row>
    <row r="8" spans="1:44" ht="34.5" customHeight="1">
      <c r="A8" s="193" t="s">
        <v>37</v>
      </c>
      <c r="B8" s="193"/>
      <c r="C8" s="194" t="s">
        <v>38</v>
      </c>
      <c r="D8" s="194" t="s">
        <v>39</v>
      </c>
      <c r="E8" s="195" t="s">
        <v>122</v>
      </c>
      <c r="F8" s="196"/>
      <c r="G8" s="196"/>
      <c r="H8" s="197"/>
      <c r="I8" s="94"/>
    </row>
    <row r="9" spans="1:44" ht="17.25" customHeight="1">
      <c r="A9" s="193"/>
      <c r="B9" s="193"/>
      <c r="C9" s="194"/>
      <c r="D9" s="194"/>
      <c r="E9" s="198"/>
      <c r="F9" s="199"/>
      <c r="G9" s="199"/>
      <c r="H9" s="200"/>
    </row>
    <row r="10" spans="1:44" ht="103.5">
      <c r="A10" s="95" t="s">
        <v>40</v>
      </c>
      <c r="B10" s="95" t="s">
        <v>0</v>
      </c>
      <c r="C10" s="194"/>
      <c r="D10" s="194"/>
      <c r="E10" s="87" t="s">
        <v>41</v>
      </c>
      <c r="F10" s="96" t="s">
        <v>42</v>
      </c>
      <c r="G10" s="96" t="s">
        <v>43</v>
      </c>
      <c r="H10" s="87" t="s">
        <v>44</v>
      </c>
    </row>
    <row r="11" spans="1:44" ht="17.25">
      <c r="A11" s="97"/>
      <c r="B11" s="97"/>
      <c r="C11" s="98" t="s">
        <v>39</v>
      </c>
      <c r="D11" s="99">
        <f>+D13</f>
        <v>67583.200000000012</v>
      </c>
      <c r="E11" s="99">
        <f>+E13</f>
        <v>-332000</v>
      </c>
      <c r="F11" s="99">
        <f>+F13</f>
        <v>0</v>
      </c>
      <c r="G11" s="99">
        <f>+G13</f>
        <v>0</v>
      </c>
      <c r="H11" s="99">
        <f>+H13</f>
        <v>399583.2</v>
      </c>
    </row>
    <row r="12" spans="1:44" ht="17.25">
      <c r="A12" s="97"/>
      <c r="B12" s="97"/>
      <c r="C12" s="100" t="s">
        <v>45</v>
      </c>
      <c r="D12" s="101"/>
      <c r="E12" s="101"/>
      <c r="F12" s="101"/>
      <c r="G12" s="101"/>
      <c r="H12" s="101"/>
    </row>
    <row r="13" spans="1:44" ht="17.25">
      <c r="A13" s="102"/>
      <c r="B13" s="102"/>
      <c r="C13" s="103" t="s">
        <v>46</v>
      </c>
      <c r="D13" s="51">
        <f>+D15+D16</f>
        <v>67583.200000000012</v>
      </c>
      <c r="E13" s="51">
        <f>+E16+E15</f>
        <v>-332000</v>
      </c>
      <c r="F13" s="51">
        <f t="shared" ref="F13:H13" si="0">+F16+F15</f>
        <v>0</v>
      </c>
      <c r="G13" s="51">
        <f t="shared" si="0"/>
        <v>0</v>
      </c>
      <c r="H13" s="51">
        <f t="shared" si="0"/>
        <v>399583.2</v>
      </c>
    </row>
    <row r="14" spans="1:44" ht="17.25">
      <c r="A14" s="102"/>
      <c r="B14" s="102"/>
      <c r="C14" s="104" t="s">
        <v>47</v>
      </c>
      <c r="D14" s="51"/>
      <c r="E14" s="51"/>
      <c r="F14" s="51"/>
      <c r="G14" s="51"/>
      <c r="H14" s="51"/>
    </row>
    <row r="15" spans="1:44" ht="69">
      <c r="A15" s="105">
        <v>1120</v>
      </c>
      <c r="B15" s="105">
        <v>31002</v>
      </c>
      <c r="C15" s="35" t="s">
        <v>106</v>
      </c>
      <c r="D15" s="51">
        <f>SUM(F15:H15)</f>
        <v>399583.2</v>
      </c>
      <c r="E15" s="51">
        <f>+'3'!J21</f>
        <v>0</v>
      </c>
      <c r="F15" s="51">
        <v>0</v>
      </c>
      <c r="G15" s="51"/>
      <c r="H15" s="51">
        <f>+'3'!J40</f>
        <v>399583.2</v>
      </c>
      <c r="I15" s="106"/>
    </row>
    <row r="16" spans="1:44" ht="34.5">
      <c r="A16" s="105">
        <v>1120</v>
      </c>
      <c r="B16" s="105">
        <v>31008</v>
      </c>
      <c r="C16" s="35" t="s">
        <v>102</v>
      </c>
      <c r="D16" s="51">
        <f>SUM(E16:H16)</f>
        <v>-332000</v>
      </c>
      <c r="E16" s="51">
        <f>+'3'!J31</f>
        <v>-332000</v>
      </c>
      <c r="F16" s="51">
        <v>0</v>
      </c>
      <c r="G16" s="51"/>
      <c r="H16" s="51"/>
      <c r="I16" s="106"/>
    </row>
  </sheetData>
  <mergeCells count="8">
    <mergeCell ref="D4:F4"/>
    <mergeCell ref="D5:F5"/>
    <mergeCell ref="A6:H6"/>
    <mergeCell ref="G7:H7"/>
    <mergeCell ref="A8:B9"/>
    <mergeCell ref="C8:C10"/>
    <mergeCell ref="D8:D10"/>
    <mergeCell ref="E8:H9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8"/>
  <sheetViews>
    <sheetView topLeftCell="A19" zoomScaleNormal="100" zoomScaleSheetLayoutView="100" workbookViewId="0">
      <selection activeCell="J30" sqref="J30"/>
    </sheetView>
  </sheetViews>
  <sheetFormatPr defaultColWidth="9.33203125" defaultRowHeight="12.75"/>
  <cols>
    <col min="1" max="1" width="6.83203125" style="5" customWidth="1"/>
    <col min="2" max="2" width="7.33203125" style="5" customWidth="1"/>
    <col min="3" max="3" width="8.83203125" style="5" customWidth="1"/>
    <col min="4" max="4" width="7.5" style="5" customWidth="1"/>
    <col min="5" max="5" width="9.83203125" style="5" customWidth="1"/>
    <col min="6" max="6" width="83.33203125" style="5" customWidth="1"/>
    <col min="7" max="7" width="22.33203125" style="5" customWidth="1"/>
    <col min="8" max="8" width="22.83203125" style="5" customWidth="1"/>
    <col min="9" max="9" width="20.83203125" style="5" customWidth="1"/>
    <col min="10" max="10" width="20.1640625" style="14" customWidth="1"/>
    <col min="11" max="11" width="14" style="5" bestFit="1" customWidth="1"/>
    <col min="12" max="12" width="15.5" style="5" bestFit="1" customWidth="1"/>
    <col min="13" max="13" width="15" style="5" bestFit="1" customWidth="1"/>
    <col min="14" max="14" width="14" style="5" bestFit="1" customWidth="1"/>
    <col min="15" max="15" width="14.33203125" style="5" bestFit="1" customWidth="1"/>
    <col min="16" max="16" width="13.1640625" style="5" customWidth="1"/>
    <col min="17" max="17" width="9.33203125" style="5"/>
    <col min="18" max="18" width="12.6640625" style="5" bestFit="1" customWidth="1"/>
    <col min="19" max="16384" width="9.33203125" style="5"/>
  </cols>
  <sheetData>
    <row r="1" spans="1:18" ht="14.45" customHeight="1">
      <c r="A1" s="4"/>
      <c r="B1" s="4"/>
      <c r="C1" s="4"/>
      <c r="D1" s="4"/>
      <c r="E1" s="4"/>
      <c r="J1" s="8" t="s">
        <v>56</v>
      </c>
      <c r="K1" s="8"/>
    </row>
    <row r="2" spans="1:18" ht="14.45" customHeight="1">
      <c r="E2" s="4"/>
      <c r="J2" s="13" t="s">
        <v>91</v>
      </c>
      <c r="K2" s="9"/>
    </row>
    <row r="3" spans="1:18" ht="14.45" customHeight="1">
      <c r="E3" s="4"/>
      <c r="J3" s="13" t="s">
        <v>2</v>
      </c>
      <c r="K3" s="9"/>
    </row>
    <row r="4" spans="1:18" ht="14.45" customHeight="1">
      <c r="E4" s="4"/>
    </row>
    <row r="5" spans="1:18" ht="14.45" customHeight="1">
      <c r="A5" s="4"/>
      <c r="B5" s="4"/>
      <c r="C5" s="7"/>
      <c r="D5" s="7"/>
      <c r="E5" s="4"/>
    </row>
    <row r="6" spans="1:18" ht="35.25" customHeight="1">
      <c r="A6" s="188" t="s">
        <v>92</v>
      </c>
      <c r="B6" s="188"/>
      <c r="C6" s="188"/>
      <c r="D6" s="188"/>
      <c r="E6" s="188"/>
      <c r="F6" s="188"/>
      <c r="G6" s="188"/>
      <c r="H6" s="188"/>
      <c r="I6" s="188"/>
      <c r="J6" s="188"/>
    </row>
    <row r="7" spans="1:18" ht="14.45" customHeight="1">
      <c r="A7" s="16"/>
      <c r="B7" s="16"/>
      <c r="C7" s="16"/>
      <c r="D7" s="16"/>
      <c r="E7" s="17"/>
      <c r="F7" s="17"/>
      <c r="G7" s="17"/>
      <c r="H7" s="17"/>
      <c r="I7" s="17"/>
      <c r="J7" s="84" t="s">
        <v>6</v>
      </c>
    </row>
    <row r="8" spans="1:18" s="11" customFormat="1" ht="107.25" customHeight="1">
      <c r="A8" s="206" t="s">
        <v>8</v>
      </c>
      <c r="B8" s="207"/>
      <c r="C8" s="208"/>
      <c r="D8" s="205" t="s">
        <v>9</v>
      </c>
      <c r="E8" s="205"/>
      <c r="F8" s="205" t="s">
        <v>18</v>
      </c>
      <c r="G8" s="209" t="s">
        <v>20</v>
      </c>
      <c r="H8" s="210"/>
      <c r="I8" s="210"/>
      <c r="J8" s="211"/>
    </row>
    <row r="9" spans="1:18" s="11" customFormat="1" ht="51.75">
      <c r="A9" s="18" t="s">
        <v>10</v>
      </c>
      <c r="B9" s="19" t="s">
        <v>11</v>
      </c>
      <c r="C9" s="18" t="s">
        <v>12</v>
      </c>
      <c r="D9" s="20" t="s">
        <v>13</v>
      </c>
      <c r="E9" s="20" t="s">
        <v>14</v>
      </c>
      <c r="F9" s="205"/>
      <c r="G9" s="140" t="s">
        <v>60</v>
      </c>
      <c r="H9" s="140" t="s">
        <v>61</v>
      </c>
      <c r="I9" s="140" t="s">
        <v>62</v>
      </c>
      <c r="J9" s="140" t="s">
        <v>17</v>
      </c>
    </row>
    <row r="10" spans="1:18" s="11" customFormat="1" ht="17.25">
      <c r="A10" s="21"/>
      <c r="B10" s="22"/>
      <c r="C10" s="23"/>
      <c r="D10" s="22"/>
      <c r="E10" s="20"/>
      <c r="F10" s="33" t="s">
        <v>15</v>
      </c>
      <c r="G10" s="29">
        <f>G12</f>
        <v>0</v>
      </c>
      <c r="H10" s="29">
        <f t="shared" ref="H10:J10" si="0">H12</f>
        <v>0</v>
      </c>
      <c r="I10" s="29">
        <f t="shared" si="0"/>
        <v>0</v>
      </c>
      <c r="J10" s="29">
        <f t="shared" si="0"/>
        <v>0</v>
      </c>
    </row>
    <row r="11" spans="1:18" s="11" customFormat="1" ht="17.25">
      <c r="A11" s="24"/>
      <c r="B11" s="25"/>
      <c r="C11" s="26"/>
      <c r="D11" s="25"/>
      <c r="E11" s="27"/>
      <c r="F11" s="28" t="s">
        <v>16</v>
      </c>
      <c r="G11" s="34"/>
      <c r="H11" s="34"/>
      <c r="I11" s="34"/>
      <c r="J11" s="34"/>
    </row>
    <row r="12" spans="1:18" s="12" customFormat="1" ht="34.5">
      <c r="A12" s="141" t="s">
        <v>98</v>
      </c>
      <c r="B12" s="142"/>
      <c r="C12" s="143"/>
      <c r="D12" s="46"/>
      <c r="E12" s="48"/>
      <c r="F12" s="160" t="s">
        <v>97</v>
      </c>
      <c r="G12" s="39">
        <f t="shared" ref="G12" si="1">G14</f>
        <v>0</v>
      </c>
      <c r="H12" s="39">
        <f t="shared" ref="H12:J12" si="2">H14</f>
        <v>0</v>
      </c>
      <c r="I12" s="39">
        <f t="shared" ref="I12" si="3">I14</f>
        <v>0</v>
      </c>
      <c r="J12" s="39">
        <f t="shared" si="2"/>
        <v>0</v>
      </c>
    </row>
    <row r="13" spans="1:18" s="12" customFormat="1" ht="14.25" customHeight="1">
      <c r="A13" s="144"/>
      <c r="B13" s="145"/>
      <c r="C13" s="146"/>
      <c r="D13" s="41"/>
      <c r="E13" s="43"/>
      <c r="F13" s="36" t="s">
        <v>16</v>
      </c>
      <c r="G13" s="39"/>
      <c r="H13" s="39"/>
      <c r="I13" s="39"/>
      <c r="J13" s="39"/>
    </row>
    <row r="14" spans="1:18" s="12" customFormat="1" ht="17.25">
      <c r="A14" s="77"/>
      <c r="B14" s="201" t="s">
        <v>99</v>
      </c>
      <c r="C14" s="147"/>
      <c r="D14" s="73"/>
      <c r="E14" s="73"/>
      <c r="F14" s="150" t="s">
        <v>100</v>
      </c>
      <c r="G14" s="39">
        <f t="shared" ref="G14" si="4">G16</f>
        <v>0</v>
      </c>
      <c r="H14" s="39">
        <f t="shared" ref="H14:J14" si="5">H16</f>
        <v>0</v>
      </c>
      <c r="I14" s="39">
        <f t="shared" ref="I14" si="6">I16</f>
        <v>0</v>
      </c>
      <c r="J14" s="39">
        <f t="shared" si="5"/>
        <v>0</v>
      </c>
      <c r="R14" s="42"/>
    </row>
    <row r="15" spans="1:18" s="12" customFormat="1" ht="13.5" customHeight="1">
      <c r="A15" s="77"/>
      <c r="B15" s="202"/>
      <c r="C15" s="148"/>
      <c r="D15" s="74"/>
      <c r="E15" s="74"/>
      <c r="F15" s="36" t="s">
        <v>16</v>
      </c>
      <c r="G15" s="39"/>
      <c r="H15" s="39"/>
      <c r="I15" s="39"/>
      <c r="J15" s="39"/>
    </row>
    <row r="16" spans="1:18" s="12" customFormat="1" ht="17.25">
      <c r="A16" s="77"/>
      <c r="B16" s="203"/>
      <c r="C16" s="201" t="s">
        <v>19</v>
      </c>
      <c r="D16" s="73"/>
      <c r="E16" s="73"/>
      <c r="F16" s="150" t="s">
        <v>100</v>
      </c>
      <c r="G16" s="39">
        <f t="shared" ref="G16" si="7">G20</f>
        <v>0</v>
      </c>
      <c r="H16" s="39">
        <f t="shared" ref="H16:J16" si="8">H20</f>
        <v>0</v>
      </c>
      <c r="I16" s="39">
        <f t="shared" ref="I16" si="9">I20</f>
        <v>0</v>
      </c>
      <c r="J16" s="39">
        <f t="shared" si="8"/>
        <v>0</v>
      </c>
    </row>
    <row r="17" spans="1:10" s="12" customFormat="1" ht="13.5" customHeight="1">
      <c r="A17" s="77"/>
      <c r="B17" s="203"/>
      <c r="C17" s="202"/>
      <c r="D17" s="74"/>
      <c r="E17" s="74"/>
      <c r="F17" s="37" t="s">
        <v>16</v>
      </c>
      <c r="G17" s="39"/>
      <c r="H17" s="39"/>
      <c r="I17" s="39"/>
      <c r="J17" s="39"/>
    </row>
    <row r="18" spans="1:10" s="12" customFormat="1" ht="17.25">
      <c r="A18" s="77"/>
      <c r="B18" s="203"/>
      <c r="C18" s="202"/>
      <c r="D18" s="75"/>
      <c r="E18" s="75"/>
      <c r="F18" s="149" t="s">
        <v>7</v>
      </c>
      <c r="G18" s="39">
        <f t="shared" ref="G18" si="10">G20</f>
        <v>0</v>
      </c>
      <c r="H18" s="39">
        <f t="shared" ref="H18:J18" si="11">H20</f>
        <v>0</v>
      </c>
      <c r="I18" s="39">
        <f t="shared" ref="I18" si="12">I20</f>
        <v>0</v>
      </c>
      <c r="J18" s="39">
        <f t="shared" si="11"/>
        <v>0</v>
      </c>
    </row>
    <row r="19" spans="1:10" s="12" customFormat="1" ht="13.5" customHeight="1">
      <c r="A19" s="77"/>
      <c r="B19" s="203"/>
      <c r="C19" s="202"/>
      <c r="D19" s="74"/>
      <c r="E19" s="74"/>
      <c r="F19" s="37" t="s">
        <v>16</v>
      </c>
      <c r="G19" s="39"/>
      <c r="H19" s="39"/>
      <c r="I19" s="39"/>
      <c r="J19" s="39"/>
    </row>
    <row r="20" spans="1:10" s="38" customFormat="1" ht="17.25">
      <c r="A20" s="77"/>
      <c r="B20" s="203"/>
      <c r="C20" s="202"/>
      <c r="D20" s="76">
        <v>1120</v>
      </c>
      <c r="E20" s="204"/>
      <c r="F20" s="137" t="s">
        <v>101</v>
      </c>
      <c r="G20" s="39">
        <f>G31+G40+G22</f>
        <v>0</v>
      </c>
      <c r="H20" s="39">
        <f t="shared" ref="H20:J20" si="13">H31+H40+H22</f>
        <v>0</v>
      </c>
      <c r="I20" s="39">
        <f t="shared" si="13"/>
        <v>0</v>
      </c>
      <c r="J20" s="39">
        <f t="shared" si="13"/>
        <v>0</v>
      </c>
    </row>
    <row r="21" spans="1:10" s="38" customFormat="1" ht="17.25">
      <c r="A21" s="77"/>
      <c r="B21" s="203"/>
      <c r="C21" s="202"/>
      <c r="D21" s="76"/>
      <c r="E21" s="204"/>
      <c r="F21" s="30" t="s">
        <v>1</v>
      </c>
      <c r="G21" s="39"/>
      <c r="H21" s="39"/>
      <c r="I21" s="39"/>
      <c r="J21" s="39"/>
    </row>
    <row r="22" spans="1:10" s="38" customFormat="1" ht="17.25">
      <c r="A22" s="77"/>
      <c r="B22" s="203"/>
      <c r="C22" s="202"/>
      <c r="D22" s="76"/>
      <c r="E22" s="71">
        <v>11001</v>
      </c>
      <c r="F22" s="137" t="s">
        <v>101</v>
      </c>
      <c r="G22" s="39">
        <f t="shared" ref="G22:J22" si="14">G24</f>
        <v>0</v>
      </c>
      <c r="H22" s="39">
        <f t="shared" si="14"/>
        <v>0</v>
      </c>
      <c r="I22" s="39">
        <f t="shared" si="14"/>
        <v>-67583.199999999997</v>
      </c>
      <c r="J22" s="39">
        <f t="shared" si="14"/>
        <v>-67583.199999999997</v>
      </c>
    </row>
    <row r="23" spans="1:10" s="38" customFormat="1" ht="17.25">
      <c r="A23" s="77"/>
      <c r="B23" s="203"/>
      <c r="C23" s="202"/>
      <c r="D23" s="76"/>
      <c r="E23" s="82"/>
      <c r="F23" s="30" t="s">
        <v>3</v>
      </c>
      <c r="G23" s="39"/>
      <c r="H23" s="39"/>
      <c r="I23" s="39"/>
      <c r="J23" s="39"/>
    </row>
    <row r="24" spans="1:10" s="38" customFormat="1" ht="34.5">
      <c r="A24" s="77"/>
      <c r="B24" s="203"/>
      <c r="C24" s="202"/>
      <c r="D24" s="76"/>
      <c r="E24" s="82"/>
      <c r="F24" s="161" t="s">
        <v>107</v>
      </c>
      <c r="G24" s="39">
        <f t="shared" ref="G24:J24" si="15">G26</f>
        <v>0</v>
      </c>
      <c r="H24" s="39">
        <f t="shared" si="15"/>
        <v>0</v>
      </c>
      <c r="I24" s="39">
        <f t="shared" si="15"/>
        <v>-67583.199999999997</v>
      </c>
      <c r="J24" s="39">
        <f t="shared" si="15"/>
        <v>-67583.199999999997</v>
      </c>
    </row>
    <row r="25" spans="1:10" s="38" customFormat="1" ht="34.5">
      <c r="A25" s="77"/>
      <c r="B25" s="203"/>
      <c r="C25" s="202"/>
      <c r="D25" s="76"/>
      <c r="E25" s="82"/>
      <c r="F25" s="40" t="s">
        <v>4</v>
      </c>
      <c r="G25" s="39"/>
      <c r="H25" s="39"/>
      <c r="I25" s="39"/>
      <c r="J25" s="39"/>
    </row>
    <row r="26" spans="1:10" s="38" customFormat="1" ht="17.25">
      <c r="A26" s="77"/>
      <c r="B26" s="203"/>
      <c r="C26" s="202"/>
      <c r="D26" s="76"/>
      <c r="E26" s="82"/>
      <c r="F26" s="30" t="s">
        <v>5</v>
      </c>
      <c r="G26" s="39">
        <f t="shared" ref="G26:J29" si="16">G27</f>
        <v>0</v>
      </c>
      <c r="H26" s="39">
        <f t="shared" si="16"/>
        <v>0</v>
      </c>
      <c r="I26" s="39">
        <f t="shared" si="16"/>
        <v>-67583.199999999997</v>
      </c>
      <c r="J26" s="39">
        <f t="shared" si="16"/>
        <v>-67583.199999999997</v>
      </c>
    </row>
    <row r="27" spans="1:10" s="38" customFormat="1" ht="17.25">
      <c r="A27" s="77"/>
      <c r="B27" s="203"/>
      <c r="C27" s="202"/>
      <c r="D27" s="76"/>
      <c r="E27" s="82"/>
      <c r="F27" s="79" t="s">
        <v>145</v>
      </c>
      <c r="G27" s="47">
        <f t="shared" si="16"/>
        <v>0</v>
      </c>
      <c r="H27" s="47">
        <f t="shared" si="16"/>
        <v>0</v>
      </c>
      <c r="I27" s="47">
        <f t="shared" si="16"/>
        <v>-67583.199999999997</v>
      </c>
      <c r="J27" s="47">
        <f t="shared" si="16"/>
        <v>-67583.199999999997</v>
      </c>
    </row>
    <row r="28" spans="1:10" s="38" customFormat="1" ht="17.25">
      <c r="A28" s="77"/>
      <c r="B28" s="203"/>
      <c r="C28" s="202"/>
      <c r="D28" s="76"/>
      <c r="E28" s="81"/>
      <c r="F28" s="79" t="s">
        <v>146</v>
      </c>
      <c r="G28" s="47">
        <f t="shared" si="16"/>
        <v>0</v>
      </c>
      <c r="H28" s="47">
        <f t="shared" si="16"/>
        <v>0</v>
      </c>
      <c r="I28" s="47">
        <f t="shared" si="16"/>
        <v>-67583.199999999997</v>
      </c>
      <c r="J28" s="47">
        <f t="shared" si="16"/>
        <v>-67583.199999999997</v>
      </c>
    </row>
    <row r="29" spans="1:10" s="38" customFormat="1" ht="17.25">
      <c r="A29" s="77"/>
      <c r="B29" s="203"/>
      <c r="C29" s="202"/>
      <c r="D29" s="76"/>
      <c r="E29" s="81"/>
      <c r="F29" s="79" t="s">
        <v>147</v>
      </c>
      <c r="G29" s="47">
        <f t="shared" si="16"/>
        <v>0</v>
      </c>
      <c r="H29" s="47">
        <f t="shared" si="16"/>
        <v>0</v>
      </c>
      <c r="I29" s="47">
        <f t="shared" si="16"/>
        <v>-67583.199999999997</v>
      </c>
      <c r="J29" s="47">
        <f t="shared" si="16"/>
        <v>-67583.199999999997</v>
      </c>
    </row>
    <row r="30" spans="1:10" s="38" customFormat="1" ht="17.25">
      <c r="A30" s="77"/>
      <c r="B30" s="203"/>
      <c r="C30" s="202"/>
      <c r="D30" s="76"/>
      <c r="E30" s="81"/>
      <c r="F30" s="79" t="s">
        <v>148</v>
      </c>
      <c r="G30" s="47">
        <v>0</v>
      </c>
      <c r="H30" s="47">
        <v>0</v>
      </c>
      <c r="I30" s="47">
        <v>-67583.199999999997</v>
      </c>
      <c r="J30" s="47">
        <v>-67583.199999999997</v>
      </c>
    </row>
    <row r="31" spans="1:10" s="38" customFormat="1" ht="34.5">
      <c r="A31" s="77"/>
      <c r="B31" s="203"/>
      <c r="C31" s="202"/>
      <c r="D31" s="76"/>
      <c r="E31" s="71">
        <v>31008</v>
      </c>
      <c r="F31" s="137" t="s">
        <v>102</v>
      </c>
      <c r="G31" s="39">
        <f t="shared" ref="G31" si="17">G33</f>
        <v>0</v>
      </c>
      <c r="H31" s="39">
        <f t="shared" ref="H31:J31" si="18">H33</f>
        <v>0</v>
      </c>
      <c r="I31" s="39">
        <f t="shared" ref="I31" si="19">I33</f>
        <v>-332000</v>
      </c>
      <c r="J31" s="39">
        <f t="shared" si="18"/>
        <v>-332000</v>
      </c>
    </row>
    <row r="32" spans="1:10" s="38" customFormat="1" ht="17.25">
      <c r="A32" s="77"/>
      <c r="B32" s="203"/>
      <c r="C32" s="202"/>
      <c r="D32" s="76"/>
      <c r="E32" s="72"/>
      <c r="F32" s="30" t="s">
        <v>3</v>
      </c>
      <c r="G32" s="39"/>
      <c r="H32" s="39"/>
      <c r="I32" s="39"/>
      <c r="J32" s="39"/>
    </row>
    <row r="33" spans="1:10" s="38" customFormat="1" ht="17.25">
      <c r="A33" s="77"/>
      <c r="B33" s="203"/>
      <c r="C33" s="202"/>
      <c r="D33" s="76"/>
      <c r="E33" s="72"/>
      <c r="F33" s="31" t="s">
        <v>103</v>
      </c>
      <c r="G33" s="39">
        <f t="shared" ref="G33" si="20">G35</f>
        <v>0</v>
      </c>
      <c r="H33" s="39">
        <f t="shared" ref="H33:J33" si="21">H35</f>
        <v>0</v>
      </c>
      <c r="I33" s="39">
        <f t="shared" ref="I33" si="22">I35</f>
        <v>-332000</v>
      </c>
      <c r="J33" s="39">
        <f t="shared" si="21"/>
        <v>-332000</v>
      </c>
    </row>
    <row r="34" spans="1:10" s="38" customFormat="1" ht="34.5">
      <c r="A34" s="77"/>
      <c r="B34" s="203"/>
      <c r="C34" s="202"/>
      <c r="D34" s="76"/>
      <c r="E34" s="72"/>
      <c r="F34" s="40" t="s">
        <v>4</v>
      </c>
      <c r="G34" s="39"/>
      <c r="H34" s="39"/>
      <c r="I34" s="39"/>
      <c r="J34" s="39"/>
    </row>
    <row r="35" spans="1:10" s="38" customFormat="1" ht="17.25">
      <c r="A35" s="77"/>
      <c r="B35" s="203"/>
      <c r="C35" s="202"/>
      <c r="D35" s="76"/>
      <c r="E35" s="72"/>
      <c r="F35" s="30" t="s">
        <v>5</v>
      </c>
      <c r="G35" s="39">
        <f t="shared" ref="G35:G38" si="23">G36</f>
        <v>0</v>
      </c>
      <c r="H35" s="39">
        <f t="shared" ref="H35:J35" si="24">H36</f>
        <v>0</v>
      </c>
      <c r="I35" s="39">
        <f t="shared" si="24"/>
        <v>-332000</v>
      </c>
      <c r="J35" s="39">
        <f t="shared" si="24"/>
        <v>-332000</v>
      </c>
    </row>
    <row r="36" spans="1:10" s="38" customFormat="1" ht="17.25">
      <c r="A36" s="77"/>
      <c r="B36" s="203"/>
      <c r="C36" s="202"/>
      <c r="D36" s="76"/>
      <c r="E36" s="72"/>
      <c r="F36" s="79" t="s">
        <v>57</v>
      </c>
      <c r="G36" s="47">
        <f t="shared" si="23"/>
        <v>0</v>
      </c>
      <c r="H36" s="47">
        <f t="shared" ref="H36:J36" si="25">H37</f>
        <v>0</v>
      </c>
      <c r="I36" s="47">
        <f t="shared" si="25"/>
        <v>-332000</v>
      </c>
      <c r="J36" s="47">
        <f t="shared" si="25"/>
        <v>-332000</v>
      </c>
    </row>
    <row r="37" spans="1:10" s="38" customFormat="1" ht="17.25">
      <c r="A37" s="77"/>
      <c r="B37" s="203"/>
      <c r="C37" s="202"/>
      <c r="D37" s="76"/>
      <c r="E37" s="81"/>
      <c r="F37" s="79" t="s">
        <v>58</v>
      </c>
      <c r="G37" s="47">
        <f t="shared" si="23"/>
        <v>0</v>
      </c>
      <c r="H37" s="47">
        <f t="shared" ref="H37:J37" si="26">H38</f>
        <v>0</v>
      </c>
      <c r="I37" s="47">
        <f t="shared" si="26"/>
        <v>-332000</v>
      </c>
      <c r="J37" s="47">
        <f t="shared" si="26"/>
        <v>-332000</v>
      </c>
    </row>
    <row r="38" spans="1:10" s="38" customFormat="1" ht="17.25">
      <c r="A38" s="77"/>
      <c r="B38" s="203"/>
      <c r="C38" s="202"/>
      <c r="D38" s="76"/>
      <c r="E38" s="81"/>
      <c r="F38" s="79" t="s">
        <v>104</v>
      </c>
      <c r="G38" s="47">
        <f t="shared" si="23"/>
        <v>0</v>
      </c>
      <c r="H38" s="47">
        <f t="shared" ref="H38:J38" si="27">H39</f>
        <v>0</v>
      </c>
      <c r="I38" s="47">
        <f t="shared" si="27"/>
        <v>-332000</v>
      </c>
      <c r="J38" s="47">
        <f t="shared" si="27"/>
        <v>-332000</v>
      </c>
    </row>
    <row r="39" spans="1:10" s="38" customFormat="1" ht="17.25">
      <c r="A39" s="77"/>
      <c r="B39" s="203"/>
      <c r="C39" s="202"/>
      <c r="D39" s="76"/>
      <c r="E39" s="81"/>
      <c r="F39" s="79" t="s">
        <v>105</v>
      </c>
      <c r="G39" s="47">
        <v>0</v>
      </c>
      <c r="H39" s="47">
        <v>0</v>
      </c>
      <c r="I39" s="47">
        <v>-332000</v>
      </c>
      <c r="J39" s="47">
        <v>-332000</v>
      </c>
    </row>
    <row r="40" spans="1:10" s="38" customFormat="1" ht="51.75">
      <c r="A40" s="77"/>
      <c r="B40" s="86"/>
      <c r="C40" s="85"/>
      <c r="D40" s="76"/>
      <c r="E40" s="71">
        <v>31002</v>
      </c>
      <c r="F40" s="35" t="s">
        <v>106</v>
      </c>
      <c r="G40" s="39">
        <f t="shared" ref="G40" si="28">G42</f>
        <v>0</v>
      </c>
      <c r="H40" s="39">
        <f t="shared" ref="H40:J40" si="29">H42</f>
        <v>0</v>
      </c>
      <c r="I40" s="39">
        <f t="shared" ref="I40" si="30">I42</f>
        <v>399583.2</v>
      </c>
      <c r="J40" s="39">
        <f t="shared" si="29"/>
        <v>399583.2</v>
      </c>
    </row>
    <row r="41" spans="1:10" s="38" customFormat="1" ht="17.25">
      <c r="A41" s="77"/>
      <c r="B41" s="86"/>
      <c r="C41" s="85"/>
      <c r="D41" s="76"/>
      <c r="E41" s="82"/>
      <c r="F41" s="30" t="s">
        <v>3</v>
      </c>
      <c r="G41" s="39"/>
      <c r="H41" s="39"/>
      <c r="I41" s="39"/>
      <c r="J41" s="39"/>
    </row>
    <row r="42" spans="1:10" s="38" customFormat="1" ht="34.5">
      <c r="A42" s="77"/>
      <c r="B42" s="86"/>
      <c r="C42" s="85"/>
      <c r="D42" s="76"/>
      <c r="E42" s="82"/>
      <c r="F42" s="161" t="s">
        <v>107</v>
      </c>
      <c r="G42" s="39">
        <f t="shared" ref="G42" si="31">G44</f>
        <v>0</v>
      </c>
      <c r="H42" s="39">
        <f t="shared" ref="H42:J42" si="32">H44</f>
        <v>0</v>
      </c>
      <c r="I42" s="39">
        <f t="shared" ref="I42" si="33">I44</f>
        <v>399583.2</v>
      </c>
      <c r="J42" s="39">
        <f t="shared" si="32"/>
        <v>399583.2</v>
      </c>
    </row>
    <row r="43" spans="1:10" s="38" customFormat="1" ht="34.5">
      <c r="A43" s="77"/>
      <c r="B43" s="86"/>
      <c r="C43" s="85"/>
      <c r="D43" s="76"/>
      <c r="E43" s="82"/>
      <c r="F43" s="40" t="s">
        <v>4</v>
      </c>
      <c r="G43" s="39"/>
      <c r="H43" s="39"/>
      <c r="I43" s="39"/>
      <c r="J43" s="39"/>
    </row>
    <row r="44" spans="1:10" s="38" customFormat="1" ht="17.25">
      <c r="A44" s="77"/>
      <c r="B44" s="86"/>
      <c r="C44" s="85"/>
      <c r="D44" s="76"/>
      <c r="E44" s="82"/>
      <c r="F44" s="30" t="s">
        <v>5</v>
      </c>
      <c r="G44" s="39">
        <f t="shared" ref="G44:G47" si="34">G45</f>
        <v>0</v>
      </c>
      <c r="H44" s="39">
        <f t="shared" ref="H44:J47" si="35">H45</f>
        <v>0</v>
      </c>
      <c r="I44" s="39">
        <f t="shared" si="35"/>
        <v>399583.2</v>
      </c>
      <c r="J44" s="39">
        <f t="shared" si="35"/>
        <v>399583.2</v>
      </c>
    </row>
    <row r="45" spans="1:10" s="38" customFormat="1" ht="17.25">
      <c r="A45" s="77"/>
      <c r="B45" s="86"/>
      <c r="C45" s="85"/>
      <c r="D45" s="76"/>
      <c r="E45" s="82"/>
      <c r="F45" s="79" t="s">
        <v>57</v>
      </c>
      <c r="G45" s="47">
        <f t="shared" si="34"/>
        <v>0</v>
      </c>
      <c r="H45" s="47">
        <f t="shared" si="35"/>
        <v>0</v>
      </c>
      <c r="I45" s="47">
        <f t="shared" si="35"/>
        <v>399583.2</v>
      </c>
      <c r="J45" s="47">
        <f t="shared" si="35"/>
        <v>399583.2</v>
      </c>
    </row>
    <row r="46" spans="1:10" s="38" customFormat="1" ht="17.25">
      <c r="A46" s="77"/>
      <c r="B46" s="86"/>
      <c r="C46" s="85"/>
      <c r="D46" s="76"/>
      <c r="E46" s="81"/>
      <c r="F46" s="79" t="s">
        <v>58</v>
      </c>
      <c r="G46" s="47">
        <f t="shared" si="34"/>
        <v>0</v>
      </c>
      <c r="H46" s="47">
        <f t="shared" si="35"/>
        <v>0</v>
      </c>
      <c r="I46" s="47">
        <f t="shared" si="35"/>
        <v>399583.2</v>
      </c>
      <c r="J46" s="47">
        <f t="shared" si="35"/>
        <v>399583.2</v>
      </c>
    </row>
    <row r="47" spans="1:10" s="38" customFormat="1" ht="17.25">
      <c r="A47" s="77"/>
      <c r="B47" s="86"/>
      <c r="C47" s="85"/>
      <c r="D47" s="76"/>
      <c r="E47" s="81"/>
      <c r="F47" s="79" t="s">
        <v>108</v>
      </c>
      <c r="G47" s="47">
        <f t="shared" si="34"/>
        <v>0</v>
      </c>
      <c r="H47" s="47">
        <f t="shared" si="35"/>
        <v>0</v>
      </c>
      <c r="I47" s="47">
        <f t="shared" si="35"/>
        <v>399583.2</v>
      </c>
      <c r="J47" s="47">
        <f t="shared" si="35"/>
        <v>399583.2</v>
      </c>
    </row>
    <row r="48" spans="1:10" s="38" customFormat="1" ht="17.25">
      <c r="A48" s="162"/>
      <c r="B48" s="163"/>
      <c r="C48" s="127"/>
      <c r="D48" s="128"/>
      <c r="E48" s="164"/>
      <c r="F48" s="79" t="s">
        <v>109</v>
      </c>
      <c r="G48" s="47"/>
      <c r="H48" s="47">
        <v>0</v>
      </c>
      <c r="I48" s="47">
        <v>399583.2</v>
      </c>
      <c r="J48" s="47">
        <v>399583.2</v>
      </c>
    </row>
  </sheetData>
  <mergeCells count="8">
    <mergeCell ref="B14:B39"/>
    <mergeCell ref="C16:C39"/>
    <mergeCell ref="E20:E21"/>
    <mergeCell ref="A6:J6"/>
    <mergeCell ref="F8:F9"/>
    <mergeCell ref="A8:C8"/>
    <mergeCell ref="D8:E8"/>
    <mergeCell ref="G8:J8"/>
  </mergeCells>
  <pageMargins left="0.39370078740157499" right="0.23622047244094499" top="0.47244094488188998" bottom="0.511811023622047" header="0.31496062992126" footer="0.31496062992126"/>
  <pageSetup paperSize="9" scale="78" firstPageNumber="1233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8"/>
  <sheetViews>
    <sheetView workbookViewId="0">
      <selection activeCell="O16" sqref="O16"/>
    </sheetView>
  </sheetViews>
  <sheetFormatPr defaultRowHeight="16.5"/>
  <cols>
    <col min="1" max="1" width="9.33203125" style="109"/>
    <col min="2" max="2" width="16.1640625" style="109" customWidth="1"/>
    <col min="3" max="3" width="70.1640625" style="109" customWidth="1"/>
    <col min="4" max="4" width="20.1640625" style="109" customWidth="1"/>
    <col min="5" max="5" width="20.33203125" style="109" customWidth="1"/>
    <col min="6" max="6" width="17.33203125" style="109" customWidth="1"/>
    <col min="7" max="7" width="19.83203125" style="109" customWidth="1"/>
    <col min="8" max="8" width="19.6640625" style="109" customWidth="1"/>
    <col min="9" max="16384" width="9.33203125" style="109"/>
  </cols>
  <sheetData>
    <row r="1" spans="1:9" s="1" customFormat="1" ht="13.5">
      <c r="C1" s="107"/>
      <c r="D1" s="135"/>
      <c r="E1" s="135"/>
      <c r="F1" s="135"/>
      <c r="G1" s="107" t="s">
        <v>48</v>
      </c>
    </row>
    <row r="2" spans="1:9" s="1" customFormat="1" ht="13.5">
      <c r="C2" s="212" t="s">
        <v>70</v>
      </c>
      <c r="D2" s="212"/>
      <c r="E2" s="212"/>
      <c r="F2" s="212"/>
      <c r="G2" s="212"/>
    </row>
    <row r="3" spans="1:9" s="1" customFormat="1" ht="13.5">
      <c r="C3" s="212" t="s">
        <v>33</v>
      </c>
      <c r="D3" s="212"/>
      <c r="E3" s="212"/>
      <c r="F3" s="212"/>
      <c r="G3" s="212"/>
    </row>
    <row r="4" spans="1:9" s="1" customFormat="1" ht="13.5">
      <c r="C4" s="108"/>
      <c r="D4" s="108"/>
      <c r="E4" s="108"/>
      <c r="F4" s="108"/>
      <c r="G4" s="108"/>
    </row>
    <row r="5" spans="1:9" s="1" customFormat="1" ht="52.5" customHeight="1">
      <c r="A5" s="213" t="s">
        <v>144</v>
      </c>
      <c r="B5" s="213"/>
      <c r="C5" s="213"/>
      <c r="D5" s="213"/>
      <c r="E5" s="213"/>
      <c r="F5" s="213"/>
      <c r="G5" s="213"/>
    </row>
    <row r="7" spans="1:9" ht="17.25">
      <c r="G7" s="130" t="s">
        <v>49</v>
      </c>
    </row>
    <row r="8" spans="1:9" s="111" customFormat="1" ht="82.5" customHeight="1">
      <c r="A8" s="214" t="s">
        <v>50</v>
      </c>
      <c r="B8" s="214"/>
      <c r="C8" s="215" t="s">
        <v>51</v>
      </c>
      <c r="D8" s="216" t="s">
        <v>122</v>
      </c>
      <c r="E8" s="217"/>
      <c r="F8" s="217"/>
      <c r="G8" s="218"/>
      <c r="H8" s="110"/>
      <c r="I8" s="110"/>
    </row>
    <row r="9" spans="1:9" s="111" customFormat="1" ht="47.25" customHeight="1">
      <c r="A9" s="153" t="s">
        <v>13</v>
      </c>
      <c r="B9" s="153" t="s">
        <v>69</v>
      </c>
      <c r="C9" s="215"/>
      <c r="D9" s="151" t="s">
        <v>60</v>
      </c>
      <c r="E9" s="151" t="s">
        <v>61</v>
      </c>
      <c r="F9" s="151" t="s">
        <v>62</v>
      </c>
      <c r="G9" s="152" t="s">
        <v>17</v>
      </c>
      <c r="H9" s="110"/>
      <c r="I9" s="110"/>
    </row>
    <row r="10" spans="1:9" s="115" customFormat="1" ht="17.25">
      <c r="A10" s="112"/>
      <c r="B10" s="112"/>
      <c r="C10" s="113" t="s">
        <v>52</v>
      </c>
      <c r="D10" s="158">
        <f>+D11</f>
        <v>0</v>
      </c>
      <c r="E10" s="158">
        <f t="shared" ref="E10:G10" si="0">+E11</f>
        <v>0</v>
      </c>
      <c r="F10" s="158">
        <f t="shared" si="0"/>
        <v>67583.200000000012</v>
      </c>
      <c r="G10" s="158">
        <f t="shared" si="0"/>
        <v>67583.200000000012</v>
      </c>
      <c r="H10" s="114"/>
      <c r="I10" s="114"/>
    </row>
    <row r="11" spans="1:9" s="115" customFormat="1" ht="17.25">
      <c r="A11" s="116"/>
      <c r="B11" s="117"/>
      <c r="C11" s="117" t="s">
        <v>32</v>
      </c>
      <c r="D11" s="157">
        <f>+D13</f>
        <v>0</v>
      </c>
      <c r="E11" s="157">
        <f t="shared" ref="E11:G11" si="1">+E13+E16</f>
        <v>0</v>
      </c>
      <c r="F11" s="157">
        <f t="shared" si="1"/>
        <v>67583.200000000012</v>
      </c>
      <c r="G11" s="157">
        <f t="shared" si="1"/>
        <v>67583.200000000012</v>
      </c>
      <c r="H11" s="114"/>
      <c r="I11" s="114"/>
    </row>
    <row r="12" spans="1:9" s="115" customFormat="1" ht="17.25">
      <c r="A12" s="116"/>
      <c r="B12" s="116"/>
      <c r="C12" s="116" t="s">
        <v>45</v>
      </c>
      <c r="D12" s="138"/>
      <c r="E12" s="138"/>
      <c r="F12" s="138"/>
      <c r="G12" s="118" t="s">
        <v>53</v>
      </c>
      <c r="H12" s="114"/>
      <c r="I12" s="114"/>
    </row>
    <row r="13" spans="1:9" s="121" customFormat="1" ht="69">
      <c r="A13" s="165">
        <v>1120</v>
      </c>
      <c r="B13" s="159">
        <v>31002</v>
      </c>
      <c r="C13" s="119" t="s">
        <v>106</v>
      </c>
      <c r="D13" s="156">
        <f>+D15</f>
        <v>0</v>
      </c>
      <c r="E13" s="156">
        <f t="shared" ref="E13:G13" si="2">+E15</f>
        <v>0</v>
      </c>
      <c r="F13" s="167">
        <f t="shared" si="2"/>
        <v>399583.2</v>
      </c>
      <c r="G13" s="167">
        <f t="shared" si="2"/>
        <v>399583.2</v>
      </c>
      <c r="H13" s="120"/>
      <c r="I13" s="120"/>
    </row>
    <row r="14" spans="1:9" s="121" customFormat="1" ht="17.25">
      <c r="A14" s="165"/>
      <c r="B14" s="123"/>
      <c r="C14" s="116" t="s">
        <v>3</v>
      </c>
      <c r="D14" s="138"/>
      <c r="E14" s="138"/>
      <c r="F14" s="138"/>
      <c r="G14" s="122"/>
      <c r="H14" s="120"/>
      <c r="I14" s="120"/>
    </row>
    <row r="15" spans="1:9" s="126" customFormat="1" ht="34.5">
      <c r="A15" s="165"/>
      <c r="B15" s="123"/>
      <c r="C15" s="124" t="s">
        <v>107</v>
      </c>
      <c r="D15" s="51">
        <f>+'3'!G40</f>
        <v>0</v>
      </c>
      <c r="E15" s="51">
        <f>+'3'!H40</f>
        <v>0</v>
      </c>
      <c r="F15" s="51">
        <f>+'3'!I40</f>
        <v>399583.2</v>
      </c>
      <c r="G15" s="51">
        <f>+'3'!J40</f>
        <v>399583.2</v>
      </c>
      <c r="H15" s="125"/>
      <c r="I15" s="125"/>
    </row>
    <row r="16" spans="1:9" s="121" customFormat="1" ht="34.5">
      <c r="A16" s="165">
        <v>1120</v>
      </c>
      <c r="B16" s="159">
        <v>31008</v>
      </c>
      <c r="C16" s="119" t="s">
        <v>102</v>
      </c>
      <c r="D16" s="156">
        <f>+D18</f>
        <v>0</v>
      </c>
      <c r="E16" s="156">
        <f t="shared" ref="E16:G16" si="3">+E18</f>
        <v>0</v>
      </c>
      <c r="F16" s="156">
        <f t="shared" si="3"/>
        <v>-332000</v>
      </c>
      <c r="G16" s="156">
        <f t="shared" si="3"/>
        <v>-332000</v>
      </c>
      <c r="H16" s="120"/>
      <c r="I16" s="120"/>
    </row>
    <row r="17" spans="1:9" s="121" customFormat="1" ht="17.25">
      <c r="A17" s="165"/>
      <c r="B17" s="123"/>
      <c r="C17" s="116" t="s">
        <v>3</v>
      </c>
      <c r="D17" s="138"/>
      <c r="E17" s="138"/>
      <c r="F17" s="138"/>
      <c r="G17" s="122"/>
      <c r="H17" s="120"/>
      <c r="I17" s="120"/>
    </row>
    <row r="18" spans="1:9" s="126" customFormat="1" ht="17.25">
      <c r="A18" s="165"/>
      <c r="B18" s="123"/>
      <c r="C18" s="124" t="s">
        <v>103</v>
      </c>
      <c r="D18" s="166">
        <f>+'3'!G31</f>
        <v>0</v>
      </c>
      <c r="E18" s="166">
        <f>+'3'!H31</f>
        <v>0</v>
      </c>
      <c r="F18" s="166">
        <f>+'3'!I31</f>
        <v>-332000</v>
      </c>
      <c r="G18" s="166">
        <f>+'3'!J31</f>
        <v>-332000</v>
      </c>
      <c r="H18" s="125"/>
      <c r="I18" s="125"/>
    </row>
  </sheetData>
  <mergeCells count="6">
    <mergeCell ref="C2:G2"/>
    <mergeCell ref="C3:G3"/>
    <mergeCell ref="A5:G5"/>
    <mergeCell ref="A8:B8"/>
    <mergeCell ref="C8:C9"/>
    <mergeCell ref="D8:G8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9"/>
  <sheetViews>
    <sheetView topLeftCell="A14" zoomScaleNormal="100" workbookViewId="0">
      <selection activeCell="U27" sqref="U27"/>
    </sheetView>
  </sheetViews>
  <sheetFormatPr defaultColWidth="10.6640625" defaultRowHeight="13.5"/>
  <cols>
    <col min="1" max="1" width="9.5" style="1" customWidth="1"/>
    <col min="2" max="2" width="11.33203125" style="1" customWidth="1"/>
    <col min="3" max="3" width="11.5" style="1" customWidth="1"/>
    <col min="4" max="4" width="16.83203125" style="1" customWidth="1"/>
    <col min="5" max="5" width="13.83203125" style="1" customWidth="1"/>
    <col min="6" max="6" width="16.6640625" style="1" customWidth="1"/>
    <col min="7" max="7" width="14.33203125" style="1" customWidth="1"/>
    <col min="8" max="8" width="17.1640625" style="1" customWidth="1"/>
    <col min="9" max="9" width="40.33203125" style="1" customWidth="1"/>
    <col min="10" max="10" width="16.83203125" style="1" customWidth="1"/>
    <col min="11" max="11" width="19.1640625" style="1" customWidth="1"/>
    <col min="12" max="12" width="15" style="1" customWidth="1"/>
    <col min="13" max="13" width="17.1640625" style="1" customWidth="1"/>
    <col min="14" max="16384" width="10.6640625" style="1"/>
  </cols>
  <sheetData>
    <row r="1" spans="1:13">
      <c r="C1" s="8"/>
      <c r="D1" s="8"/>
      <c r="E1" s="8"/>
      <c r="M1" s="8" t="s">
        <v>55</v>
      </c>
    </row>
    <row r="2" spans="1:13">
      <c r="C2" s="13"/>
      <c r="D2" s="13"/>
      <c r="E2" s="13"/>
      <c r="M2" s="13" t="s">
        <v>91</v>
      </c>
    </row>
    <row r="3" spans="1:13">
      <c r="C3" s="13"/>
      <c r="D3" s="13"/>
      <c r="E3" s="13"/>
      <c r="M3" s="13" t="s">
        <v>2</v>
      </c>
    </row>
    <row r="4" spans="1:13">
      <c r="B4" s="9"/>
      <c r="C4" s="131"/>
      <c r="D4" s="131"/>
      <c r="E4" s="131"/>
      <c r="F4" s="131"/>
    </row>
    <row r="8" spans="1:13" ht="56.25" customHeight="1">
      <c r="A8" s="219" t="s">
        <v>90</v>
      </c>
      <c r="B8" s="219"/>
      <c r="C8" s="219"/>
      <c r="D8" s="219"/>
      <c r="E8" s="219"/>
      <c r="F8" s="219"/>
      <c r="G8" s="219"/>
      <c r="H8" s="219"/>
      <c r="I8" s="219"/>
      <c r="J8" s="219"/>
      <c r="K8" s="219"/>
      <c r="L8" s="219"/>
      <c r="M8" s="219"/>
    </row>
    <row r="9" spans="1:13" ht="17.25">
      <c r="A9" s="132"/>
      <c r="B9" s="132"/>
      <c r="C9" s="136"/>
      <c r="D9" s="136"/>
      <c r="E9" s="136"/>
      <c r="F9" s="132"/>
    </row>
    <row r="10" spans="1:13" ht="12.75" customHeight="1">
      <c r="A10" s="15"/>
      <c r="B10" s="15"/>
      <c r="C10" s="133"/>
      <c r="D10" s="133"/>
      <c r="E10" s="133"/>
      <c r="F10" s="133"/>
    </row>
    <row r="11" spans="1:13" ht="16.5">
      <c r="M11" s="155" t="s">
        <v>49</v>
      </c>
    </row>
    <row r="12" spans="1:13" s="154" customFormat="1" ht="68.25" customHeight="1">
      <c r="A12" s="220" t="s">
        <v>71</v>
      </c>
      <c r="B12" s="220" t="s">
        <v>72</v>
      </c>
      <c r="C12" s="220"/>
      <c r="D12" s="220" t="s">
        <v>73</v>
      </c>
      <c r="E12" s="220"/>
      <c r="F12" s="220"/>
      <c r="G12" s="220"/>
      <c r="H12" s="220" t="s">
        <v>74</v>
      </c>
      <c r="I12" s="220" t="s">
        <v>75</v>
      </c>
      <c r="J12" s="220" t="s">
        <v>123</v>
      </c>
      <c r="K12" s="220"/>
      <c r="L12" s="220"/>
      <c r="M12" s="220"/>
    </row>
    <row r="13" spans="1:13" s="154" customFormat="1" ht="101.25" customHeight="1">
      <c r="A13" s="220"/>
      <c r="B13" s="138" t="s">
        <v>76</v>
      </c>
      <c r="C13" s="138" t="s">
        <v>77</v>
      </c>
      <c r="D13" s="138" t="s">
        <v>76</v>
      </c>
      <c r="E13" s="138" t="s">
        <v>77</v>
      </c>
      <c r="F13" s="138" t="s">
        <v>78</v>
      </c>
      <c r="G13" s="138" t="s">
        <v>79</v>
      </c>
      <c r="H13" s="220"/>
      <c r="I13" s="220"/>
      <c r="J13" s="138" t="s">
        <v>80</v>
      </c>
      <c r="K13" s="138" t="s">
        <v>81</v>
      </c>
      <c r="L13" s="138" t="s">
        <v>82</v>
      </c>
      <c r="M13" s="138" t="s">
        <v>83</v>
      </c>
    </row>
    <row r="14" spans="1:13" s="154" customFormat="1" ht="30" customHeight="1">
      <c r="A14" s="239" t="s">
        <v>84</v>
      </c>
      <c r="B14" s="239"/>
      <c r="C14" s="239"/>
      <c r="D14" s="239"/>
      <c r="E14" s="239"/>
      <c r="F14" s="239"/>
      <c r="G14" s="239"/>
      <c r="H14" s="239"/>
      <c r="I14" s="239"/>
      <c r="J14" s="240">
        <f>+J15</f>
        <v>0</v>
      </c>
      <c r="K14" s="240">
        <f t="shared" ref="K14:M14" si="0">+K15</f>
        <v>0</v>
      </c>
      <c r="L14" s="240">
        <f t="shared" si="0"/>
        <v>0</v>
      </c>
      <c r="M14" s="240">
        <f t="shared" si="0"/>
        <v>0</v>
      </c>
    </row>
    <row r="15" spans="1:13" s="154" customFormat="1" ht="30" customHeight="1">
      <c r="A15" s="239" t="s">
        <v>85</v>
      </c>
      <c r="B15" s="239"/>
      <c r="C15" s="239"/>
      <c r="D15" s="239"/>
      <c r="E15" s="239"/>
      <c r="F15" s="239"/>
      <c r="G15" s="239"/>
      <c r="H15" s="239"/>
      <c r="I15" s="239"/>
      <c r="J15" s="240">
        <f>J16</f>
        <v>0</v>
      </c>
      <c r="K15" s="240">
        <f t="shared" ref="K15:M15" si="1">K16</f>
        <v>0</v>
      </c>
      <c r="L15" s="240">
        <f t="shared" si="1"/>
        <v>0</v>
      </c>
      <c r="M15" s="240">
        <f t="shared" si="1"/>
        <v>0</v>
      </c>
    </row>
    <row r="16" spans="1:13" s="154" customFormat="1" ht="16.5">
      <c r="A16" s="241"/>
      <c r="B16" s="242">
        <v>1120</v>
      </c>
      <c r="C16" s="243" t="s">
        <v>124</v>
      </c>
      <c r="D16" s="243"/>
      <c r="E16" s="243"/>
      <c r="F16" s="243"/>
      <c r="G16" s="243"/>
      <c r="H16" s="243"/>
      <c r="I16" s="243"/>
      <c r="J16" s="240">
        <f>+J21+J26+J17</f>
        <v>0</v>
      </c>
      <c r="K16" s="240">
        <f t="shared" ref="K16:M16" si="2">+K21+K26+K17</f>
        <v>0</v>
      </c>
      <c r="L16" s="240">
        <f t="shared" si="2"/>
        <v>0</v>
      </c>
      <c r="M16" s="240">
        <f t="shared" si="2"/>
        <v>0</v>
      </c>
    </row>
    <row r="17" spans="1:13" s="154" customFormat="1" ht="16.5">
      <c r="A17" s="241"/>
      <c r="B17" s="241"/>
      <c r="C17" s="241"/>
      <c r="D17" s="242" t="s">
        <v>151</v>
      </c>
      <c r="E17" s="243" t="s">
        <v>112</v>
      </c>
      <c r="F17" s="243"/>
      <c r="G17" s="243"/>
      <c r="H17" s="243"/>
      <c r="I17" s="243"/>
      <c r="J17" s="240">
        <f>+'3'!G22</f>
        <v>0</v>
      </c>
      <c r="K17" s="240">
        <f>+'3'!H22</f>
        <v>0</v>
      </c>
      <c r="L17" s="240">
        <f>+'3'!I22</f>
        <v>-67583.199999999997</v>
      </c>
      <c r="M17" s="240">
        <f>+'3'!J22</f>
        <v>-67583.199999999997</v>
      </c>
    </row>
    <row r="18" spans="1:13" s="154" customFormat="1" ht="60" customHeight="1">
      <c r="A18" s="241"/>
      <c r="B18" s="241"/>
      <c r="C18" s="241"/>
      <c r="D18" s="241"/>
      <c r="E18" s="241"/>
      <c r="F18" s="243" t="s">
        <v>152</v>
      </c>
      <c r="G18" s="243"/>
      <c r="H18" s="243"/>
      <c r="I18" s="243"/>
      <c r="J18" s="243"/>
      <c r="K18" s="243"/>
      <c r="L18" s="243"/>
      <c r="M18" s="243"/>
    </row>
    <row r="19" spans="1:13" s="154" customFormat="1" ht="16.5">
      <c r="A19" s="241"/>
      <c r="B19" s="241"/>
      <c r="C19" s="241"/>
      <c r="D19" s="241"/>
      <c r="E19" s="241"/>
      <c r="F19" s="241"/>
      <c r="G19" s="243" t="s">
        <v>153</v>
      </c>
      <c r="H19" s="243"/>
      <c r="I19" s="243"/>
      <c r="J19" s="243"/>
      <c r="K19" s="243"/>
      <c r="L19" s="243"/>
      <c r="M19" s="243"/>
    </row>
    <row r="20" spans="1:13" s="154" customFormat="1" ht="37.5" customHeight="1">
      <c r="A20" s="241"/>
      <c r="B20" s="241"/>
      <c r="C20" s="241"/>
      <c r="D20" s="241"/>
      <c r="E20" s="241"/>
      <c r="F20" s="241"/>
      <c r="G20" s="241"/>
      <c r="H20" s="243" t="s">
        <v>154</v>
      </c>
      <c r="I20" s="243"/>
      <c r="J20" s="243"/>
      <c r="K20" s="243"/>
      <c r="L20" s="243"/>
      <c r="M20" s="243"/>
    </row>
    <row r="21" spans="1:13" s="154" customFormat="1" ht="37.5" customHeight="1">
      <c r="A21" s="241"/>
      <c r="B21" s="241"/>
      <c r="C21" s="241"/>
      <c r="D21" s="242" t="s">
        <v>110</v>
      </c>
      <c r="E21" s="243" t="s">
        <v>115</v>
      </c>
      <c r="F21" s="243"/>
      <c r="G21" s="243"/>
      <c r="H21" s="243"/>
      <c r="I21" s="243"/>
      <c r="J21" s="240">
        <f>+'3'!G31</f>
        <v>0</v>
      </c>
      <c r="K21" s="240">
        <f>+'3'!H31</f>
        <v>0</v>
      </c>
      <c r="L21" s="240">
        <f>+'3'!I40</f>
        <v>399583.2</v>
      </c>
      <c r="M21" s="240">
        <f>+'3'!J40</f>
        <v>399583.2</v>
      </c>
    </row>
    <row r="22" spans="1:13" s="154" customFormat="1" ht="37.5" customHeight="1">
      <c r="A22" s="241"/>
      <c r="B22" s="241"/>
      <c r="C22" s="241"/>
      <c r="D22" s="241"/>
      <c r="E22" s="241"/>
      <c r="F22" s="243" t="s">
        <v>125</v>
      </c>
      <c r="G22" s="243"/>
      <c r="H22" s="243"/>
      <c r="I22" s="243"/>
      <c r="J22" s="243"/>
      <c r="K22" s="243"/>
      <c r="L22" s="243"/>
      <c r="M22" s="243"/>
    </row>
    <row r="23" spans="1:13" s="154" customFormat="1" ht="37.5" customHeight="1">
      <c r="A23" s="241"/>
      <c r="B23" s="241"/>
      <c r="C23" s="241"/>
      <c r="D23" s="241"/>
      <c r="E23" s="241"/>
      <c r="F23" s="241"/>
      <c r="G23" s="243" t="s">
        <v>59</v>
      </c>
      <c r="H23" s="243"/>
      <c r="I23" s="243"/>
      <c r="J23" s="243"/>
      <c r="K23" s="243"/>
      <c r="L23" s="243"/>
      <c r="M23" s="243"/>
    </row>
    <row r="24" spans="1:13" s="154" customFormat="1" ht="37.5" customHeight="1">
      <c r="A24" s="241"/>
      <c r="B24" s="241"/>
      <c r="C24" s="241"/>
      <c r="D24" s="241"/>
      <c r="E24" s="241"/>
      <c r="F24" s="241"/>
      <c r="G24" s="241"/>
      <c r="H24" s="243" t="s">
        <v>126</v>
      </c>
      <c r="I24" s="243"/>
      <c r="J24" s="243"/>
      <c r="K24" s="243"/>
      <c r="L24" s="243"/>
      <c r="M24" s="243"/>
    </row>
    <row r="25" spans="1:13" s="154" customFormat="1" ht="37.5" customHeight="1">
      <c r="A25" s="241"/>
      <c r="B25" s="241"/>
      <c r="C25" s="241"/>
      <c r="D25" s="241"/>
      <c r="E25" s="241"/>
      <c r="F25" s="241"/>
      <c r="G25" s="241"/>
      <c r="H25" s="242"/>
      <c r="I25" s="241" t="s">
        <v>127</v>
      </c>
      <c r="J25" s="242"/>
      <c r="K25" s="242"/>
      <c r="L25" s="242"/>
      <c r="M25" s="244">
        <v>6</v>
      </c>
    </row>
    <row r="26" spans="1:13" s="154" customFormat="1" ht="29.1" customHeight="1">
      <c r="A26" s="241"/>
      <c r="B26" s="241"/>
      <c r="C26" s="241"/>
      <c r="D26" s="242" t="s">
        <v>128</v>
      </c>
      <c r="E26" s="243" t="s">
        <v>118</v>
      </c>
      <c r="F26" s="243"/>
      <c r="G26" s="243"/>
      <c r="H26" s="243"/>
      <c r="I26" s="243"/>
      <c r="J26" s="240">
        <f>+'3'!G40</f>
        <v>0</v>
      </c>
      <c r="K26" s="240">
        <f>+'3'!H40</f>
        <v>0</v>
      </c>
      <c r="L26" s="240">
        <f>+'3'!I31</f>
        <v>-332000</v>
      </c>
      <c r="M26" s="240">
        <f>+'3'!J31</f>
        <v>-332000</v>
      </c>
    </row>
    <row r="27" spans="1:13" s="154" customFormat="1" ht="36.75" customHeight="1">
      <c r="A27" s="241"/>
      <c r="B27" s="241"/>
      <c r="C27" s="241"/>
      <c r="D27" s="241"/>
      <c r="E27" s="241"/>
      <c r="F27" s="243" t="s">
        <v>129</v>
      </c>
      <c r="G27" s="243"/>
      <c r="H27" s="243"/>
      <c r="I27" s="243"/>
      <c r="J27" s="243"/>
      <c r="K27" s="243"/>
      <c r="L27" s="243"/>
      <c r="M27" s="243"/>
    </row>
    <row r="28" spans="1:13" s="154" customFormat="1" ht="30" customHeight="1">
      <c r="A28" s="241"/>
      <c r="B28" s="241"/>
      <c r="C28" s="241"/>
      <c r="D28" s="241"/>
      <c r="E28" s="241"/>
      <c r="F28" s="241"/>
      <c r="G28" s="243" t="s">
        <v>59</v>
      </c>
      <c r="H28" s="243"/>
      <c r="I28" s="243"/>
      <c r="J28" s="243"/>
      <c r="K28" s="243"/>
      <c r="L28" s="243"/>
      <c r="M28" s="243"/>
    </row>
    <row r="29" spans="1:13" s="154" customFormat="1" ht="30" customHeight="1">
      <c r="A29" s="241"/>
      <c r="B29" s="241"/>
      <c r="C29" s="241"/>
      <c r="D29" s="241"/>
      <c r="E29" s="241"/>
      <c r="F29" s="241"/>
      <c r="G29" s="241"/>
      <c r="H29" s="243" t="s">
        <v>126</v>
      </c>
      <c r="I29" s="243"/>
      <c r="J29" s="243"/>
      <c r="K29" s="243"/>
      <c r="L29" s="243"/>
      <c r="M29" s="243"/>
    </row>
  </sheetData>
  <mergeCells count="22">
    <mergeCell ref="H29:M29"/>
    <mergeCell ref="H12:H13"/>
    <mergeCell ref="I12:I13"/>
    <mergeCell ref="J12:M12"/>
    <mergeCell ref="A14:I14"/>
    <mergeCell ref="A15:I15"/>
    <mergeCell ref="A12:A13"/>
    <mergeCell ref="B12:C12"/>
    <mergeCell ref="D12:G12"/>
    <mergeCell ref="C16:I16"/>
    <mergeCell ref="E21:I21"/>
    <mergeCell ref="F22:M22"/>
    <mergeCell ref="H24:M24"/>
    <mergeCell ref="E26:I26"/>
    <mergeCell ref="F27:M27"/>
    <mergeCell ref="A8:M8"/>
    <mergeCell ref="G28:M28"/>
    <mergeCell ref="E17:I17"/>
    <mergeCell ref="F18:M18"/>
    <mergeCell ref="G19:M19"/>
    <mergeCell ref="H20:M20"/>
    <mergeCell ref="G23:M23"/>
  </mergeCells>
  <pageMargins left="0.2" right="0" top="0.75" bottom="0.75" header="0.3" footer="0.3"/>
  <pageSetup paperSize="9" scale="78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0"/>
  <sheetViews>
    <sheetView topLeftCell="A10" zoomScaleNormal="100" zoomScaleSheetLayoutView="100" workbookViewId="0">
      <selection activeCell="J43" sqref="J43"/>
    </sheetView>
  </sheetViews>
  <sheetFormatPr defaultColWidth="10.6640625" defaultRowHeight="13.5"/>
  <cols>
    <col min="1" max="1" width="8.1640625" style="1" customWidth="1"/>
    <col min="2" max="2" width="12.5" style="1" customWidth="1"/>
    <col min="3" max="3" width="9.6640625" style="1" customWidth="1"/>
    <col min="4" max="4" width="18.5" style="1" customWidth="1"/>
    <col min="5" max="5" width="8.1640625" style="1" customWidth="1"/>
    <col min="6" max="6" width="15" style="1" customWidth="1"/>
    <col min="7" max="7" width="10.6640625" style="1"/>
    <col min="8" max="8" width="17" style="1" customWidth="1"/>
    <col min="9" max="9" width="41" style="1" customWidth="1"/>
    <col min="10" max="10" width="18.6640625" style="1" customWidth="1"/>
    <col min="11" max="12" width="18.1640625" style="1" customWidth="1"/>
    <col min="13" max="13" width="15.33203125" style="1" customWidth="1"/>
    <col min="14" max="16384" width="10.6640625" style="1"/>
  </cols>
  <sheetData>
    <row r="1" spans="1:13">
      <c r="C1" s="8"/>
      <c r="D1" s="8"/>
      <c r="E1" s="8"/>
      <c r="M1" s="8" t="s">
        <v>31</v>
      </c>
    </row>
    <row r="2" spans="1:13">
      <c r="C2" s="13"/>
      <c r="D2" s="13"/>
      <c r="E2" s="13"/>
      <c r="M2" s="13" t="s">
        <v>91</v>
      </c>
    </row>
    <row r="3" spans="1:13">
      <c r="C3" s="13"/>
      <c r="D3" s="13"/>
      <c r="E3" s="13"/>
      <c r="M3" s="13" t="s">
        <v>2</v>
      </c>
    </row>
    <row r="4" spans="1:13">
      <c r="C4" s="13"/>
      <c r="D4" s="13"/>
      <c r="E4" s="13"/>
      <c r="F4" s="13"/>
    </row>
    <row r="5" spans="1:13">
      <c r="C5" s="13"/>
      <c r="D5" s="13"/>
      <c r="E5" s="13"/>
      <c r="F5" s="13"/>
    </row>
    <row r="6" spans="1:13" ht="75.75" customHeight="1">
      <c r="A6" s="219" t="s">
        <v>93</v>
      </c>
      <c r="B6" s="219"/>
      <c r="C6" s="219"/>
      <c r="D6" s="219"/>
      <c r="E6" s="219"/>
      <c r="F6" s="219"/>
      <c r="G6" s="219"/>
      <c r="H6" s="219"/>
      <c r="I6" s="219"/>
      <c r="J6" s="219"/>
      <c r="K6" s="219"/>
      <c r="L6" s="219"/>
      <c r="M6" s="219"/>
    </row>
    <row r="7" spans="1:13" ht="17.25">
      <c r="A7" s="44"/>
      <c r="B7" s="44"/>
      <c r="C7" s="136"/>
      <c r="D7" s="136"/>
      <c r="E7" s="136"/>
      <c r="F7" s="44"/>
    </row>
    <row r="8" spans="1:13" s="2" customFormat="1" ht="17.25">
      <c r="A8" s="32"/>
      <c r="B8" s="32"/>
      <c r="C8" s="133"/>
      <c r="D8" s="133"/>
      <c r="E8" s="133"/>
      <c r="F8" s="133"/>
    </row>
    <row r="9" spans="1:13" s="52" customFormat="1" ht="12.75" customHeight="1">
      <c r="A9" s="44"/>
      <c r="B9" s="44"/>
      <c r="C9" s="136"/>
      <c r="D9" s="136"/>
      <c r="E9" s="136"/>
      <c r="F9" s="44"/>
    </row>
    <row r="10" spans="1:13" ht="17.25" customHeight="1">
      <c r="M10" s="155" t="s">
        <v>49</v>
      </c>
    </row>
    <row r="11" spans="1:13" s="154" customFormat="1" ht="58.5" customHeight="1">
      <c r="A11" s="220" t="s">
        <v>89</v>
      </c>
      <c r="B11" s="220" t="s">
        <v>72</v>
      </c>
      <c r="C11" s="220"/>
      <c r="D11" s="220" t="s">
        <v>73</v>
      </c>
      <c r="E11" s="220"/>
      <c r="F11" s="220"/>
      <c r="G11" s="220"/>
      <c r="H11" s="220" t="s">
        <v>74</v>
      </c>
      <c r="I11" s="220" t="s">
        <v>75</v>
      </c>
      <c r="J11" s="220" t="s">
        <v>123</v>
      </c>
      <c r="K11" s="220"/>
      <c r="L11" s="220"/>
      <c r="M11" s="220"/>
    </row>
    <row r="12" spans="1:13" s="154" customFormat="1" ht="110.25" customHeight="1">
      <c r="A12" s="220"/>
      <c r="B12" s="138" t="s">
        <v>86</v>
      </c>
      <c r="C12" s="138" t="s">
        <v>87</v>
      </c>
      <c r="D12" s="138" t="s">
        <v>76</v>
      </c>
      <c r="E12" s="138" t="s">
        <v>87</v>
      </c>
      <c r="F12" s="138" t="s">
        <v>88</v>
      </c>
      <c r="G12" s="138" t="s">
        <v>79</v>
      </c>
      <c r="H12" s="220"/>
      <c r="I12" s="220"/>
      <c r="J12" s="138" t="s">
        <v>80</v>
      </c>
      <c r="K12" s="138" t="s">
        <v>81</v>
      </c>
      <c r="L12" s="138" t="s">
        <v>82</v>
      </c>
      <c r="M12" s="138" t="s">
        <v>83</v>
      </c>
    </row>
    <row r="13" spans="1:13" s="154" customFormat="1" ht="30" customHeight="1">
      <c r="A13" s="239" t="s">
        <v>84</v>
      </c>
      <c r="B13" s="239"/>
      <c r="C13" s="239"/>
      <c r="D13" s="239"/>
      <c r="E13" s="239"/>
      <c r="F13" s="239"/>
      <c r="G13" s="239"/>
      <c r="H13" s="239"/>
      <c r="I13" s="239"/>
      <c r="J13" s="240">
        <f>+J14+J25</f>
        <v>0</v>
      </c>
      <c r="K13" s="240">
        <f t="shared" ref="K13:M13" si="0">+K14+K25</f>
        <v>0</v>
      </c>
      <c r="L13" s="240">
        <f t="shared" si="0"/>
        <v>0</v>
      </c>
      <c r="M13" s="240">
        <f t="shared" si="0"/>
        <v>0</v>
      </c>
    </row>
    <row r="14" spans="1:13" s="154" customFormat="1" ht="30" customHeight="1">
      <c r="A14" s="239" t="s">
        <v>132</v>
      </c>
      <c r="B14" s="239"/>
      <c r="C14" s="239"/>
      <c r="D14" s="239"/>
      <c r="E14" s="239"/>
      <c r="F14" s="239"/>
      <c r="G14" s="239"/>
      <c r="H14" s="239"/>
      <c r="I14" s="239"/>
      <c r="J14" s="240">
        <f>+J15</f>
        <v>0</v>
      </c>
      <c r="K14" s="240">
        <f t="shared" ref="K14:M14" si="1">+K15</f>
        <v>0</v>
      </c>
      <c r="L14" s="240">
        <f t="shared" si="1"/>
        <v>332000</v>
      </c>
      <c r="M14" s="240">
        <f t="shared" si="1"/>
        <v>332000</v>
      </c>
    </row>
    <row r="15" spans="1:13" s="154" customFormat="1" ht="37.5" customHeight="1">
      <c r="A15" s="241"/>
      <c r="B15" s="242" t="s">
        <v>131</v>
      </c>
      <c r="C15" s="243" t="s">
        <v>124</v>
      </c>
      <c r="D15" s="243"/>
      <c r="E15" s="243"/>
      <c r="F15" s="243"/>
      <c r="G15" s="243"/>
      <c r="H15" s="243"/>
      <c r="I15" s="243"/>
      <c r="J15" s="240">
        <f>+J20+J16</f>
        <v>0</v>
      </c>
      <c r="K15" s="240">
        <f t="shared" ref="K15:M15" si="2">+K20+K16</f>
        <v>0</v>
      </c>
      <c r="L15" s="240">
        <f t="shared" si="2"/>
        <v>332000</v>
      </c>
      <c r="M15" s="240">
        <f t="shared" si="2"/>
        <v>332000</v>
      </c>
    </row>
    <row r="16" spans="1:13" s="154" customFormat="1" ht="16.5">
      <c r="A16" s="241"/>
      <c r="B16" s="241"/>
      <c r="C16" s="241"/>
      <c r="D16" s="242" t="s">
        <v>151</v>
      </c>
      <c r="E16" s="243" t="s">
        <v>112</v>
      </c>
      <c r="F16" s="243"/>
      <c r="G16" s="243"/>
      <c r="H16" s="243"/>
      <c r="I16" s="243"/>
      <c r="J16" s="240">
        <f>'3'!G22</f>
        <v>0</v>
      </c>
      <c r="K16" s="240">
        <f>'3'!H22</f>
        <v>0</v>
      </c>
      <c r="L16" s="240">
        <f>'3'!I22</f>
        <v>-67583.199999999997</v>
      </c>
      <c r="M16" s="240">
        <f>'3'!J22</f>
        <v>-67583.199999999997</v>
      </c>
    </row>
    <row r="17" spans="1:13" s="154" customFormat="1" ht="60" customHeight="1">
      <c r="A17" s="241"/>
      <c r="B17" s="241"/>
      <c r="C17" s="241"/>
      <c r="D17" s="241"/>
      <c r="E17" s="241"/>
      <c r="F17" s="243" t="s">
        <v>152</v>
      </c>
      <c r="G17" s="243"/>
      <c r="H17" s="243"/>
      <c r="I17" s="243"/>
      <c r="J17" s="243"/>
      <c r="K17" s="243"/>
      <c r="L17" s="243"/>
      <c r="M17" s="243"/>
    </row>
    <row r="18" spans="1:13" s="154" customFormat="1" ht="16.5">
      <c r="A18" s="241"/>
      <c r="B18" s="241"/>
      <c r="C18" s="241"/>
      <c r="D18" s="241"/>
      <c r="E18" s="241"/>
      <c r="F18" s="241"/>
      <c r="G18" s="243" t="s">
        <v>153</v>
      </c>
      <c r="H18" s="243"/>
      <c r="I18" s="243"/>
      <c r="J18" s="243"/>
      <c r="K18" s="243"/>
      <c r="L18" s="243"/>
      <c r="M18" s="243"/>
    </row>
    <row r="19" spans="1:13" s="154" customFormat="1" ht="37.5" customHeight="1">
      <c r="A19" s="241"/>
      <c r="B19" s="241"/>
      <c r="C19" s="241"/>
      <c r="D19" s="241"/>
      <c r="E19" s="241"/>
      <c r="F19" s="241"/>
      <c r="G19" s="241"/>
      <c r="H19" s="243" t="s">
        <v>154</v>
      </c>
      <c r="I19" s="243"/>
      <c r="J19" s="243"/>
      <c r="K19" s="243"/>
      <c r="L19" s="243"/>
      <c r="M19" s="243"/>
    </row>
    <row r="20" spans="1:13" s="154" customFormat="1" ht="46.5" customHeight="1">
      <c r="A20" s="241"/>
      <c r="B20" s="241"/>
      <c r="C20" s="241"/>
      <c r="D20" s="242" t="s">
        <v>110</v>
      </c>
      <c r="E20" s="243" t="s">
        <v>115</v>
      </c>
      <c r="F20" s="243"/>
      <c r="G20" s="243"/>
      <c r="H20" s="243"/>
      <c r="I20" s="243"/>
      <c r="J20" s="240">
        <f>+'3'!G40</f>
        <v>0</v>
      </c>
      <c r="K20" s="240">
        <f>+'3'!H40</f>
        <v>0</v>
      </c>
      <c r="L20" s="240">
        <f>+'3'!I40</f>
        <v>399583.2</v>
      </c>
      <c r="M20" s="240">
        <f>+'3'!J40</f>
        <v>399583.2</v>
      </c>
    </row>
    <row r="21" spans="1:13" s="154" customFormat="1" ht="37.5" customHeight="1">
      <c r="A21" s="241"/>
      <c r="B21" s="241"/>
      <c r="C21" s="241"/>
      <c r="D21" s="241"/>
      <c r="E21" s="241"/>
      <c r="F21" s="243" t="s">
        <v>125</v>
      </c>
      <c r="G21" s="243"/>
      <c r="H21" s="243"/>
      <c r="I21" s="243"/>
      <c r="J21" s="243"/>
      <c r="K21" s="243"/>
      <c r="L21" s="243"/>
      <c r="M21" s="243"/>
    </row>
    <row r="22" spans="1:13" s="154" customFormat="1" ht="37.5" customHeight="1">
      <c r="A22" s="241"/>
      <c r="B22" s="241"/>
      <c r="C22" s="241"/>
      <c r="D22" s="241"/>
      <c r="E22" s="241"/>
      <c r="F22" s="241"/>
      <c r="G22" s="243" t="s">
        <v>59</v>
      </c>
      <c r="H22" s="243"/>
      <c r="I22" s="243"/>
      <c r="J22" s="243"/>
      <c r="K22" s="243"/>
      <c r="L22" s="243"/>
      <c r="M22" s="243"/>
    </row>
    <row r="23" spans="1:13" s="154" customFormat="1" ht="37.5" customHeight="1">
      <c r="A23" s="241"/>
      <c r="B23" s="241"/>
      <c r="C23" s="241"/>
      <c r="D23" s="241"/>
      <c r="E23" s="241"/>
      <c r="F23" s="241"/>
      <c r="G23" s="241"/>
      <c r="H23" s="243" t="s">
        <v>126</v>
      </c>
      <c r="I23" s="243"/>
      <c r="J23" s="243"/>
      <c r="K23" s="243"/>
      <c r="L23" s="243"/>
      <c r="M23" s="243"/>
    </row>
    <row r="24" spans="1:13" s="154" customFormat="1" ht="37.5" customHeight="1">
      <c r="A24" s="241"/>
      <c r="B24" s="241"/>
      <c r="C24" s="241"/>
      <c r="D24" s="241"/>
      <c r="E24" s="241"/>
      <c r="F24" s="241"/>
      <c r="G24" s="241"/>
      <c r="H24" s="242"/>
      <c r="I24" s="241" t="s">
        <v>127</v>
      </c>
      <c r="J24" s="242"/>
      <c r="K24" s="242"/>
      <c r="L24" s="242"/>
      <c r="M24" s="244">
        <v>6</v>
      </c>
    </row>
    <row r="25" spans="1:13" s="154" customFormat="1" ht="30" customHeight="1">
      <c r="A25" s="239" t="s">
        <v>130</v>
      </c>
      <c r="B25" s="239"/>
      <c r="C25" s="239"/>
      <c r="D25" s="239"/>
      <c r="E25" s="239"/>
      <c r="F25" s="239"/>
      <c r="G25" s="239"/>
      <c r="H25" s="239"/>
      <c r="I25" s="239"/>
      <c r="J25" s="240">
        <f>+J26</f>
        <v>0</v>
      </c>
      <c r="K25" s="240">
        <f>+K26</f>
        <v>0</v>
      </c>
      <c r="L25" s="240">
        <f t="shared" ref="K25:M26" si="3">+L26</f>
        <v>-332000</v>
      </c>
      <c r="M25" s="240">
        <f t="shared" si="3"/>
        <v>-332000</v>
      </c>
    </row>
    <row r="26" spans="1:13" s="154" customFormat="1" ht="37.5" customHeight="1">
      <c r="A26" s="241"/>
      <c r="B26" s="242" t="s">
        <v>131</v>
      </c>
      <c r="C26" s="243" t="s">
        <v>124</v>
      </c>
      <c r="D26" s="243"/>
      <c r="E26" s="243"/>
      <c r="F26" s="243"/>
      <c r="G26" s="243"/>
      <c r="H26" s="243"/>
      <c r="I26" s="243"/>
      <c r="J26" s="240">
        <f>+J27</f>
        <v>0</v>
      </c>
      <c r="K26" s="240">
        <f t="shared" si="3"/>
        <v>0</v>
      </c>
      <c r="L26" s="240">
        <f t="shared" si="3"/>
        <v>-332000</v>
      </c>
      <c r="M26" s="240">
        <f t="shared" si="3"/>
        <v>-332000</v>
      </c>
    </row>
    <row r="27" spans="1:13" s="154" customFormat="1" ht="33.75" customHeight="1">
      <c r="A27" s="241"/>
      <c r="B27" s="241"/>
      <c r="C27" s="241"/>
      <c r="D27" s="242" t="s">
        <v>128</v>
      </c>
      <c r="E27" s="243" t="s">
        <v>118</v>
      </c>
      <c r="F27" s="243"/>
      <c r="G27" s="243"/>
      <c r="H27" s="243"/>
      <c r="I27" s="243"/>
      <c r="J27" s="240">
        <f>+'3'!G31</f>
        <v>0</v>
      </c>
      <c r="K27" s="240">
        <f>+'3'!H31</f>
        <v>0</v>
      </c>
      <c r="L27" s="240">
        <f>+'3'!I31</f>
        <v>-332000</v>
      </c>
      <c r="M27" s="240">
        <f>+'3'!J31</f>
        <v>-332000</v>
      </c>
    </row>
    <row r="28" spans="1:13" s="154" customFormat="1" ht="30" customHeight="1">
      <c r="A28" s="241"/>
      <c r="B28" s="241"/>
      <c r="C28" s="241"/>
      <c r="D28" s="241"/>
      <c r="E28" s="241"/>
      <c r="F28" s="243" t="s">
        <v>129</v>
      </c>
      <c r="G28" s="243"/>
      <c r="H28" s="243"/>
      <c r="I28" s="243"/>
      <c r="J28" s="243"/>
      <c r="K28" s="243"/>
      <c r="L28" s="243"/>
      <c r="M28" s="243"/>
    </row>
    <row r="29" spans="1:13" s="154" customFormat="1" ht="30" customHeight="1">
      <c r="A29" s="241"/>
      <c r="B29" s="241"/>
      <c r="C29" s="241"/>
      <c r="D29" s="241"/>
      <c r="E29" s="241"/>
      <c r="F29" s="241"/>
      <c r="G29" s="243" t="s">
        <v>59</v>
      </c>
      <c r="H29" s="243"/>
      <c r="I29" s="243"/>
      <c r="J29" s="243"/>
      <c r="K29" s="243"/>
      <c r="L29" s="243"/>
      <c r="M29" s="243"/>
    </row>
    <row r="30" spans="1:13" s="154" customFormat="1" ht="30" customHeight="1">
      <c r="A30" s="241"/>
      <c r="B30" s="241"/>
      <c r="C30" s="241"/>
      <c r="D30" s="241"/>
      <c r="E30" s="241"/>
      <c r="F30" s="241"/>
      <c r="G30" s="241"/>
      <c r="H30" s="243" t="s">
        <v>126</v>
      </c>
      <c r="I30" s="243"/>
      <c r="J30" s="243"/>
      <c r="K30" s="243"/>
      <c r="L30" s="243"/>
      <c r="M30" s="243"/>
    </row>
  </sheetData>
  <mergeCells count="24">
    <mergeCell ref="E27:I27"/>
    <mergeCell ref="F28:M28"/>
    <mergeCell ref="G29:M29"/>
    <mergeCell ref="H30:M30"/>
    <mergeCell ref="A13:I13"/>
    <mergeCell ref="C26:I26"/>
    <mergeCell ref="A25:I25"/>
    <mergeCell ref="E16:I16"/>
    <mergeCell ref="F17:M17"/>
    <mergeCell ref="G18:M18"/>
    <mergeCell ref="H19:M19"/>
    <mergeCell ref="E20:I20"/>
    <mergeCell ref="F21:M21"/>
    <mergeCell ref="G22:M22"/>
    <mergeCell ref="H23:M23"/>
    <mergeCell ref="A6:M6"/>
    <mergeCell ref="H11:H12"/>
    <mergeCell ref="I11:I12"/>
    <mergeCell ref="J11:M11"/>
    <mergeCell ref="C15:I15"/>
    <mergeCell ref="A14:I14"/>
    <mergeCell ref="A11:A12"/>
    <mergeCell ref="B11:C11"/>
    <mergeCell ref="D11:G11"/>
  </mergeCells>
  <pageMargins left="0.393700787" right="0" top="0.47244094488188998" bottom="0.511811023622047" header="0.31496062992126" footer="0.31496062992126"/>
  <pageSetup paperSize="9" scale="78" firstPageNumber="1233" orientation="portrait" horizontalDpi="4294967294" verticalDpi="4294967294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5"/>
  <sheetViews>
    <sheetView tabSelected="1" workbookViewId="0">
      <selection activeCell="E7" sqref="E7:E8"/>
    </sheetView>
  </sheetViews>
  <sheetFormatPr defaultColWidth="9.33203125" defaultRowHeight="13.5"/>
  <cols>
    <col min="1" max="1" width="21.33203125" style="56" customWidth="1"/>
    <col min="2" max="2" width="47.5" style="68" customWidth="1"/>
    <col min="3" max="3" width="13.1640625" style="61" customWidth="1"/>
    <col min="4" max="4" width="11" style="60" customWidth="1"/>
    <col min="5" max="5" width="29.5" style="60" customWidth="1"/>
    <col min="6" max="6" width="21.33203125" style="61" customWidth="1"/>
    <col min="7" max="7" width="27" style="61" customWidth="1"/>
    <col min="8" max="8" width="6.33203125" style="56" customWidth="1"/>
    <col min="9" max="9" width="6.5" style="56" customWidth="1"/>
    <col min="10" max="10" width="39.33203125" style="56" customWidth="1"/>
    <col min="11" max="11" width="15.33203125" style="56" bestFit="1" customWidth="1"/>
    <col min="12" max="12" width="11.83203125" style="56" customWidth="1"/>
    <col min="13" max="13" width="9.33203125" style="56" customWidth="1"/>
    <col min="14" max="14" width="11.5" style="56" customWidth="1"/>
    <col min="15" max="15" width="19.33203125" style="56" customWidth="1"/>
    <col min="16" max="16" width="9.33203125" style="56"/>
    <col min="17" max="18" width="10.5" style="56" bestFit="1" customWidth="1"/>
    <col min="19" max="19" width="11.6640625" style="56" bestFit="1" customWidth="1"/>
    <col min="20" max="21" width="9.33203125" style="56"/>
    <col min="22" max="22" width="12.6640625" style="56" bestFit="1" customWidth="1"/>
    <col min="23" max="16384" width="9.33203125" style="56"/>
  </cols>
  <sheetData>
    <row r="1" spans="1:11" ht="17.25">
      <c r="A1" s="53"/>
      <c r="B1" s="54"/>
      <c r="C1" s="55"/>
      <c r="D1" s="55"/>
      <c r="E1" s="230" t="s">
        <v>54</v>
      </c>
      <c r="F1" s="230"/>
      <c r="G1" s="230"/>
    </row>
    <row r="2" spans="1:11" ht="17.25">
      <c r="A2" s="53"/>
      <c r="B2" s="57"/>
      <c r="C2" s="57"/>
      <c r="D2" s="57"/>
      <c r="E2" s="231" t="s">
        <v>94</v>
      </c>
      <c r="F2" s="231"/>
      <c r="G2" s="231"/>
    </row>
    <row r="3" spans="1:11" ht="17.25">
      <c r="A3" s="53"/>
      <c r="B3" s="57"/>
      <c r="C3" s="57"/>
      <c r="D3" s="57"/>
      <c r="E3" s="231" t="s">
        <v>22</v>
      </c>
      <c r="F3" s="231"/>
      <c r="G3" s="231"/>
    </row>
    <row r="4" spans="1:11" ht="17.25">
      <c r="A4" s="53"/>
      <c r="B4" s="54"/>
      <c r="C4" s="58"/>
      <c r="D4" s="59"/>
    </row>
    <row r="5" spans="1:11" ht="38.25" customHeight="1">
      <c r="A5" s="232" t="s">
        <v>163</v>
      </c>
      <c r="B5" s="232"/>
      <c r="C5" s="232"/>
      <c r="D5" s="232"/>
      <c r="E5" s="232"/>
      <c r="F5" s="232"/>
      <c r="G5" s="232"/>
    </row>
    <row r="6" spans="1:11" ht="16.5" customHeight="1">
      <c r="A6" s="53"/>
      <c r="B6" s="62"/>
      <c r="C6" s="59"/>
      <c r="D6" s="59"/>
      <c r="E6" s="59"/>
      <c r="F6" s="59"/>
      <c r="G6" s="58"/>
    </row>
    <row r="7" spans="1:11" ht="84.75" customHeight="1">
      <c r="A7" s="233" t="s">
        <v>23</v>
      </c>
      <c r="B7" s="235" t="s">
        <v>24</v>
      </c>
      <c r="C7" s="235" t="s">
        <v>25</v>
      </c>
      <c r="D7" s="235" t="s">
        <v>26</v>
      </c>
      <c r="E7" s="235" t="s">
        <v>27</v>
      </c>
      <c r="F7" s="237" t="s">
        <v>20</v>
      </c>
      <c r="G7" s="238"/>
    </row>
    <row r="8" spans="1:11" ht="77.25" customHeight="1">
      <c r="A8" s="234"/>
      <c r="B8" s="236"/>
      <c r="C8" s="236"/>
      <c r="D8" s="236"/>
      <c r="E8" s="236"/>
      <c r="F8" s="63" t="s">
        <v>28</v>
      </c>
      <c r="G8" s="63" t="s">
        <v>29</v>
      </c>
      <c r="J8" s="64"/>
    </row>
    <row r="9" spans="1:11" ht="18.75" customHeight="1">
      <c r="A9" s="65">
        <v>1</v>
      </c>
      <c r="B9" s="63">
        <v>2</v>
      </c>
      <c r="C9" s="63">
        <v>3</v>
      </c>
      <c r="D9" s="63">
        <v>4</v>
      </c>
      <c r="E9" s="63">
        <v>5</v>
      </c>
      <c r="F9" s="63">
        <v>6</v>
      </c>
      <c r="G9" s="63">
        <v>7</v>
      </c>
    </row>
    <row r="10" spans="1:11" ht="17.25">
      <c r="A10" s="221" t="s">
        <v>107</v>
      </c>
      <c r="B10" s="222"/>
      <c r="C10" s="222"/>
      <c r="D10" s="222"/>
      <c r="E10" s="223"/>
      <c r="F10" s="66"/>
      <c r="G10" s="51">
        <f>+G11</f>
        <v>332000</v>
      </c>
      <c r="K10" s="64"/>
    </row>
    <row r="11" spans="1:11" ht="34.5">
      <c r="A11" s="70" t="s">
        <v>133</v>
      </c>
      <c r="B11" s="69" t="s">
        <v>134</v>
      </c>
      <c r="C11" s="69" t="s">
        <v>30</v>
      </c>
      <c r="D11" s="227" t="s">
        <v>100</v>
      </c>
      <c r="E11" s="228"/>
      <c r="F11" s="229"/>
      <c r="G11" s="51">
        <f>G15+G12</f>
        <v>332000</v>
      </c>
    </row>
    <row r="12" spans="1:11" ht="34.5" customHeight="1">
      <c r="A12" s="183" t="s">
        <v>155</v>
      </c>
      <c r="B12" s="224" t="s">
        <v>101</v>
      </c>
      <c r="C12" s="225"/>
      <c r="D12" s="225"/>
      <c r="E12" s="226"/>
      <c r="F12" s="67"/>
      <c r="G12" s="51">
        <f>+G13</f>
        <v>-67583.199999999997</v>
      </c>
    </row>
    <row r="13" spans="1:11" ht="34.5" customHeight="1">
      <c r="A13" s="168"/>
      <c r="B13" s="169" t="s">
        <v>156</v>
      </c>
      <c r="C13" s="169"/>
      <c r="D13" s="169"/>
      <c r="E13" s="169"/>
      <c r="F13" s="170"/>
      <c r="G13" s="171">
        <f>SUM(G14)</f>
        <v>-67583.199999999997</v>
      </c>
    </row>
    <row r="14" spans="1:11" ht="34.5" customHeight="1">
      <c r="A14" s="172" t="s">
        <v>157</v>
      </c>
      <c r="B14" s="172" t="s">
        <v>158</v>
      </c>
      <c r="C14" s="173" t="s">
        <v>139</v>
      </c>
      <c r="D14" s="173" t="s">
        <v>159</v>
      </c>
      <c r="E14" s="80"/>
      <c r="F14" s="39"/>
      <c r="G14" s="47">
        <f>+'3'!J30</f>
        <v>-67583.199999999997</v>
      </c>
    </row>
    <row r="15" spans="1:11" ht="34.5" customHeight="1">
      <c r="A15" s="78" t="s">
        <v>135</v>
      </c>
      <c r="B15" s="224" t="s">
        <v>106</v>
      </c>
      <c r="C15" s="225"/>
      <c r="D15" s="225"/>
      <c r="E15" s="226"/>
      <c r="F15" s="67"/>
      <c r="G15" s="51">
        <f>+G16</f>
        <v>399583.2</v>
      </c>
    </row>
    <row r="16" spans="1:11" ht="34.5" customHeight="1">
      <c r="A16" s="168"/>
      <c r="B16" s="169" t="s">
        <v>136</v>
      </c>
      <c r="C16" s="169"/>
      <c r="D16" s="169"/>
      <c r="E16" s="169"/>
      <c r="F16" s="170"/>
      <c r="G16" s="171">
        <f>SUM(G17:G20)</f>
        <v>399583.2</v>
      </c>
    </row>
    <row r="17" spans="1:7" ht="34.5" customHeight="1">
      <c r="A17" s="172" t="s">
        <v>137</v>
      </c>
      <c r="B17" s="172" t="s">
        <v>138</v>
      </c>
      <c r="C17" s="173" t="s">
        <v>139</v>
      </c>
      <c r="D17" s="173" t="s">
        <v>140</v>
      </c>
      <c r="E17" s="80">
        <v>111360000</v>
      </c>
      <c r="F17" s="39">
        <v>1</v>
      </c>
      <c r="G17" s="174">
        <f>+E17*F17/1000</f>
        <v>111360</v>
      </c>
    </row>
    <row r="18" spans="1:7" ht="34.5" customHeight="1">
      <c r="A18" s="172" t="s">
        <v>160</v>
      </c>
      <c r="B18" s="172" t="s">
        <v>141</v>
      </c>
      <c r="C18" s="173" t="s">
        <v>139</v>
      </c>
      <c r="D18" s="173" t="s">
        <v>140</v>
      </c>
      <c r="E18" s="80">
        <v>99840000</v>
      </c>
      <c r="F18" s="39">
        <v>1</v>
      </c>
      <c r="G18" s="174">
        <f t="shared" ref="G18:G19" si="0">+E18*F18/1000</f>
        <v>99840</v>
      </c>
    </row>
    <row r="19" spans="1:7" ht="34.5" customHeight="1">
      <c r="A19" s="172" t="s">
        <v>161</v>
      </c>
      <c r="B19" s="172" t="s">
        <v>141</v>
      </c>
      <c r="C19" s="173" t="s">
        <v>139</v>
      </c>
      <c r="D19" s="173" t="s">
        <v>140</v>
      </c>
      <c r="E19" s="80">
        <v>96883200</v>
      </c>
      <c r="F19" s="39">
        <v>1</v>
      </c>
      <c r="G19" s="174">
        <f t="shared" si="0"/>
        <v>96883.199999999997</v>
      </c>
    </row>
    <row r="20" spans="1:7" ht="34.5" customHeight="1">
      <c r="A20" s="172" t="s">
        <v>162</v>
      </c>
      <c r="B20" s="172" t="s">
        <v>141</v>
      </c>
      <c r="C20" s="173" t="s">
        <v>139</v>
      </c>
      <c r="D20" s="173" t="s">
        <v>140</v>
      </c>
      <c r="E20" s="80">
        <v>30500000</v>
      </c>
      <c r="F20" s="39">
        <v>3</v>
      </c>
      <c r="G20" s="174">
        <f>+(E20*F20)/1000</f>
        <v>91500</v>
      </c>
    </row>
    <row r="23" spans="1:7">
      <c r="B23" s="56"/>
      <c r="C23" s="56"/>
      <c r="D23" s="56"/>
      <c r="E23" s="56"/>
      <c r="F23" s="56"/>
      <c r="G23" s="56"/>
    </row>
    <row r="24" spans="1:7">
      <c r="B24" s="56"/>
      <c r="C24" s="56"/>
      <c r="D24" s="56"/>
      <c r="E24" s="56"/>
      <c r="F24" s="56"/>
      <c r="G24" s="56"/>
    </row>
    <row r="25" spans="1:7">
      <c r="B25" s="56"/>
      <c r="C25" s="56"/>
      <c r="D25" s="56"/>
      <c r="E25" s="56"/>
      <c r="F25" s="56"/>
      <c r="G25" s="56"/>
    </row>
  </sheetData>
  <mergeCells count="14">
    <mergeCell ref="A10:E10"/>
    <mergeCell ref="B15:E15"/>
    <mergeCell ref="D11:F11"/>
    <mergeCell ref="E1:G1"/>
    <mergeCell ref="E2:G2"/>
    <mergeCell ref="E3:G3"/>
    <mergeCell ref="A5:G5"/>
    <mergeCell ref="A7:A8"/>
    <mergeCell ref="B7:B8"/>
    <mergeCell ref="C7:C8"/>
    <mergeCell ref="D7:D8"/>
    <mergeCell ref="E7:E8"/>
    <mergeCell ref="F7:G7"/>
    <mergeCell ref="B12:E12"/>
  </mergeCells>
  <pageMargins left="0.7" right="0.7" top="0.75" bottom="0.75" header="0.3" footer="0.3"/>
  <pageSetup paperSize="9" orientation="portrait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1</vt:lpstr>
      <vt:lpstr>2</vt:lpstr>
      <vt:lpstr>3</vt:lpstr>
      <vt:lpstr>4</vt:lpstr>
      <vt:lpstr>5</vt:lpstr>
      <vt:lpstr>6</vt:lpstr>
      <vt:lpstr>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Armine Vardanyan</dc:creator>
  <cp:keywords>https://mul2.gov.am/tasks/1126311/oneclick?token=56973fc3bdf8ae16bb8f156a5c655b17</cp:keywords>
  <cp:lastModifiedBy>Arpine Martirosyan</cp:lastModifiedBy>
  <cp:lastPrinted>2022-04-05T07:53:23Z</cp:lastPrinted>
  <dcterms:created xsi:type="dcterms:W3CDTF">2018-09-30T11:43:43Z</dcterms:created>
  <dcterms:modified xsi:type="dcterms:W3CDTF">2025-03-19T06:33:26Z</dcterms:modified>
</cp:coreProperties>
</file>