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Siranush Chteyan\Desktop\222\New folder\seysmik 1189\"/>
    </mc:Choice>
  </mc:AlternateContent>
  <xr:revisionPtr revIDLastSave="0" documentId="13_ncr:1_{CC6EF8EC-42A3-429C-9B00-CCBFFAC2CCC3}" xr6:coauthVersionLast="47" xr6:coauthVersionMax="47" xr10:uidLastSave="{00000000-0000-0000-0000-000000000000}"/>
  <bookViews>
    <workbookView xWindow="-120" yWindow="-120" windowWidth="29040" windowHeight="15720" tabRatio="423" activeTab="3" xr2:uid="{00000000-000D-0000-FFFF-FFFF00000000}"/>
  </bookViews>
  <sheets>
    <sheet name="h1" sheetId="68" r:id="rId1"/>
    <sheet name="h2" sheetId="66" r:id="rId2"/>
    <sheet name="h3" sheetId="84" r:id="rId3"/>
    <sheet name="h4" sheetId="69" r:id="rId4"/>
    <sheet name="h5" sheetId="85" r:id="rId5"/>
  </sheets>
  <externalReferences>
    <externalReference r:id="rId6"/>
    <externalReference r:id="rId7"/>
  </externalReferences>
  <definedNames>
    <definedName name="_xlnm._FilterDatabase" localSheetId="1" hidden="1">'h2'!$E$1:$F$40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 localSheetId="1">#REF!</definedName>
    <definedName name="åû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hav">#REF!</definedName>
    <definedName name="havelvac">#REF!</definedName>
    <definedName name="mas" localSheetId="1">#REF!</definedName>
    <definedName name="mas">#REF!</definedName>
    <definedName name="mass" localSheetId="1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'h1'!$B$1:$E$129</definedName>
    <definedName name="_xlnm.Print_Area" localSheetId="1">'h2'!$B$1:$H$203</definedName>
    <definedName name="_xlnm.Print_Area" localSheetId="2">'h3'!$B$1:$G$158</definedName>
    <definedName name="_xlnm.Print_Area" localSheetId="3">'h4'!$A$1:$D$160</definedName>
    <definedName name="_xlnm.Print_Area" localSheetId="4">'h5'!$A$1:$D$181</definedName>
    <definedName name="_xlnm.Print_Titles" localSheetId="2">'h3'!$8:$12</definedName>
    <definedName name="program">#REF!,#REF!,#REF!,#REF!,#REF!,#REF!,#REF!,#REF!,#REF!,#REF!,#REF!,#REF!,#REF!,#REF!,#REF!,#REF!,#REF!,#REF!,#REF!,#REF!</definedName>
    <definedName name="x" localSheetId="1">#REF!</definedName>
    <definedName name="x">#REF!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3" i="68" l="1"/>
  <c r="H149" i="66"/>
  <c r="F16" i="84"/>
  <c r="G16" i="84"/>
  <c r="F129" i="84"/>
  <c r="F128" i="84"/>
  <c r="F127" i="84"/>
  <c r="F125" i="84"/>
  <c r="F123" i="84"/>
  <c r="F121" i="84"/>
  <c r="G129" i="84"/>
  <c r="G128" i="84"/>
  <c r="G127" i="84"/>
  <c r="G125" i="84"/>
  <c r="G123" i="84"/>
  <c r="G121" i="84"/>
  <c r="G109" i="84"/>
  <c r="G108" i="84"/>
  <c r="G107" i="84"/>
  <c r="G106" i="84"/>
  <c r="G104" i="84"/>
  <c r="G102" i="84"/>
  <c r="G118" i="84"/>
  <c r="G117" i="84"/>
  <c r="G116" i="84"/>
  <c r="G115" i="84"/>
  <c r="G113" i="84"/>
  <c r="G111" i="84"/>
  <c r="G100" i="84"/>
  <c r="G36" i="84"/>
  <c r="G35" i="84"/>
  <c r="G34" i="84"/>
  <c r="G50" i="84"/>
  <c r="G49" i="84"/>
  <c r="G48" i="84"/>
  <c r="G59" i="84"/>
  <c r="G58" i="84"/>
  <c r="G57" i="84"/>
  <c r="G96" i="84"/>
  <c r="G98" i="84"/>
  <c r="G95" i="84"/>
  <c r="G94" i="84"/>
  <c r="G142" i="84"/>
  <c r="G144" i="84"/>
  <c r="G141" i="84"/>
  <c r="G140" i="84"/>
  <c r="G157" i="84"/>
  <c r="G156" i="84"/>
  <c r="G155" i="84"/>
  <c r="G69" i="84"/>
  <c r="G68" i="84"/>
  <c r="G78" i="84"/>
  <c r="G77" i="84"/>
  <c r="G76" i="84"/>
  <c r="G87" i="84"/>
  <c r="G86" i="84"/>
  <c r="G85" i="84"/>
  <c r="G27" i="84"/>
  <c r="G26" i="84"/>
  <c r="G15" i="84"/>
  <c r="G13" i="84"/>
  <c r="F69" i="84"/>
  <c r="F68" i="84"/>
  <c r="F78" i="84"/>
  <c r="F77" i="84"/>
  <c r="F76" i="84"/>
  <c r="F87" i="84"/>
  <c r="F86" i="84"/>
  <c r="F85" i="84"/>
  <c r="F27" i="84"/>
  <c r="F26" i="84"/>
  <c r="F15" i="84"/>
  <c r="F50" i="84"/>
  <c r="F49" i="84"/>
  <c r="F48" i="84"/>
  <c r="F47" i="84"/>
  <c r="F45" i="84"/>
  <c r="F43" i="84"/>
  <c r="G47" i="84"/>
  <c r="G45" i="84"/>
  <c r="G43" i="84"/>
  <c r="E43" i="84"/>
  <c r="E40" i="68"/>
  <c r="F59" i="84"/>
  <c r="F58" i="84"/>
  <c r="F57" i="84"/>
  <c r="F56" i="84"/>
  <c r="F54" i="84"/>
  <c r="F52" i="84"/>
  <c r="G56" i="84"/>
  <c r="G54" i="84"/>
  <c r="G52" i="84"/>
  <c r="E52" i="84"/>
  <c r="E46" i="68"/>
  <c r="E33" i="68"/>
  <c r="E51" i="84"/>
  <c r="H60" i="66"/>
  <c r="H59" i="66"/>
  <c r="H58" i="66"/>
  <c r="H57" i="66"/>
  <c r="H56" i="66"/>
  <c r="H54" i="66"/>
  <c r="H52" i="66"/>
  <c r="E60" i="84"/>
  <c r="H69" i="66"/>
  <c r="H68" i="66"/>
  <c r="H67" i="66"/>
  <c r="H66" i="66"/>
  <c r="H65" i="66"/>
  <c r="H63" i="66"/>
  <c r="H61" i="66"/>
  <c r="H50" i="66"/>
  <c r="G40" i="84"/>
  <c r="F40" i="84"/>
  <c r="E28" i="84"/>
  <c r="H30" i="66"/>
  <c r="H29" i="66"/>
  <c r="H28" i="66"/>
  <c r="H25" i="66"/>
  <c r="H23" i="66"/>
  <c r="D22" i="69"/>
  <c r="E37" i="84"/>
  <c r="H39" i="66"/>
  <c r="H38" i="66"/>
  <c r="H37" i="66"/>
  <c r="H36" i="66"/>
  <c r="H35" i="66"/>
  <c r="H33" i="66"/>
  <c r="H31" i="66"/>
  <c r="D33" i="69"/>
  <c r="D52" i="69"/>
  <c r="D61" i="69"/>
  <c r="F67" i="84"/>
  <c r="F65" i="84"/>
  <c r="F63" i="84"/>
  <c r="G67" i="84"/>
  <c r="G65" i="84"/>
  <c r="G63" i="84"/>
  <c r="E63" i="84"/>
  <c r="D75" i="69"/>
  <c r="F75" i="84"/>
  <c r="F73" i="84"/>
  <c r="F71" i="84"/>
  <c r="G75" i="84"/>
  <c r="G73" i="84"/>
  <c r="G71" i="84"/>
  <c r="E71" i="84"/>
  <c r="D84" i="69"/>
  <c r="F84" i="84"/>
  <c r="F82" i="84"/>
  <c r="F80" i="84"/>
  <c r="G84" i="84"/>
  <c r="G82" i="84"/>
  <c r="G80" i="84"/>
  <c r="E80" i="84"/>
  <c r="D93" i="69"/>
  <c r="F96" i="84"/>
  <c r="F98" i="84"/>
  <c r="F95" i="84"/>
  <c r="F94" i="84"/>
  <c r="F93" i="84"/>
  <c r="F91" i="84"/>
  <c r="F89" i="84"/>
  <c r="G93" i="84"/>
  <c r="G91" i="84"/>
  <c r="G89" i="84"/>
  <c r="E89" i="84"/>
  <c r="D102" i="69"/>
  <c r="F109" i="84"/>
  <c r="F108" i="84"/>
  <c r="F107" i="84"/>
  <c r="F106" i="84"/>
  <c r="F104" i="84"/>
  <c r="F102" i="84"/>
  <c r="E102" i="84"/>
  <c r="D116" i="69"/>
  <c r="F118" i="84"/>
  <c r="F117" i="84"/>
  <c r="F116" i="84"/>
  <c r="F115" i="84"/>
  <c r="F113" i="84"/>
  <c r="F111" i="84"/>
  <c r="E111" i="84"/>
  <c r="D125" i="69"/>
  <c r="F142" i="84"/>
  <c r="F144" i="84"/>
  <c r="F141" i="84"/>
  <c r="F140" i="84"/>
  <c r="F139" i="84"/>
  <c r="F137" i="84"/>
  <c r="F135" i="84"/>
  <c r="G139" i="84"/>
  <c r="G137" i="84"/>
  <c r="G135" i="84"/>
  <c r="E135" i="84"/>
  <c r="D143" i="69"/>
  <c r="E127" i="84"/>
  <c r="D160" i="69"/>
  <c r="F157" i="84"/>
  <c r="F156" i="84"/>
  <c r="F155" i="84"/>
  <c r="F154" i="84"/>
  <c r="F152" i="84"/>
  <c r="F150" i="84"/>
  <c r="G154" i="84"/>
  <c r="G152" i="84"/>
  <c r="G150" i="84"/>
  <c r="E150" i="84"/>
  <c r="H202" i="66"/>
  <c r="H201" i="66"/>
  <c r="D177" i="69"/>
  <c r="E20" i="68"/>
  <c r="E26" i="68"/>
  <c r="E13" i="68"/>
  <c r="E12" i="68"/>
  <c r="E42" i="84"/>
  <c r="E59" i="68"/>
  <c r="E65" i="68"/>
  <c r="E71" i="68"/>
  <c r="E77" i="68"/>
  <c r="E52" i="68"/>
  <c r="E90" i="68"/>
  <c r="E96" i="68"/>
  <c r="E83" i="68"/>
  <c r="E32" i="68"/>
  <c r="E125" i="84"/>
  <c r="E123" i="84"/>
  <c r="E110" i="68"/>
  <c r="E102" i="68"/>
  <c r="E124" i="68"/>
  <c r="E117" i="68"/>
  <c r="E116" i="68"/>
  <c r="E138" i="68"/>
  <c r="E130" i="68"/>
  <c r="E10" i="68"/>
  <c r="G33" i="84"/>
  <c r="G31" i="84"/>
  <c r="G29" i="84"/>
  <c r="F36" i="84"/>
  <c r="F35" i="84"/>
  <c r="F34" i="84"/>
  <c r="G25" i="84"/>
  <c r="G23" i="84"/>
  <c r="G21" i="84"/>
  <c r="G19" i="84"/>
  <c r="J133" i="84"/>
  <c r="F148" i="84"/>
  <c r="I129" i="84"/>
  <c r="J129" i="84"/>
  <c r="G17" i="84"/>
  <c r="G61" i="84"/>
  <c r="G133" i="84"/>
  <c r="G148" i="84"/>
  <c r="J17" i="84"/>
  <c r="F25" i="84"/>
  <c r="F23" i="84"/>
  <c r="F21" i="84"/>
  <c r="F33" i="84"/>
  <c r="F31" i="84"/>
  <c r="F29" i="84"/>
  <c r="F19" i="84"/>
  <c r="F17" i="84"/>
  <c r="F61" i="84"/>
  <c r="F100" i="84"/>
  <c r="F133" i="84"/>
  <c r="I17" i="84"/>
  <c r="F13" i="84"/>
  <c r="J132" i="84"/>
  <c r="J134" i="84"/>
  <c r="I132" i="84"/>
  <c r="E131" i="84"/>
  <c r="H132" i="84"/>
  <c r="N123" i="84"/>
  <c r="O123" i="84"/>
  <c r="M123" i="84"/>
  <c r="N121" i="84"/>
  <c r="O121" i="84"/>
  <c r="N138" i="84"/>
  <c r="N139" i="84"/>
  <c r="N125" i="84"/>
  <c r="O125" i="84"/>
  <c r="M125" i="84"/>
  <c r="N132" i="84"/>
  <c r="N133" i="84"/>
  <c r="N134" i="84"/>
  <c r="N142" i="84"/>
  <c r="O142" i="84"/>
  <c r="M142" i="84"/>
  <c r="O132" i="84"/>
  <c r="O133" i="84"/>
  <c r="N127" i="84"/>
  <c r="O127" i="84"/>
  <c r="M127" i="84"/>
  <c r="O126" i="84"/>
  <c r="M126" i="84"/>
  <c r="M128" i="84"/>
  <c r="N128" i="84"/>
  <c r="O128" i="84"/>
  <c r="N135" i="84"/>
  <c r="O135" i="84"/>
  <c r="O136" i="84"/>
  <c r="N136" i="84"/>
  <c r="M132" i="84"/>
  <c r="M133" i="84"/>
  <c r="M135" i="84"/>
  <c r="M136" i="84"/>
  <c r="P131" i="84"/>
  <c r="Q131" i="84"/>
  <c r="E19" i="84"/>
  <c r="E148" i="84"/>
  <c r="E146" i="84"/>
  <c r="E29" i="84"/>
  <c r="E31" i="84"/>
  <c r="H200" i="66"/>
  <c r="H199" i="66"/>
  <c r="H198" i="66"/>
  <c r="H196" i="66"/>
  <c r="H194" i="66"/>
  <c r="H192" i="66"/>
  <c r="H190" i="66"/>
  <c r="H188" i="66"/>
  <c r="H186" i="66"/>
  <c r="H184" i="66"/>
  <c r="H183" i="66"/>
  <c r="H21" i="66"/>
  <c r="H19" i="66"/>
  <c r="H17" i="66"/>
  <c r="H15" i="66"/>
  <c r="H13" i="66"/>
  <c r="H11" i="66"/>
  <c r="H83" i="66"/>
  <c r="H82" i="66"/>
  <c r="H81" i="66"/>
  <c r="H80" i="66"/>
  <c r="H78" i="66"/>
  <c r="H76" i="66"/>
  <c r="E79" i="84"/>
  <c r="H92" i="66"/>
  <c r="H91" i="66"/>
  <c r="H90" i="66"/>
  <c r="H89" i="66"/>
  <c r="H88" i="66"/>
  <c r="H86" i="66"/>
  <c r="H84" i="66"/>
  <c r="E88" i="84"/>
  <c r="H101" i="66"/>
  <c r="H100" i="66"/>
  <c r="H99" i="66"/>
  <c r="H98" i="66"/>
  <c r="H97" i="66"/>
  <c r="H95" i="66"/>
  <c r="H93" i="66"/>
  <c r="E97" i="84"/>
  <c r="H110" i="66"/>
  <c r="H109" i="66"/>
  <c r="E99" i="84"/>
  <c r="H112" i="66"/>
  <c r="H111" i="66"/>
  <c r="H108" i="66"/>
  <c r="H107" i="66"/>
  <c r="H106" i="66"/>
  <c r="H104" i="66"/>
  <c r="H102" i="66"/>
  <c r="H74" i="66"/>
  <c r="H72" i="66"/>
  <c r="H70" i="66"/>
  <c r="E110" i="84"/>
  <c r="H129" i="66"/>
  <c r="H128" i="66"/>
  <c r="H127" i="66"/>
  <c r="H126" i="66"/>
  <c r="H125" i="66"/>
  <c r="H123" i="66"/>
  <c r="H121" i="66"/>
  <c r="E119" i="84"/>
  <c r="H138" i="66"/>
  <c r="H137" i="66"/>
  <c r="H136" i="66"/>
  <c r="H135" i="66"/>
  <c r="H134" i="66"/>
  <c r="H132" i="66"/>
  <c r="H130" i="66"/>
  <c r="H119" i="66"/>
  <c r="H117" i="66"/>
  <c r="H115" i="66"/>
  <c r="H113" i="66"/>
  <c r="H159" i="66"/>
  <c r="H158" i="66"/>
  <c r="H157" i="66"/>
  <c r="H156" i="66"/>
  <c r="H155" i="66"/>
  <c r="H153" i="66"/>
  <c r="H151" i="66"/>
  <c r="H147" i="66"/>
  <c r="H145" i="66"/>
  <c r="H143" i="66"/>
  <c r="H141" i="66"/>
  <c r="H139" i="66"/>
  <c r="E143" i="84"/>
  <c r="H180" i="66"/>
  <c r="H179" i="66"/>
  <c r="E145" i="84"/>
  <c r="H182" i="66"/>
  <c r="H181" i="66"/>
  <c r="H178" i="66"/>
  <c r="H177" i="66"/>
  <c r="H176" i="66"/>
  <c r="H174" i="66"/>
  <c r="H172" i="66"/>
  <c r="H170" i="66"/>
  <c r="H168" i="66"/>
  <c r="H166" i="66"/>
  <c r="H164" i="66"/>
  <c r="H162" i="66"/>
  <c r="H160" i="66"/>
  <c r="F146" i="84"/>
  <c r="G146" i="84"/>
  <c r="E152" i="84"/>
  <c r="E154" i="84"/>
  <c r="E155" i="84"/>
  <c r="E156" i="84"/>
  <c r="E157" i="84"/>
  <c r="E158" i="84"/>
  <c r="E21" i="84"/>
  <c r="D23" i="85"/>
  <c r="D33" i="85"/>
  <c r="D179" i="85"/>
  <c r="E17" i="84"/>
  <c r="E15" i="84"/>
  <c r="E23" i="84"/>
  <c r="E25" i="84"/>
  <c r="E26" i="84"/>
  <c r="E27" i="84"/>
  <c r="E36" i="84"/>
  <c r="E35" i="84"/>
  <c r="E34" i="84"/>
  <c r="E33" i="84"/>
  <c r="F38" i="84"/>
  <c r="G38" i="84"/>
  <c r="E38" i="84"/>
  <c r="H27" i="66"/>
  <c r="F52" i="66"/>
  <c r="G52" i="66"/>
  <c r="D77" i="85"/>
  <c r="D68" i="85"/>
  <c r="D59" i="85"/>
  <c r="D50" i="85"/>
  <c r="D160" i="85"/>
  <c r="D151" i="85"/>
  <c r="D138" i="85"/>
  <c r="D128" i="85"/>
  <c r="D108" i="85"/>
  <c r="D90" i="85"/>
  <c r="P38" i="84"/>
  <c r="C150" i="69"/>
  <c r="C80" i="85"/>
  <c r="B150" i="69"/>
  <c r="B80" i="85"/>
  <c r="C65" i="69"/>
  <c r="C41" i="85"/>
  <c r="B41" i="85"/>
  <c r="C157" i="85"/>
  <c r="C156" i="85"/>
  <c r="C155" i="85"/>
  <c r="C154" i="85"/>
  <c r="C153" i="85"/>
  <c r="C148" i="85"/>
  <c r="C147" i="85"/>
  <c r="C146" i="85"/>
  <c r="C145" i="85"/>
  <c r="C144" i="85"/>
  <c r="C106" i="69"/>
  <c r="C141" i="85"/>
  <c r="B106" i="69"/>
  <c r="B141" i="85"/>
  <c r="C132" i="69"/>
  <c r="D97" i="68"/>
  <c r="G119" i="66"/>
  <c r="E119" i="66"/>
  <c r="G130" i="66"/>
  <c r="F130" i="66"/>
  <c r="G121" i="66"/>
  <c r="F121" i="66"/>
  <c r="G86" i="66"/>
  <c r="G102" i="66"/>
  <c r="F102" i="66"/>
  <c r="G95" i="66"/>
  <c r="G93" i="66"/>
  <c r="F93" i="66"/>
  <c r="G84" i="66"/>
  <c r="F84" i="66"/>
  <c r="G78" i="66"/>
  <c r="G74" i="66"/>
  <c r="G76" i="66"/>
  <c r="F76" i="66"/>
  <c r="C96" i="68"/>
  <c r="D91" i="68"/>
  <c r="C90" i="68"/>
  <c r="D78" i="68"/>
  <c r="C77" i="68"/>
  <c r="D72" i="68"/>
  <c r="C71" i="68"/>
  <c r="D66" i="68"/>
  <c r="C65" i="68"/>
  <c r="D60" i="68"/>
  <c r="C59" i="68"/>
  <c r="F120" i="84"/>
  <c r="F132" i="84"/>
  <c r="G120" i="84"/>
  <c r="E120" i="84"/>
  <c r="G132" i="84"/>
  <c r="E132" i="84"/>
  <c r="E100" i="84"/>
  <c r="E118" i="84"/>
  <c r="E117" i="84"/>
  <c r="E116" i="84"/>
  <c r="E115" i="84"/>
  <c r="E113" i="84"/>
  <c r="E109" i="84"/>
  <c r="E108" i="84"/>
  <c r="E107" i="84"/>
  <c r="E106" i="84"/>
  <c r="E104" i="84"/>
  <c r="E98" i="84"/>
  <c r="E96" i="84"/>
  <c r="E95" i="84"/>
  <c r="E94" i="84"/>
  <c r="E93" i="84"/>
  <c r="E91" i="84"/>
  <c r="E87" i="84"/>
  <c r="E86" i="84"/>
  <c r="E85" i="84"/>
  <c r="E84" i="84"/>
  <c r="E82" i="84"/>
  <c r="E78" i="84"/>
  <c r="E77" i="84"/>
  <c r="E76" i="84"/>
  <c r="E75" i="84"/>
  <c r="E73" i="84"/>
  <c r="E70" i="84"/>
  <c r="E69" i="84"/>
  <c r="E68" i="84"/>
  <c r="E67" i="84"/>
  <c r="E65" i="84"/>
  <c r="E61" i="84"/>
  <c r="C136" i="69"/>
  <c r="C101" i="85"/>
  <c r="C137" i="69"/>
  <c r="C102" i="85"/>
  <c r="C138" i="69"/>
  <c r="C103" i="85"/>
  <c r="C139" i="69"/>
  <c r="C104" i="85"/>
  <c r="C135" i="69"/>
  <c r="C100" i="85"/>
  <c r="C97" i="85"/>
  <c r="B97" i="85"/>
  <c r="C157" i="69"/>
  <c r="C87" i="85"/>
  <c r="C154" i="69"/>
  <c r="C84" i="85"/>
  <c r="C155" i="69"/>
  <c r="C85" i="85"/>
  <c r="C156" i="69"/>
  <c r="C86" i="85"/>
  <c r="C153" i="69"/>
  <c r="C83" i="85"/>
  <c r="C121" i="85"/>
  <c r="C122" i="85"/>
  <c r="C123" i="85"/>
  <c r="C124" i="85"/>
  <c r="C125" i="85"/>
  <c r="C120" i="85"/>
  <c r="G180" i="66"/>
  <c r="G182" i="66"/>
  <c r="G181" i="66"/>
  <c r="F172" i="66"/>
  <c r="G172" i="66"/>
  <c r="E170" i="66"/>
  <c r="G170" i="66"/>
  <c r="G151" i="66"/>
  <c r="F151" i="66"/>
  <c r="G61" i="66"/>
  <c r="F61" i="66"/>
  <c r="D47" i="68"/>
  <c r="C46" i="68"/>
  <c r="D116" i="68"/>
  <c r="D102" i="68"/>
  <c r="D111" i="68"/>
  <c r="C110" i="68"/>
  <c r="D104" i="68"/>
  <c r="B103" i="68"/>
  <c r="D125" i="68"/>
  <c r="C124" i="68"/>
  <c r="D118" i="68"/>
  <c r="B117" i="68"/>
  <c r="D41" i="68"/>
  <c r="C40" i="68"/>
  <c r="G130" i="84"/>
  <c r="E142" i="84"/>
  <c r="E50" i="84"/>
  <c r="E144" i="84"/>
  <c r="E49" i="84"/>
  <c r="E59" i="84"/>
  <c r="E58" i="84"/>
  <c r="E141" i="84"/>
  <c r="E48" i="84"/>
  <c r="E140" i="84"/>
  <c r="E57" i="84"/>
  <c r="E139" i="84"/>
  <c r="E47" i="84"/>
  <c r="E56" i="84"/>
  <c r="E45" i="84"/>
  <c r="E137" i="84"/>
  <c r="E54" i="84"/>
  <c r="E133" i="84"/>
  <c r="E40" i="84"/>
  <c r="F130" i="84"/>
  <c r="E130" i="84"/>
  <c r="E129" i="84"/>
  <c r="E128" i="84"/>
  <c r="E121" i="84"/>
  <c r="H48" i="66"/>
  <c r="H46" i="66"/>
  <c r="H44" i="66"/>
  <c r="H42" i="66"/>
  <c r="H40" i="66"/>
  <c r="H9" i="66"/>
  <c r="E13" i="84"/>
  <c r="E16" i="84"/>
</calcChain>
</file>

<file path=xl/sharedStrings.xml><?xml version="1.0" encoding="utf-8"?>
<sst xmlns="http://schemas.openxmlformats.org/spreadsheetml/2006/main" count="994" uniqueCount="253">
  <si>
    <t>______________ ի    ___Ն որոշման</t>
  </si>
  <si>
    <t xml:space="preserve"> այդ թվում`</t>
  </si>
  <si>
    <t xml:space="preserve"> ԸՆԴԱՄԵՆԸ ԾԱԽՍԵՐ</t>
  </si>
  <si>
    <t>Ծրագիր</t>
  </si>
  <si>
    <t>Միջոցառում</t>
  </si>
  <si>
    <t>Տարի</t>
  </si>
  <si>
    <t xml:space="preserve"> այդ թվում` բյուջետային ծախսերի տնտեսագիտական դասակարգման հոդվածներ</t>
  </si>
  <si>
    <t xml:space="preserve">ԸՆԴԱՄԵՆԸ </t>
  </si>
  <si>
    <t xml:space="preserve"> </t>
  </si>
  <si>
    <t>այդ թվում՝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</si>
  <si>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</si>
  <si>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</si>
  <si>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 xml:space="preserve"> ՀՀ կառավարության 2024 թվականի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</si>
  <si>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</si>
  <si>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</si>
  <si>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</si>
  <si>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</si>
  <si>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</si>
  <si>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</si>
  <si>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</si>
  <si>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 xml:space="preserve"> Ծրագրային դասիչը</t>
  </si>
  <si>
    <t>(հազ. դրամ)</t>
  </si>
  <si>
    <t xml:space="preserve"> Բյուջետային հատկացումների գլխավոր կարգադրիչների, ծրագրերի և միջոցառումների անվանումները</t>
  </si>
  <si>
    <t xml:space="preserve">Ծրագրի միջոցառումներ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</si>
  <si>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</si>
  <si>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</si>
  <si>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</si>
  <si>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</si>
  <si>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</si>
  <si>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</si>
  <si>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</si>
  <si>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Ցուցանիշների փոփոխությունը 
(ավելացումները նշված են դրական նշանով)</t>
  </si>
  <si>
    <t>ՀՀ կառավարության  2024 թվականի</t>
  </si>
  <si>
    <t xml:space="preserve"> ՄԱՍ 2. ՊԵՏԱԿԱՆ ՄԱՐՄՆԻ ԳԾՈՎ ԱՐԴՅՈՒՆՔԱՅԻՆ (ԿԱՏԱՐՈՂԱԿԱՆ) ՑՈՒՑԱՆԻՇՆԵՐԸ </t>
  </si>
  <si>
    <t xml:space="preserve">Ծրագրի միջոցառումները </t>
  </si>
  <si>
    <t xml:space="preserve"> Ծրագրի դասիչը </t>
  </si>
  <si>
    <t xml:space="preserve"> Ծրագրի անվանումը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</si>
  <si>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</si>
  <si>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</si>
  <si>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</si>
  <si>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</si>
  <si>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</si>
  <si>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</si>
  <si>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ԸՆԴԱՄԵՆԸ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</si>
  <si>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</si>
  <si>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</si>
  <si>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</si>
  <si>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</si>
  <si>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ՀՀ  տարածքային կառավարման և ենթակառուցվածքների նախարարություն</t>
  </si>
  <si>
    <t>Հավելված N 1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</si>
  <si>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</si>
  <si>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</si>
  <si>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նշանով,  նվազեցումները՝ փակագծերում)</t>
  </si>
  <si>
    <t xml:space="preserve"> 04</t>
  </si>
  <si>
    <t xml:space="preserve"> ՏՆՏԵՍԱԿԱՆ ՀԱՐԱԲԵՐՈՒԹՅՈՒՆՆԵՐ</t>
  </si>
  <si>
    <t>Ծրագրային դասիչը</t>
  </si>
  <si>
    <t>Ցուցանիշների փոփոխությունը 
(ավելացումները նշված են դրական նշանով,  նվազեցումները` փակագծերում)</t>
  </si>
  <si>
    <t>Ծրագրի միջոցառումներ</t>
  </si>
  <si>
    <t xml:space="preserve"> 12001</t>
  </si>
  <si>
    <t xml:space="preserve"> ԱՅԼ ՀԻՄՆԱԿԱՆ ՄԻՋՈՑՆԵՐ</t>
  </si>
  <si>
    <t xml:space="preserve"> - Նախագծահետազոտական ծախսեր</t>
  </si>
  <si>
    <t xml:space="preserve"> ՀՀ ՏԱՐԱԾՔԱՅԻՆ ԿԱՌԱՎԱՐՄԱՆ ԵՎ ԵՆԹԱԿԱՌՈՒՑՎԱԾՔՆԵՐԻ ՆԱԽԱՐԱՐՈՒԹՅՈՒՆ</t>
  </si>
  <si>
    <t xml:space="preserve">ՀՀ կառավարության  2024 թվականի </t>
  </si>
  <si>
    <t>______________ ի    ___Ն  որոշման</t>
  </si>
  <si>
    <t xml:space="preserve">Ցուցանիշների փոփոխությունը (ավելացումները նշված են դրական նշանով, իսկ նվազեցումները` փակագծերում)     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</si>
  <si>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</si>
  <si>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</si>
  <si>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</si>
  <si>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</si>
  <si>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</si>
  <si>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</si>
  <si>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- ՈՉ ՖԻՆԱՆՍԱԿԱՆ ԱԿՏԻՎՆԵՐԻ ԳԾՈՎ ԾԱԽՍԵՐ </t>
  </si>
  <si>
    <t xml:space="preserve"> Ծրագրի դասիչը` </t>
  </si>
  <si>
    <t xml:space="preserve"> Միջոցառման դասիչը` </t>
  </si>
  <si>
    <t xml:space="preserve"> Տարի </t>
  </si>
  <si>
    <t>Ծրագրի դասիչը</t>
  </si>
  <si>
    <t>Ծրագրի անվանումը</t>
  </si>
  <si>
    <t xml:space="preserve"> Ծրագրի միջոցառումները </t>
  </si>
  <si>
    <t xml:space="preserve">Աղյուսակ N 9.1.7  </t>
  </si>
  <si>
    <t xml:space="preserve">ԸՆԴԱՄԵՆԸ
</t>
  </si>
  <si>
    <t>այդ թվում`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</si>
  <si>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</si>
  <si>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</si>
  <si>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</si>
  <si>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</si>
  <si>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Պետական մարմինների կողմից օգտագործվող ոչ ֆինանսական ակտիվների հետ գործառնություններ</t>
  </si>
  <si>
    <t xml:space="preserve"> ՀՀ  տարածքային կառավարման և ենթակառուցվածքների նախարարության ջրային կոմիտե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</si>
  <si>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</si>
  <si>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</si>
  <si>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</si>
  <si>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նախարարություն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</si>
  <si>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</si>
  <si>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</si>
  <si>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Մասնագիտացված միավոր </t>
  </si>
  <si>
    <t xml:space="preserve"> 1004 </t>
  </si>
  <si>
    <t xml:space="preserve"> Աղյուսակ 9.1.25 </t>
  </si>
  <si>
    <t xml:space="preserve"> ՀՀ  տարածքային կառավարման և ենթակառուցվածքների նախարարության ջրային կոմիտե </t>
  </si>
  <si>
    <t xml:space="preserve">ՄԱՍ 1. ՊԵՏԱԿԱՆ ՄԱՐՄՆԻ ԳԾՈՎ ԱՐԴՅՈՒՆՔԱՅԻՆ (ԿԱՏԱՐՈՂԱԿԱՆ) ՑՈՒՑԱՆԻՇՆԵՐԸ </t>
  </si>
  <si>
    <t xml:space="preserve"> ՄԵՔԵՆԱՆԵՐ  ԵՎ  ՍԱՐՔԱՎՈՐՈՒՄՆԵՐ</t>
  </si>
  <si>
    <t>հազար դրամով</t>
  </si>
  <si>
    <t xml:space="preserve"> Միջոցառումն իրականացնողի անվանումը՛ </t>
  </si>
  <si>
    <t xml:space="preserve">Աղյուսակ N 9.7  </t>
  </si>
  <si>
    <t xml:space="preserve"> - Վարչական սարքավորումներ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</si>
  <si>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 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</si>
  <si>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 </t>
  </si>
  <si>
    <t xml:space="preserve"> 31006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</si>
  <si>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</si>
  <si>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</si>
  <si>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</si>
  <si>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Զբոսաշրջության զարգացման ծրագիր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</si>
  <si>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</si>
  <si>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ՀՀ  կրթության, գիտության, մշակույթի և սպորտի նախարարություն</t>
  </si>
  <si>
    <t xml:space="preserve"> ՀՀ էկոնոմիկայի նախարարություն</t>
  </si>
  <si>
    <t>«ՀԱՅԱUՏԱՆԻ ՀԱՆՐԱՊԵՏՈՒԹՅԱՆ 2024 ԹՎԱԿԱՆԻ ՊԵՏԱԿԱՆ ԲՅՈՒՋԵԻ ՄԱUԻՆ»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</si>
  <si>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</si>
  <si>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ծրագիր 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</si>
  <si>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</si>
  <si>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Նպաստել երկրի սեյսմակայունության ապահովմանը, անհատական և հասարակական անվտանգության մակարդակի բարձրացմանը</t>
  </si>
  <si>
    <t xml:space="preserve"> Դպրոցական շենքերի սեյսմակայունության մակարդակի բարձրացում</t>
  </si>
  <si>
    <t xml:space="preserve"> Հայաստանի և հայկական զբոսաշրջային արդյունքի մրցունակության և ճանաչելիության բարձրացում</t>
  </si>
  <si>
    <t xml:space="preserve"> Զբոսաշրջիկների թվաքանակի ավելացում</t>
  </si>
  <si>
    <t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t>
  </si>
  <si>
    <t xml:space="preserve"> ՀԱՅԱՍՏԱՆԻ ՀԱՆՐԱՊԵՏՈՒԹՅԱՆ ԿԱՌԱՎԱՐՈՒԹՅԱՆ 2023 ԹՎԱԿԱՆԻ ԴԵԿՏԵՄԲԵՐԻ 28-Ի N 2323-Ն ՈՐՈՇՄԱՆ NN 3  ԵՎ 4  ՀԱՎԵԼՎԱԾՆԵՐՈՒՄ ԿԱՏԱՐՎՈՂ ՓՈՓՈԽՈՒԹՅՈՒՆՆԵՐԸ</t>
  </si>
  <si>
    <t>Հավելված N 2</t>
  </si>
  <si>
    <t xml:space="preserve"> ՀՀ ԿՐԹՈՒԹՅԱՆ, ԳԻՏՈՒԹՅԱՆ, ՄՇԱԿՈՒՅԹԻ ԵՎ ՍՊՈՐՏԻ ՆԱԽԱՐԱՐՈՒԹՅՈՒՆ</t>
  </si>
  <si>
    <t>09</t>
  </si>
  <si>
    <t>06</t>
  </si>
  <si>
    <t>01</t>
  </si>
  <si>
    <t xml:space="preserve"> ԿՐԹՈՒԹՅՈՒՆ</t>
  </si>
  <si>
    <t xml:space="preserve"> Կրթությանը տրամադրվող օժանդակ ծառայություններ</t>
  </si>
  <si>
    <t>ՀՀ կրթության, գիտության, մշակույթի և սպորտի նախարարություն</t>
  </si>
  <si>
    <t xml:space="preserve"> ՀՀ էԿՈՆՈՄԻԿԱՅԻ ՆԱԽԱՐԱՐՈՒԹՅՈՒՆ</t>
  </si>
  <si>
    <t>04</t>
  </si>
  <si>
    <t>ՀՀ էկոնոմիկայի նախարարություն</t>
  </si>
  <si>
    <t>Հավելված N 3</t>
  </si>
  <si>
    <t xml:space="preserve"> «ՀԱՅԱՍՏԱՆԻ ՀԱՆՐԱՊԵՏՈՒԹՅԱՆ 2024 ԹՎԱԿԱՆԻ ՊԵՏԱԿԱՆ ԲՅՈՒՋԵԻ ՄԱՍԻՆ» ՀԱՅԱՍՏԱՆԻ ՀԱՆՐԱՊԵՏՈՒԹՅԱՆ ՕՐԵՆՔԻ N 1 ՀԱՎԵԼՎԱԾԻ N 4 ԱՂՅՈՒՍԱԿՈՒՄ ԵՎ ՀԱՅԱՍՏԱՆԻ ՀԱՆՐԱՊԵՏՈՒԹՅԱՆ ԿԱՌԱՎԱՐՈՒԹՅԱՆ 2023 ԹՎԱԿԱՆԻ ԴԵԿՏԵՄԲԵՐԻ 28-Ի N 2323-Ն ՈՐՈՇՄԱՆ N 5 ՀԱՎԵԼՎԱԾԻ N 3 ԱՂՅՈՒՍԱԿՈՒՄ ԿԱՏԱՐՎՈՂ ՓՈՓՈԽՈՒԹՅՈՒՆՆԵՐԸ</t>
  </si>
  <si>
    <t xml:space="preserve"> Հավելված N 4</t>
  </si>
  <si>
    <t>Աղյուսակ N 9.10</t>
  </si>
  <si>
    <t xml:space="preserve">ՀՀ էկոնոմիկայի նախարարություն </t>
  </si>
  <si>
    <t xml:space="preserve"> ՀՀ  կրթության , գիտության, մշակույթի և սպորտի նախարարություն </t>
  </si>
  <si>
    <t>Աղյուսակ N 9.13</t>
  </si>
  <si>
    <t xml:space="preserve"> ՀՀ էկոնոմիկայի նախարարություն </t>
  </si>
  <si>
    <t>Աղյուսակ N 9.1.10</t>
  </si>
  <si>
    <t xml:space="preserve"> Հավելված N 5</t>
  </si>
  <si>
    <t xml:space="preserve"> Տնտեսական հարաբերություններ (այլ դասերին չպատկանող)</t>
  </si>
  <si>
    <t xml:space="preserve">  Տնտեսական հարաբերություններ (այլ դասերին չպատկանող)</t>
  </si>
  <si>
    <t xml:space="preserve">  ՀՀ էկոնոմիկայի նախարարություն</t>
  </si>
  <si>
    <t xml:space="preserve">Հիմնանորոգվող ոռոգման ցանցերի երկարություն, կմ </t>
  </si>
  <si>
    <t xml:space="preserve">Կարողությունների զարգացման նպատակով գույքով հագեցված զբոսաշրջային կենտրոն կառավարող կազմակերպությունների թիվ </t>
  </si>
  <si>
    <t>Ցուցանիշների փոփոխությունը 
(ավելացումները նշված են դրական նշանով, նվազեցումները նշված են փակագծերում)</t>
  </si>
  <si>
    <t xml:space="preserve"> Ճանապարհային ցանցի բարելավում</t>
  </si>
  <si>
    <t xml:space="preserve"> ԸՆԹԱՑԻԿ ԾԱԽՍԵՐ</t>
  </si>
  <si>
    <t xml:space="preserve"> ԱՅԼ  ԾԱԽՍԵՐ</t>
  </si>
  <si>
    <t xml:space="preserve"> Այլ ծախսեր</t>
  </si>
  <si>
    <t xml:space="preserve"> Ասիական զարգացման բանկի աջակցությամբ իրականացվող Հյուսիս-հարավ միջանցքի զարգացման ծրագրի համակարգում և կառավարում (Տրանշ 2)</t>
  </si>
  <si>
    <t xml:space="preserve"> Ասիական զարգացման բանկի աջակցությամբ իրականացվող Հյուսիս-հարավ միջանցքի զարգացման ծրագրի համակարգում և կառավարում (Տրանշ 3)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</si>
  <si>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</si>
  <si>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</si>
  <si>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</si>
  <si>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Եվրասիական զարգացման բանկի աջակցությամբ իրականացվող Հյուսիս-հարավ միջանցքի զարգացման ծրագրի համակարգում և կառավարում</t>
  </si>
  <si>
    <t>Ասիական զարգացման բանկի աջակցությամբ իրականացվող Հյուսիս-հարավ միջանցքի զարգացման վարկային ծրագիր, Տրանշ 3</t>
  </si>
  <si>
    <t xml:space="preserve"> Ջրամատակարարաման և ջրահեռացման բարելավում</t>
  </si>
  <si>
    <t xml:space="preserve"> 31001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</si>
  <si>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</si>
  <si>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Խորհրդատվական ծառայություններ և պահպանման ծախսեր </t>
  </si>
  <si>
    <t xml:space="preserve"> Ծառայությունների մատուցում </t>
  </si>
  <si>
    <t xml:space="preserve"> Հատված Թալին-Լանջիկ 71+500 կմ-90+200 կմ կառուցման շինարարական աշխատանքներ </t>
  </si>
  <si>
    <t xml:space="preserve"> Հանրության կողմից անմիջականորեն օգտագործվող ակտիվների հետ կապված միջոցառումներ 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</si>
  <si>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</si>
  <si>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 լավում, ճանապարհների վիճակով պայմանավորված պատահարների նվազում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</si>
  <si>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</si>
  <si>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</si>
  <si>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6 քաղաքների և 37 գյուղական բնակավայրերի ջրամատակարարման և ջրահեռացման համակարգերի հատվածների հրատապ (մասնակի) վերականգնման աշխատանքներ </t>
  </si>
  <si>
    <t>05</t>
  </si>
  <si>
    <t>Տրանսպորտ</t>
  </si>
  <si>
    <t>Ճանապարհային տրանսպորտ</t>
  </si>
  <si>
    <t>03</t>
  </si>
  <si>
    <t>ԲՆԱԿԱՐԱՆԱՅԻՆ ՇԻՆԱՐԱՐՈՒԹՅՈՒՆ ԵՎ ԿՈՄՈՒՆԱԼ 
ԾԱՌԱՅՈՒԹՅՈՒՆՆԵՐ</t>
  </si>
  <si>
    <t xml:space="preserve">Ջրամատակարարում 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</si>
  <si>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</si>
  <si>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ՀՀ վարչապետի աշխատակազմ</t>
  </si>
  <si>
    <t xml:space="preserve"> 1018</t>
  </si>
  <si>
    <t xml:space="preserve"> Պետական հատվածի արդիականացման ծրագիր</t>
  </si>
  <si>
    <t xml:space="preserve"> 11004</t>
  </si>
  <si>
    <t xml:space="preserve"> Համաշխարհային բանկի աջակցությամբ իրականացվող Պետական հատվածի արդիականացման չորրորդ ծրագրի շրջանակներում խորհրդատվական ծառայությունների ձեռքբերում</t>
  </si>
  <si>
    <t xml:space="preserve"> 32003</t>
  </si>
  <si>
    <t xml:space="preserve"> Համաշխարհային բանկի աջակցությամբ իրականացվող Պետական հատվածի արդիականացման չորրորդ  ծրագրի շրջանակներում էլեկտրոնային կառավարման համակարգերի և սարքավորումների ձեռքբերում</t>
  </si>
  <si>
    <t xml:space="preserve"> - Այլ մեքենաներ և սարքավորումներ</t>
  </si>
  <si>
    <t xml:space="preserve"> 06</t>
  </si>
  <si>
    <t xml:space="preserve"> Ընդհանուր բնույթի հանրային ծառայություններ (այլ դասերին չպատկանող)</t>
  </si>
  <si>
    <t xml:space="preserve"> 01</t>
  </si>
  <si>
    <t xml:space="preserve"> ԸՆԴՀԱՆՈՒՐ ԲՆՈՒՅԹԻ ՀԱՆՐԱՅԻՆ ԾԱՌԱՅՈՒԹՅՈՒՆՆԵՐ</t>
  </si>
  <si>
    <t xml:space="preserve"> Ընտրված էլեկտրոնային կառավարման կատարելագործված ծառայությունների հասանելիության բարելավում</t>
  </si>
  <si>
    <t xml:space="preserve"> Ծառայությունների մատուցման էլեկտրոնային կառավարման լուծումների իրագործում, հանրային հատվածի արդիականացման և կառավարման բարեփոխումների ընդգրկուն ընթացքի ապահովում:</t>
  </si>
  <si>
    <t xml:space="preserve"> ՀՀ հանրային հատվածի բարեփոխումների մշակման և իրականացման խորհրդատվական ծառայությունների ձեռքբերում</t>
  </si>
  <si>
    <t xml:space="preserve"> Ծառայությունների մատուցում</t>
  </si>
  <si>
    <t xml:space="preserve"> Համաշխարհային բանկի աջակցությամբ իրականացվող  Պետական հատվածի արդիականացման չորրորդ  ծրագրի շրջանակներում էլեկտրոնային կառավարման համակարգերի  և սարքավորումների ձեռքբերում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</si>
  <si>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</si>
  <si>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Աղյուսակ N 9.3  </t>
  </si>
  <si>
    <t xml:space="preserve"> ՀՀ վարչապետի աշխատակազմ </t>
  </si>
  <si>
    <t xml:space="preserve"> Պետական հատվածի արդիականացման ծրագիր </t>
  </si>
  <si>
    <t xml:space="preserve"> 1018 </t>
  </si>
  <si>
    <t xml:space="preserve"> 11004 </t>
  </si>
  <si>
    <t xml:space="preserve"> Համաշխարհային բանկի աջակցությամբ իրականացվող Պետական հատվածի արդիականացման չորրորդ ծրագրի շրջանակներում խորհրդատվական ծառայությունների ձեռքբերում </t>
  </si>
  <si>
    <t xml:space="preserve"> ՀՀ հանրային հատվածի բարեփոխումների մշակման և իրականացման խորհրդատվական ծառայությունների ձեռքբերում </t>
  </si>
  <si>
    <t xml:space="preserve"> Ակտիվն օգտագործող կազմակերպության անվանումը </t>
  </si>
  <si>
    <t xml:space="preserve"> 32003 </t>
  </si>
  <si>
    <t xml:space="preserve"> Համաշխարհային բանկի աջակցությամբ իրականացվող Պետական հատվածի արդիականացման չորրորդ  ծրագրի շրջանակներում էլեկտրոնային կառավարման համակարգերի և սարքավորումների ձեռքբերում </t>
  </si>
  <si>
    <t xml:space="preserve"> Համաշխարհային բանկի աջակցությամբ իրականացվող  Պետական հատվածի արդիականացման չորրորդ  ծրագրի շրջանակներում էլեկտրոնային կառավարման համակարգերի  և սարքավորումների ձեռքբերում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</si>
  <si>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</si>
  <si>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 ՀՀ հանրային հատվածի կազմակերպություններ </t>
  </si>
  <si>
    <t xml:space="preserve"> Հարկ վճարողների նոր անհատական  հաշվի քարտի էլեկտրոնային համակարգի ներդրում, հատ </t>
  </si>
  <si>
    <t xml:space="preserve"> ՀՀ պետական եկամուտների կոմիտե </t>
  </si>
  <si>
    <t>Աղյուսակ N 9.25</t>
  </si>
  <si>
    <t xml:space="preserve"> 1023 </t>
  </si>
  <si>
    <t xml:space="preserve"> 31007 </t>
  </si>
  <si>
    <t xml:space="preserve"> Վերակառուցման և զարգացման եվրոպական բանկի աջակցությամբ իրականացվող «Մեղրիի սահմանային անցակետի ծրագիր» վարկային ծրագրի շրջանակներում ՀՀ պետական եկամուտների կոմիտեի նոր շենքային պայմանների ապահովում </t>
  </si>
  <si>
    <t xml:space="preserve"> ՎԶԵԲ-ի կողմից տրամադրվող վարկային ծրագրի շրջանակներում ՀՀ պետական եկամուտների կոմիտեի շենքերի կառուցում </t>
  </si>
  <si>
    <t xml:space="preserve"> Միջոցառումն իրականացնողի անվանումը </t>
  </si>
  <si>
    <t xml:space="preserve"> ՀՀ Պետական եկամուտների կոմիտե </t>
  </si>
  <si>
    <t xml:space="preserve"> Հարկային և մաքսային ծառայություններ </t>
  </si>
  <si>
    <t>ՀԱՅԱՍՏԱՆԻ ՀԱՆՐԱՊԵՏՈՒԹՅԱՆ ԿԱՌԱՎԱՐՈՒԹՅԱՆ 2023 ԹՎԱԿԱՆԻ ԴԵԿՏԵՄԲԵՐԻ 28-Ի N 2323-Ն ՈՐՈՇՄԱՆ
N 9 ՀԱՎԵԼՎԱԾԻ  N 9.3, 9.7, 9.10, 9.13 ԵՎ N 9.25 ԱՂՅՈՒՍԱԿՆԵՐՈՒՄ ԿԱՏԱՐՎՈՂ ՓՈՓՈԽՈՒԹՅՈՒՆՆԵՐԸ ԵՎ ԼՐԱՑՈՒՄՆԵՐԸ</t>
  </si>
  <si>
    <t xml:space="preserve"> Աղյուսակ 9.1.27 </t>
  </si>
  <si>
    <t>Աղյուսակ N 9.1. 3</t>
  </si>
  <si>
    <t>ՀԱՅԱՍՏԱՆԻ ՀԱՆՐԱՊԵՏՈՒԹՅԱՆ ԿԱՌԱՎԱՐՈՒԹՅԱՆ 2023 ԹՎԱԿԱՆԻ ԴԵԿՏԵՄԲԵՐԻ 28-Ի N 2323-Ն ՈՐՈՇՄԱՆ
N 9.1 ՀԱՎԵԼՎԱԾԻ  N9.1.3, 9.1.7, 9.1.10, 9.1.25 ԵՎ N  9.1.27 ԱՂՅՈՒՍԱԿՆԵՐՈՒՄ ԿԱՏԱՐՎՈՂ ՓՈՓՈԽՈՒԹՅՈՒՆՆԵՐԸ ԵՎ ԼՐԱՑՈՒՄՆԵՐԸ</t>
  </si>
  <si>
    <t xml:space="preserve">Մրցակցության պաշտպանության հանձնաժողովի գործերի կառավարման էլ. համակարգի նոր մոդուլի արտաքին դիզայնի և ֆունկցիոնալության մշակում, տոկոս </t>
  </si>
  <si>
    <t xml:space="preserve">Մրցակցության պաշտպանության հանձնաժողովի գործերի կառավարման էլ. համակարգի նոր մոդուլի  արտաքին դիզայնի և ֆունկցիոնալության մշակում, տոկոս </t>
  </si>
  <si>
    <t xml:space="preserve"> ՀՀ պետական եկամուտների կոմիտե</t>
  </si>
  <si>
    <t xml:space="preserve"> 1023</t>
  </si>
  <si>
    <t xml:space="preserve"> Հարկային և մաքսային ծառայություններ</t>
  </si>
  <si>
    <t xml:space="preserve"> 31007</t>
  </si>
  <si>
    <t xml:space="preserve"> Վերակառուցման և զարգացման եվրոպական բանկի աջակցությամբ իրականացվող «Մեղրիի սահմանային անցակետի ծրագիր» վարկային ծրագրի շրջանակներում ՀՀ պետական եկամուտների կոմիտեի նոր շենքային պայմանների ապահովում</t>
  </si>
  <si>
    <t xml:space="preserve"> Ֆինանսական և հարկաբյուջետային հարաբերություններ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</si>
  <si>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</si>
  <si>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Հարկային և մաքսային միասնական պետական քաղաքականության իրականացում, հարկային և մաքսային օրենսդրության ամբողջական և համահավասար կիրառում</t>
  </si>
  <si>
    <t xml:space="preserve"> Արդյունավետ հարկային և մաքսային հսկողության իրականացում, պետական բյուջեի եկամուտների ապահովում</t>
  </si>
  <si>
    <t xml:space="preserve"> ՎԶԵԲ-ի կողմից տրամադրվող վարկային ծրագրի շրջանակներում ՀՀ պետական եկամուտների կոմիտեի շենքերի կառուցում</t>
  </si>
  <si>
    <t xml:space="preserve"> 31005 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</si>
  <si>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t>
  </si>
  <si>
    <t xml:space="preserve"> 1049 </t>
  </si>
  <si>
    <t xml:space="preserve"> 11009 </t>
  </si>
  <si>
    <t xml:space="preserve"> Ասիական զարգացման բանկի աջակցությամբ իրականացվող Հյուսիս-հարավ միջանցքի զարգացման ծրագրի համակարգում և կառավարում ( Տրանշ 2) </t>
  </si>
  <si>
    <t xml:space="preserve"> 11011 </t>
  </si>
  <si>
    <t xml:space="preserve"> Ասիական զարգացման բանկի աջակցությամբ իրականացվող Հյուսիս-հարավ միջանցքի զարգացման ծրագրի համակարգում և կառավարում (Տրանշ 3) </t>
  </si>
  <si>
    <t xml:space="preserve"> 11012 </t>
  </si>
  <si>
    <t xml:space="preserve"> Եվրասիական զարգացման բանկի աջակցությամբ իրականացվող Հյուսիս-հարավ միջանցքի զարգացման ծրագրի համակարգում և կառավարում </t>
  </si>
  <si>
    <t xml:space="preserve"> 21011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</si>
  <si>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</si>
  <si>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1072 </t>
  </si>
  <si>
    <t xml:space="preserve"> 31001 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</si>
  <si>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</si>
  <si>
    <t xml:space="preserve"> 31002 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</si>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</sst>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(* #,##0.00_);_(* \(#,##0.00\);_(* &quot;-&quot;??_);_(@_)"/>
    <numFmt numFmtId="164" formatCode="_-* #,##0.00\ _₽_-;\-* #,##0.00\ _₽_-;_-* &quot;-&quot;??\ _₽_-;_-@_-"/>
    <numFmt numFmtId="165" formatCode="_-* #,##0.00_-;\-* #,##0.00_-;_-* &quot;-&quot;??_-;_-@_-"/>
    <numFmt numFmtId="166" formatCode="_-* #,##0.00\ _֏_-;\-* #,##0.00\ _֏_-;_-* &quot;-&quot;??\ _֏_-;_-@_-"/>
    <numFmt numFmtId="167" formatCode="_ * #,##0.00_)_€_ ;_ * \(#,##0.00\)_€_ ;_ * &quot;-&quot;??_)_€_ ;_ @_ "/>
    <numFmt numFmtId="168" formatCode="##,##0.0;\(##,##0.0\);\-"/>
    <numFmt numFmtId="169" formatCode="#,##0.0_);\(#,##0.0\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-* #,##0.00\ _դ_ր_._-;\-* #,##0.00\ _դ_ր_._-;_-* &quot;-&quot;??\ _դ_ր_._-;_-@_-"/>
    <numFmt numFmtId="174" formatCode="General_)"/>
    <numFmt numFmtId="175" formatCode="_(* #,##0.0_);_(* \(#,##0.0\);_(* &quot;-&quot;?_);_(@_)"/>
    <numFmt numFmtId="176" formatCode="_(* #,##0.0_);_(* \(#,##0.0\);_(* &quot;-&quot;??_);_(@_)"/>
    <numFmt numFmtId="177" formatCode="_(* #,##0.00_);_(* \(#,##0.00\);_(* &quot;-&quot;?_);_(@_)"/>
    <numFmt numFmtId="178" formatCode="_-* #,##0.0\ _₽_-;\-* #,##0.0\ _₽_-;_-* &quot;-&quot;?\ _₽_-;_-@_-"/>
    <numFmt numFmtId="179" formatCode="_(* #,##0_);_(* \(#,##0\);_(* &quot;-&quot;??_);_(@_)"/>
    <numFmt numFmtId="180" formatCode="_(* #,##0.000_);_(* \(#,##0.000\);_(* &quot;-&quot;??_);_(@_)"/>
  </numFmts>
  <fonts count="15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2"/>
      <name val="GHEA Grapalat"/>
      <family val="3"/>
    </font>
    <font>
      <sz val="10"/>
      <name val="Arial Cyr"/>
      <family val="2"/>
      <charset val="204"/>
    </font>
    <font>
      <sz val="11"/>
      <color indexed="8"/>
      <name val="Times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60"/>
      <name val="Times Armenian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name val="GHEA Grapalat"/>
      <family val="2"/>
    </font>
    <font>
      <sz val="11"/>
      <name val="Times Armenian"/>
      <family val="1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2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b/>
      <sz val="12"/>
      <name val="GHEA Grapalat"/>
      <family val="2"/>
    </font>
    <font>
      <sz val="12"/>
      <color rgb="FFFFFFFF"/>
      <name val="GHEA Grapalat"/>
      <family val="3"/>
    </font>
    <font>
      <b/>
      <sz val="12"/>
      <color rgb="FFFFFFFF"/>
      <name val="GHEA Grapalat"/>
      <family val="3"/>
    </font>
    <font>
      <sz val="10"/>
      <color theme="1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97">
    <xf numFmtId="0" fontId="0" fillId="0" borderId="0"/>
    <xf numFmtId="0" fontId="21" fillId="0" borderId="0"/>
    <xf numFmtId="9" fontId="22" fillId="0" borderId="0" applyFont="0" applyFill="0" applyBorder="0" applyAlignment="0" applyProtection="0"/>
    <xf numFmtId="0" fontId="23" fillId="0" borderId="0"/>
    <xf numFmtId="0" fontId="24" fillId="0" borderId="0">
      <alignment horizontal="left" vertical="top" wrapText="1"/>
    </xf>
    <xf numFmtId="0" fontId="25" fillId="0" borderId="0"/>
    <xf numFmtId="168" fontId="26" fillId="0" borderId="0" applyFill="0" applyBorder="0" applyProtection="0">
      <alignment horizontal="right" vertical="top"/>
    </xf>
    <xf numFmtId="0" fontId="26" fillId="0" borderId="0">
      <alignment horizontal="left" vertical="top" wrapText="1"/>
    </xf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29" fillId="0" borderId="0"/>
    <xf numFmtId="0" fontId="30" fillId="0" borderId="0"/>
    <xf numFmtId="167" fontId="29" fillId="0" borderId="0" applyFont="0" applyFill="0" applyBorder="0" applyAlignment="0" applyProtection="0"/>
    <xf numFmtId="0" fontId="25" fillId="0" borderId="0"/>
    <xf numFmtId="43" fontId="32" fillId="0" borderId="0" applyFont="0" applyFill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11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4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9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5" fillId="3" borderId="0" applyNumberFormat="0" applyBorder="0" applyAlignment="0" applyProtection="0"/>
    <xf numFmtId="0" fontId="36" fillId="6" borderId="4" applyNumberFormat="0" applyAlignment="0" applyProtection="0"/>
    <xf numFmtId="0" fontId="37" fillId="7" borderId="7" applyNumberFormat="0" applyAlignment="0" applyProtection="0"/>
    <xf numFmtId="0" fontId="38" fillId="0" borderId="0" applyNumberFormat="0" applyFill="0" applyBorder="0" applyAlignment="0" applyProtection="0"/>
    <xf numFmtId="0" fontId="39" fillId="2" borderId="0" applyNumberFormat="0" applyBorder="0" applyAlignment="0" applyProtection="0"/>
    <xf numFmtId="0" fontId="40" fillId="0" borderId="1" applyNumberFormat="0" applyFill="0" applyAlignment="0" applyProtection="0"/>
    <xf numFmtId="0" fontId="41" fillId="0" borderId="2" applyNumberFormat="0" applyFill="0" applyAlignment="0" applyProtection="0"/>
    <xf numFmtId="0" fontId="42" fillId="0" borderId="3" applyNumberFormat="0" applyFill="0" applyAlignment="0" applyProtection="0"/>
    <xf numFmtId="0" fontId="42" fillId="0" borderId="0" applyNumberFormat="0" applyFill="0" applyBorder="0" applyAlignment="0" applyProtection="0"/>
    <xf numFmtId="0" fontId="43" fillId="5" borderId="4" applyNumberFormat="0" applyAlignment="0" applyProtection="0"/>
    <xf numFmtId="0" fontId="44" fillId="0" borderId="6" applyNumberFormat="0" applyFill="0" applyAlignment="0" applyProtection="0"/>
    <xf numFmtId="0" fontId="45" fillId="4" borderId="0" applyNumberFormat="0" applyBorder="0" applyAlignment="0" applyProtection="0"/>
    <xf numFmtId="0" fontId="46" fillId="0" borderId="0"/>
    <xf numFmtId="0" fontId="26" fillId="0" borderId="0">
      <alignment horizontal="left" vertical="top" wrapText="1"/>
    </xf>
    <xf numFmtId="0" fontId="23" fillId="0" borderId="0"/>
    <xf numFmtId="0" fontId="33" fillId="8" borderId="8" applyNumberFormat="0" applyFont="0" applyAlignment="0" applyProtection="0"/>
    <xf numFmtId="0" fontId="29" fillId="8" borderId="8" applyNumberFormat="0" applyFont="0" applyAlignment="0" applyProtection="0"/>
    <xf numFmtId="0" fontId="48" fillId="6" borderId="5" applyNumberFormat="0" applyAlignment="0" applyProtection="0"/>
    <xf numFmtId="9" fontId="21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9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/>
    <xf numFmtId="43" fontId="31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53" fillId="0" borderId="0"/>
    <xf numFmtId="0" fontId="28" fillId="0" borderId="0"/>
    <xf numFmtId="0" fontId="54" fillId="4" borderId="0" applyNumberFormat="0" applyBorder="0" applyAlignment="0" applyProtection="0"/>
    <xf numFmtId="0" fontId="31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5" fillId="45" borderId="0" applyNumberFormat="0" applyBorder="0" applyAlignment="0" applyProtection="0"/>
    <xf numFmtId="0" fontId="55" fillId="43" borderId="0" applyNumberFormat="0" applyBorder="0" applyAlignment="0" applyProtection="0"/>
    <xf numFmtId="0" fontId="55" fillId="37" borderId="0" applyNumberFormat="0" applyBorder="0" applyAlignment="0" applyProtection="0"/>
    <xf numFmtId="0" fontId="55" fillId="38" borderId="0" applyNumberFormat="0" applyBorder="0" applyAlignment="0" applyProtection="0"/>
    <xf numFmtId="0" fontId="55" fillId="46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38" borderId="0" applyNumberFormat="0" applyBorder="0" applyAlignment="0" applyProtection="0"/>
    <xf numFmtId="0" fontId="55" fillId="46" borderId="0" applyNumberFormat="0" applyBorder="0" applyAlignment="0" applyProtection="0"/>
    <xf numFmtId="0" fontId="55" fillId="50" borderId="0" applyNumberFormat="0" applyBorder="0" applyAlignment="0" applyProtection="0"/>
    <xf numFmtId="0" fontId="56" fillId="34" borderId="0" applyNumberFormat="0" applyBorder="0" applyAlignment="0" applyProtection="0"/>
    <xf numFmtId="0" fontId="57" fillId="51" borderId="10" applyNumberFormat="0" applyAlignment="0" applyProtection="0"/>
    <xf numFmtId="0" fontId="58" fillId="52" borderId="11" applyNumberFormat="0" applyAlignment="0" applyProtection="0"/>
    <xf numFmtId="43" fontId="28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5" borderId="0" applyNumberFormat="0" applyBorder="0" applyAlignment="0" applyProtection="0"/>
    <xf numFmtId="0" fontId="61" fillId="0" borderId="12" applyNumberFormat="0" applyFill="0" applyAlignment="0" applyProtection="0"/>
    <xf numFmtId="0" fontId="62" fillId="0" borderId="13" applyNumberFormat="0" applyFill="0" applyAlignment="0" applyProtection="0"/>
    <xf numFmtId="0" fontId="63" fillId="0" borderId="14" applyNumberFormat="0" applyFill="0" applyAlignment="0" applyProtection="0"/>
    <xf numFmtId="0" fontId="63" fillId="0" borderId="0" applyNumberFormat="0" applyFill="0" applyBorder="0" applyAlignment="0" applyProtection="0"/>
    <xf numFmtId="0" fontId="64" fillId="41" borderId="10" applyNumberFormat="0" applyAlignment="0" applyProtection="0"/>
    <xf numFmtId="0" fontId="65" fillId="0" borderId="15" applyNumberFormat="0" applyFill="0" applyAlignment="0" applyProtection="0"/>
    <xf numFmtId="0" fontId="66" fillId="53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29" fillId="0" borderId="0"/>
    <xf numFmtId="0" fontId="23" fillId="0" borderId="0"/>
    <xf numFmtId="0" fontId="23" fillId="0" borderId="0"/>
    <xf numFmtId="0" fontId="28" fillId="54" borderId="16" applyNumberFormat="0" applyFont="0" applyAlignment="0" applyProtection="0"/>
    <xf numFmtId="0" fontId="67" fillId="51" borderId="17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18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23" fillId="0" borderId="0"/>
    <xf numFmtId="0" fontId="29" fillId="0" borderId="0"/>
    <xf numFmtId="0" fontId="26" fillId="0" borderId="0">
      <alignment horizontal="left" vertical="top" wrapText="1"/>
    </xf>
    <xf numFmtId="0" fontId="31" fillId="0" borderId="0"/>
    <xf numFmtId="0" fontId="74" fillId="0" borderId="0"/>
    <xf numFmtId="0" fontId="23" fillId="0" borderId="0"/>
    <xf numFmtId="0" fontId="23" fillId="0" borderId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0" fontId="29" fillId="31" borderId="0" applyNumberFormat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1" fillId="0" borderId="0" applyFont="0" applyFill="0" applyBorder="0" applyAlignment="0" applyProtection="0"/>
    <xf numFmtId="170" fontId="23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26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54" fillId="4" borderId="0" applyNumberFormat="0" applyBorder="0" applyAlignment="0" applyProtection="0"/>
    <xf numFmtId="0" fontId="54" fillId="4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3" fillId="0" borderId="0"/>
    <xf numFmtId="0" fontId="3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9" fontId="28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9" fillId="11" borderId="0" applyNumberFormat="0" applyBorder="0" applyAlignment="0" applyProtection="0"/>
    <xf numFmtId="0" fontId="29" fillId="15" borderId="0" applyNumberFormat="0" applyBorder="0" applyAlignment="0" applyProtection="0"/>
    <xf numFmtId="0" fontId="29" fillId="19" borderId="0" applyNumberFormat="0" applyBorder="0" applyAlignment="0" applyProtection="0"/>
    <xf numFmtId="0" fontId="29" fillId="23" borderId="0" applyNumberFormat="0" applyBorder="0" applyAlignment="0" applyProtection="0"/>
    <xf numFmtId="0" fontId="29" fillId="27" borderId="0" applyNumberFormat="0" applyBorder="0" applyAlignment="0" applyProtection="0"/>
    <xf numFmtId="0" fontId="29" fillId="31" borderId="0" applyNumberFormat="0" applyBorder="0" applyAlignment="0" applyProtection="0"/>
    <xf numFmtId="0" fontId="77" fillId="12" borderId="0" applyNumberFormat="0" applyBorder="0" applyAlignment="0" applyProtection="0"/>
    <xf numFmtId="0" fontId="77" fillId="16" borderId="0" applyNumberFormat="0" applyBorder="0" applyAlignment="0" applyProtection="0"/>
    <xf numFmtId="0" fontId="77" fillId="20" borderId="0" applyNumberFormat="0" applyBorder="0" applyAlignment="0" applyProtection="0"/>
    <xf numFmtId="0" fontId="77" fillId="24" borderId="0" applyNumberFormat="0" applyBorder="0" applyAlignment="0" applyProtection="0"/>
    <xf numFmtId="0" fontId="77" fillId="28" borderId="0" applyNumberFormat="0" applyBorder="0" applyAlignment="0" applyProtection="0"/>
    <xf numFmtId="0" fontId="77" fillId="32" borderId="0" applyNumberFormat="0" applyBorder="0" applyAlignment="0" applyProtection="0"/>
    <xf numFmtId="0" fontId="77" fillId="9" borderId="0" applyNumberFormat="0" applyBorder="0" applyAlignment="0" applyProtection="0"/>
    <xf numFmtId="0" fontId="77" fillId="13" borderId="0" applyNumberFormat="0" applyBorder="0" applyAlignment="0" applyProtection="0"/>
    <xf numFmtId="0" fontId="77" fillId="17" borderId="0" applyNumberFormat="0" applyBorder="0" applyAlignment="0" applyProtection="0"/>
    <xf numFmtId="0" fontId="77" fillId="21" borderId="0" applyNumberFormat="0" applyBorder="0" applyAlignment="0" applyProtection="0"/>
    <xf numFmtId="0" fontId="77" fillId="25" borderId="0" applyNumberFormat="0" applyBorder="0" applyAlignment="0" applyProtection="0"/>
    <xf numFmtId="0" fontId="77" fillId="29" borderId="0" applyNumberFormat="0" applyBorder="0" applyAlignment="0" applyProtection="0"/>
    <xf numFmtId="0" fontId="78" fillId="3" borderId="0" applyNumberFormat="0" applyBorder="0" applyAlignment="0" applyProtection="0"/>
    <xf numFmtId="0" fontId="79" fillId="6" borderId="4" applyNumberFormat="0" applyAlignment="0" applyProtection="0"/>
    <xf numFmtId="0" fontId="80" fillId="7" borderId="7" applyNumberFormat="0" applyAlignment="0" applyProtection="0"/>
    <xf numFmtId="0" fontId="81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83" fillId="0" borderId="1" applyNumberFormat="0" applyFill="0" applyAlignment="0" applyProtection="0"/>
    <xf numFmtId="0" fontId="84" fillId="0" borderId="2" applyNumberFormat="0" applyFill="0" applyAlignment="0" applyProtection="0"/>
    <xf numFmtId="0" fontId="85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86" fillId="5" borderId="4" applyNumberFormat="0" applyAlignment="0" applyProtection="0"/>
    <xf numFmtId="0" fontId="87" fillId="0" borderId="6" applyNumberFormat="0" applyFill="0" applyAlignment="0" applyProtection="0"/>
    <xf numFmtId="0" fontId="54" fillId="4" borderId="0" applyNumberFormat="0" applyBorder="0" applyAlignment="0" applyProtection="0"/>
    <xf numFmtId="0" fontId="88" fillId="6" borderId="5" applyNumberFormat="0" applyAlignment="0" applyProtection="0"/>
    <xf numFmtId="0" fontId="76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  <xf numFmtId="43" fontId="29" fillId="0" borderId="0" applyFont="0" applyFill="0" applyBorder="0" applyAlignment="0" applyProtection="0"/>
    <xf numFmtId="0" fontId="20" fillId="0" borderId="0"/>
    <xf numFmtId="167" fontId="20" fillId="0" borderId="0" applyFont="0" applyFill="0" applyBorder="0" applyAlignment="0" applyProtection="0"/>
    <xf numFmtId="0" fontId="20" fillId="8" borderId="8" applyNumberFormat="0" applyFont="0" applyAlignment="0" applyProtection="0"/>
    <xf numFmtId="43" fontId="20" fillId="0" borderId="0" applyFont="0" applyFill="0" applyBorder="0" applyAlignment="0" applyProtection="0"/>
    <xf numFmtId="0" fontId="57" fillId="51" borderId="20" applyNumberFormat="0" applyAlignment="0" applyProtection="0"/>
    <xf numFmtId="43" fontId="20" fillId="0" borderId="0" applyFont="0" applyFill="0" applyBorder="0" applyAlignment="0" applyProtection="0"/>
    <xf numFmtId="0" fontId="64" fillId="41" borderId="20" applyNumberFormat="0" applyAlignment="0" applyProtection="0"/>
    <xf numFmtId="0" fontId="20" fillId="0" borderId="0"/>
    <xf numFmtId="0" fontId="28" fillId="54" borderId="21" applyNumberFormat="0" applyFont="0" applyAlignment="0" applyProtection="0"/>
    <xf numFmtId="0" fontId="67" fillId="51" borderId="22" applyNumberFormat="0" applyAlignment="0" applyProtection="0"/>
    <xf numFmtId="0" fontId="69" fillId="0" borderId="23" applyNumberFormat="0" applyFill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0" fontId="20" fillId="31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0" fontId="19" fillId="8" borderId="8" applyNumberFormat="0" applyFont="0" applyAlignment="0" applyProtection="0"/>
    <xf numFmtId="43" fontId="19" fillId="0" borderId="0" applyFont="0" applyFill="0" applyBorder="0" applyAlignment="0" applyProtection="0"/>
    <xf numFmtId="0" fontId="64" fillId="41" borderId="24" applyNumberFormat="0" applyAlignment="0" applyProtection="0"/>
    <xf numFmtId="0" fontId="67" fillId="51" borderId="26" applyNumberFormat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57" fillId="51" borderId="24" applyNumberFormat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69" fillId="0" borderId="27" applyNumberFormat="0" applyFill="0" applyAlignment="0" applyProtection="0"/>
    <xf numFmtId="0" fontId="28" fillId="54" borderId="25" applyNumberFormat="0" applyFont="0" applyAlignment="0" applyProtection="0"/>
    <xf numFmtId="0" fontId="26" fillId="0" borderId="0">
      <alignment horizontal="left" vertical="top" wrapText="1"/>
    </xf>
    <xf numFmtId="166" fontId="25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0" borderId="0" applyNumberFormat="0" applyBorder="0" applyAlignment="0" applyProtection="0"/>
    <xf numFmtId="0" fontId="25" fillId="10" borderId="0" applyNumberFormat="0" applyBorder="0" applyAlignment="0" applyProtection="0"/>
    <xf numFmtId="0" fontId="19" fillId="14" borderId="0" applyNumberFormat="0" applyBorder="0" applyAlignment="0" applyProtection="0"/>
    <xf numFmtId="0" fontId="25" fillId="14" borderId="0" applyNumberFormat="0" applyBorder="0" applyAlignment="0" applyProtection="0"/>
    <xf numFmtId="0" fontId="19" fillId="18" borderId="0" applyNumberFormat="0" applyBorder="0" applyAlignment="0" applyProtection="0"/>
    <xf numFmtId="0" fontId="25" fillId="18" borderId="0" applyNumberFormat="0" applyBorder="0" applyAlignment="0" applyProtection="0"/>
    <xf numFmtId="0" fontId="19" fillId="22" borderId="0" applyNumberFormat="0" applyBorder="0" applyAlignment="0" applyProtection="0"/>
    <xf numFmtId="0" fontId="25" fillId="22" borderId="0" applyNumberFormat="0" applyBorder="0" applyAlignment="0" applyProtection="0"/>
    <xf numFmtId="0" fontId="19" fillId="26" borderId="0" applyNumberFormat="0" applyBorder="0" applyAlignment="0" applyProtection="0"/>
    <xf numFmtId="0" fontId="25" fillId="26" borderId="0" applyNumberFormat="0" applyBorder="0" applyAlignment="0" applyProtection="0"/>
    <xf numFmtId="0" fontId="19" fillId="30" borderId="0" applyNumberFormat="0" applyBorder="0" applyAlignment="0" applyProtection="0"/>
    <xf numFmtId="0" fontId="25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1" borderId="0" applyNumberFormat="0" applyBorder="0" applyAlignment="0" applyProtection="0"/>
    <xf numFmtId="0" fontId="25" fillId="11" borderId="0" applyNumberFormat="0" applyBorder="0" applyAlignment="0" applyProtection="0"/>
    <xf numFmtId="0" fontId="19" fillId="15" borderId="0" applyNumberFormat="0" applyBorder="0" applyAlignment="0" applyProtection="0"/>
    <xf numFmtId="0" fontId="25" fillId="15" borderId="0" applyNumberFormat="0" applyBorder="0" applyAlignment="0" applyProtection="0"/>
    <xf numFmtId="0" fontId="19" fillId="19" borderId="0" applyNumberFormat="0" applyBorder="0" applyAlignment="0" applyProtection="0"/>
    <xf numFmtId="0" fontId="25" fillId="19" borderId="0" applyNumberFormat="0" applyBorder="0" applyAlignment="0" applyProtection="0"/>
    <xf numFmtId="0" fontId="19" fillId="23" borderId="0" applyNumberFormat="0" applyBorder="0" applyAlignment="0" applyProtection="0"/>
    <xf numFmtId="0" fontId="25" fillId="23" borderId="0" applyNumberFormat="0" applyBorder="0" applyAlignment="0" applyProtection="0"/>
    <xf numFmtId="0" fontId="19" fillId="27" borderId="0" applyNumberFormat="0" applyBorder="0" applyAlignment="0" applyProtection="0"/>
    <xf numFmtId="0" fontId="25" fillId="27" borderId="0" applyNumberFormat="0" applyBorder="0" applyAlignment="0" applyProtection="0"/>
    <xf numFmtId="0" fontId="19" fillId="31" borderId="0" applyNumberFormat="0" applyBorder="0" applyAlignment="0" applyProtection="0"/>
    <xf numFmtId="0" fontId="25" fillId="31" borderId="0" applyNumberFormat="0" applyBorder="0" applyAlignment="0" applyProtection="0"/>
    <xf numFmtId="0" fontId="77" fillId="12" borderId="0" applyNumberFormat="0" applyBorder="0" applyAlignment="0" applyProtection="0"/>
    <xf numFmtId="0" fontId="93" fillId="12" borderId="0" applyNumberFormat="0" applyBorder="0" applyAlignment="0" applyProtection="0"/>
    <xf numFmtId="0" fontId="77" fillId="16" borderId="0" applyNumberFormat="0" applyBorder="0" applyAlignment="0" applyProtection="0"/>
    <xf numFmtId="0" fontId="93" fillId="16" borderId="0" applyNumberFormat="0" applyBorder="0" applyAlignment="0" applyProtection="0"/>
    <xf numFmtId="0" fontId="77" fillId="20" borderId="0" applyNumberFormat="0" applyBorder="0" applyAlignment="0" applyProtection="0"/>
    <xf numFmtId="0" fontId="93" fillId="20" borderId="0" applyNumberFormat="0" applyBorder="0" applyAlignment="0" applyProtection="0"/>
    <xf numFmtId="0" fontId="77" fillId="24" borderId="0" applyNumberFormat="0" applyBorder="0" applyAlignment="0" applyProtection="0"/>
    <xf numFmtId="0" fontId="93" fillId="24" borderId="0" applyNumberFormat="0" applyBorder="0" applyAlignment="0" applyProtection="0"/>
    <xf numFmtId="0" fontId="77" fillId="28" borderId="0" applyNumberFormat="0" applyBorder="0" applyAlignment="0" applyProtection="0"/>
    <xf numFmtId="0" fontId="93" fillId="28" borderId="0" applyNumberFormat="0" applyBorder="0" applyAlignment="0" applyProtection="0"/>
    <xf numFmtId="0" fontId="77" fillId="32" borderId="0" applyNumberFormat="0" applyBorder="0" applyAlignment="0" applyProtection="0"/>
    <xf numFmtId="0" fontId="93" fillId="32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31" fillId="0" borderId="0"/>
    <xf numFmtId="0" fontId="19" fillId="0" borderId="0"/>
    <xf numFmtId="0" fontId="19" fillId="0" borderId="0"/>
    <xf numFmtId="0" fontId="19" fillId="8" borderId="8" applyNumberFormat="0" applyFont="0" applyAlignment="0" applyProtection="0"/>
    <xf numFmtId="0" fontId="71" fillId="0" borderId="0"/>
    <xf numFmtId="0" fontId="77" fillId="9" borderId="0" applyNumberFormat="0" applyBorder="0" applyAlignment="0" applyProtection="0"/>
    <xf numFmtId="0" fontId="93" fillId="9" borderId="0" applyNumberFormat="0" applyBorder="0" applyAlignment="0" applyProtection="0"/>
    <xf numFmtId="0" fontId="77" fillId="13" borderId="0" applyNumberFormat="0" applyBorder="0" applyAlignment="0" applyProtection="0"/>
    <xf numFmtId="0" fontId="93" fillId="13" borderId="0" applyNumberFormat="0" applyBorder="0" applyAlignment="0" applyProtection="0"/>
    <xf numFmtId="0" fontId="77" fillId="17" borderId="0" applyNumberFormat="0" applyBorder="0" applyAlignment="0" applyProtection="0"/>
    <xf numFmtId="0" fontId="93" fillId="17" borderId="0" applyNumberFormat="0" applyBorder="0" applyAlignment="0" applyProtection="0"/>
    <xf numFmtId="0" fontId="77" fillId="21" borderId="0" applyNumberFormat="0" applyBorder="0" applyAlignment="0" applyProtection="0"/>
    <xf numFmtId="0" fontId="93" fillId="21" borderId="0" applyNumberFormat="0" applyBorder="0" applyAlignment="0" applyProtection="0"/>
    <xf numFmtId="0" fontId="77" fillId="25" borderId="0" applyNumberFormat="0" applyBorder="0" applyAlignment="0" applyProtection="0"/>
    <xf numFmtId="0" fontId="93" fillId="25" borderId="0" applyNumberFormat="0" applyBorder="0" applyAlignment="0" applyProtection="0"/>
    <xf numFmtId="0" fontId="77" fillId="29" borderId="0" applyNumberFormat="0" applyBorder="0" applyAlignment="0" applyProtection="0"/>
    <xf numFmtId="0" fontId="93" fillId="29" borderId="0" applyNumberFormat="0" applyBorder="0" applyAlignment="0" applyProtection="0"/>
    <xf numFmtId="0" fontId="86" fillId="5" borderId="4" applyNumberFormat="0" applyAlignment="0" applyProtection="0"/>
    <xf numFmtId="0" fontId="94" fillId="5" borderId="4" applyNumberFormat="0" applyAlignment="0" applyProtection="0"/>
    <xf numFmtId="0" fontId="88" fillId="6" borderId="5" applyNumberFormat="0" applyAlignment="0" applyProtection="0"/>
    <xf numFmtId="0" fontId="95" fillId="6" borderId="5" applyNumberFormat="0" applyAlignment="0" applyProtection="0"/>
    <xf numFmtId="0" fontId="79" fillId="6" borderId="4" applyNumberFormat="0" applyAlignment="0" applyProtection="0"/>
    <xf numFmtId="0" fontId="96" fillId="6" borderId="4" applyNumberFormat="0" applyAlignment="0" applyProtection="0"/>
    <xf numFmtId="0" fontId="83" fillId="0" borderId="1" applyNumberFormat="0" applyFill="0" applyAlignment="0" applyProtection="0"/>
    <xf numFmtId="0" fontId="97" fillId="0" borderId="1" applyNumberFormat="0" applyFill="0" applyAlignment="0" applyProtection="0"/>
    <xf numFmtId="0" fontId="84" fillId="0" borderId="2" applyNumberFormat="0" applyFill="0" applyAlignment="0" applyProtection="0"/>
    <xf numFmtId="0" fontId="98" fillId="0" borderId="2" applyNumberFormat="0" applyFill="0" applyAlignment="0" applyProtection="0"/>
    <xf numFmtId="0" fontId="85" fillId="0" borderId="3" applyNumberFormat="0" applyFill="0" applyAlignment="0" applyProtection="0"/>
    <xf numFmtId="0" fontId="99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100" fillId="0" borderId="9" applyNumberFormat="0" applyFill="0" applyAlignment="0" applyProtection="0"/>
    <xf numFmtId="0" fontId="80" fillId="7" borderId="7" applyNumberFormat="0" applyAlignment="0" applyProtection="0"/>
    <xf numFmtId="0" fontId="101" fillId="7" borderId="7" applyNumberFormat="0" applyAlignment="0" applyProtection="0"/>
    <xf numFmtId="0" fontId="102" fillId="4" borderId="0" applyNumberFormat="0" applyBorder="0" applyAlignment="0" applyProtection="0"/>
    <xf numFmtId="0" fontId="103" fillId="4" borderId="0" applyNumberFormat="0" applyBorder="0" applyAlignment="0" applyProtection="0"/>
    <xf numFmtId="0" fontId="28" fillId="0" borderId="0"/>
    <xf numFmtId="0" fontId="78" fillId="3" borderId="0" applyNumberFormat="0" applyBorder="0" applyAlignment="0" applyProtection="0"/>
    <xf numFmtId="0" fontId="104" fillId="3" borderId="0" applyNumberFormat="0" applyBorder="0" applyAlignment="0" applyProtection="0"/>
    <xf numFmtId="0" fontId="81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87" fillId="0" borderId="6" applyNumberFormat="0" applyFill="0" applyAlignment="0" applyProtection="0"/>
    <xf numFmtId="0" fontId="106" fillId="0" borderId="6" applyNumberFormat="0" applyFill="0" applyAlignment="0" applyProtection="0"/>
    <xf numFmtId="0" fontId="90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170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82" fillId="2" borderId="0" applyNumberFormat="0" applyBorder="0" applyAlignment="0" applyProtection="0"/>
    <xf numFmtId="0" fontId="108" fillId="2" borderId="0" applyNumberFormat="0" applyBorder="0" applyAlignment="0" applyProtection="0"/>
    <xf numFmtId="43" fontId="31" fillId="0" borderId="0" applyFont="0" applyFill="0" applyBorder="0" applyAlignment="0" applyProtection="0"/>
    <xf numFmtId="0" fontId="102" fillId="4" borderId="0" applyNumberFormat="0" applyBorder="0" applyAlignment="0" applyProtection="0"/>
    <xf numFmtId="0" fontId="19" fillId="8" borderId="8" applyNumberFormat="0" applyFont="0" applyAlignment="0" applyProtection="0"/>
    <xf numFmtId="0" fontId="23" fillId="0" borderId="0"/>
    <xf numFmtId="0" fontId="110" fillId="0" borderId="0"/>
    <xf numFmtId="0" fontId="47" fillId="33" borderId="0" applyNumberFormat="0" applyBorder="0" applyAlignment="0" applyProtection="0"/>
    <xf numFmtId="0" fontId="111" fillId="33" borderId="0" applyNumberFormat="0" applyBorder="0" applyAlignment="0" applyProtection="0"/>
    <xf numFmtId="0" fontId="25" fillId="10" borderId="0" applyNumberFormat="0" applyBorder="0" applyAlignment="0" applyProtection="0"/>
    <xf numFmtId="0" fontId="47" fillId="34" borderId="0" applyNumberFormat="0" applyBorder="0" applyAlignment="0" applyProtection="0"/>
    <xf numFmtId="0" fontId="111" fillId="34" borderId="0" applyNumberFormat="0" applyBorder="0" applyAlignment="0" applyProtection="0"/>
    <xf numFmtId="0" fontId="25" fillId="14" borderId="0" applyNumberFormat="0" applyBorder="0" applyAlignment="0" applyProtection="0"/>
    <xf numFmtId="0" fontId="47" fillId="35" borderId="0" applyNumberFormat="0" applyBorder="0" applyAlignment="0" applyProtection="0"/>
    <xf numFmtId="0" fontId="111" fillId="35" borderId="0" applyNumberFormat="0" applyBorder="0" applyAlignment="0" applyProtection="0"/>
    <xf numFmtId="0" fontId="25" fillId="18" borderId="0" applyNumberFormat="0" applyBorder="0" applyAlignment="0" applyProtection="0"/>
    <xf numFmtId="0" fontId="47" fillId="36" borderId="0" applyNumberFormat="0" applyBorder="0" applyAlignment="0" applyProtection="0"/>
    <xf numFmtId="0" fontId="111" fillId="36" borderId="0" applyNumberFormat="0" applyBorder="0" applyAlignment="0" applyProtection="0"/>
    <xf numFmtId="0" fontId="25" fillId="22" borderId="0" applyNumberFormat="0" applyBorder="0" applyAlignment="0" applyProtection="0"/>
    <xf numFmtId="0" fontId="47" fillId="40" borderId="0" applyNumberFormat="0" applyBorder="0" applyAlignment="0" applyProtection="0"/>
    <xf numFmtId="0" fontId="111" fillId="40" borderId="0" applyNumberFormat="0" applyBorder="0" applyAlignment="0" applyProtection="0"/>
    <xf numFmtId="0" fontId="25" fillId="26" borderId="0" applyNumberFormat="0" applyBorder="0" applyAlignment="0" applyProtection="0"/>
    <xf numFmtId="0" fontId="47" fillId="41" borderId="0" applyNumberFormat="0" applyBorder="0" applyAlignment="0" applyProtection="0"/>
    <xf numFmtId="0" fontId="111" fillId="41" borderId="0" applyNumberFormat="0" applyBorder="0" applyAlignment="0" applyProtection="0"/>
    <xf numFmtId="0" fontId="25" fillId="30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47" fillId="42" borderId="0" applyNumberFormat="0" applyBorder="0" applyAlignment="0" applyProtection="0"/>
    <xf numFmtId="0" fontId="111" fillId="42" borderId="0" applyNumberFormat="0" applyBorder="0" applyAlignment="0" applyProtection="0"/>
    <xf numFmtId="0" fontId="25" fillId="11" borderId="0" applyNumberFormat="0" applyBorder="0" applyAlignment="0" applyProtection="0"/>
    <xf numFmtId="0" fontId="47" fillId="43" borderId="0" applyNumberFormat="0" applyBorder="0" applyAlignment="0" applyProtection="0"/>
    <xf numFmtId="0" fontId="111" fillId="43" borderId="0" applyNumberFormat="0" applyBorder="0" applyAlignment="0" applyProtection="0"/>
    <xf numFmtId="0" fontId="25" fillId="15" borderId="0" applyNumberFormat="0" applyBorder="0" applyAlignment="0" applyProtection="0"/>
    <xf numFmtId="0" fontId="47" fillId="37" borderId="0" applyNumberFormat="0" applyBorder="0" applyAlignment="0" applyProtection="0"/>
    <xf numFmtId="0" fontId="111" fillId="37" borderId="0" applyNumberFormat="0" applyBorder="0" applyAlignment="0" applyProtection="0"/>
    <xf numFmtId="0" fontId="25" fillId="19" borderId="0" applyNumberFormat="0" applyBorder="0" applyAlignment="0" applyProtection="0"/>
    <xf numFmtId="0" fontId="47" fillId="36" borderId="0" applyNumberFormat="0" applyBorder="0" applyAlignment="0" applyProtection="0"/>
    <xf numFmtId="0" fontId="111" fillId="36" borderId="0" applyNumberFormat="0" applyBorder="0" applyAlignment="0" applyProtection="0"/>
    <xf numFmtId="0" fontId="25" fillId="23" borderId="0" applyNumberFormat="0" applyBorder="0" applyAlignment="0" applyProtection="0"/>
    <xf numFmtId="0" fontId="47" fillId="42" borderId="0" applyNumberFormat="0" applyBorder="0" applyAlignment="0" applyProtection="0"/>
    <xf numFmtId="0" fontId="111" fillId="42" borderId="0" applyNumberFormat="0" applyBorder="0" applyAlignment="0" applyProtection="0"/>
    <xf numFmtId="0" fontId="25" fillId="27" borderId="0" applyNumberFormat="0" applyBorder="0" applyAlignment="0" applyProtection="0"/>
    <xf numFmtId="0" fontId="47" fillId="44" borderId="0" applyNumberFormat="0" applyBorder="0" applyAlignment="0" applyProtection="0"/>
    <xf numFmtId="0" fontId="111" fillId="44" borderId="0" applyNumberFormat="0" applyBorder="0" applyAlignment="0" applyProtection="0"/>
    <xf numFmtId="0" fontId="25" fillId="31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55" fillId="45" borderId="0" applyNumberFormat="0" applyBorder="0" applyAlignment="0" applyProtection="0"/>
    <xf numFmtId="0" fontId="93" fillId="12" borderId="0" applyNumberFormat="0" applyBorder="0" applyAlignment="0" applyProtection="0"/>
    <xf numFmtId="0" fontId="55" fillId="43" borderId="0" applyNumberFormat="0" applyBorder="0" applyAlignment="0" applyProtection="0"/>
    <xf numFmtId="0" fontId="93" fillId="16" borderId="0" applyNumberFormat="0" applyBorder="0" applyAlignment="0" applyProtection="0"/>
    <xf numFmtId="0" fontId="55" fillId="37" borderId="0" applyNumberFormat="0" applyBorder="0" applyAlignment="0" applyProtection="0"/>
    <xf numFmtId="0" fontId="93" fillId="20" borderId="0" applyNumberFormat="0" applyBorder="0" applyAlignment="0" applyProtection="0"/>
    <xf numFmtId="0" fontId="55" fillId="38" borderId="0" applyNumberFormat="0" applyBorder="0" applyAlignment="0" applyProtection="0"/>
    <xf numFmtId="0" fontId="93" fillId="24" borderId="0" applyNumberFormat="0" applyBorder="0" applyAlignment="0" applyProtection="0"/>
    <xf numFmtId="0" fontId="55" fillId="46" borderId="0" applyNumberFormat="0" applyBorder="0" applyAlignment="0" applyProtection="0"/>
    <xf numFmtId="0" fontId="93" fillId="28" borderId="0" applyNumberFormat="0" applyBorder="0" applyAlignment="0" applyProtection="0"/>
    <xf numFmtId="0" fontId="55" fillId="39" borderId="0" applyNumberFormat="0" applyBorder="0" applyAlignment="0" applyProtection="0"/>
    <xf numFmtId="0" fontId="93" fillId="32" borderId="0" applyNumberFormat="0" applyBorder="0" applyAlignment="0" applyProtection="0"/>
    <xf numFmtId="0" fontId="55" fillId="47" borderId="0" applyNumberFormat="0" applyBorder="0" applyAlignment="0" applyProtection="0"/>
    <xf numFmtId="0" fontId="93" fillId="9" borderId="0" applyNumberFormat="0" applyBorder="0" applyAlignment="0" applyProtection="0"/>
    <xf numFmtId="0" fontId="55" fillId="48" borderId="0" applyNumberFormat="0" applyBorder="0" applyAlignment="0" applyProtection="0"/>
    <xf numFmtId="0" fontId="93" fillId="13" borderId="0" applyNumberFormat="0" applyBorder="0" applyAlignment="0" applyProtection="0"/>
    <xf numFmtId="0" fontId="55" fillId="49" borderId="0" applyNumberFormat="0" applyBorder="0" applyAlignment="0" applyProtection="0"/>
    <xf numFmtId="0" fontId="93" fillId="17" borderId="0" applyNumberFormat="0" applyBorder="0" applyAlignment="0" applyProtection="0"/>
    <xf numFmtId="0" fontId="55" fillId="38" borderId="0" applyNumberFormat="0" applyBorder="0" applyAlignment="0" applyProtection="0"/>
    <xf numFmtId="0" fontId="93" fillId="21" borderId="0" applyNumberFormat="0" applyBorder="0" applyAlignment="0" applyProtection="0"/>
    <xf numFmtId="0" fontId="55" fillId="46" borderId="0" applyNumberFormat="0" applyBorder="0" applyAlignment="0" applyProtection="0"/>
    <xf numFmtId="0" fontId="93" fillId="25" borderId="0" applyNumberFormat="0" applyBorder="0" applyAlignment="0" applyProtection="0"/>
    <xf numFmtId="0" fontId="55" fillId="50" borderId="0" applyNumberFormat="0" applyBorder="0" applyAlignment="0" applyProtection="0"/>
    <xf numFmtId="0" fontId="93" fillId="29" borderId="0" applyNumberFormat="0" applyBorder="0" applyAlignment="0" applyProtection="0"/>
    <xf numFmtId="0" fontId="56" fillId="34" borderId="0" applyNumberFormat="0" applyBorder="0" applyAlignment="0" applyProtection="0"/>
    <xf numFmtId="0" fontId="104" fillId="3" borderId="0" applyNumberFormat="0" applyBorder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57" fillId="51" borderId="24" applyNumberFormat="0" applyAlignment="0" applyProtection="0"/>
    <xf numFmtId="0" fontId="96" fillId="6" borderId="4" applyNumberFormat="0" applyAlignment="0" applyProtection="0"/>
    <xf numFmtId="0" fontId="58" fillId="52" borderId="11" applyNumberFormat="0" applyAlignment="0" applyProtection="0"/>
    <xf numFmtId="0" fontId="101" fillId="7" borderId="7" applyNumberFormat="0" applyAlignment="0" applyProtection="0"/>
    <xf numFmtId="43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73" fontId="26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19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60" fillId="35" borderId="0" applyNumberFormat="0" applyBorder="0" applyAlignment="0" applyProtection="0"/>
    <xf numFmtId="0" fontId="108" fillId="2" borderId="0" applyNumberFormat="0" applyBorder="0" applyAlignment="0" applyProtection="0"/>
    <xf numFmtId="0" fontId="61" fillId="0" borderId="12" applyNumberFormat="0" applyFill="0" applyAlignment="0" applyProtection="0"/>
    <xf numFmtId="0" fontId="97" fillId="0" borderId="1" applyNumberFormat="0" applyFill="0" applyAlignment="0" applyProtection="0"/>
    <xf numFmtId="0" fontId="62" fillId="0" borderId="13" applyNumberFormat="0" applyFill="0" applyAlignment="0" applyProtection="0"/>
    <xf numFmtId="0" fontId="98" fillId="0" borderId="2" applyNumberFormat="0" applyFill="0" applyAlignment="0" applyProtection="0"/>
    <xf numFmtId="0" fontId="63" fillId="0" borderId="14" applyNumberFormat="0" applyFill="0" applyAlignment="0" applyProtection="0"/>
    <xf numFmtId="0" fontId="99" fillId="0" borderId="3" applyNumberFormat="0" applyFill="0" applyAlignment="0" applyProtection="0"/>
    <xf numFmtId="0" fontId="63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64" fillId="41" borderId="24" applyNumberFormat="0" applyAlignment="0" applyProtection="0"/>
    <xf numFmtId="0" fontId="94" fillId="5" borderId="4" applyNumberFormat="0" applyAlignment="0" applyProtection="0"/>
    <xf numFmtId="38" fontId="112" fillId="0" borderId="0"/>
    <xf numFmtId="38" fontId="113" fillId="0" borderId="0"/>
    <xf numFmtId="38" fontId="114" fillId="0" borderId="0"/>
    <xf numFmtId="38" fontId="115" fillId="0" borderId="0"/>
    <xf numFmtId="0" fontId="116" fillId="0" borderId="0"/>
    <xf numFmtId="0" fontId="116" fillId="0" borderId="0"/>
    <xf numFmtId="0" fontId="117" fillId="0" borderId="0"/>
    <xf numFmtId="0" fontId="65" fillId="0" borderId="15" applyNumberFormat="0" applyFill="0" applyAlignment="0" applyProtection="0"/>
    <xf numFmtId="0" fontId="106" fillId="0" borderId="6" applyNumberFormat="0" applyFill="0" applyAlignment="0" applyProtection="0"/>
    <xf numFmtId="0" fontId="54" fillId="4" borderId="0" applyNumberFormat="0" applyBorder="0" applyAlignment="0" applyProtection="0"/>
    <xf numFmtId="0" fontId="118" fillId="53" borderId="0" applyNumberFormat="0" applyBorder="0" applyAlignment="0" applyProtection="0"/>
    <xf numFmtId="0" fontId="103" fillId="4" borderId="0" applyNumberFormat="0" applyBorder="0" applyAlignment="0" applyProtection="0"/>
    <xf numFmtId="0" fontId="66" fillId="53" borderId="0" applyNumberFormat="0" applyBorder="0" applyAlignment="0" applyProtection="0"/>
    <xf numFmtId="0" fontId="24" fillId="0" borderId="0">
      <alignment horizontal="left" vertical="top" wrapText="1"/>
    </xf>
    <xf numFmtId="0" fontId="19" fillId="0" borderId="0"/>
    <xf numFmtId="0" fontId="19" fillId="0" borderId="0"/>
    <xf numFmtId="0" fontId="7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" fontId="72" fillId="0" borderId="0"/>
    <xf numFmtId="1" fontId="72" fillId="0" borderId="0"/>
    <xf numFmtId="0" fontId="21" fillId="0" borderId="0"/>
    <xf numFmtId="1" fontId="72" fillId="0" borderId="0"/>
    <xf numFmtId="0" fontId="23" fillId="0" borderId="0"/>
    <xf numFmtId="0" fontId="25" fillId="0" borderId="0"/>
    <xf numFmtId="0" fontId="28" fillId="0" borderId="0"/>
    <xf numFmtId="0" fontId="23" fillId="0" borderId="0"/>
    <xf numFmtId="0" fontId="53" fillId="0" borderId="0"/>
    <xf numFmtId="0" fontId="19" fillId="0" borderId="0"/>
    <xf numFmtId="0" fontId="31" fillId="0" borderId="0"/>
    <xf numFmtId="0" fontId="23" fillId="0" borderId="0"/>
    <xf numFmtId="0" fontId="23" fillId="0" borderId="0"/>
    <xf numFmtId="0" fontId="73" fillId="0" borderId="0"/>
    <xf numFmtId="0" fontId="19" fillId="0" borderId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28" fillId="54" borderId="25" applyNumberFormat="0" applyFon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67" fillId="51" borderId="26" applyNumberFormat="0" applyAlignment="0" applyProtection="0"/>
    <xf numFmtId="0" fontId="95" fillId="6" borderId="5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100" fillId="0" borderId="9" applyNumberFormat="0" applyFill="0" applyAlignment="0" applyProtection="0"/>
    <xf numFmtId="0" fontId="70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174" fontId="110" fillId="0" borderId="28">
      <protection locked="0"/>
    </xf>
    <xf numFmtId="174" fontId="119" fillId="55" borderId="28"/>
    <xf numFmtId="0" fontId="49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1" fontId="72" fillId="0" borderId="0"/>
    <xf numFmtId="0" fontId="3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/>
    <xf numFmtId="0" fontId="47" fillId="0" borderId="0"/>
    <xf numFmtId="0" fontId="25" fillId="0" borderId="0"/>
    <xf numFmtId="0" fontId="28" fillId="0" borderId="0"/>
    <xf numFmtId="0" fontId="28" fillId="0" borderId="0"/>
    <xf numFmtId="0" fontId="25" fillId="8" borderId="8" applyNumberFormat="0" applyFont="0" applyAlignment="0" applyProtection="0"/>
    <xf numFmtId="164" fontId="31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20" fillId="0" borderId="0"/>
    <xf numFmtId="0" fontId="49" fillId="0" borderId="0" applyNumberFormat="0" applyFill="0" applyBorder="0" applyAlignment="0" applyProtection="0"/>
    <xf numFmtId="0" fontId="83" fillId="0" borderId="1" applyNumberFormat="0" applyFill="0" applyAlignment="0" applyProtection="0"/>
    <xf numFmtId="0" fontId="84" fillId="0" borderId="2" applyNumberFormat="0" applyFill="0" applyAlignment="0" applyProtection="0"/>
    <xf numFmtId="0" fontId="85" fillId="0" borderId="3" applyNumberFormat="0" applyFill="0" applyAlignment="0" applyProtection="0"/>
    <xf numFmtId="0" fontId="85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78" fillId="3" borderId="0" applyNumberFormat="0" applyBorder="0" applyAlignment="0" applyProtection="0"/>
    <xf numFmtId="0" fontId="86" fillId="5" borderId="4" applyNumberFormat="0" applyAlignment="0" applyProtection="0"/>
    <xf numFmtId="0" fontId="88" fillId="6" borderId="5" applyNumberFormat="0" applyAlignment="0" applyProtection="0"/>
    <xf numFmtId="0" fontId="79" fillId="6" borderId="4" applyNumberFormat="0" applyAlignment="0" applyProtection="0"/>
    <xf numFmtId="0" fontId="87" fillId="0" borderId="6" applyNumberFormat="0" applyFill="0" applyAlignment="0" applyProtection="0"/>
    <xf numFmtId="0" fontId="80" fillId="7" borderId="7" applyNumberFormat="0" applyAlignment="0" applyProtection="0"/>
    <xf numFmtId="0" fontId="9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77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77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77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77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77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77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8" applyNumberFormat="0" applyFont="0" applyAlignment="0" applyProtection="0"/>
    <xf numFmtId="0" fontId="18" fillId="8" borderId="8" applyNumberFormat="0" applyFont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7" fillId="8" borderId="8" applyNumberFormat="0" applyFont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57" fillId="51" borderId="29" applyNumberFormat="0" applyAlignment="0" applyProtection="0"/>
    <xf numFmtId="43" fontId="16" fillId="0" borderId="0" applyFont="0" applyFill="0" applyBorder="0" applyAlignment="0" applyProtection="0"/>
    <xf numFmtId="0" fontId="64" fillId="41" borderId="29" applyNumberFormat="0" applyAlignment="0" applyProtection="0"/>
    <xf numFmtId="0" fontId="16" fillId="0" borderId="0"/>
    <xf numFmtId="0" fontId="28" fillId="54" borderId="30" applyNumberFormat="0" applyFont="0" applyAlignment="0" applyProtection="0"/>
    <xf numFmtId="0" fontId="67" fillId="51" borderId="31" applyNumberFormat="0" applyAlignment="0" applyProtection="0"/>
    <xf numFmtId="0" fontId="69" fillId="0" borderId="32" applyNumberFormat="0" applyFill="0" applyAlignment="0" applyProtection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43" fontId="28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25" fillId="0" borderId="0"/>
    <xf numFmtId="43" fontId="25" fillId="0" borderId="0" applyFont="0" applyFill="0" applyBorder="0" applyAlignment="0" applyProtection="0"/>
    <xf numFmtId="0" fontId="26" fillId="0" borderId="0">
      <alignment horizontal="left" vertical="top" wrapText="1"/>
    </xf>
    <xf numFmtId="0" fontId="28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02" fillId="4" borderId="0" applyNumberFormat="0" applyBorder="0" applyAlignment="0" applyProtection="0"/>
    <xf numFmtId="0" fontId="77" fillId="12" borderId="0" applyNumberFormat="0" applyBorder="0" applyAlignment="0" applyProtection="0"/>
    <xf numFmtId="0" fontId="77" fillId="16" borderId="0" applyNumberFormat="0" applyBorder="0" applyAlignment="0" applyProtection="0"/>
    <xf numFmtId="0" fontId="77" fillId="20" borderId="0" applyNumberFormat="0" applyBorder="0" applyAlignment="0" applyProtection="0"/>
    <xf numFmtId="0" fontId="77" fillId="24" borderId="0" applyNumberFormat="0" applyBorder="0" applyAlignment="0" applyProtection="0"/>
    <xf numFmtId="0" fontId="77" fillId="28" borderId="0" applyNumberFormat="0" applyBorder="0" applyAlignment="0" applyProtection="0"/>
    <xf numFmtId="0" fontId="77" fillId="32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26" fillId="0" borderId="0">
      <alignment horizontal="left" vertical="top" wrapText="1"/>
    </xf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3" fillId="0" borderId="0"/>
    <xf numFmtId="0" fontId="125" fillId="0" borderId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8" fillId="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6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2" fillId="20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2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43" fontId="26" fillId="0" borderId="0" applyFont="0" applyFill="0" applyBorder="0" applyAlignment="0" applyProtection="0"/>
    <xf numFmtId="0" fontId="12" fillId="24" borderId="0" applyNumberFormat="0" applyBorder="0" applyAlignment="0" applyProtection="0"/>
    <xf numFmtId="0" fontId="12" fillId="12" borderId="0" applyNumberFormat="0" applyBorder="0" applyAlignment="0" applyProtection="0"/>
    <xf numFmtId="0" fontId="102" fillId="4" borderId="0" applyNumberFormat="0" applyBorder="0" applyAlignment="0" applyProtection="0"/>
    <xf numFmtId="0" fontId="77" fillId="12" borderId="0" applyNumberFormat="0" applyBorder="0" applyAlignment="0" applyProtection="0"/>
    <xf numFmtId="0" fontId="77" fillId="16" borderId="0" applyNumberFormat="0" applyBorder="0" applyAlignment="0" applyProtection="0"/>
    <xf numFmtId="0" fontId="77" fillId="20" borderId="0" applyNumberFormat="0" applyBorder="0" applyAlignment="0" applyProtection="0"/>
    <xf numFmtId="0" fontId="77" fillId="24" borderId="0" applyNumberFormat="0" applyBorder="0" applyAlignment="0" applyProtection="0"/>
    <xf numFmtId="0" fontId="77" fillId="28" borderId="0" applyNumberFormat="0" applyBorder="0" applyAlignment="0" applyProtection="0"/>
    <xf numFmtId="0" fontId="77" fillId="32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21" fillId="0" borderId="0"/>
    <xf numFmtId="43" fontId="25" fillId="0" borderId="0" applyFont="0" applyFill="0" applyBorder="0" applyAlignment="0" applyProtection="0"/>
    <xf numFmtId="0" fontId="28" fillId="0" borderId="0"/>
    <xf numFmtId="0" fontId="26" fillId="0" borderId="0">
      <alignment horizontal="left" vertical="top" wrapText="1"/>
    </xf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26" fillId="0" borderId="0">
      <alignment horizontal="left" vertical="top" wrapText="1"/>
    </xf>
    <xf numFmtId="0" fontId="129" fillId="0" borderId="0"/>
    <xf numFmtId="0" fontId="120" fillId="0" borderId="0"/>
    <xf numFmtId="0" fontId="129" fillId="0" borderId="0"/>
    <xf numFmtId="0" fontId="120" fillId="0" borderId="0"/>
    <xf numFmtId="0" fontId="25" fillId="0" borderId="0"/>
    <xf numFmtId="0" fontId="26" fillId="0" borderId="0">
      <alignment horizontal="left" vertical="top" wrapText="1"/>
    </xf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6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25" fillId="0" borderId="0"/>
    <xf numFmtId="0" fontId="25" fillId="0" borderId="0"/>
    <xf numFmtId="0" fontId="28" fillId="0" borderId="0"/>
    <xf numFmtId="43" fontId="31" fillId="0" borderId="0" applyFont="0" applyFill="0" applyBorder="0" applyAlignment="0" applyProtection="0"/>
    <xf numFmtId="0" fontId="25" fillId="0" borderId="0"/>
    <xf numFmtId="0" fontId="31" fillId="0" borderId="0"/>
    <xf numFmtId="0" fontId="28" fillId="0" borderId="0"/>
    <xf numFmtId="9" fontId="28" fillId="0" borderId="0" applyFont="0" applyFill="0" applyBorder="0" applyAlignment="0" applyProtection="0"/>
    <xf numFmtId="0" fontId="26" fillId="0" borderId="0">
      <alignment horizontal="left" vertical="top" wrapText="1"/>
    </xf>
    <xf numFmtId="0" fontId="23" fillId="0" borderId="0"/>
    <xf numFmtId="0" fontId="23" fillId="0" borderId="0"/>
    <xf numFmtId="0" fontId="23" fillId="0" borderId="0"/>
    <xf numFmtId="0" fontId="130" fillId="0" borderId="0"/>
    <xf numFmtId="43" fontId="130" fillId="0" borderId="0" applyFont="0" applyFill="0" applyBorder="0" applyAlignment="0" applyProtection="0"/>
    <xf numFmtId="0" fontId="28" fillId="0" borderId="0"/>
    <xf numFmtId="43" fontId="3" fillId="0" borderId="0" applyFont="0" applyFill="0" applyBorder="0" applyAlignment="0" applyProtection="0"/>
    <xf numFmtId="0" fontId="24" fillId="0" borderId="0"/>
    <xf numFmtId="0" fontId="28" fillId="0" borderId="0"/>
    <xf numFmtId="43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31" fillId="0" borderId="0"/>
    <xf numFmtId="43" fontId="131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32" fillId="0" borderId="0"/>
    <xf numFmtId="0" fontId="74" fillId="0" borderId="0"/>
    <xf numFmtId="0" fontId="28" fillId="0" borderId="0"/>
    <xf numFmtId="43" fontId="2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2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6" fillId="0" borderId="0">
      <alignment horizontal="left" vertical="top" wrapText="1"/>
    </xf>
    <xf numFmtId="0" fontId="128" fillId="4" borderId="0" applyNumberFormat="0" applyBorder="0" applyAlignment="0" applyProtection="0"/>
    <xf numFmtId="0" fontId="3" fillId="8" borderId="8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02" fillId="4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3" fillId="0" borderId="0"/>
    <xf numFmtId="0" fontId="32" fillId="41" borderId="0" applyNumberFormat="0" applyBorder="0" applyAlignment="0" applyProtection="0"/>
    <xf numFmtId="0" fontId="32" fillId="43" borderId="0" applyNumberFormat="0" applyBorder="0" applyAlignment="0" applyProtection="0"/>
    <xf numFmtId="0" fontId="32" fillId="54" borderId="0" applyNumberFormat="0" applyBorder="0" applyAlignment="0" applyProtection="0"/>
    <xf numFmtId="0" fontId="32" fillId="41" borderId="0" applyNumberFormat="0" applyBorder="0" applyAlignment="0" applyProtection="0"/>
    <xf numFmtId="0" fontId="32" fillId="40" borderId="0" applyNumberFormat="0" applyBorder="0" applyAlignment="0" applyProtection="0"/>
    <xf numFmtId="0" fontId="32" fillId="54" borderId="0" applyNumberFormat="0" applyBorder="0" applyAlignment="0" applyProtection="0"/>
    <xf numFmtId="0" fontId="32" fillId="51" borderId="0" applyNumberFormat="0" applyBorder="0" applyAlignment="0" applyProtection="0"/>
    <xf numFmtId="0" fontId="32" fillId="43" borderId="0" applyNumberFormat="0" applyBorder="0" applyAlignment="0" applyProtection="0"/>
    <xf numFmtId="0" fontId="32" fillId="53" borderId="0" applyNumberFormat="0" applyBorder="0" applyAlignment="0" applyProtection="0"/>
    <xf numFmtId="0" fontId="32" fillId="51" borderId="0" applyNumberFormat="0" applyBorder="0" applyAlignment="0" applyProtection="0"/>
    <xf numFmtId="0" fontId="32" fillId="42" borderId="0" applyNumberFormat="0" applyBorder="0" applyAlignment="0" applyProtection="0"/>
    <xf numFmtId="0" fontId="32" fillId="53" borderId="0" applyNumberFormat="0" applyBorder="0" applyAlignment="0" applyProtection="0"/>
    <xf numFmtId="0" fontId="133" fillId="46" borderId="0" applyNumberFormat="0" applyBorder="0" applyAlignment="0" applyProtection="0"/>
    <xf numFmtId="0" fontId="133" fillId="43" borderId="0" applyNumberFormat="0" applyBorder="0" applyAlignment="0" applyProtection="0"/>
    <xf numFmtId="0" fontId="133" fillId="53" borderId="0" applyNumberFormat="0" applyBorder="0" applyAlignment="0" applyProtection="0"/>
    <xf numFmtId="0" fontId="133" fillId="51" borderId="0" applyNumberFormat="0" applyBorder="0" applyAlignment="0" applyProtection="0"/>
    <xf numFmtId="0" fontId="133" fillId="46" borderId="0" applyNumberFormat="0" applyBorder="0" applyAlignment="0" applyProtection="0"/>
    <xf numFmtId="0" fontId="133" fillId="43" borderId="0" applyNumberFormat="0" applyBorder="0" applyAlignment="0" applyProtection="0"/>
    <xf numFmtId="0" fontId="133" fillId="46" borderId="0" applyNumberFormat="0" applyBorder="0" applyAlignment="0" applyProtection="0"/>
    <xf numFmtId="0" fontId="133" fillId="48" borderId="0" applyNumberFormat="0" applyBorder="0" applyAlignment="0" applyProtection="0"/>
    <xf numFmtId="0" fontId="133" fillId="49" borderId="0" applyNumberFormat="0" applyBorder="0" applyAlignment="0" applyProtection="0"/>
    <xf numFmtId="0" fontId="133" fillId="56" borderId="0" applyNumberFormat="0" applyBorder="0" applyAlignment="0" applyProtection="0"/>
    <xf numFmtId="0" fontId="133" fillId="46" borderId="0" applyNumberFormat="0" applyBorder="0" applyAlignment="0" applyProtection="0"/>
    <xf numFmtId="0" fontId="133" fillId="50" borderId="0" applyNumberFormat="0" applyBorder="0" applyAlignment="0" applyProtection="0"/>
    <xf numFmtId="0" fontId="134" fillId="34" borderId="0" applyNumberFormat="0" applyBorder="0" applyAlignment="0" applyProtection="0"/>
    <xf numFmtId="0" fontId="135" fillId="57" borderId="39" applyNumberFormat="0" applyAlignment="0" applyProtection="0"/>
    <xf numFmtId="0" fontId="136" fillId="52" borderId="11" applyNumberFormat="0" applyAlignment="0" applyProtection="0"/>
    <xf numFmtId="43" fontId="23" fillId="0" borderId="0" applyFont="0" applyFill="0" applyBorder="0" applyAlignment="0" applyProtection="0"/>
    <xf numFmtId="170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37" fillId="0" borderId="0" applyNumberFormat="0" applyFill="0" applyBorder="0" applyAlignment="0" applyProtection="0"/>
    <xf numFmtId="0" fontId="138" fillId="35" borderId="0" applyNumberFormat="0" applyBorder="0" applyAlignment="0" applyProtection="0"/>
    <xf numFmtId="0" fontId="139" fillId="0" borderId="40" applyNumberFormat="0" applyFill="0" applyAlignment="0" applyProtection="0"/>
    <xf numFmtId="0" fontId="140" fillId="0" borderId="13" applyNumberFormat="0" applyFill="0" applyAlignment="0" applyProtection="0"/>
    <xf numFmtId="0" fontId="141" fillId="0" borderId="41" applyNumberFormat="0" applyFill="0" applyAlignment="0" applyProtection="0"/>
    <xf numFmtId="0" fontId="141" fillId="0" borderId="0" applyNumberFormat="0" applyFill="0" applyBorder="0" applyAlignment="0" applyProtection="0"/>
    <xf numFmtId="0" fontId="142" fillId="53" borderId="39" applyNumberFormat="0" applyAlignment="0" applyProtection="0"/>
    <xf numFmtId="0" fontId="143" fillId="0" borderId="15" applyNumberFormat="0" applyFill="0" applyAlignment="0" applyProtection="0"/>
    <xf numFmtId="0" fontId="144" fillId="53" borderId="0" applyNumberFormat="0" applyBorder="0" applyAlignment="0" applyProtection="0"/>
    <xf numFmtId="0" fontId="28" fillId="0" borderId="0"/>
    <xf numFmtId="0" fontId="28" fillId="0" borderId="0"/>
    <xf numFmtId="0" fontId="3" fillId="0" borderId="0"/>
    <xf numFmtId="0" fontId="23" fillId="0" borderId="0"/>
    <xf numFmtId="0" fontId="23" fillId="0" borderId="0"/>
    <xf numFmtId="0" fontId="23" fillId="54" borderId="42" applyNumberFormat="0" applyFont="0" applyAlignment="0" applyProtection="0"/>
    <xf numFmtId="0" fontId="145" fillId="57" borderId="43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53" fillId="0" borderId="0"/>
    <xf numFmtId="0" fontId="146" fillId="0" borderId="0" applyNumberFormat="0" applyFill="0" applyBorder="0" applyAlignment="0" applyProtection="0"/>
    <xf numFmtId="0" fontId="147" fillId="0" borderId="44" applyNumberFormat="0" applyFill="0" applyAlignment="0" applyProtection="0"/>
    <xf numFmtId="0" fontId="148" fillId="0" borderId="0" applyNumberFormat="0" applyFill="0" applyBorder="0" applyAlignment="0" applyProtection="0"/>
    <xf numFmtId="0" fontId="53" fillId="0" borderId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271">
    <xf numFmtId="0" fontId="0" fillId="0" borderId="0" xfId="0"/>
    <xf numFmtId="0" fontId="92" fillId="0" borderId="0" xfId="0" applyFont="1"/>
    <xf numFmtId="0" fontId="92" fillId="0" borderId="0" xfId="0" applyFont="1" applyAlignment="1">
      <alignment horizontal="right"/>
    </xf>
    <xf numFmtId="0" fontId="109" fillId="0" borderId="0" xfId="0" applyFont="1" applyAlignment="1">
      <alignment vertical="center" wrapText="1"/>
    </xf>
    <xf numFmtId="0" fontId="27" fillId="0" borderId="0" xfId="0" applyFont="1" applyAlignment="1">
      <alignment horizontal="right"/>
    </xf>
    <xf numFmtId="0" fontId="121" fillId="0" borderId="0" xfId="0" applyFont="1"/>
    <xf numFmtId="0" fontId="27" fillId="0" borderId="0" xfId="0" applyFont="1"/>
    <xf numFmtId="176" fontId="27" fillId="0" borderId="0" xfId="1362" applyNumberFormat="1" applyFont="1" applyFill="1" applyBorder="1" applyAlignment="1">
      <alignment horizontal="center" vertical="center" wrapText="1"/>
    </xf>
    <xf numFmtId="0" fontId="92" fillId="0" borderId="0" xfId="0" applyFont="1" applyAlignment="1">
      <alignment vertical="center"/>
    </xf>
    <xf numFmtId="0" fontId="27" fillId="0" borderId="0" xfId="0" applyFont="1" applyAlignment="1">
      <alignment horizontal="center" vertical="center" wrapText="1"/>
    </xf>
    <xf numFmtId="0" fontId="109" fillId="0" borderId="0" xfId="1" applyFont="1" applyAlignment="1">
      <alignment vertical="center" wrapText="1"/>
    </xf>
    <xf numFmtId="0" fontId="109" fillId="0" borderId="0" xfId="1" applyFont="1" applyAlignment="1">
      <alignment vertical="center"/>
    </xf>
    <xf numFmtId="0" fontId="27" fillId="0" borderId="0" xfId="1" applyFont="1" applyAlignment="1">
      <alignment horizontal="left" vertical="center" wrapText="1"/>
    </xf>
    <xf numFmtId="0" fontId="92" fillId="0" borderId="0" xfId="0" applyFont="1" applyAlignment="1">
      <alignment horizontal="right" vertical="center"/>
    </xf>
    <xf numFmtId="0" fontId="92" fillId="0" borderId="0" xfId="0" applyFont="1" applyAlignment="1">
      <alignment horizontal="left" vertical="center" wrapText="1"/>
    </xf>
    <xf numFmtId="0" fontId="121" fillId="0" borderId="0" xfId="0" applyFont="1" applyAlignment="1">
      <alignment vertical="center"/>
    </xf>
    <xf numFmtId="0" fontId="109" fillId="0" borderId="0" xfId="0" applyFont="1" applyAlignment="1">
      <alignment horizontal="left" vertical="center" wrapText="1"/>
    </xf>
    <xf numFmtId="176" fontId="92" fillId="0" borderId="0" xfId="1362" applyNumberFormat="1" applyFont="1" applyFill="1" applyBorder="1"/>
    <xf numFmtId="0" fontId="27" fillId="0" borderId="0" xfId="1" applyFont="1" applyAlignment="1">
      <alignment vertical="center"/>
    </xf>
    <xf numFmtId="168" fontId="27" fillId="0" borderId="51" xfId="6" applyFont="1" applyFill="1" applyBorder="1" applyAlignment="1">
      <alignment horizontal="center" vertical="center"/>
    </xf>
    <xf numFmtId="176" fontId="92" fillId="0" borderId="0" xfId="1362" applyNumberFormat="1" applyFont="1" applyFill="1" applyBorder="1" applyAlignment="1">
      <alignment vertical="center"/>
    </xf>
    <xf numFmtId="168" fontId="109" fillId="0" borderId="51" xfId="6" applyFont="1" applyFill="1" applyBorder="1" applyAlignment="1">
      <alignment vertical="center"/>
    </xf>
    <xf numFmtId="168" fontId="27" fillId="0" borderId="51" xfId="6" applyFont="1" applyFill="1" applyBorder="1" applyAlignment="1">
      <alignment vertical="center"/>
    </xf>
    <xf numFmtId="176" fontId="109" fillId="0" borderId="51" xfId="1362" applyNumberFormat="1" applyFont="1" applyFill="1" applyBorder="1" applyAlignment="1">
      <alignment vertical="center" wrapText="1"/>
    </xf>
    <xf numFmtId="176" fontId="27" fillId="0" borderId="51" xfId="1362" applyNumberFormat="1" applyFont="1" applyFill="1" applyBorder="1" applyAlignment="1">
      <alignment vertical="center"/>
    </xf>
    <xf numFmtId="168" fontId="27" fillId="0" borderId="51" xfId="6" applyFont="1" applyFill="1" applyBorder="1" applyAlignment="1">
      <alignment horizontal="right" vertical="center"/>
    </xf>
    <xf numFmtId="176" fontId="92" fillId="0" borderId="19" xfId="1362" applyNumberFormat="1" applyFont="1" applyFill="1" applyBorder="1"/>
    <xf numFmtId="0" fontId="121" fillId="0" borderId="0" xfId="0" applyFont="1" applyAlignment="1">
      <alignment horizontal="center" vertical="center" wrapText="1"/>
    </xf>
    <xf numFmtId="0" fontId="27" fillId="0" borderId="56" xfId="1561" applyFont="1" applyBorder="1" applyAlignment="1">
      <alignment horizontal="center" vertical="center" wrapText="1"/>
    </xf>
    <xf numFmtId="168" fontId="27" fillId="0" borderId="56" xfId="6" applyFont="1" applyFill="1" applyBorder="1">
      <alignment horizontal="right" vertical="top"/>
    </xf>
    <xf numFmtId="176" fontId="127" fillId="0" borderId="56" xfId="1362" applyNumberFormat="1" applyFont="1" applyFill="1" applyBorder="1" applyAlignment="1">
      <alignment horizontal="center" vertical="center" wrapText="1"/>
    </xf>
    <xf numFmtId="176" fontId="109" fillId="0" borderId="56" xfId="1362" applyNumberFormat="1" applyFont="1" applyFill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 wrapText="1"/>
    </xf>
    <xf numFmtId="0" fontId="109" fillId="0" borderId="56" xfId="0" applyFont="1" applyBorder="1" applyAlignment="1">
      <alignment horizontal="center" vertical="center" wrapText="1"/>
    </xf>
    <xf numFmtId="0" fontId="109" fillId="0" borderId="56" xfId="0" applyFont="1" applyBorder="1" applyAlignment="1">
      <alignment horizontal="left" vertical="center" wrapText="1"/>
    </xf>
    <xf numFmtId="176" fontId="92" fillId="0" borderId="56" xfId="1362" applyNumberFormat="1" applyFont="1" applyFill="1" applyBorder="1" applyAlignment="1">
      <alignment vertical="center"/>
    </xf>
    <xf numFmtId="0" fontId="124" fillId="0" borderId="56" xfId="0" applyFont="1" applyBorder="1" applyAlignment="1">
      <alignment horizontal="left" vertical="top" wrapText="1"/>
    </xf>
    <xf numFmtId="0" fontId="92" fillId="0" borderId="56" xfId="0" applyFont="1" applyBorder="1" applyAlignment="1">
      <alignment horizontal="left" vertical="center" wrapText="1"/>
    </xf>
    <xf numFmtId="0" fontId="92" fillId="0" borderId="56" xfId="0" applyFont="1" applyBorder="1" applyAlignment="1">
      <alignment vertical="center"/>
    </xf>
    <xf numFmtId="0" fontId="92" fillId="0" borderId="56" xfId="0" applyFont="1" applyBorder="1" applyAlignment="1">
      <alignment horizontal="center" vertical="center" wrapText="1"/>
    </xf>
    <xf numFmtId="0" fontId="109" fillId="0" borderId="56" xfId="1" applyFont="1" applyBorder="1" applyAlignment="1">
      <alignment vertical="center" wrapText="1"/>
    </xf>
    <xf numFmtId="176" fontId="27" fillId="0" borderId="56" xfId="1362" applyNumberFormat="1" applyFont="1" applyFill="1" applyBorder="1" applyAlignment="1">
      <alignment horizontal="center" vertical="center"/>
    </xf>
    <xf numFmtId="0" fontId="122" fillId="0" borderId="56" xfId="0" applyFont="1" applyBorder="1" applyAlignment="1">
      <alignment horizontal="left" vertical="top" wrapText="1"/>
    </xf>
    <xf numFmtId="172" fontId="27" fillId="0" borderId="56" xfId="0" applyNumberFormat="1" applyFont="1" applyBorder="1" applyAlignment="1">
      <alignment horizontal="center" vertical="center" wrapText="1"/>
    </xf>
    <xf numFmtId="49" fontId="27" fillId="0" borderId="56" xfId="0" applyNumberFormat="1" applyFont="1" applyBorder="1" applyAlignment="1">
      <alignment horizontal="center" vertical="center" wrapText="1"/>
    </xf>
    <xf numFmtId="0" fontId="27" fillId="0" borderId="56" xfId="1533" applyFont="1" applyBorder="1" applyAlignment="1">
      <alignment horizontal="left" vertical="center" wrapText="1"/>
    </xf>
    <xf numFmtId="0" fontId="91" fillId="0" borderId="56" xfId="1" applyFont="1" applyBorder="1" applyAlignment="1">
      <alignment horizontal="left" vertical="center" wrapText="1"/>
    </xf>
    <xf numFmtId="0" fontId="27" fillId="0" borderId="56" xfId="891" applyFont="1" applyBorder="1" applyAlignment="1">
      <alignment horizontal="left" vertical="center" wrapText="1"/>
    </xf>
    <xf numFmtId="43" fontId="27" fillId="0" borderId="56" xfId="1362" applyFont="1" applyFill="1" applyBorder="1" applyAlignment="1">
      <alignment horizontal="center" vertical="center"/>
    </xf>
    <xf numFmtId="0" fontId="27" fillId="0" borderId="56" xfId="1" applyFont="1" applyBorder="1" applyAlignment="1">
      <alignment vertical="center"/>
    </xf>
    <xf numFmtId="0" fontId="91" fillId="0" borderId="56" xfId="0" applyFont="1" applyBorder="1" applyAlignment="1">
      <alignment horizontal="left" vertical="center" wrapText="1"/>
    </xf>
    <xf numFmtId="0" fontId="27" fillId="0" borderId="56" xfId="1" applyFont="1" applyBorder="1" applyAlignment="1">
      <alignment horizontal="right" vertical="center" wrapText="1"/>
    </xf>
    <xf numFmtId="0" fontId="92" fillId="0" borderId="56" xfId="0" applyFont="1" applyBorder="1" applyAlignment="1">
      <alignment horizontal="left" vertical="top" wrapText="1"/>
    </xf>
    <xf numFmtId="176" fontId="92" fillId="0" borderId="56" xfId="1362" applyNumberFormat="1" applyFont="1" applyFill="1" applyBorder="1"/>
    <xf numFmtId="0" fontId="91" fillId="0" borderId="56" xfId="0" applyFont="1" applyBorder="1" applyAlignment="1">
      <alignment horizontal="left" vertical="top" wrapText="1"/>
    </xf>
    <xf numFmtId="179" fontId="92" fillId="0" borderId="56" xfId="1362" applyNumberFormat="1" applyFont="1" applyFill="1" applyBorder="1" applyAlignment="1">
      <alignment horizontal="left" vertical="center" wrapText="1"/>
    </xf>
    <xf numFmtId="0" fontId="27" fillId="0" borderId="56" xfId="0" applyFont="1" applyBorder="1" applyAlignment="1">
      <alignment horizontal="left" vertical="top" wrapText="1"/>
    </xf>
    <xf numFmtId="175" fontId="27" fillId="0" borderId="56" xfId="1362" applyNumberFormat="1" applyFont="1" applyFill="1" applyBorder="1" applyAlignment="1">
      <alignment horizontal="center" vertical="center" wrapText="1"/>
    </xf>
    <xf numFmtId="176" fontId="27" fillId="0" borderId="56" xfId="1362" applyNumberFormat="1" applyFont="1" applyFill="1" applyBorder="1" applyAlignment="1">
      <alignment horizontal="center" vertical="center" wrapText="1"/>
    </xf>
    <xf numFmtId="176" fontId="149" fillId="0" borderId="56" xfId="1362" applyNumberFormat="1" applyFont="1" applyFill="1" applyBorder="1" applyAlignment="1">
      <alignment horizontal="center" vertical="center" wrapText="1"/>
    </xf>
    <xf numFmtId="43" fontId="109" fillId="0" borderId="56" xfId="1362" applyFont="1" applyFill="1" applyBorder="1" applyAlignment="1">
      <alignment horizontal="center" vertical="center" wrapText="1"/>
    </xf>
    <xf numFmtId="43" fontId="127" fillId="0" borderId="56" xfId="1362" applyFont="1" applyFill="1" applyBorder="1" applyAlignment="1">
      <alignment horizontal="center" vertical="center" wrapText="1"/>
    </xf>
    <xf numFmtId="168" fontId="27" fillId="0" borderId="56" xfId="6" applyFont="1" applyFill="1" applyBorder="1" applyAlignment="1">
      <alignment horizontal="right" vertical="center"/>
    </xf>
    <xf numFmtId="168" fontId="27" fillId="0" borderId="52" xfId="6" applyFont="1" applyFill="1" applyBorder="1" applyAlignment="1">
      <alignment horizontal="center" vertical="center"/>
    </xf>
    <xf numFmtId="169" fontId="109" fillId="0" borderId="56" xfId="6" applyNumberFormat="1" applyFont="1" applyFill="1" applyBorder="1" applyAlignment="1">
      <alignment horizontal="center" vertical="center"/>
    </xf>
    <xf numFmtId="168" fontId="109" fillId="0" borderId="56" xfId="6" applyFont="1" applyFill="1" applyBorder="1" applyAlignment="1">
      <alignment horizontal="center" vertical="center"/>
    </xf>
    <xf numFmtId="168" fontId="27" fillId="0" borderId="56" xfId="6" applyFont="1" applyFill="1" applyBorder="1" applyAlignment="1">
      <alignment horizontal="center" vertical="center"/>
    </xf>
    <xf numFmtId="176" fontId="92" fillId="0" borderId="0" xfId="1362" applyNumberFormat="1" applyFont="1" applyFill="1"/>
    <xf numFmtId="0" fontId="109" fillId="0" borderId="0" xfId="0" applyFont="1" applyAlignment="1">
      <alignment horizontal="center" vertical="center" wrapText="1"/>
    </xf>
    <xf numFmtId="43" fontId="156" fillId="0" borderId="0" xfId="1362" applyFont="1" applyFill="1"/>
    <xf numFmtId="43" fontId="156" fillId="0" borderId="0" xfId="1362" applyFont="1" applyFill="1" applyAlignment="1">
      <alignment vertical="center"/>
    </xf>
    <xf numFmtId="43" fontId="157" fillId="0" borderId="0" xfId="1362" applyFont="1" applyFill="1"/>
    <xf numFmtId="0" fontId="109" fillId="0" borderId="56" xfId="0" applyFont="1" applyBorder="1" applyAlignment="1">
      <alignment horizontal="left" vertical="top" wrapText="1"/>
    </xf>
    <xf numFmtId="168" fontId="109" fillId="0" borderId="56" xfId="6" applyFont="1" applyFill="1" applyBorder="1" applyAlignment="1">
      <alignment horizontal="right" vertical="center"/>
    </xf>
    <xf numFmtId="176" fontId="121" fillId="0" borderId="59" xfId="1362" applyNumberFormat="1" applyFont="1" applyFill="1" applyBorder="1"/>
    <xf numFmtId="0" fontId="27" fillId="0" borderId="56" xfId="1533" applyFont="1" applyBorder="1">
      <alignment horizontal="left" vertical="top" wrapText="1"/>
    </xf>
    <xf numFmtId="176" fontId="121" fillId="0" borderId="56" xfId="1362" applyNumberFormat="1" applyFont="1" applyFill="1" applyBorder="1"/>
    <xf numFmtId="176" fontId="121" fillId="0" borderId="56" xfId="1362" applyNumberFormat="1" applyFont="1" applyFill="1" applyBorder="1" applyAlignment="1">
      <alignment vertical="center"/>
    </xf>
    <xf numFmtId="176" fontId="92" fillId="0" borderId="56" xfId="1362" applyNumberFormat="1" applyFont="1" applyFill="1" applyBorder="1" applyAlignment="1">
      <alignment horizontal="center" vertical="center"/>
    </xf>
    <xf numFmtId="0" fontId="91" fillId="0" borderId="56" xfId="1533" applyFont="1" applyBorder="1">
      <alignment horizontal="left" vertical="top" wrapText="1"/>
    </xf>
    <xf numFmtId="43" fontId="92" fillId="0" borderId="0" xfId="0" applyNumberFormat="1" applyFont="1"/>
    <xf numFmtId="0" fontId="121" fillId="0" borderId="56" xfId="0" applyFont="1" applyBorder="1" applyAlignment="1">
      <alignment horizontal="center" vertical="center" wrapText="1"/>
    </xf>
    <xf numFmtId="179" fontId="92" fillId="0" borderId="56" xfId="1362" applyNumberFormat="1" applyFont="1" applyFill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175" fontId="27" fillId="0" borderId="0" xfId="0" applyNumberFormat="1" applyFont="1" applyAlignment="1">
      <alignment horizontal="right"/>
    </xf>
    <xf numFmtId="0" fontId="27" fillId="0" borderId="56" xfId="1" applyFont="1" applyBorder="1" applyAlignment="1">
      <alignment horizontal="center" vertical="center" wrapText="1"/>
    </xf>
    <xf numFmtId="169" fontId="27" fillId="0" borderId="0" xfId="1" applyNumberFormat="1" applyFont="1" applyAlignment="1">
      <alignment horizontal="center" vertical="center"/>
    </xf>
    <xf numFmtId="0" fontId="155" fillId="0" borderId="0" xfId="0" applyFont="1" applyAlignment="1">
      <alignment vertical="top"/>
    </xf>
    <xf numFmtId="0" fontId="92" fillId="0" borderId="56" xfId="0" applyFont="1" applyBorder="1" applyAlignment="1">
      <alignment horizontal="center" vertical="top" wrapText="1"/>
    </xf>
    <xf numFmtId="0" fontId="121" fillId="0" borderId="0" xfId="0" applyFont="1" applyAlignment="1">
      <alignment horizontal="right"/>
    </xf>
    <xf numFmtId="0" fontId="109" fillId="0" borderId="0" xfId="1" applyFont="1" applyAlignment="1">
      <alignment horizontal="left" vertical="center" wrapText="1"/>
    </xf>
    <xf numFmtId="0" fontId="126" fillId="0" borderId="0" xfId="1" applyFont="1" applyAlignment="1">
      <alignment horizontal="left" vertical="center" wrapText="1"/>
    </xf>
    <xf numFmtId="0" fontId="91" fillId="0" borderId="0" xfId="0" applyFont="1" applyAlignment="1">
      <alignment horizontal="right" vertical="center" wrapText="1"/>
    </xf>
    <xf numFmtId="0" fontId="27" fillId="0" borderId="56" xfId="0" applyFont="1" applyBorder="1" applyAlignment="1">
      <alignment horizontal="center" vertical="top" wrapText="1"/>
    </xf>
    <xf numFmtId="0" fontId="27" fillId="0" borderId="56" xfId="1" applyFont="1" applyBorder="1" applyAlignment="1">
      <alignment horizontal="center" vertical="top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right" vertical="top" wrapText="1"/>
    </xf>
    <xf numFmtId="0" fontId="109" fillId="0" borderId="0" xfId="0" applyFont="1" applyAlignment="1">
      <alignment vertical="center"/>
    </xf>
    <xf numFmtId="0" fontId="109" fillId="0" borderId="0" xfId="0" applyFont="1" applyAlignment="1">
      <alignment vertical="top"/>
    </xf>
    <xf numFmtId="0" fontId="91" fillId="0" borderId="56" xfId="1533" applyFont="1" applyBorder="1" applyAlignment="1">
      <alignment horizontal="left" vertical="center" wrapText="1"/>
    </xf>
    <xf numFmtId="0" fontId="121" fillId="0" borderId="56" xfId="0" applyFont="1" applyBorder="1" applyAlignment="1">
      <alignment vertical="center"/>
    </xf>
    <xf numFmtId="0" fontId="27" fillId="0" borderId="19" xfId="1533" applyFont="1" applyBorder="1" applyAlignment="1">
      <alignment horizontal="left" vertical="center" wrapText="1"/>
    </xf>
    <xf numFmtId="0" fontId="91" fillId="0" borderId="19" xfId="1533" applyFont="1" applyBorder="1" applyAlignment="1">
      <alignment horizontal="left" vertical="center" wrapText="1"/>
    </xf>
    <xf numFmtId="172" fontId="27" fillId="0" borderId="19" xfId="0" applyNumberFormat="1" applyFont="1" applyBorder="1" applyAlignment="1">
      <alignment horizontal="center" vertical="center" wrapText="1"/>
    </xf>
    <xf numFmtId="0" fontId="92" fillId="0" borderId="19" xfId="0" applyFont="1" applyBorder="1" applyAlignment="1">
      <alignment horizontal="center" vertical="top" wrapText="1"/>
    </xf>
    <xf numFmtId="0" fontId="92" fillId="0" borderId="19" xfId="0" applyFont="1" applyBorder="1" applyAlignment="1">
      <alignment horizontal="left" vertical="top" wrapText="1"/>
    </xf>
    <xf numFmtId="0" fontId="92" fillId="0" borderId="19" xfId="0" applyFont="1" applyBorder="1" applyAlignment="1">
      <alignment vertical="center"/>
    </xf>
    <xf numFmtId="0" fontId="92" fillId="0" borderId="19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top" wrapText="1"/>
    </xf>
    <xf numFmtId="0" fontId="27" fillId="0" borderId="0" xfId="1133" applyFont="1"/>
    <xf numFmtId="0" fontId="27" fillId="0" borderId="0" xfId="1133" applyFont="1" applyAlignment="1">
      <alignment horizontal="center"/>
    </xf>
    <xf numFmtId="0" fontId="27" fillId="0" borderId="0" xfId="1133" applyFont="1" applyAlignment="1">
      <alignment vertical="center"/>
    </xf>
    <xf numFmtId="169" fontId="27" fillId="0" borderId="0" xfId="1133" applyNumberFormat="1" applyFont="1" applyAlignment="1">
      <alignment horizontal="right" vertical="center"/>
    </xf>
    <xf numFmtId="0" fontId="27" fillId="0" borderId="0" xfId="1133" applyFont="1" applyAlignment="1">
      <alignment horizontal="left" indent="15"/>
    </xf>
    <xf numFmtId="0" fontId="27" fillId="0" borderId="0" xfId="1133" applyFont="1" applyAlignment="1">
      <alignment horizontal="right" vertical="center"/>
    </xf>
    <xf numFmtId="169" fontId="27" fillId="0" borderId="0" xfId="1133" applyNumberFormat="1" applyFont="1" applyAlignment="1">
      <alignment vertical="center"/>
    </xf>
    <xf numFmtId="0" fontId="27" fillId="0" borderId="49" xfId="351" applyFont="1" applyBorder="1" applyAlignment="1">
      <alignment horizontal="center" vertical="center" wrapText="1"/>
    </xf>
    <xf numFmtId="0" fontId="27" fillId="0" borderId="50" xfId="1133" applyFont="1" applyBorder="1" applyAlignment="1">
      <alignment vertical="center" wrapText="1"/>
    </xf>
    <xf numFmtId="0" fontId="27" fillId="0" borderId="19" xfId="1133" applyFont="1" applyBorder="1" applyAlignment="1">
      <alignment vertical="center" wrapText="1"/>
    </xf>
    <xf numFmtId="0" fontId="27" fillId="0" borderId="19" xfId="1133" applyFont="1" applyBorder="1" applyAlignment="1">
      <alignment horizontal="center" vertical="center" wrapText="1"/>
    </xf>
    <xf numFmtId="0" fontId="27" fillId="0" borderId="51" xfId="1133" applyFont="1" applyBorder="1" applyAlignment="1">
      <alignment horizontal="center" vertical="center"/>
    </xf>
    <xf numFmtId="0" fontId="27" fillId="0" borderId="50" xfId="1133" applyFont="1" applyBorder="1" applyAlignment="1">
      <alignment horizontal="left" vertical="top" wrapText="1"/>
    </xf>
    <xf numFmtId="0" fontId="27" fillId="0" borderId="19" xfId="1133" applyFont="1" applyBorder="1" applyAlignment="1">
      <alignment horizontal="left" vertical="top" wrapText="1"/>
    </xf>
    <xf numFmtId="0" fontId="27" fillId="0" borderId="19" xfId="1133" applyFont="1" applyBorder="1" applyAlignment="1">
      <alignment horizontal="center" vertical="top" wrapText="1"/>
    </xf>
    <xf numFmtId="0" fontId="109" fillId="0" borderId="19" xfId="1133" applyFont="1" applyBorder="1" applyAlignment="1">
      <alignment horizontal="left" vertical="center" wrapText="1"/>
    </xf>
    <xf numFmtId="0" fontId="27" fillId="0" borderId="19" xfId="1133" applyFont="1" applyBorder="1" applyAlignment="1">
      <alignment horizontal="left" vertical="center" wrapText="1"/>
    </xf>
    <xf numFmtId="0" fontId="27" fillId="0" borderId="56" xfId="1133" applyFont="1" applyBorder="1" applyAlignment="1">
      <alignment horizontal="left" vertical="top" wrapText="1"/>
    </xf>
    <xf numFmtId="0" fontId="150" fillId="0" borderId="56" xfId="0" applyFont="1" applyBorder="1" applyAlignment="1">
      <alignment horizontal="left" vertical="top" wrapText="1"/>
    </xf>
    <xf numFmtId="0" fontId="151" fillId="0" borderId="56" xfId="0" applyFont="1" applyBorder="1" applyAlignment="1">
      <alignment horizontal="left" vertical="top" wrapText="1"/>
    </xf>
    <xf numFmtId="0" fontId="153" fillId="0" borderId="56" xfId="0" applyFont="1" applyBorder="1" applyAlignment="1">
      <alignment horizontal="left" vertical="top" wrapText="1"/>
    </xf>
    <xf numFmtId="0" fontId="154" fillId="0" borderId="56" xfId="0" applyFont="1" applyBorder="1" applyAlignment="1">
      <alignment horizontal="left" vertical="top" wrapText="1"/>
    </xf>
    <xf numFmtId="0" fontId="109" fillId="0" borderId="50" xfId="1133" applyFont="1" applyBorder="1" applyAlignment="1">
      <alignment horizontal="left" vertical="top" wrapText="1"/>
    </xf>
    <xf numFmtId="0" fontId="109" fillId="0" borderId="56" xfId="1133" applyFont="1" applyBorder="1" applyAlignment="1">
      <alignment horizontal="left" vertical="top" wrapText="1"/>
    </xf>
    <xf numFmtId="0" fontId="109" fillId="0" borderId="0" xfId="1133" applyFont="1"/>
    <xf numFmtId="0" fontId="152" fillId="0" borderId="56" xfId="0" applyFont="1" applyBorder="1" applyAlignment="1">
      <alignment horizontal="left" vertical="top" wrapText="1"/>
    </xf>
    <xf numFmtId="0" fontId="121" fillId="0" borderId="50" xfId="0" applyFont="1" applyBorder="1" applyAlignment="1">
      <alignment horizontal="left" vertical="top" wrapText="1"/>
    </xf>
    <xf numFmtId="0" fontId="121" fillId="0" borderId="19" xfId="0" applyFont="1" applyBorder="1" applyAlignment="1">
      <alignment horizontal="left" vertical="top" wrapText="1"/>
    </xf>
    <xf numFmtId="0" fontId="121" fillId="0" borderId="19" xfId="0" applyFont="1" applyBorder="1" applyAlignment="1">
      <alignment horizontal="center" vertical="center" wrapText="1"/>
    </xf>
    <xf numFmtId="0" fontId="109" fillId="0" borderId="19" xfId="0" applyFont="1" applyBorder="1" applyAlignment="1">
      <alignment horizontal="left" vertical="center" wrapText="1"/>
    </xf>
    <xf numFmtId="0" fontId="123" fillId="0" borderId="50" xfId="0" applyFont="1" applyBorder="1" applyAlignment="1">
      <alignment horizontal="left" vertical="top" wrapText="1"/>
    </xf>
    <xf numFmtId="0" fontId="123" fillId="0" borderId="19" xfId="0" applyFont="1" applyBorder="1" applyAlignment="1">
      <alignment horizontal="left" vertical="top" wrapText="1"/>
    </xf>
    <xf numFmtId="0" fontId="123" fillId="0" borderId="19" xfId="0" applyFont="1" applyBorder="1" applyAlignment="1">
      <alignment horizontal="center" vertical="top" wrapText="1"/>
    </xf>
    <xf numFmtId="0" fontId="109" fillId="0" borderId="50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center" vertical="top" wrapText="1"/>
    </xf>
    <xf numFmtId="0" fontId="27" fillId="0" borderId="50" xfId="0" applyFont="1" applyBorder="1" applyAlignment="1">
      <alignment horizontal="left" vertical="top" wrapText="1"/>
    </xf>
    <xf numFmtId="0" fontId="27" fillId="0" borderId="19" xfId="0" applyFont="1" applyBorder="1" applyAlignment="1">
      <alignment horizontal="left" vertical="center" wrapText="1"/>
    </xf>
    <xf numFmtId="49" fontId="27" fillId="0" borderId="50" xfId="1364" applyNumberFormat="1" applyFont="1" applyBorder="1" applyAlignment="1">
      <alignment vertical="top" wrapText="1"/>
    </xf>
    <xf numFmtId="49" fontId="109" fillId="0" borderId="33" xfId="0" applyNumberFormat="1" applyFont="1" applyBorder="1" applyAlignment="1">
      <alignment horizontal="left" vertical="top" wrapText="1"/>
    </xf>
    <xf numFmtId="0" fontId="27" fillId="0" borderId="33" xfId="0" applyFont="1" applyBorder="1" applyAlignment="1">
      <alignment horizontal="left" vertical="top" wrapText="1"/>
    </xf>
    <xf numFmtId="0" fontId="27" fillId="0" borderId="33" xfId="0" applyFont="1" applyBorder="1" applyAlignment="1">
      <alignment horizontal="center" vertical="top" wrapText="1"/>
    </xf>
    <xf numFmtId="0" fontId="27" fillId="0" borderId="37" xfId="0" applyFont="1" applyBorder="1" applyAlignment="1">
      <alignment horizontal="center" vertical="top" wrapText="1"/>
    </xf>
    <xf numFmtId="49" fontId="109" fillId="0" borderId="45" xfId="0" applyNumberFormat="1" applyFont="1" applyBorder="1" applyAlignment="1">
      <alignment horizontal="left" vertical="center" wrapText="1"/>
    </xf>
    <xf numFmtId="49" fontId="27" fillId="0" borderId="54" xfId="1364" applyNumberFormat="1" applyFont="1" applyBorder="1" applyAlignment="1">
      <alignment vertical="top" wrapText="1"/>
    </xf>
    <xf numFmtId="0" fontId="27" fillId="0" borderId="34" xfId="0" applyFont="1" applyBorder="1" applyAlignment="1">
      <alignment horizontal="left" vertical="top" wrapText="1"/>
    </xf>
    <xf numFmtId="0" fontId="27" fillId="0" borderId="34" xfId="0" applyFont="1" applyBorder="1" applyAlignment="1">
      <alignment horizontal="center" vertical="top" wrapText="1"/>
    </xf>
    <xf numFmtId="0" fontId="27" fillId="0" borderId="36" xfId="0" applyFont="1" applyBorder="1" applyAlignment="1">
      <alignment horizontal="center" vertical="top" wrapText="1"/>
    </xf>
    <xf numFmtId="0" fontId="27" fillId="0" borderId="35" xfId="0" applyFont="1" applyBorder="1" applyAlignment="1">
      <alignment horizontal="left" vertical="center" wrapText="1"/>
    </xf>
    <xf numFmtId="0" fontId="27" fillId="0" borderId="51" xfId="0" applyFont="1" applyBorder="1" applyAlignment="1">
      <alignment vertical="center" wrapText="1"/>
    </xf>
    <xf numFmtId="0" fontId="109" fillId="0" borderId="19" xfId="0" applyFont="1" applyBorder="1" applyAlignment="1">
      <alignment horizontal="left" vertical="top" wrapText="1"/>
    </xf>
    <xf numFmtId="168" fontId="109" fillId="0" borderId="51" xfId="0" applyNumberFormat="1" applyFont="1" applyBorder="1" applyAlignment="1">
      <alignment vertical="center" wrapText="1"/>
    </xf>
    <xf numFmtId="49" fontId="109" fillId="0" borderId="50" xfId="1364" applyNumberFormat="1" applyFont="1" applyBorder="1" applyAlignment="1">
      <alignment vertical="top" wrapText="1"/>
    </xf>
    <xf numFmtId="0" fontId="109" fillId="0" borderId="19" xfId="891" applyFont="1" applyBorder="1" applyAlignment="1">
      <alignment horizontal="center" vertical="top" wrapText="1"/>
    </xf>
    <xf numFmtId="0" fontId="109" fillId="0" borderId="19" xfId="891" applyFont="1" applyBorder="1" applyAlignment="1">
      <alignment horizontal="left" vertical="center" wrapText="1"/>
    </xf>
    <xf numFmtId="0" fontId="27" fillId="0" borderId="19" xfId="891" applyFont="1" applyBorder="1" applyAlignment="1">
      <alignment horizontal="center" vertical="top" wrapText="1"/>
    </xf>
    <xf numFmtId="0" fontId="91" fillId="0" borderId="19" xfId="891" applyFont="1" applyBorder="1" applyAlignment="1">
      <alignment horizontal="left" vertical="center" wrapText="1"/>
    </xf>
    <xf numFmtId="0" fontId="27" fillId="0" borderId="55" xfId="0" applyFont="1" applyBorder="1" applyAlignment="1">
      <alignment vertical="center" wrapText="1"/>
    </xf>
    <xf numFmtId="0" fontId="27" fillId="0" borderId="19" xfId="0" applyFont="1" applyBorder="1" applyAlignment="1">
      <alignment horizontal="center" vertical="center" wrapText="1"/>
    </xf>
    <xf numFmtId="0" fontId="91" fillId="0" borderId="19" xfId="0" applyFont="1" applyBorder="1" applyAlignment="1">
      <alignment horizontal="left" vertical="center" wrapText="1"/>
    </xf>
    <xf numFmtId="0" fontId="27" fillId="0" borderId="19" xfId="1561" applyFont="1" applyBorder="1" applyAlignment="1">
      <alignment horizontal="center" vertical="center" wrapText="1"/>
    </xf>
    <xf numFmtId="0" fontId="27" fillId="0" borderId="56" xfId="891" applyFont="1" applyBorder="1" applyAlignment="1">
      <alignment horizontal="center" vertical="top" wrapText="1"/>
    </xf>
    <xf numFmtId="49" fontId="109" fillId="0" borderId="33" xfId="0" applyNumberFormat="1" applyFont="1" applyBorder="1" applyAlignment="1">
      <alignment horizontal="center" vertical="center" wrapText="1"/>
    </xf>
    <xf numFmtId="49" fontId="109" fillId="0" borderId="53" xfId="0" applyNumberFormat="1" applyFont="1" applyBorder="1" applyAlignment="1">
      <alignment horizontal="center" vertical="center" wrapText="1"/>
    </xf>
    <xf numFmtId="0" fontId="109" fillId="0" borderId="19" xfId="891" applyFont="1" applyBorder="1" applyAlignment="1">
      <alignment horizontal="center" vertical="center" wrapText="1"/>
    </xf>
    <xf numFmtId="49" fontId="27" fillId="0" borderId="56" xfId="1364" applyNumberFormat="1" applyFont="1" applyBorder="1" applyAlignment="1">
      <alignment vertical="top" wrapText="1"/>
    </xf>
    <xf numFmtId="49" fontId="109" fillId="0" borderId="56" xfId="1364" applyNumberFormat="1" applyFont="1" applyBorder="1" applyAlignment="1">
      <alignment vertical="top" wrapText="1"/>
    </xf>
    <xf numFmtId="0" fontId="109" fillId="0" borderId="56" xfId="891" applyFont="1" applyBorder="1" applyAlignment="1">
      <alignment horizontal="center" vertical="top" wrapText="1"/>
    </xf>
    <xf numFmtId="0" fontId="109" fillId="0" borderId="56" xfId="1561" applyFont="1" applyBorder="1" applyAlignment="1">
      <alignment horizontal="center" vertical="center" wrapText="1"/>
    </xf>
    <xf numFmtId="0" fontId="27" fillId="0" borderId="56" xfId="1133" applyFont="1" applyBorder="1"/>
    <xf numFmtId="0" fontId="109" fillId="0" borderId="56" xfId="1533" applyFont="1" applyBorder="1">
      <alignment horizontal="left" vertical="top" wrapText="1"/>
    </xf>
    <xf numFmtId="169" fontId="27" fillId="0" borderId="56" xfId="1133" applyNumberFormat="1" applyFont="1" applyBorder="1" applyAlignment="1">
      <alignment vertical="center"/>
    </xf>
    <xf numFmtId="0" fontId="92" fillId="0" borderId="0" xfId="0" applyFont="1" applyAlignment="1">
      <alignment horizontal="center" wrapText="1"/>
    </xf>
    <xf numFmtId="0" fontId="92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56" xfId="1133" applyFont="1" applyBorder="1" applyAlignment="1">
      <alignment horizontal="center" vertical="center"/>
    </xf>
    <xf numFmtId="168" fontId="109" fillId="0" borderId="56" xfId="7" applyNumberFormat="1" applyFont="1" applyBorder="1" applyAlignment="1">
      <alignment horizontal="center" vertical="center" wrapText="1"/>
    </xf>
    <xf numFmtId="0" fontId="126" fillId="0" borderId="56" xfId="1533" applyFont="1" applyBorder="1">
      <alignment horizontal="left" vertical="top" wrapText="1"/>
    </xf>
    <xf numFmtId="0" fontId="123" fillId="0" borderId="56" xfId="1533" applyFont="1" applyBorder="1">
      <alignment horizontal="left" vertical="top" wrapText="1"/>
    </xf>
    <xf numFmtId="0" fontId="124" fillId="0" borderId="56" xfId="1533" applyFont="1" applyBorder="1">
      <alignment horizontal="left" vertical="top" wrapText="1"/>
    </xf>
    <xf numFmtId="0" fontId="27" fillId="0" borderId="56" xfId="0" applyFont="1" applyBorder="1"/>
    <xf numFmtId="2" fontId="109" fillId="0" borderId="56" xfId="0" applyNumberFormat="1" applyFont="1" applyBorder="1" applyAlignment="1">
      <alignment horizontal="center" vertical="center" wrapText="1"/>
    </xf>
    <xf numFmtId="0" fontId="123" fillId="0" borderId="56" xfId="1533" applyFont="1" applyBorder="1" applyAlignment="1">
      <alignment horizontal="center" vertical="center" wrapText="1"/>
    </xf>
    <xf numFmtId="0" fontId="124" fillId="0" borderId="56" xfId="1533" applyFont="1" applyBorder="1" applyAlignment="1">
      <alignment horizontal="left" vertical="center" wrapText="1"/>
    </xf>
    <xf numFmtId="0" fontId="123" fillId="0" borderId="56" xfId="1533" applyFont="1" applyBorder="1" applyAlignment="1">
      <alignment horizontal="left" vertical="center" wrapText="1"/>
    </xf>
    <xf numFmtId="0" fontId="109" fillId="0" borderId="56" xfId="1533" applyFont="1" applyBorder="1" applyAlignment="1">
      <alignment horizontal="center" vertical="center" wrapText="1"/>
    </xf>
    <xf numFmtId="0" fontId="126" fillId="0" borderId="56" xfId="1533" applyFont="1" applyBorder="1" applyAlignment="1">
      <alignment horizontal="left" vertical="center" wrapText="1"/>
    </xf>
    <xf numFmtId="0" fontId="109" fillId="0" borderId="56" xfId="0" applyFont="1" applyBorder="1" applyAlignment="1">
      <alignment horizontal="center" vertical="center"/>
    </xf>
    <xf numFmtId="0" fontId="126" fillId="0" borderId="56" xfId="891" applyFont="1" applyBorder="1" applyAlignment="1">
      <alignment horizontal="left" vertical="center" wrapText="1"/>
    </xf>
    <xf numFmtId="0" fontId="109" fillId="0" borderId="56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91" fillId="0" borderId="56" xfId="891" applyFont="1" applyBorder="1" applyAlignment="1">
      <alignment horizontal="left" vertical="center" wrapText="1"/>
    </xf>
    <xf numFmtId="0" fontId="27" fillId="0" borderId="56" xfId="0" applyFont="1" applyBorder="1" applyAlignment="1">
      <alignment vertical="center"/>
    </xf>
    <xf numFmtId="0" fontId="126" fillId="0" borderId="56" xfId="0" applyFont="1" applyBorder="1" applyAlignment="1">
      <alignment horizontal="left" vertical="center" wrapText="1"/>
    </xf>
    <xf numFmtId="0" fontId="27" fillId="0" borderId="50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91" fillId="0" borderId="38" xfId="0" applyFont="1" applyBorder="1" applyAlignment="1">
      <alignment horizontal="left" vertical="center" wrapText="1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wrapText="1"/>
    </xf>
    <xf numFmtId="0" fontId="155" fillId="0" borderId="56" xfId="1533" applyFont="1" applyBorder="1">
      <alignment horizontal="left" vertical="top" wrapText="1"/>
    </xf>
    <xf numFmtId="0" fontId="92" fillId="0" borderId="56" xfId="0" applyFont="1" applyBorder="1"/>
    <xf numFmtId="0" fontId="92" fillId="0" borderId="56" xfId="0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  <xf numFmtId="180" fontId="109" fillId="0" borderId="56" xfId="1362" applyNumberFormat="1" applyFont="1" applyFill="1" applyBorder="1" applyAlignment="1">
      <alignment horizontal="center" vertical="center" wrapText="1"/>
    </xf>
    <xf numFmtId="0" fontId="158" fillId="0" borderId="0" xfId="0" applyFont="1" applyAlignment="1">
      <alignment horizontal="right" vertical="center"/>
    </xf>
    <xf numFmtId="175" fontId="27" fillId="0" borderId="0" xfId="0" applyNumberFormat="1" applyFont="1"/>
    <xf numFmtId="0" fontId="156" fillId="0" borderId="0" xfId="0" applyFont="1"/>
    <xf numFmtId="0" fontId="27" fillId="0" borderId="0" xfId="0" applyFont="1" applyAlignment="1">
      <alignment wrapText="1"/>
    </xf>
    <xf numFmtId="175" fontId="27" fillId="0" borderId="0" xfId="0" applyNumberFormat="1" applyFont="1" applyAlignment="1">
      <alignment horizontal="right" wrapText="1"/>
    </xf>
    <xf numFmtId="175" fontId="27" fillId="0" borderId="0" xfId="1365" applyNumberFormat="1" applyFont="1" applyAlignment="1">
      <alignment horizontal="right" vertical="center" wrapText="1"/>
    </xf>
    <xf numFmtId="177" fontId="27" fillId="0" borderId="0" xfId="0" applyNumberFormat="1" applyFont="1" applyAlignment="1">
      <alignment vertical="center" wrapText="1"/>
    </xf>
    <xf numFmtId="175" fontId="109" fillId="0" borderId="0" xfId="0" applyNumberFormat="1" applyFont="1"/>
    <xf numFmtId="176" fontId="156" fillId="0" borderId="0" xfId="0" applyNumberFormat="1" applyFont="1"/>
    <xf numFmtId="178" fontId="156" fillId="0" borderId="0" xfId="0" applyNumberFormat="1" applyFont="1"/>
    <xf numFmtId="175" fontId="27" fillId="0" borderId="56" xfId="0" applyNumberFormat="1" applyFont="1" applyBorder="1" applyAlignment="1">
      <alignment horizontal="center"/>
    </xf>
    <xf numFmtId="175" fontId="109" fillId="0" borderId="56" xfId="1365" quotePrefix="1" applyNumberFormat="1" applyFont="1" applyBorder="1" applyAlignment="1">
      <alignment vertical="top" wrapText="1"/>
    </xf>
    <xf numFmtId="175" fontId="27" fillId="0" borderId="56" xfId="1365" quotePrefix="1" applyNumberFormat="1" applyFont="1" applyBorder="1" applyAlignment="1">
      <alignment vertical="center" wrapText="1"/>
    </xf>
    <xf numFmtId="175" fontId="109" fillId="0" borderId="56" xfId="0" applyNumberFormat="1" applyFont="1" applyBorder="1" applyAlignment="1">
      <alignment horizontal="center"/>
    </xf>
    <xf numFmtId="175" fontId="109" fillId="0" borderId="56" xfId="1365" quotePrefix="1" applyNumberFormat="1" applyFont="1" applyBorder="1" applyAlignment="1">
      <alignment vertical="center" wrapText="1"/>
    </xf>
    <xf numFmtId="176" fontId="157" fillId="0" borderId="0" xfId="0" applyNumberFormat="1" applyFont="1"/>
    <xf numFmtId="0" fontId="157" fillId="0" borderId="0" xfId="0" applyFont="1"/>
    <xf numFmtId="164" fontId="156" fillId="0" borderId="0" xfId="0" applyNumberFormat="1" applyFont="1"/>
    <xf numFmtId="0" fontId="121" fillId="0" borderId="56" xfId="0" applyFont="1" applyBorder="1" applyAlignment="1">
      <alignment horizontal="left" vertical="center" wrapText="1"/>
    </xf>
    <xf numFmtId="169" fontId="92" fillId="0" borderId="0" xfId="0" applyNumberFormat="1" applyFont="1"/>
    <xf numFmtId="0" fontId="27" fillId="0" borderId="56" xfId="355" applyFont="1" applyBorder="1" applyAlignment="1">
      <alignment horizontal="center" vertical="center" wrapText="1"/>
    </xf>
    <xf numFmtId="4" fontId="156" fillId="0" borderId="0" xfId="0" applyNumberFormat="1" applyFont="1"/>
    <xf numFmtId="172" fontId="156" fillId="0" borderId="0" xfId="0" applyNumberFormat="1" applyFont="1"/>
    <xf numFmtId="0" fontId="27" fillId="0" borderId="59" xfId="1533" applyFont="1" applyBorder="1">
      <alignment horizontal="left" vertical="top" wrapText="1"/>
    </xf>
    <xf numFmtId="0" fontId="109" fillId="0" borderId="59" xfId="1533" applyFont="1" applyBorder="1">
      <alignment horizontal="left" vertical="top" wrapText="1"/>
    </xf>
    <xf numFmtId="0" fontId="92" fillId="0" borderId="0" xfId="0" applyFont="1" applyAlignment="1">
      <alignment horizontal="right"/>
    </xf>
    <xf numFmtId="0" fontId="109" fillId="0" borderId="0" xfId="0" applyFont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0" xfId="1133" applyFont="1" applyAlignment="1">
      <alignment horizontal="right"/>
    </xf>
    <xf numFmtId="0" fontId="109" fillId="0" borderId="0" xfId="1133" applyFont="1" applyAlignment="1">
      <alignment horizontal="center" vertical="center" wrapText="1"/>
    </xf>
    <xf numFmtId="0" fontId="27" fillId="0" borderId="47" xfId="1133" applyFont="1" applyBorder="1" applyAlignment="1">
      <alignment horizontal="center" vertical="center" wrapText="1"/>
    </xf>
    <xf numFmtId="0" fontId="27" fillId="0" borderId="48" xfId="1133" applyFont="1" applyBorder="1" applyAlignment="1">
      <alignment horizontal="center" vertical="center" wrapText="1"/>
    </xf>
    <xf numFmtId="0" fontId="27" fillId="0" borderId="19" xfId="1133" applyFont="1" applyBorder="1" applyAlignment="1">
      <alignment horizontal="center" vertical="center" wrapText="1"/>
    </xf>
    <xf numFmtId="49" fontId="27" fillId="0" borderId="56" xfId="0" applyNumberFormat="1" applyFont="1" applyBorder="1" applyAlignment="1">
      <alignment horizontal="center" vertical="center" wrapText="1"/>
    </xf>
    <xf numFmtId="175" fontId="27" fillId="0" borderId="56" xfId="1362" applyNumberFormat="1" applyFont="1" applyFill="1" applyBorder="1" applyAlignment="1">
      <alignment horizontal="center" vertical="center" wrapText="1"/>
    </xf>
    <xf numFmtId="49" fontId="27" fillId="0" borderId="56" xfId="0" applyNumberFormat="1" applyFont="1" applyBorder="1" applyAlignment="1">
      <alignment horizontal="center" vertical="center" textRotation="90" wrapText="1"/>
    </xf>
    <xf numFmtId="0" fontId="121" fillId="0" borderId="0" xfId="0" applyFont="1" applyAlignment="1">
      <alignment horizontal="center" vertical="center" wrapText="1"/>
    </xf>
    <xf numFmtId="0" fontId="109" fillId="0" borderId="0" xfId="0" applyFont="1" applyAlignment="1">
      <alignment horizontal="center" vertical="center"/>
    </xf>
    <xf numFmtId="0" fontId="109" fillId="0" borderId="0" xfId="0" applyFont="1" applyAlignment="1">
      <alignment horizontal="left" vertical="top" wrapText="1"/>
    </xf>
    <xf numFmtId="0" fontId="122" fillId="0" borderId="56" xfId="0" applyFont="1" applyBorder="1" applyAlignment="1">
      <alignment horizontal="center" vertical="top" wrapText="1"/>
    </xf>
    <xf numFmtId="0" fontId="122" fillId="0" borderId="45" xfId="0" applyFont="1" applyBorder="1" applyAlignment="1">
      <alignment horizontal="left" vertical="top" wrapText="1"/>
    </xf>
    <xf numFmtId="0" fontId="122" fillId="0" borderId="46" xfId="0" applyFont="1" applyBorder="1" applyAlignment="1">
      <alignment horizontal="left" vertical="top" wrapText="1"/>
    </xf>
    <xf numFmtId="0" fontId="155" fillId="0" borderId="0" xfId="0" applyFont="1" applyAlignment="1">
      <alignment horizontal="center" vertical="top"/>
    </xf>
    <xf numFmtId="0" fontId="92" fillId="0" borderId="45" xfId="0" applyFont="1" applyBorder="1" applyAlignment="1">
      <alignment horizontal="left" vertical="top" wrapText="1"/>
    </xf>
    <xf numFmtId="0" fontId="92" fillId="0" borderId="46" xfId="0" applyFont="1" applyBorder="1" applyAlignment="1">
      <alignment horizontal="left" vertical="top" wrapText="1"/>
    </xf>
    <xf numFmtId="0" fontId="92" fillId="0" borderId="56" xfId="0" applyFont="1" applyBorder="1" applyAlignment="1">
      <alignment horizontal="center" vertical="top" wrapText="1"/>
    </xf>
    <xf numFmtId="0" fontId="27" fillId="0" borderId="56" xfId="1533" applyFont="1" applyBorder="1" applyAlignment="1">
      <alignment horizontal="left" vertical="center" wrapText="1"/>
    </xf>
    <xf numFmtId="0" fontId="27" fillId="0" borderId="56" xfId="1533" applyFont="1" applyBorder="1" applyAlignment="1">
      <alignment horizontal="center" vertical="top" wrapText="1"/>
    </xf>
    <xf numFmtId="0" fontId="92" fillId="0" borderId="56" xfId="0" applyFont="1" applyBorder="1" applyAlignment="1">
      <alignment horizontal="left" vertical="center" wrapText="1"/>
    </xf>
    <xf numFmtId="0" fontId="27" fillId="0" borderId="45" xfId="1533" applyFont="1" applyBorder="1" applyAlignment="1">
      <alignment horizontal="center" vertical="top" wrapText="1"/>
    </xf>
    <xf numFmtId="0" fontId="27" fillId="0" borderId="46" xfId="1533" applyFont="1" applyBorder="1" applyAlignment="1">
      <alignment horizontal="center" vertical="top" wrapText="1"/>
    </xf>
    <xf numFmtId="0" fontId="109" fillId="0" borderId="0" xfId="0" applyFont="1" applyAlignment="1">
      <alignment horizontal="center" vertical="top"/>
    </xf>
    <xf numFmtId="0" fontId="27" fillId="0" borderId="19" xfId="1533" applyFont="1" applyBorder="1" applyAlignment="1">
      <alignment horizontal="center" vertical="top" wrapText="1"/>
    </xf>
    <xf numFmtId="0" fontId="92" fillId="0" borderId="45" xfId="0" applyFont="1" applyBorder="1" applyAlignment="1">
      <alignment horizontal="center" vertical="top" wrapText="1"/>
    </xf>
    <xf numFmtId="0" fontId="92" fillId="0" borderId="46" xfId="0" applyFont="1" applyBorder="1" applyAlignment="1">
      <alignment horizontal="center" vertical="top" wrapText="1"/>
    </xf>
  </cellXfs>
  <cellStyles count="1797">
    <cellStyle name="_artabyuje" xfId="139" xr:uid="{00000000-0005-0000-0000-000000000000}"/>
    <cellStyle name="_artabyuje_3.Havelvacner_N1_12 23.01.2018" xfId="140" xr:uid="{00000000-0005-0000-0000-000001000000}"/>
    <cellStyle name="20% - Accent1" xfId="1233" builtinId="30" customBuiltin="1"/>
    <cellStyle name="20% - Accent1 10" xfId="1421" xr:uid="{00000000-0005-0000-0000-000003000000}"/>
    <cellStyle name="20% - Accent1 11" xfId="1457" xr:uid="{00000000-0005-0000-0000-000004000000}"/>
    <cellStyle name="20% - Accent1 12" xfId="1483" xr:uid="{00000000-0005-0000-0000-000005000000}"/>
    <cellStyle name="20% - Accent1 13" xfId="1535" xr:uid="{00000000-0005-0000-0000-000006000000}"/>
    <cellStyle name="20% - Accent1 14" xfId="1548" xr:uid="{00000000-0005-0000-0000-000007000000}"/>
    <cellStyle name="20% - Accent1 15" xfId="1563" xr:uid="{00000000-0005-0000-0000-000008000000}"/>
    <cellStyle name="20% - Accent1 16" xfId="1589" xr:uid="{00000000-0005-0000-0000-000009000000}"/>
    <cellStyle name="20% - Accent1 17" xfId="1625" xr:uid="{00000000-0005-0000-0000-00000A000000}"/>
    <cellStyle name="20% - Accent1 18" xfId="1727" xr:uid="{00000000-0005-0000-0000-00000B000000}"/>
    <cellStyle name="20% - Accent1 19" xfId="1753" xr:uid="{00000000-0005-0000-0000-00000C000000}"/>
    <cellStyle name="20% - Accent1 2" xfId="17" xr:uid="{00000000-0005-0000-0000-00000D000000}"/>
    <cellStyle name="20% - Accent1 2 10" xfId="1398" xr:uid="{00000000-0005-0000-0000-00000E000000}"/>
    <cellStyle name="20% - Accent1 2 11" xfId="1440" xr:uid="{00000000-0005-0000-0000-00000F000000}"/>
    <cellStyle name="20% - Accent1 2 12" xfId="1470" xr:uid="{00000000-0005-0000-0000-000010000000}"/>
    <cellStyle name="20% - Accent1 2 13" xfId="1502" xr:uid="{00000000-0005-0000-0000-000011000000}"/>
    <cellStyle name="20% - Accent1 2 14" xfId="1576" xr:uid="{00000000-0005-0000-0000-000012000000}"/>
    <cellStyle name="20% - Accent1 2 15" xfId="1660" xr:uid="{00000000-0005-0000-0000-000013000000}"/>
    <cellStyle name="20% - Accent1 2 16" xfId="1740" xr:uid="{00000000-0005-0000-0000-000014000000}"/>
    <cellStyle name="20% - Accent1 2 17" xfId="1766" xr:uid="{00000000-0005-0000-0000-000015000000}"/>
    <cellStyle name="20% - Accent1 2 2" xfId="79" xr:uid="{00000000-0005-0000-0000-000016000000}"/>
    <cellStyle name="20% - Accent1 2 2 2" xfId="141" xr:uid="{00000000-0005-0000-0000-000017000000}"/>
    <cellStyle name="20% - Accent1 2 2 2 2" xfId="142" xr:uid="{00000000-0005-0000-0000-000018000000}"/>
    <cellStyle name="20% - Accent1 2 2 2 2 2" xfId="434" xr:uid="{00000000-0005-0000-0000-000019000000}"/>
    <cellStyle name="20% - Accent1 2 2 2 2 3" xfId="666" xr:uid="{00000000-0005-0000-0000-00001A000000}"/>
    <cellStyle name="20% - Accent1 2 2 2 3" xfId="143" xr:uid="{00000000-0005-0000-0000-00001B000000}"/>
    <cellStyle name="20% - Accent1 2 2 2 3 2" xfId="435" xr:uid="{00000000-0005-0000-0000-00001C000000}"/>
    <cellStyle name="20% - Accent1 2 2 2 3 3" xfId="667" xr:uid="{00000000-0005-0000-0000-00001D000000}"/>
    <cellStyle name="20% - Accent1 2 2 2 4" xfId="433" xr:uid="{00000000-0005-0000-0000-00001E000000}"/>
    <cellStyle name="20% - Accent1 2 2 2 5" xfId="665" xr:uid="{00000000-0005-0000-0000-00001F000000}"/>
    <cellStyle name="20% - Accent1 2 2 3" xfId="144" xr:uid="{00000000-0005-0000-0000-000020000000}"/>
    <cellStyle name="20% - Accent1 2 2 3 2" xfId="436" xr:uid="{00000000-0005-0000-0000-000021000000}"/>
    <cellStyle name="20% - Accent1 2 2 3 3" xfId="668" xr:uid="{00000000-0005-0000-0000-000022000000}"/>
    <cellStyle name="20% - Accent1 2 2 4" xfId="145" xr:uid="{00000000-0005-0000-0000-000023000000}"/>
    <cellStyle name="20% - Accent1 2 2 4 2" xfId="437" xr:uid="{00000000-0005-0000-0000-000024000000}"/>
    <cellStyle name="20% - Accent1 2 2 4 3" xfId="669" xr:uid="{00000000-0005-0000-0000-000025000000}"/>
    <cellStyle name="20% - Accent1 2 2 5" xfId="1000" xr:uid="{00000000-0005-0000-0000-000026000000}"/>
    <cellStyle name="20% - Accent1 2 2 6" xfId="1673" xr:uid="{00000000-0005-0000-0000-000027000000}"/>
    <cellStyle name="20% - Accent1 2 3" xfId="146" xr:uid="{00000000-0005-0000-0000-000028000000}"/>
    <cellStyle name="20% - Accent1 2 3 2" xfId="147" xr:uid="{00000000-0005-0000-0000-000029000000}"/>
    <cellStyle name="20% - Accent1 2 3 2 2" xfId="439" xr:uid="{00000000-0005-0000-0000-00002A000000}"/>
    <cellStyle name="20% - Accent1 2 3 2 3" xfId="671" xr:uid="{00000000-0005-0000-0000-00002B000000}"/>
    <cellStyle name="20% - Accent1 2 3 3" xfId="148" xr:uid="{00000000-0005-0000-0000-00002C000000}"/>
    <cellStyle name="20% - Accent1 2 3 3 2" xfId="440" xr:uid="{00000000-0005-0000-0000-00002D000000}"/>
    <cellStyle name="20% - Accent1 2 3 3 3" xfId="672" xr:uid="{00000000-0005-0000-0000-00002E000000}"/>
    <cellStyle name="20% - Accent1 2 3 4" xfId="438" xr:uid="{00000000-0005-0000-0000-00002F000000}"/>
    <cellStyle name="20% - Accent1 2 3 5" xfId="670" xr:uid="{00000000-0005-0000-0000-000030000000}"/>
    <cellStyle name="20% - Accent1 2 4" xfId="149" xr:uid="{00000000-0005-0000-0000-000031000000}"/>
    <cellStyle name="20% - Accent1 2 4 2" xfId="150" xr:uid="{00000000-0005-0000-0000-000032000000}"/>
    <cellStyle name="20% - Accent1 2 4 2 2" xfId="442" xr:uid="{00000000-0005-0000-0000-000033000000}"/>
    <cellStyle name="20% - Accent1 2 4 2 3" xfId="674" xr:uid="{00000000-0005-0000-0000-000034000000}"/>
    <cellStyle name="20% - Accent1 2 4 3" xfId="151" xr:uid="{00000000-0005-0000-0000-000035000000}"/>
    <cellStyle name="20% - Accent1 2 4 3 2" xfId="443" xr:uid="{00000000-0005-0000-0000-000036000000}"/>
    <cellStyle name="20% - Accent1 2 4 3 3" xfId="675" xr:uid="{00000000-0005-0000-0000-000037000000}"/>
    <cellStyle name="20% - Accent1 2 4 4" xfId="441" xr:uid="{00000000-0005-0000-0000-000038000000}"/>
    <cellStyle name="20% - Accent1 2 4 5" xfId="673" xr:uid="{00000000-0005-0000-0000-000039000000}"/>
    <cellStyle name="20% - Accent1 2 5" xfId="152" xr:uid="{00000000-0005-0000-0000-00003A000000}"/>
    <cellStyle name="20% - Accent1 2 5 2" xfId="444" xr:uid="{00000000-0005-0000-0000-00003B000000}"/>
    <cellStyle name="20% - Accent1 2 5 3" xfId="676" xr:uid="{00000000-0005-0000-0000-00003C000000}"/>
    <cellStyle name="20% - Accent1 2 6" xfId="153" xr:uid="{00000000-0005-0000-0000-00003D000000}"/>
    <cellStyle name="20% - Accent1 2 6 2" xfId="445" xr:uid="{00000000-0005-0000-0000-00003E000000}"/>
    <cellStyle name="20% - Accent1 2 6 3" xfId="677" xr:uid="{00000000-0005-0000-0000-00003F000000}"/>
    <cellStyle name="20% - Accent1 2 7" xfId="1001" xr:uid="{00000000-0005-0000-0000-000040000000}"/>
    <cellStyle name="20% - Accent1 2 8" xfId="1002" xr:uid="{00000000-0005-0000-0000-000041000000}"/>
    <cellStyle name="20% - Accent1 2 9" xfId="1252" xr:uid="{00000000-0005-0000-0000-000042000000}"/>
    <cellStyle name="20% - Accent1 3" xfId="380" xr:uid="{00000000-0005-0000-0000-000043000000}"/>
    <cellStyle name="20% - Accent1 3 2" xfId="644" xr:uid="{00000000-0005-0000-0000-000044000000}"/>
    <cellStyle name="20% - Accent1 3 3" xfId="877" xr:uid="{00000000-0005-0000-0000-000045000000}"/>
    <cellStyle name="20% - Accent1 3 4" xfId="1515" xr:uid="{00000000-0005-0000-0000-000046000000}"/>
    <cellStyle name="20% - Accent1 3 5" xfId="1785" xr:uid="{00000000-0005-0000-0000-000047000000}"/>
    <cellStyle name="20% - Accent1 4" xfId="893" xr:uid="{00000000-0005-0000-0000-000048000000}"/>
    <cellStyle name="20% - Accent1 5" xfId="1265" xr:uid="{00000000-0005-0000-0000-000049000000}"/>
    <cellStyle name="20% - Accent1 6" xfId="1336" xr:uid="{00000000-0005-0000-0000-00004A000000}"/>
    <cellStyle name="20% - Accent1 7" xfId="1349" xr:uid="{00000000-0005-0000-0000-00004B000000}"/>
    <cellStyle name="20% - Accent1 8" xfId="1367" xr:uid="{00000000-0005-0000-0000-00004C000000}"/>
    <cellStyle name="20% - Accent1 9" xfId="1380" xr:uid="{00000000-0005-0000-0000-00004D000000}"/>
    <cellStyle name="20% - Accent2" xfId="1236" builtinId="34" customBuiltin="1"/>
    <cellStyle name="20% - Accent2 10" xfId="1424" xr:uid="{00000000-0005-0000-0000-00004F000000}"/>
    <cellStyle name="20% - Accent2 11" xfId="1459" xr:uid="{00000000-0005-0000-0000-000050000000}"/>
    <cellStyle name="20% - Accent2 12" xfId="1486" xr:uid="{00000000-0005-0000-0000-000051000000}"/>
    <cellStyle name="20% - Accent2 13" xfId="1537" xr:uid="{00000000-0005-0000-0000-000052000000}"/>
    <cellStyle name="20% - Accent2 14" xfId="1550" xr:uid="{00000000-0005-0000-0000-000053000000}"/>
    <cellStyle name="20% - Accent2 15" xfId="1565" xr:uid="{00000000-0005-0000-0000-000054000000}"/>
    <cellStyle name="20% - Accent2 16" xfId="1591" xr:uid="{00000000-0005-0000-0000-000055000000}"/>
    <cellStyle name="20% - Accent2 17" xfId="1627" xr:uid="{00000000-0005-0000-0000-000056000000}"/>
    <cellStyle name="20% - Accent2 18" xfId="1729" xr:uid="{00000000-0005-0000-0000-000057000000}"/>
    <cellStyle name="20% - Accent2 19" xfId="1755" xr:uid="{00000000-0005-0000-0000-000058000000}"/>
    <cellStyle name="20% - Accent2 2" xfId="18" xr:uid="{00000000-0005-0000-0000-000059000000}"/>
    <cellStyle name="20% - Accent2 2 10" xfId="1400" xr:uid="{00000000-0005-0000-0000-00005A000000}"/>
    <cellStyle name="20% - Accent2 2 11" xfId="1442" xr:uid="{00000000-0005-0000-0000-00005B000000}"/>
    <cellStyle name="20% - Accent2 2 12" xfId="1472" xr:uid="{00000000-0005-0000-0000-00005C000000}"/>
    <cellStyle name="20% - Accent2 2 13" xfId="1504" xr:uid="{00000000-0005-0000-0000-00005D000000}"/>
    <cellStyle name="20% - Accent2 2 14" xfId="1578" xr:uid="{00000000-0005-0000-0000-00005E000000}"/>
    <cellStyle name="20% - Accent2 2 15" xfId="1662" xr:uid="{00000000-0005-0000-0000-00005F000000}"/>
    <cellStyle name="20% - Accent2 2 16" xfId="1742" xr:uid="{00000000-0005-0000-0000-000060000000}"/>
    <cellStyle name="20% - Accent2 2 17" xfId="1768" xr:uid="{00000000-0005-0000-0000-000061000000}"/>
    <cellStyle name="20% - Accent2 2 2" xfId="80" xr:uid="{00000000-0005-0000-0000-000062000000}"/>
    <cellStyle name="20% - Accent2 2 2 2" xfId="154" xr:uid="{00000000-0005-0000-0000-000063000000}"/>
    <cellStyle name="20% - Accent2 2 2 2 2" xfId="155" xr:uid="{00000000-0005-0000-0000-000064000000}"/>
    <cellStyle name="20% - Accent2 2 2 2 2 2" xfId="447" xr:uid="{00000000-0005-0000-0000-000065000000}"/>
    <cellStyle name="20% - Accent2 2 2 2 2 3" xfId="679" xr:uid="{00000000-0005-0000-0000-000066000000}"/>
    <cellStyle name="20% - Accent2 2 2 2 3" xfId="156" xr:uid="{00000000-0005-0000-0000-000067000000}"/>
    <cellStyle name="20% - Accent2 2 2 2 3 2" xfId="448" xr:uid="{00000000-0005-0000-0000-000068000000}"/>
    <cellStyle name="20% - Accent2 2 2 2 3 3" xfId="680" xr:uid="{00000000-0005-0000-0000-000069000000}"/>
    <cellStyle name="20% - Accent2 2 2 2 4" xfId="446" xr:uid="{00000000-0005-0000-0000-00006A000000}"/>
    <cellStyle name="20% - Accent2 2 2 2 5" xfId="678" xr:uid="{00000000-0005-0000-0000-00006B000000}"/>
    <cellStyle name="20% - Accent2 2 2 3" xfId="157" xr:uid="{00000000-0005-0000-0000-00006C000000}"/>
    <cellStyle name="20% - Accent2 2 2 3 2" xfId="449" xr:uid="{00000000-0005-0000-0000-00006D000000}"/>
    <cellStyle name="20% - Accent2 2 2 3 3" xfId="681" xr:uid="{00000000-0005-0000-0000-00006E000000}"/>
    <cellStyle name="20% - Accent2 2 2 4" xfId="158" xr:uid="{00000000-0005-0000-0000-00006F000000}"/>
    <cellStyle name="20% - Accent2 2 2 4 2" xfId="450" xr:uid="{00000000-0005-0000-0000-000070000000}"/>
    <cellStyle name="20% - Accent2 2 2 4 3" xfId="682" xr:uid="{00000000-0005-0000-0000-000071000000}"/>
    <cellStyle name="20% - Accent2 2 2 5" xfId="1003" xr:uid="{00000000-0005-0000-0000-000072000000}"/>
    <cellStyle name="20% - Accent2 2 2 6" xfId="1674" xr:uid="{00000000-0005-0000-0000-000073000000}"/>
    <cellStyle name="20% - Accent2 2 3" xfId="159" xr:uid="{00000000-0005-0000-0000-000074000000}"/>
    <cellStyle name="20% - Accent2 2 3 2" xfId="160" xr:uid="{00000000-0005-0000-0000-000075000000}"/>
    <cellStyle name="20% - Accent2 2 3 2 2" xfId="452" xr:uid="{00000000-0005-0000-0000-000076000000}"/>
    <cellStyle name="20% - Accent2 2 3 2 3" xfId="684" xr:uid="{00000000-0005-0000-0000-000077000000}"/>
    <cellStyle name="20% - Accent2 2 3 3" xfId="161" xr:uid="{00000000-0005-0000-0000-000078000000}"/>
    <cellStyle name="20% - Accent2 2 3 3 2" xfId="453" xr:uid="{00000000-0005-0000-0000-000079000000}"/>
    <cellStyle name="20% - Accent2 2 3 3 3" xfId="685" xr:uid="{00000000-0005-0000-0000-00007A000000}"/>
    <cellStyle name="20% - Accent2 2 3 4" xfId="451" xr:uid="{00000000-0005-0000-0000-00007B000000}"/>
    <cellStyle name="20% - Accent2 2 3 5" xfId="683" xr:uid="{00000000-0005-0000-0000-00007C000000}"/>
    <cellStyle name="20% - Accent2 2 4" xfId="162" xr:uid="{00000000-0005-0000-0000-00007D000000}"/>
    <cellStyle name="20% - Accent2 2 4 2" xfId="163" xr:uid="{00000000-0005-0000-0000-00007E000000}"/>
    <cellStyle name="20% - Accent2 2 4 2 2" xfId="455" xr:uid="{00000000-0005-0000-0000-00007F000000}"/>
    <cellStyle name="20% - Accent2 2 4 2 3" xfId="687" xr:uid="{00000000-0005-0000-0000-000080000000}"/>
    <cellStyle name="20% - Accent2 2 4 3" xfId="164" xr:uid="{00000000-0005-0000-0000-000081000000}"/>
    <cellStyle name="20% - Accent2 2 4 3 2" xfId="456" xr:uid="{00000000-0005-0000-0000-000082000000}"/>
    <cellStyle name="20% - Accent2 2 4 3 3" xfId="688" xr:uid="{00000000-0005-0000-0000-000083000000}"/>
    <cellStyle name="20% - Accent2 2 4 4" xfId="454" xr:uid="{00000000-0005-0000-0000-000084000000}"/>
    <cellStyle name="20% - Accent2 2 4 5" xfId="686" xr:uid="{00000000-0005-0000-0000-000085000000}"/>
    <cellStyle name="20% - Accent2 2 5" xfId="165" xr:uid="{00000000-0005-0000-0000-000086000000}"/>
    <cellStyle name="20% - Accent2 2 5 2" xfId="457" xr:uid="{00000000-0005-0000-0000-000087000000}"/>
    <cellStyle name="20% - Accent2 2 5 3" xfId="689" xr:uid="{00000000-0005-0000-0000-000088000000}"/>
    <cellStyle name="20% - Accent2 2 6" xfId="166" xr:uid="{00000000-0005-0000-0000-000089000000}"/>
    <cellStyle name="20% - Accent2 2 6 2" xfId="458" xr:uid="{00000000-0005-0000-0000-00008A000000}"/>
    <cellStyle name="20% - Accent2 2 6 3" xfId="690" xr:uid="{00000000-0005-0000-0000-00008B000000}"/>
    <cellStyle name="20% - Accent2 2 7" xfId="1004" xr:uid="{00000000-0005-0000-0000-00008C000000}"/>
    <cellStyle name="20% - Accent2 2 8" xfId="1005" xr:uid="{00000000-0005-0000-0000-00008D000000}"/>
    <cellStyle name="20% - Accent2 2 9" xfId="1254" xr:uid="{00000000-0005-0000-0000-00008E000000}"/>
    <cellStyle name="20% - Accent2 3" xfId="381" xr:uid="{00000000-0005-0000-0000-00008F000000}"/>
    <cellStyle name="20% - Accent2 3 2" xfId="645" xr:uid="{00000000-0005-0000-0000-000090000000}"/>
    <cellStyle name="20% - Accent2 3 3" xfId="878" xr:uid="{00000000-0005-0000-0000-000091000000}"/>
    <cellStyle name="20% - Accent2 3 4" xfId="1517" xr:uid="{00000000-0005-0000-0000-000092000000}"/>
    <cellStyle name="20% - Accent2 3 5" xfId="1787" xr:uid="{00000000-0005-0000-0000-000093000000}"/>
    <cellStyle name="20% - Accent2 4" xfId="894" xr:uid="{00000000-0005-0000-0000-000094000000}"/>
    <cellStyle name="20% - Accent2 5" xfId="1267" xr:uid="{00000000-0005-0000-0000-000095000000}"/>
    <cellStyle name="20% - Accent2 6" xfId="1338" xr:uid="{00000000-0005-0000-0000-000096000000}"/>
    <cellStyle name="20% - Accent2 7" xfId="1351" xr:uid="{00000000-0005-0000-0000-000097000000}"/>
    <cellStyle name="20% - Accent2 8" xfId="1369" xr:uid="{00000000-0005-0000-0000-000098000000}"/>
    <cellStyle name="20% - Accent2 9" xfId="1383" xr:uid="{00000000-0005-0000-0000-000099000000}"/>
    <cellStyle name="20% - Accent3" xfId="1239" builtinId="38" customBuiltin="1"/>
    <cellStyle name="20% - Accent3 10" xfId="1427" xr:uid="{00000000-0005-0000-0000-00009B000000}"/>
    <cellStyle name="20% - Accent3 11" xfId="1461" xr:uid="{00000000-0005-0000-0000-00009C000000}"/>
    <cellStyle name="20% - Accent3 12" xfId="1489" xr:uid="{00000000-0005-0000-0000-00009D000000}"/>
    <cellStyle name="20% - Accent3 13" xfId="1539" xr:uid="{00000000-0005-0000-0000-00009E000000}"/>
    <cellStyle name="20% - Accent3 14" xfId="1552" xr:uid="{00000000-0005-0000-0000-00009F000000}"/>
    <cellStyle name="20% - Accent3 15" xfId="1567" xr:uid="{00000000-0005-0000-0000-0000A0000000}"/>
    <cellStyle name="20% - Accent3 16" xfId="1593" xr:uid="{00000000-0005-0000-0000-0000A1000000}"/>
    <cellStyle name="20% - Accent3 17" xfId="1629" xr:uid="{00000000-0005-0000-0000-0000A2000000}"/>
    <cellStyle name="20% - Accent3 18" xfId="1731" xr:uid="{00000000-0005-0000-0000-0000A3000000}"/>
    <cellStyle name="20% - Accent3 19" xfId="1757" xr:uid="{00000000-0005-0000-0000-0000A4000000}"/>
    <cellStyle name="20% - Accent3 2" xfId="19" xr:uid="{00000000-0005-0000-0000-0000A5000000}"/>
    <cellStyle name="20% - Accent3 2 10" xfId="1402" xr:uid="{00000000-0005-0000-0000-0000A6000000}"/>
    <cellStyle name="20% - Accent3 2 11" xfId="1444" xr:uid="{00000000-0005-0000-0000-0000A7000000}"/>
    <cellStyle name="20% - Accent3 2 12" xfId="1474" xr:uid="{00000000-0005-0000-0000-0000A8000000}"/>
    <cellStyle name="20% - Accent3 2 13" xfId="1506" xr:uid="{00000000-0005-0000-0000-0000A9000000}"/>
    <cellStyle name="20% - Accent3 2 14" xfId="1580" xr:uid="{00000000-0005-0000-0000-0000AA000000}"/>
    <cellStyle name="20% - Accent3 2 15" xfId="1664" xr:uid="{00000000-0005-0000-0000-0000AB000000}"/>
    <cellStyle name="20% - Accent3 2 16" xfId="1744" xr:uid="{00000000-0005-0000-0000-0000AC000000}"/>
    <cellStyle name="20% - Accent3 2 17" xfId="1770" xr:uid="{00000000-0005-0000-0000-0000AD000000}"/>
    <cellStyle name="20% - Accent3 2 2" xfId="81" xr:uid="{00000000-0005-0000-0000-0000AE000000}"/>
    <cellStyle name="20% - Accent3 2 2 2" xfId="167" xr:uid="{00000000-0005-0000-0000-0000AF000000}"/>
    <cellStyle name="20% - Accent3 2 2 2 2" xfId="168" xr:uid="{00000000-0005-0000-0000-0000B0000000}"/>
    <cellStyle name="20% - Accent3 2 2 2 2 2" xfId="460" xr:uid="{00000000-0005-0000-0000-0000B1000000}"/>
    <cellStyle name="20% - Accent3 2 2 2 2 3" xfId="692" xr:uid="{00000000-0005-0000-0000-0000B2000000}"/>
    <cellStyle name="20% - Accent3 2 2 2 3" xfId="169" xr:uid="{00000000-0005-0000-0000-0000B3000000}"/>
    <cellStyle name="20% - Accent3 2 2 2 3 2" xfId="461" xr:uid="{00000000-0005-0000-0000-0000B4000000}"/>
    <cellStyle name="20% - Accent3 2 2 2 3 3" xfId="693" xr:uid="{00000000-0005-0000-0000-0000B5000000}"/>
    <cellStyle name="20% - Accent3 2 2 2 4" xfId="459" xr:uid="{00000000-0005-0000-0000-0000B6000000}"/>
    <cellStyle name="20% - Accent3 2 2 2 5" xfId="691" xr:uid="{00000000-0005-0000-0000-0000B7000000}"/>
    <cellStyle name="20% - Accent3 2 2 3" xfId="170" xr:uid="{00000000-0005-0000-0000-0000B8000000}"/>
    <cellStyle name="20% - Accent3 2 2 3 2" xfId="462" xr:uid="{00000000-0005-0000-0000-0000B9000000}"/>
    <cellStyle name="20% - Accent3 2 2 3 3" xfId="694" xr:uid="{00000000-0005-0000-0000-0000BA000000}"/>
    <cellStyle name="20% - Accent3 2 2 4" xfId="171" xr:uid="{00000000-0005-0000-0000-0000BB000000}"/>
    <cellStyle name="20% - Accent3 2 2 4 2" xfId="463" xr:uid="{00000000-0005-0000-0000-0000BC000000}"/>
    <cellStyle name="20% - Accent3 2 2 4 3" xfId="695" xr:uid="{00000000-0005-0000-0000-0000BD000000}"/>
    <cellStyle name="20% - Accent3 2 2 5" xfId="1006" xr:uid="{00000000-0005-0000-0000-0000BE000000}"/>
    <cellStyle name="20% - Accent3 2 2 6" xfId="1675" xr:uid="{00000000-0005-0000-0000-0000BF000000}"/>
    <cellStyle name="20% - Accent3 2 3" xfId="172" xr:uid="{00000000-0005-0000-0000-0000C0000000}"/>
    <cellStyle name="20% - Accent3 2 3 2" xfId="173" xr:uid="{00000000-0005-0000-0000-0000C1000000}"/>
    <cellStyle name="20% - Accent3 2 3 2 2" xfId="465" xr:uid="{00000000-0005-0000-0000-0000C2000000}"/>
    <cellStyle name="20% - Accent3 2 3 2 3" xfId="697" xr:uid="{00000000-0005-0000-0000-0000C3000000}"/>
    <cellStyle name="20% - Accent3 2 3 3" xfId="174" xr:uid="{00000000-0005-0000-0000-0000C4000000}"/>
    <cellStyle name="20% - Accent3 2 3 3 2" xfId="466" xr:uid="{00000000-0005-0000-0000-0000C5000000}"/>
    <cellStyle name="20% - Accent3 2 3 3 3" xfId="698" xr:uid="{00000000-0005-0000-0000-0000C6000000}"/>
    <cellStyle name="20% - Accent3 2 3 4" xfId="464" xr:uid="{00000000-0005-0000-0000-0000C7000000}"/>
    <cellStyle name="20% - Accent3 2 3 5" xfId="696" xr:uid="{00000000-0005-0000-0000-0000C8000000}"/>
    <cellStyle name="20% - Accent3 2 4" xfId="175" xr:uid="{00000000-0005-0000-0000-0000C9000000}"/>
    <cellStyle name="20% - Accent3 2 4 2" xfId="176" xr:uid="{00000000-0005-0000-0000-0000CA000000}"/>
    <cellStyle name="20% - Accent3 2 4 2 2" xfId="468" xr:uid="{00000000-0005-0000-0000-0000CB000000}"/>
    <cellStyle name="20% - Accent3 2 4 2 3" xfId="700" xr:uid="{00000000-0005-0000-0000-0000CC000000}"/>
    <cellStyle name="20% - Accent3 2 4 3" xfId="177" xr:uid="{00000000-0005-0000-0000-0000CD000000}"/>
    <cellStyle name="20% - Accent3 2 4 3 2" xfId="469" xr:uid="{00000000-0005-0000-0000-0000CE000000}"/>
    <cellStyle name="20% - Accent3 2 4 3 3" xfId="701" xr:uid="{00000000-0005-0000-0000-0000CF000000}"/>
    <cellStyle name="20% - Accent3 2 4 4" xfId="467" xr:uid="{00000000-0005-0000-0000-0000D0000000}"/>
    <cellStyle name="20% - Accent3 2 4 5" xfId="699" xr:uid="{00000000-0005-0000-0000-0000D1000000}"/>
    <cellStyle name="20% - Accent3 2 5" xfId="178" xr:uid="{00000000-0005-0000-0000-0000D2000000}"/>
    <cellStyle name="20% - Accent3 2 5 2" xfId="470" xr:uid="{00000000-0005-0000-0000-0000D3000000}"/>
    <cellStyle name="20% - Accent3 2 5 3" xfId="702" xr:uid="{00000000-0005-0000-0000-0000D4000000}"/>
    <cellStyle name="20% - Accent3 2 6" xfId="179" xr:uid="{00000000-0005-0000-0000-0000D5000000}"/>
    <cellStyle name="20% - Accent3 2 6 2" xfId="471" xr:uid="{00000000-0005-0000-0000-0000D6000000}"/>
    <cellStyle name="20% - Accent3 2 6 3" xfId="703" xr:uid="{00000000-0005-0000-0000-0000D7000000}"/>
    <cellStyle name="20% - Accent3 2 7" xfId="1007" xr:uid="{00000000-0005-0000-0000-0000D8000000}"/>
    <cellStyle name="20% - Accent3 2 8" xfId="1008" xr:uid="{00000000-0005-0000-0000-0000D9000000}"/>
    <cellStyle name="20% - Accent3 2 9" xfId="1256" xr:uid="{00000000-0005-0000-0000-0000DA000000}"/>
    <cellStyle name="20% - Accent3 3" xfId="382" xr:uid="{00000000-0005-0000-0000-0000DB000000}"/>
    <cellStyle name="20% - Accent3 3 2" xfId="646" xr:uid="{00000000-0005-0000-0000-0000DC000000}"/>
    <cellStyle name="20% - Accent3 3 3" xfId="879" xr:uid="{00000000-0005-0000-0000-0000DD000000}"/>
    <cellStyle name="20% - Accent3 3 4" xfId="1519" xr:uid="{00000000-0005-0000-0000-0000DE000000}"/>
    <cellStyle name="20% - Accent3 3 5" xfId="1789" xr:uid="{00000000-0005-0000-0000-0000DF000000}"/>
    <cellStyle name="20% - Accent3 4" xfId="895" xr:uid="{00000000-0005-0000-0000-0000E0000000}"/>
    <cellStyle name="20% - Accent3 5" xfId="1269" xr:uid="{00000000-0005-0000-0000-0000E1000000}"/>
    <cellStyle name="20% - Accent3 6" xfId="1340" xr:uid="{00000000-0005-0000-0000-0000E2000000}"/>
    <cellStyle name="20% - Accent3 7" xfId="1353" xr:uid="{00000000-0005-0000-0000-0000E3000000}"/>
    <cellStyle name="20% - Accent3 8" xfId="1371" xr:uid="{00000000-0005-0000-0000-0000E4000000}"/>
    <cellStyle name="20% - Accent3 9" xfId="1385" xr:uid="{00000000-0005-0000-0000-0000E5000000}"/>
    <cellStyle name="20% - Accent4" xfId="1242" builtinId="42" customBuiltin="1"/>
    <cellStyle name="20% - Accent4 10" xfId="1430" xr:uid="{00000000-0005-0000-0000-0000E7000000}"/>
    <cellStyle name="20% - Accent4 11" xfId="1463" xr:uid="{00000000-0005-0000-0000-0000E8000000}"/>
    <cellStyle name="20% - Accent4 12" xfId="1492" xr:uid="{00000000-0005-0000-0000-0000E9000000}"/>
    <cellStyle name="20% - Accent4 13" xfId="1541" xr:uid="{00000000-0005-0000-0000-0000EA000000}"/>
    <cellStyle name="20% - Accent4 14" xfId="1554" xr:uid="{00000000-0005-0000-0000-0000EB000000}"/>
    <cellStyle name="20% - Accent4 15" xfId="1569" xr:uid="{00000000-0005-0000-0000-0000EC000000}"/>
    <cellStyle name="20% - Accent4 16" xfId="1595" xr:uid="{00000000-0005-0000-0000-0000ED000000}"/>
    <cellStyle name="20% - Accent4 17" xfId="1631" xr:uid="{00000000-0005-0000-0000-0000EE000000}"/>
    <cellStyle name="20% - Accent4 18" xfId="1733" xr:uid="{00000000-0005-0000-0000-0000EF000000}"/>
    <cellStyle name="20% - Accent4 19" xfId="1759" xr:uid="{00000000-0005-0000-0000-0000F0000000}"/>
    <cellStyle name="20% - Accent4 2" xfId="20" xr:uid="{00000000-0005-0000-0000-0000F1000000}"/>
    <cellStyle name="20% - Accent4 2 10" xfId="1404" xr:uid="{00000000-0005-0000-0000-0000F2000000}"/>
    <cellStyle name="20% - Accent4 2 11" xfId="1446" xr:uid="{00000000-0005-0000-0000-0000F3000000}"/>
    <cellStyle name="20% - Accent4 2 12" xfId="1476" xr:uid="{00000000-0005-0000-0000-0000F4000000}"/>
    <cellStyle name="20% - Accent4 2 13" xfId="1508" xr:uid="{00000000-0005-0000-0000-0000F5000000}"/>
    <cellStyle name="20% - Accent4 2 14" xfId="1582" xr:uid="{00000000-0005-0000-0000-0000F6000000}"/>
    <cellStyle name="20% - Accent4 2 15" xfId="1666" xr:uid="{00000000-0005-0000-0000-0000F7000000}"/>
    <cellStyle name="20% - Accent4 2 16" xfId="1746" xr:uid="{00000000-0005-0000-0000-0000F8000000}"/>
    <cellStyle name="20% - Accent4 2 17" xfId="1772" xr:uid="{00000000-0005-0000-0000-0000F9000000}"/>
    <cellStyle name="20% - Accent4 2 2" xfId="82" xr:uid="{00000000-0005-0000-0000-0000FA000000}"/>
    <cellStyle name="20% - Accent4 2 2 2" xfId="180" xr:uid="{00000000-0005-0000-0000-0000FB000000}"/>
    <cellStyle name="20% - Accent4 2 2 2 2" xfId="181" xr:uid="{00000000-0005-0000-0000-0000FC000000}"/>
    <cellStyle name="20% - Accent4 2 2 2 2 2" xfId="473" xr:uid="{00000000-0005-0000-0000-0000FD000000}"/>
    <cellStyle name="20% - Accent4 2 2 2 2 3" xfId="705" xr:uid="{00000000-0005-0000-0000-0000FE000000}"/>
    <cellStyle name="20% - Accent4 2 2 2 3" xfId="182" xr:uid="{00000000-0005-0000-0000-0000FF000000}"/>
    <cellStyle name="20% - Accent4 2 2 2 3 2" xfId="474" xr:uid="{00000000-0005-0000-0000-000000010000}"/>
    <cellStyle name="20% - Accent4 2 2 2 3 3" xfId="706" xr:uid="{00000000-0005-0000-0000-000001010000}"/>
    <cellStyle name="20% - Accent4 2 2 2 4" xfId="472" xr:uid="{00000000-0005-0000-0000-000002010000}"/>
    <cellStyle name="20% - Accent4 2 2 2 5" xfId="704" xr:uid="{00000000-0005-0000-0000-000003010000}"/>
    <cellStyle name="20% - Accent4 2 2 3" xfId="183" xr:uid="{00000000-0005-0000-0000-000004010000}"/>
    <cellStyle name="20% - Accent4 2 2 3 2" xfId="475" xr:uid="{00000000-0005-0000-0000-000005010000}"/>
    <cellStyle name="20% - Accent4 2 2 3 3" xfId="707" xr:uid="{00000000-0005-0000-0000-000006010000}"/>
    <cellStyle name="20% - Accent4 2 2 4" xfId="184" xr:uid="{00000000-0005-0000-0000-000007010000}"/>
    <cellStyle name="20% - Accent4 2 2 4 2" xfId="476" xr:uid="{00000000-0005-0000-0000-000008010000}"/>
    <cellStyle name="20% - Accent4 2 2 4 3" xfId="708" xr:uid="{00000000-0005-0000-0000-000009010000}"/>
    <cellStyle name="20% - Accent4 2 2 5" xfId="1009" xr:uid="{00000000-0005-0000-0000-00000A010000}"/>
    <cellStyle name="20% - Accent4 2 2 6" xfId="1676" xr:uid="{00000000-0005-0000-0000-00000B010000}"/>
    <cellStyle name="20% - Accent4 2 3" xfId="185" xr:uid="{00000000-0005-0000-0000-00000C010000}"/>
    <cellStyle name="20% - Accent4 2 3 2" xfId="186" xr:uid="{00000000-0005-0000-0000-00000D010000}"/>
    <cellStyle name="20% - Accent4 2 3 2 2" xfId="478" xr:uid="{00000000-0005-0000-0000-00000E010000}"/>
    <cellStyle name="20% - Accent4 2 3 2 3" xfId="710" xr:uid="{00000000-0005-0000-0000-00000F010000}"/>
    <cellStyle name="20% - Accent4 2 3 3" xfId="187" xr:uid="{00000000-0005-0000-0000-000010010000}"/>
    <cellStyle name="20% - Accent4 2 3 3 2" xfId="479" xr:uid="{00000000-0005-0000-0000-000011010000}"/>
    <cellStyle name="20% - Accent4 2 3 3 3" xfId="711" xr:uid="{00000000-0005-0000-0000-000012010000}"/>
    <cellStyle name="20% - Accent4 2 3 4" xfId="477" xr:uid="{00000000-0005-0000-0000-000013010000}"/>
    <cellStyle name="20% - Accent4 2 3 5" xfId="709" xr:uid="{00000000-0005-0000-0000-000014010000}"/>
    <cellStyle name="20% - Accent4 2 4" xfId="188" xr:uid="{00000000-0005-0000-0000-000015010000}"/>
    <cellStyle name="20% - Accent4 2 4 2" xfId="189" xr:uid="{00000000-0005-0000-0000-000016010000}"/>
    <cellStyle name="20% - Accent4 2 4 2 2" xfId="481" xr:uid="{00000000-0005-0000-0000-000017010000}"/>
    <cellStyle name="20% - Accent4 2 4 2 3" xfId="713" xr:uid="{00000000-0005-0000-0000-000018010000}"/>
    <cellStyle name="20% - Accent4 2 4 3" xfId="190" xr:uid="{00000000-0005-0000-0000-000019010000}"/>
    <cellStyle name="20% - Accent4 2 4 3 2" xfId="482" xr:uid="{00000000-0005-0000-0000-00001A010000}"/>
    <cellStyle name="20% - Accent4 2 4 3 3" xfId="714" xr:uid="{00000000-0005-0000-0000-00001B010000}"/>
    <cellStyle name="20% - Accent4 2 4 4" xfId="480" xr:uid="{00000000-0005-0000-0000-00001C010000}"/>
    <cellStyle name="20% - Accent4 2 4 5" xfId="712" xr:uid="{00000000-0005-0000-0000-00001D010000}"/>
    <cellStyle name="20% - Accent4 2 5" xfId="191" xr:uid="{00000000-0005-0000-0000-00001E010000}"/>
    <cellStyle name="20% - Accent4 2 5 2" xfId="483" xr:uid="{00000000-0005-0000-0000-00001F010000}"/>
    <cellStyle name="20% - Accent4 2 5 3" xfId="715" xr:uid="{00000000-0005-0000-0000-000020010000}"/>
    <cellStyle name="20% - Accent4 2 6" xfId="192" xr:uid="{00000000-0005-0000-0000-000021010000}"/>
    <cellStyle name="20% - Accent4 2 6 2" xfId="484" xr:uid="{00000000-0005-0000-0000-000022010000}"/>
    <cellStyle name="20% - Accent4 2 6 3" xfId="716" xr:uid="{00000000-0005-0000-0000-000023010000}"/>
    <cellStyle name="20% - Accent4 2 7" xfId="1010" xr:uid="{00000000-0005-0000-0000-000024010000}"/>
    <cellStyle name="20% - Accent4 2 8" xfId="1011" xr:uid="{00000000-0005-0000-0000-000025010000}"/>
    <cellStyle name="20% - Accent4 2 9" xfId="1258" xr:uid="{00000000-0005-0000-0000-000026010000}"/>
    <cellStyle name="20% - Accent4 3" xfId="383" xr:uid="{00000000-0005-0000-0000-000027010000}"/>
    <cellStyle name="20% - Accent4 3 2" xfId="647" xr:uid="{00000000-0005-0000-0000-000028010000}"/>
    <cellStyle name="20% - Accent4 3 3" xfId="880" xr:uid="{00000000-0005-0000-0000-000029010000}"/>
    <cellStyle name="20% - Accent4 3 4" xfId="1521" xr:uid="{00000000-0005-0000-0000-00002A010000}"/>
    <cellStyle name="20% - Accent4 3 5" xfId="1791" xr:uid="{00000000-0005-0000-0000-00002B010000}"/>
    <cellStyle name="20% - Accent4 4" xfId="896" xr:uid="{00000000-0005-0000-0000-00002C010000}"/>
    <cellStyle name="20% - Accent4 5" xfId="1271" xr:uid="{00000000-0005-0000-0000-00002D010000}"/>
    <cellStyle name="20% - Accent4 6" xfId="1342" xr:uid="{00000000-0005-0000-0000-00002E010000}"/>
    <cellStyle name="20% - Accent4 7" xfId="1355" xr:uid="{00000000-0005-0000-0000-00002F010000}"/>
    <cellStyle name="20% - Accent4 8" xfId="1373" xr:uid="{00000000-0005-0000-0000-000030010000}"/>
    <cellStyle name="20% - Accent4 9" xfId="1388" xr:uid="{00000000-0005-0000-0000-000031010000}"/>
    <cellStyle name="20% - Accent5" xfId="1245" builtinId="46" customBuiltin="1"/>
    <cellStyle name="20% - Accent5 10" xfId="1433" xr:uid="{00000000-0005-0000-0000-000033010000}"/>
    <cellStyle name="20% - Accent5 11" xfId="1465" xr:uid="{00000000-0005-0000-0000-000034010000}"/>
    <cellStyle name="20% - Accent5 12" xfId="1495" xr:uid="{00000000-0005-0000-0000-000035010000}"/>
    <cellStyle name="20% - Accent5 13" xfId="1543" xr:uid="{00000000-0005-0000-0000-000036010000}"/>
    <cellStyle name="20% - Accent5 14" xfId="1556" xr:uid="{00000000-0005-0000-0000-000037010000}"/>
    <cellStyle name="20% - Accent5 15" xfId="1571" xr:uid="{00000000-0005-0000-0000-000038010000}"/>
    <cellStyle name="20% - Accent5 16" xfId="1597" xr:uid="{00000000-0005-0000-0000-000039010000}"/>
    <cellStyle name="20% - Accent5 17" xfId="1633" xr:uid="{00000000-0005-0000-0000-00003A010000}"/>
    <cellStyle name="20% - Accent5 18" xfId="1735" xr:uid="{00000000-0005-0000-0000-00003B010000}"/>
    <cellStyle name="20% - Accent5 19" xfId="1761" xr:uid="{00000000-0005-0000-0000-00003C010000}"/>
    <cellStyle name="20% - Accent5 2" xfId="21" xr:uid="{00000000-0005-0000-0000-00003D010000}"/>
    <cellStyle name="20% - Accent5 2 10" xfId="1406" xr:uid="{00000000-0005-0000-0000-00003E010000}"/>
    <cellStyle name="20% - Accent5 2 11" xfId="1448" xr:uid="{00000000-0005-0000-0000-00003F010000}"/>
    <cellStyle name="20% - Accent5 2 12" xfId="1478" xr:uid="{00000000-0005-0000-0000-000040010000}"/>
    <cellStyle name="20% - Accent5 2 13" xfId="1510" xr:uid="{00000000-0005-0000-0000-000041010000}"/>
    <cellStyle name="20% - Accent5 2 14" xfId="1584" xr:uid="{00000000-0005-0000-0000-000042010000}"/>
    <cellStyle name="20% - Accent5 2 15" xfId="1668" xr:uid="{00000000-0005-0000-0000-000043010000}"/>
    <cellStyle name="20% - Accent5 2 16" xfId="1748" xr:uid="{00000000-0005-0000-0000-000044010000}"/>
    <cellStyle name="20% - Accent5 2 17" xfId="1774" xr:uid="{00000000-0005-0000-0000-000045010000}"/>
    <cellStyle name="20% - Accent5 2 2" xfId="83" xr:uid="{00000000-0005-0000-0000-000046010000}"/>
    <cellStyle name="20% - Accent5 2 2 2" xfId="193" xr:uid="{00000000-0005-0000-0000-000047010000}"/>
    <cellStyle name="20% - Accent5 2 2 2 2" xfId="194" xr:uid="{00000000-0005-0000-0000-000048010000}"/>
    <cellStyle name="20% - Accent5 2 2 2 2 2" xfId="486" xr:uid="{00000000-0005-0000-0000-000049010000}"/>
    <cellStyle name="20% - Accent5 2 2 2 2 3" xfId="718" xr:uid="{00000000-0005-0000-0000-00004A010000}"/>
    <cellStyle name="20% - Accent5 2 2 2 3" xfId="195" xr:uid="{00000000-0005-0000-0000-00004B010000}"/>
    <cellStyle name="20% - Accent5 2 2 2 3 2" xfId="487" xr:uid="{00000000-0005-0000-0000-00004C010000}"/>
    <cellStyle name="20% - Accent5 2 2 2 3 3" xfId="719" xr:uid="{00000000-0005-0000-0000-00004D010000}"/>
    <cellStyle name="20% - Accent5 2 2 2 4" xfId="485" xr:uid="{00000000-0005-0000-0000-00004E010000}"/>
    <cellStyle name="20% - Accent5 2 2 2 5" xfId="717" xr:uid="{00000000-0005-0000-0000-00004F010000}"/>
    <cellStyle name="20% - Accent5 2 2 3" xfId="196" xr:uid="{00000000-0005-0000-0000-000050010000}"/>
    <cellStyle name="20% - Accent5 2 2 3 2" xfId="488" xr:uid="{00000000-0005-0000-0000-000051010000}"/>
    <cellStyle name="20% - Accent5 2 2 3 3" xfId="720" xr:uid="{00000000-0005-0000-0000-000052010000}"/>
    <cellStyle name="20% - Accent5 2 2 4" xfId="197" xr:uid="{00000000-0005-0000-0000-000053010000}"/>
    <cellStyle name="20% - Accent5 2 2 4 2" xfId="489" xr:uid="{00000000-0005-0000-0000-000054010000}"/>
    <cellStyle name="20% - Accent5 2 2 4 3" xfId="721" xr:uid="{00000000-0005-0000-0000-000055010000}"/>
    <cellStyle name="20% - Accent5 2 2 5" xfId="1012" xr:uid="{00000000-0005-0000-0000-000056010000}"/>
    <cellStyle name="20% - Accent5 2 2 6" xfId="1677" xr:uid="{00000000-0005-0000-0000-000057010000}"/>
    <cellStyle name="20% - Accent5 2 3" xfId="198" xr:uid="{00000000-0005-0000-0000-000058010000}"/>
    <cellStyle name="20% - Accent5 2 3 2" xfId="199" xr:uid="{00000000-0005-0000-0000-000059010000}"/>
    <cellStyle name="20% - Accent5 2 3 2 2" xfId="491" xr:uid="{00000000-0005-0000-0000-00005A010000}"/>
    <cellStyle name="20% - Accent5 2 3 2 3" xfId="723" xr:uid="{00000000-0005-0000-0000-00005B010000}"/>
    <cellStyle name="20% - Accent5 2 3 3" xfId="200" xr:uid="{00000000-0005-0000-0000-00005C010000}"/>
    <cellStyle name="20% - Accent5 2 3 3 2" xfId="492" xr:uid="{00000000-0005-0000-0000-00005D010000}"/>
    <cellStyle name="20% - Accent5 2 3 3 3" xfId="724" xr:uid="{00000000-0005-0000-0000-00005E010000}"/>
    <cellStyle name="20% - Accent5 2 3 4" xfId="490" xr:uid="{00000000-0005-0000-0000-00005F010000}"/>
    <cellStyle name="20% - Accent5 2 3 5" xfId="722" xr:uid="{00000000-0005-0000-0000-000060010000}"/>
    <cellStyle name="20% - Accent5 2 4" xfId="201" xr:uid="{00000000-0005-0000-0000-000061010000}"/>
    <cellStyle name="20% - Accent5 2 4 2" xfId="202" xr:uid="{00000000-0005-0000-0000-000062010000}"/>
    <cellStyle name="20% - Accent5 2 4 2 2" xfId="494" xr:uid="{00000000-0005-0000-0000-000063010000}"/>
    <cellStyle name="20% - Accent5 2 4 2 3" xfId="726" xr:uid="{00000000-0005-0000-0000-000064010000}"/>
    <cellStyle name="20% - Accent5 2 4 3" xfId="203" xr:uid="{00000000-0005-0000-0000-000065010000}"/>
    <cellStyle name="20% - Accent5 2 4 3 2" xfId="495" xr:uid="{00000000-0005-0000-0000-000066010000}"/>
    <cellStyle name="20% - Accent5 2 4 3 3" xfId="727" xr:uid="{00000000-0005-0000-0000-000067010000}"/>
    <cellStyle name="20% - Accent5 2 4 4" xfId="493" xr:uid="{00000000-0005-0000-0000-000068010000}"/>
    <cellStyle name="20% - Accent5 2 4 5" xfId="725" xr:uid="{00000000-0005-0000-0000-000069010000}"/>
    <cellStyle name="20% - Accent5 2 5" xfId="204" xr:uid="{00000000-0005-0000-0000-00006A010000}"/>
    <cellStyle name="20% - Accent5 2 5 2" xfId="496" xr:uid="{00000000-0005-0000-0000-00006B010000}"/>
    <cellStyle name="20% - Accent5 2 5 3" xfId="728" xr:uid="{00000000-0005-0000-0000-00006C010000}"/>
    <cellStyle name="20% - Accent5 2 6" xfId="205" xr:uid="{00000000-0005-0000-0000-00006D010000}"/>
    <cellStyle name="20% - Accent5 2 6 2" xfId="497" xr:uid="{00000000-0005-0000-0000-00006E010000}"/>
    <cellStyle name="20% - Accent5 2 6 3" xfId="729" xr:uid="{00000000-0005-0000-0000-00006F010000}"/>
    <cellStyle name="20% - Accent5 2 7" xfId="1013" xr:uid="{00000000-0005-0000-0000-000070010000}"/>
    <cellStyle name="20% - Accent5 2 8" xfId="1014" xr:uid="{00000000-0005-0000-0000-000071010000}"/>
    <cellStyle name="20% - Accent5 2 9" xfId="1260" xr:uid="{00000000-0005-0000-0000-000072010000}"/>
    <cellStyle name="20% - Accent5 3" xfId="384" xr:uid="{00000000-0005-0000-0000-000073010000}"/>
    <cellStyle name="20% - Accent5 3 2" xfId="648" xr:uid="{00000000-0005-0000-0000-000074010000}"/>
    <cellStyle name="20% - Accent5 3 3" xfId="881" xr:uid="{00000000-0005-0000-0000-000075010000}"/>
    <cellStyle name="20% - Accent5 3 4" xfId="1523" xr:uid="{00000000-0005-0000-0000-000076010000}"/>
    <cellStyle name="20% - Accent5 3 5" xfId="1793" xr:uid="{00000000-0005-0000-0000-000077010000}"/>
    <cellStyle name="20% - Accent5 4" xfId="897" xr:uid="{00000000-0005-0000-0000-000078010000}"/>
    <cellStyle name="20% - Accent5 5" xfId="1273" xr:uid="{00000000-0005-0000-0000-000079010000}"/>
    <cellStyle name="20% - Accent5 6" xfId="1344" xr:uid="{00000000-0005-0000-0000-00007A010000}"/>
    <cellStyle name="20% - Accent5 7" xfId="1357" xr:uid="{00000000-0005-0000-0000-00007B010000}"/>
    <cellStyle name="20% - Accent5 8" xfId="1375" xr:uid="{00000000-0005-0000-0000-00007C010000}"/>
    <cellStyle name="20% - Accent5 9" xfId="1392" xr:uid="{00000000-0005-0000-0000-00007D010000}"/>
    <cellStyle name="20% - Accent6" xfId="1248" builtinId="50" customBuiltin="1"/>
    <cellStyle name="20% - Accent6 10" xfId="1436" xr:uid="{00000000-0005-0000-0000-00007F010000}"/>
    <cellStyle name="20% - Accent6 11" xfId="1467" xr:uid="{00000000-0005-0000-0000-000080010000}"/>
    <cellStyle name="20% - Accent6 12" xfId="1498" xr:uid="{00000000-0005-0000-0000-000081010000}"/>
    <cellStyle name="20% - Accent6 13" xfId="1545" xr:uid="{00000000-0005-0000-0000-000082010000}"/>
    <cellStyle name="20% - Accent6 14" xfId="1558" xr:uid="{00000000-0005-0000-0000-000083010000}"/>
    <cellStyle name="20% - Accent6 15" xfId="1573" xr:uid="{00000000-0005-0000-0000-000084010000}"/>
    <cellStyle name="20% - Accent6 16" xfId="1599" xr:uid="{00000000-0005-0000-0000-000085010000}"/>
    <cellStyle name="20% - Accent6 17" xfId="1635" xr:uid="{00000000-0005-0000-0000-000086010000}"/>
    <cellStyle name="20% - Accent6 18" xfId="1737" xr:uid="{00000000-0005-0000-0000-000087010000}"/>
    <cellStyle name="20% - Accent6 19" xfId="1763" xr:uid="{00000000-0005-0000-0000-000088010000}"/>
    <cellStyle name="20% - Accent6 2" xfId="22" xr:uid="{00000000-0005-0000-0000-000089010000}"/>
    <cellStyle name="20% - Accent6 2 10" xfId="1408" xr:uid="{00000000-0005-0000-0000-00008A010000}"/>
    <cellStyle name="20% - Accent6 2 11" xfId="1450" xr:uid="{00000000-0005-0000-0000-00008B010000}"/>
    <cellStyle name="20% - Accent6 2 12" xfId="1480" xr:uid="{00000000-0005-0000-0000-00008C010000}"/>
    <cellStyle name="20% - Accent6 2 13" xfId="1512" xr:uid="{00000000-0005-0000-0000-00008D010000}"/>
    <cellStyle name="20% - Accent6 2 14" xfId="1586" xr:uid="{00000000-0005-0000-0000-00008E010000}"/>
    <cellStyle name="20% - Accent6 2 15" xfId="1670" xr:uid="{00000000-0005-0000-0000-00008F010000}"/>
    <cellStyle name="20% - Accent6 2 16" xfId="1750" xr:uid="{00000000-0005-0000-0000-000090010000}"/>
    <cellStyle name="20% - Accent6 2 17" xfId="1776" xr:uid="{00000000-0005-0000-0000-000091010000}"/>
    <cellStyle name="20% - Accent6 2 2" xfId="84" xr:uid="{00000000-0005-0000-0000-000092010000}"/>
    <cellStyle name="20% - Accent6 2 2 2" xfId="206" xr:uid="{00000000-0005-0000-0000-000093010000}"/>
    <cellStyle name="20% - Accent6 2 2 2 2" xfId="207" xr:uid="{00000000-0005-0000-0000-000094010000}"/>
    <cellStyle name="20% - Accent6 2 2 2 2 2" xfId="499" xr:uid="{00000000-0005-0000-0000-000095010000}"/>
    <cellStyle name="20% - Accent6 2 2 2 2 3" xfId="731" xr:uid="{00000000-0005-0000-0000-000096010000}"/>
    <cellStyle name="20% - Accent6 2 2 2 3" xfId="208" xr:uid="{00000000-0005-0000-0000-000097010000}"/>
    <cellStyle name="20% - Accent6 2 2 2 3 2" xfId="500" xr:uid="{00000000-0005-0000-0000-000098010000}"/>
    <cellStyle name="20% - Accent6 2 2 2 3 3" xfId="732" xr:uid="{00000000-0005-0000-0000-000099010000}"/>
    <cellStyle name="20% - Accent6 2 2 2 4" xfId="498" xr:uid="{00000000-0005-0000-0000-00009A010000}"/>
    <cellStyle name="20% - Accent6 2 2 2 5" xfId="730" xr:uid="{00000000-0005-0000-0000-00009B010000}"/>
    <cellStyle name="20% - Accent6 2 2 3" xfId="209" xr:uid="{00000000-0005-0000-0000-00009C010000}"/>
    <cellStyle name="20% - Accent6 2 2 3 2" xfId="501" xr:uid="{00000000-0005-0000-0000-00009D010000}"/>
    <cellStyle name="20% - Accent6 2 2 3 3" xfId="733" xr:uid="{00000000-0005-0000-0000-00009E010000}"/>
    <cellStyle name="20% - Accent6 2 2 4" xfId="210" xr:uid="{00000000-0005-0000-0000-00009F010000}"/>
    <cellStyle name="20% - Accent6 2 2 4 2" xfId="502" xr:uid="{00000000-0005-0000-0000-0000A0010000}"/>
    <cellStyle name="20% - Accent6 2 2 4 3" xfId="734" xr:uid="{00000000-0005-0000-0000-0000A1010000}"/>
    <cellStyle name="20% - Accent6 2 2 5" xfId="1015" xr:uid="{00000000-0005-0000-0000-0000A2010000}"/>
    <cellStyle name="20% - Accent6 2 2 6" xfId="1678" xr:uid="{00000000-0005-0000-0000-0000A3010000}"/>
    <cellStyle name="20% - Accent6 2 3" xfId="211" xr:uid="{00000000-0005-0000-0000-0000A4010000}"/>
    <cellStyle name="20% - Accent6 2 3 2" xfId="212" xr:uid="{00000000-0005-0000-0000-0000A5010000}"/>
    <cellStyle name="20% - Accent6 2 3 2 2" xfId="504" xr:uid="{00000000-0005-0000-0000-0000A6010000}"/>
    <cellStyle name="20% - Accent6 2 3 2 3" xfId="736" xr:uid="{00000000-0005-0000-0000-0000A7010000}"/>
    <cellStyle name="20% - Accent6 2 3 3" xfId="213" xr:uid="{00000000-0005-0000-0000-0000A8010000}"/>
    <cellStyle name="20% - Accent6 2 3 3 2" xfId="505" xr:uid="{00000000-0005-0000-0000-0000A9010000}"/>
    <cellStyle name="20% - Accent6 2 3 3 3" xfId="737" xr:uid="{00000000-0005-0000-0000-0000AA010000}"/>
    <cellStyle name="20% - Accent6 2 3 4" xfId="503" xr:uid="{00000000-0005-0000-0000-0000AB010000}"/>
    <cellStyle name="20% - Accent6 2 3 5" xfId="735" xr:uid="{00000000-0005-0000-0000-0000AC010000}"/>
    <cellStyle name="20% - Accent6 2 4" xfId="214" xr:uid="{00000000-0005-0000-0000-0000AD010000}"/>
    <cellStyle name="20% - Accent6 2 4 2" xfId="215" xr:uid="{00000000-0005-0000-0000-0000AE010000}"/>
    <cellStyle name="20% - Accent6 2 4 2 2" xfId="507" xr:uid="{00000000-0005-0000-0000-0000AF010000}"/>
    <cellStyle name="20% - Accent6 2 4 2 3" xfId="739" xr:uid="{00000000-0005-0000-0000-0000B0010000}"/>
    <cellStyle name="20% - Accent6 2 4 3" xfId="216" xr:uid="{00000000-0005-0000-0000-0000B1010000}"/>
    <cellStyle name="20% - Accent6 2 4 3 2" xfId="508" xr:uid="{00000000-0005-0000-0000-0000B2010000}"/>
    <cellStyle name="20% - Accent6 2 4 3 3" xfId="740" xr:uid="{00000000-0005-0000-0000-0000B3010000}"/>
    <cellStyle name="20% - Accent6 2 4 4" xfId="506" xr:uid="{00000000-0005-0000-0000-0000B4010000}"/>
    <cellStyle name="20% - Accent6 2 4 5" xfId="738" xr:uid="{00000000-0005-0000-0000-0000B5010000}"/>
    <cellStyle name="20% - Accent6 2 5" xfId="217" xr:uid="{00000000-0005-0000-0000-0000B6010000}"/>
    <cellStyle name="20% - Accent6 2 5 2" xfId="509" xr:uid="{00000000-0005-0000-0000-0000B7010000}"/>
    <cellStyle name="20% - Accent6 2 5 3" xfId="741" xr:uid="{00000000-0005-0000-0000-0000B8010000}"/>
    <cellStyle name="20% - Accent6 2 6" xfId="218" xr:uid="{00000000-0005-0000-0000-0000B9010000}"/>
    <cellStyle name="20% - Accent6 2 6 2" xfId="510" xr:uid="{00000000-0005-0000-0000-0000BA010000}"/>
    <cellStyle name="20% - Accent6 2 6 3" xfId="742" xr:uid="{00000000-0005-0000-0000-0000BB010000}"/>
    <cellStyle name="20% - Accent6 2 7" xfId="1016" xr:uid="{00000000-0005-0000-0000-0000BC010000}"/>
    <cellStyle name="20% - Accent6 2 8" xfId="1017" xr:uid="{00000000-0005-0000-0000-0000BD010000}"/>
    <cellStyle name="20% - Accent6 2 9" xfId="1262" xr:uid="{00000000-0005-0000-0000-0000BE010000}"/>
    <cellStyle name="20% - Accent6 3" xfId="385" xr:uid="{00000000-0005-0000-0000-0000BF010000}"/>
    <cellStyle name="20% - Accent6 3 2" xfId="649" xr:uid="{00000000-0005-0000-0000-0000C0010000}"/>
    <cellStyle name="20% - Accent6 3 3" xfId="882" xr:uid="{00000000-0005-0000-0000-0000C1010000}"/>
    <cellStyle name="20% - Accent6 3 4" xfId="1525" xr:uid="{00000000-0005-0000-0000-0000C2010000}"/>
    <cellStyle name="20% - Accent6 3 5" xfId="1795" xr:uid="{00000000-0005-0000-0000-0000C3010000}"/>
    <cellStyle name="20% - Accent6 4" xfId="898" xr:uid="{00000000-0005-0000-0000-0000C4010000}"/>
    <cellStyle name="20% - Accent6 5" xfId="1275" xr:uid="{00000000-0005-0000-0000-0000C5010000}"/>
    <cellStyle name="20% - Accent6 6" xfId="1346" xr:uid="{00000000-0005-0000-0000-0000C6010000}"/>
    <cellStyle name="20% - Accent6 7" xfId="1359" xr:uid="{00000000-0005-0000-0000-0000C7010000}"/>
    <cellStyle name="20% - Accent6 8" xfId="1377" xr:uid="{00000000-0005-0000-0000-0000C8010000}"/>
    <cellStyle name="20% - Accent6 9" xfId="1395" xr:uid="{00000000-0005-0000-0000-0000C9010000}"/>
    <cellStyle name="20% - Акцент1 2" xfId="899" xr:uid="{00000000-0005-0000-0000-0000CA010000}"/>
    <cellStyle name="20% — акцент1 2" xfId="900" xr:uid="{00000000-0005-0000-0000-0000CB010000}"/>
    <cellStyle name="20% - Акцент1 3" xfId="1018" xr:uid="{00000000-0005-0000-0000-0000CC010000}"/>
    <cellStyle name="20% - Акцент2 2" xfId="901" xr:uid="{00000000-0005-0000-0000-0000CD010000}"/>
    <cellStyle name="20% — акцент2 2" xfId="902" xr:uid="{00000000-0005-0000-0000-0000CE010000}"/>
    <cellStyle name="20% - Акцент2 3" xfId="1019" xr:uid="{00000000-0005-0000-0000-0000CF010000}"/>
    <cellStyle name="20% - Акцент3 2" xfId="903" xr:uid="{00000000-0005-0000-0000-0000D0010000}"/>
    <cellStyle name="20% — акцент3 2" xfId="904" xr:uid="{00000000-0005-0000-0000-0000D1010000}"/>
    <cellStyle name="20% - Акцент3 3" xfId="1020" xr:uid="{00000000-0005-0000-0000-0000D2010000}"/>
    <cellStyle name="20% - Акцент4 2" xfId="905" xr:uid="{00000000-0005-0000-0000-0000D3010000}"/>
    <cellStyle name="20% — акцент4 2" xfId="906" xr:uid="{00000000-0005-0000-0000-0000D4010000}"/>
    <cellStyle name="20% - Акцент4 3" xfId="1021" xr:uid="{00000000-0005-0000-0000-0000D5010000}"/>
    <cellStyle name="20% - Акцент5 2" xfId="907" xr:uid="{00000000-0005-0000-0000-0000D6010000}"/>
    <cellStyle name="20% — акцент5 2" xfId="908" xr:uid="{00000000-0005-0000-0000-0000D7010000}"/>
    <cellStyle name="20% - Акцент5 3" xfId="1022" xr:uid="{00000000-0005-0000-0000-0000D8010000}"/>
    <cellStyle name="20% - Акцент6 2" xfId="909" xr:uid="{00000000-0005-0000-0000-0000D9010000}"/>
    <cellStyle name="20% — акцент6 2" xfId="910" xr:uid="{00000000-0005-0000-0000-0000DA010000}"/>
    <cellStyle name="20% - Акцент6 3" xfId="1023" xr:uid="{00000000-0005-0000-0000-0000DB010000}"/>
    <cellStyle name="40% - Accent1" xfId="1234" builtinId="31" customBuiltin="1"/>
    <cellStyle name="40% - Accent1 10" xfId="1422" xr:uid="{00000000-0005-0000-0000-0000DD010000}"/>
    <cellStyle name="40% - Accent1 11" xfId="1458" xr:uid="{00000000-0005-0000-0000-0000DE010000}"/>
    <cellStyle name="40% - Accent1 12" xfId="1484" xr:uid="{00000000-0005-0000-0000-0000DF010000}"/>
    <cellStyle name="40% - Accent1 13" xfId="1536" xr:uid="{00000000-0005-0000-0000-0000E0010000}"/>
    <cellStyle name="40% - Accent1 14" xfId="1549" xr:uid="{00000000-0005-0000-0000-0000E1010000}"/>
    <cellStyle name="40% - Accent1 15" xfId="1564" xr:uid="{00000000-0005-0000-0000-0000E2010000}"/>
    <cellStyle name="40% - Accent1 16" xfId="1590" xr:uid="{00000000-0005-0000-0000-0000E3010000}"/>
    <cellStyle name="40% - Accent1 17" xfId="1626" xr:uid="{00000000-0005-0000-0000-0000E4010000}"/>
    <cellStyle name="40% - Accent1 18" xfId="1728" xr:uid="{00000000-0005-0000-0000-0000E5010000}"/>
    <cellStyle name="40% - Accent1 19" xfId="1754" xr:uid="{00000000-0005-0000-0000-0000E6010000}"/>
    <cellStyle name="40% - Accent1 2" xfId="23" xr:uid="{00000000-0005-0000-0000-0000E7010000}"/>
    <cellStyle name="40% - Accent1 2 10" xfId="1399" xr:uid="{00000000-0005-0000-0000-0000E8010000}"/>
    <cellStyle name="40% - Accent1 2 11" xfId="1441" xr:uid="{00000000-0005-0000-0000-0000E9010000}"/>
    <cellStyle name="40% - Accent1 2 12" xfId="1471" xr:uid="{00000000-0005-0000-0000-0000EA010000}"/>
    <cellStyle name="40% - Accent1 2 13" xfId="1503" xr:uid="{00000000-0005-0000-0000-0000EB010000}"/>
    <cellStyle name="40% - Accent1 2 14" xfId="1577" xr:uid="{00000000-0005-0000-0000-0000EC010000}"/>
    <cellStyle name="40% - Accent1 2 15" xfId="1661" xr:uid="{00000000-0005-0000-0000-0000ED010000}"/>
    <cellStyle name="40% - Accent1 2 16" xfId="1741" xr:uid="{00000000-0005-0000-0000-0000EE010000}"/>
    <cellStyle name="40% - Accent1 2 17" xfId="1767" xr:uid="{00000000-0005-0000-0000-0000EF010000}"/>
    <cellStyle name="40% - Accent1 2 2" xfId="85" xr:uid="{00000000-0005-0000-0000-0000F0010000}"/>
    <cellStyle name="40% - Accent1 2 2 2" xfId="219" xr:uid="{00000000-0005-0000-0000-0000F1010000}"/>
    <cellStyle name="40% - Accent1 2 2 2 2" xfId="220" xr:uid="{00000000-0005-0000-0000-0000F2010000}"/>
    <cellStyle name="40% - Accent1 2 2 2 2 2" xfId="512" xr:uid="{00000000-0005-0000-0000-0000F3010000}"/>
    <cellStyle name="40% - Accent1 2 2 2 2 3" xfId="744" xr:uid="{00000000-0005-0000-0000-0000F4010000}"/>
    <cellStyle name="40% - Accent1 2 2 2 3" xfId="221" xr:uid="{00000000-0005-0000-0000-0000F5010000}"/>
    <cellStyle name="40% - Accent1 2 2 2 3 2" xfId="513" xr:uid="{00000000-0005-0000-0000-0000F6010000}"/>
    <cellStyle name="40% - Accent1 2 2 2 3 3" xfId="745" xr:uid="{00000000-0005-0000-0000-0000F7010000}"/>
    <cellStyle name="40% - Accent1 2 2 2 4" xfId="511" xr:uid="{00000000-0005-0000-0000-0000F8010000}"/>
    <cellStyle name="40% - Accent1 2 2 2 5" xfId="743" xr:uid="{00000000-0005-0000-0000-0000F9010000}"/>
    <cellStyle name="40% - Accent1 2 2 3" xfId="222" xr:uid="{00000000-0005-0000-0000-0000FA010000}"/>
    <cellStyle name="40% - Accent1 2 2 3 2" xfId="514" xr:uid="{00000000-0005-0000-0000-0000FB010000}"/>
    <cellStyle name="40% - Accent1 2 2 3 3" xfId="746" xr:uid="{00000000-0005-0000-0000-0000FC010000}"/>
    <cellStyle name="40% - Accent1 2 2 4" xfId="223" xr:uid="{00000000-0005-0000-0000-0000FD010000}"/>
    <cellStyle name="40% - Accent1 2 2 4 2" xfId="515" xr:uid="{00000000-0005-0000-0000-0000FE010000}"/>
    <cellStyle name="40% - Accent1 2 2 4 3" xfId="747" xr:uid="{00000000-0005-0000-0000-0000FF010000}"/>
    <cellStyle name="40% - Accent1 2 2 5" xfId="1024" xr:uid="{00000000-0005-0000-0000-000000020000}"/>
    <cellStyle name="40% - Accent1 2 2 6" xfId="1679" xr:uid="{00000000-0005-0000-0000-000001020000}"/>
    <cellStyle name="40% - Accent1 2 3" xfId="224" xr:uid="{00000000-0005-0000-0000-000002020000}"/>
    <cellStyle name="40% - Accent1 2 3 2" xfId="225" xr:uid="{00000000-0005-0000-0000-000003020000}"/>
    <cellStyle name="40% - Accent1 2 3 2 2" xfId="517" xr:uid="{00000000-0005-0000-0000-000004020000}"/>
    <cellStyle name="40% - Accent1 2 3 2 3" xfId="749" xr:uid="{00000000-0005-0000-0000-000005020000}"/>
    <cellStyle name="40% - Accent1 2 3 3" xfId="226" xr:uid="{00000000-0005-0000-0000-000006020000}"/>
    <cellStyle name="40% - Accent1 2 3 3 2" xfId="518" xr:uid="{00000000-0005-0000-0000-000007020000}"/>
    <cellStyle name="40% - Accent1 2 3 3 3" xfId="750" xr:uid="{00000000-0005-0000-0000-000008020000}"/>
    <cellStyle name="40% - Accent1 2 3 4" xfId="516" xr:uid="{00000000-0005-0000-0000-000009020000}"/>
    <cellStyle name="40% - Accent1 2 3 5" xfId="748" xr:uid="{00000000-0005-0000-0000-00000A020000}"/>
    <cellStyle name="40% - Accent1 2 4" xfId="227" xr:uid="{00000000-0005-0000-0000-00000B020000}"/>
    <cellStyle name="40% - Accent1 2 4 2" xfId="228" xr:uid="{00000000-0005-0000-0000-00000C020000}"/>
    <cellStyle name="40% - Accent1 2 4 2 2" xfId="520" xr:uid="{00000000-0005-0000-0000-00000D020000}"/>
    <cellStyle name="40% - Accent1 2 4 2 3" xfId="752" xr:uid="{00000000-0005-0000-0000-00000E020000}"/>
    <cellStyle name="40% - Accent1 2 4 3" xfId="229" xr:uid="{00000000-0005-0000-0000-00000F020000}"/>
    <cellStyle name="40% - Accent1 2 4 3 2" xfId="521" xr:uid="{00000000-0005-0000-0000-000010020000}"/>
    <cellStyle name="40% - Accent1 2 4 3 3" xfId="753" xr:uid="{00000000-0005-0000-0000-000011020000}"/>
    <cellStyle name="40% - Accent1 2 4 4" xfId="519" xr:uid="{00000000-0005-0000-0000-000012020000}"/>
    <cellStyle name="40% - Accent1 2 4 5" xfId="751" xr:uid="{00000000-0005-0000-0000-000013020000}"/>
    <cellStyle name="40% - Accent1 2 5" xfId="230" xr:uid="{00000000-0005-0000-0000-000014020000}"/>
    <cellStyle name="40% - Accent1 2 5 2" xfId="522" xr:uid="{00000000-0005-0000-0000-000015020000}"/>
    <cellStyle name="40% - Accent1 2 5 3" xfId="754" xr:uid="{00000000-0005-0000-0000-000016020000}"/>
    <cellStyle name="40% - Accent1 2 6" xfId="231" xr:uid="{00000000-0005-0000-0000-000017020000}"/>
    <cellStyle name="40% - Accent1 2 6 2" xfId="523" xr:uid="{00000000-0005-0000-0000-000018020000}"/>
    <cellStyle name="40% - Accent1 2 6 3" xfId="755" xr:uid="{00000000-0005-0000-0000-000019020000}"/>
    <cellStyle name="40% - Accent1 2 7" xfId="1025" xr:uid="{00000000-0005-0000-0000-00001A020000}"/>
    <cellStyle name="40% - Accent1 2 8" xfId="1026" xr:uid="{00000000-0005-0000-0000-00001B020000}"/>
    <cellStyle name="40% - Accent1 2 9" xfId="1253" xr:uid="{00000000-0005-0000-0000-00001C020000}"/>
    <cellStyle name="40% - Accent1 3" xfId="386" xr:uid="{00000000-0005-0000-0000-00001D020000}"/>
    <cellStyle name="40% - Accent1 3 2" xfId="650" xr:uid="{00000000-0005-0000-0000-00001E020000}"/>
    <cellStyle name="40% - Accent1 3 3" xfId="883" xr:uid="{00000000-0005-0000-0000-00001F020000}"/>
    <cellStyle name="40% - Accent1 3 4" xfId="1516" xr:uid="{00000000-0005-0000-0000-000020020000}"/>
    <cellStyle name="40% - Accent1 3 5" xfId="1786" xr:uid="{00000000-0005-0000-0000-000021020000}"/>
    <cellStyle name="40% - Accent1 4" xfId="911" xr:uid="{00000000-0005-0000-0000-000022020000}"/>
    <cellStyle name="40% - Accent1 5" xfId="1266" xr:uid="{00000000-0005-0000-0000-000023020000}"/>
    <cellStyle name="40% - Accent1 6" xfId="1337" xr:uid="{00000000-0005-0000-0000-000024020000}"/>
    <cellStyle name="40% - Accent1 7" xfId="1350" xr:uid="{00000000-0005-0000-0000-000025020000}"/>
    <cellStyle name="40% - Accent1 8" xfId="1368" xr:uid="{00000000-0005-0000-0000-000026020000}"/>
    <cellStyle name="40% - Accent1 9" xfId="1381" xr:uid="{00000000-0005-0000-0000-000027020000}"/>
    <cellStyle name="40% - Accent2" xfId="1237" builtinId="35" customBuiltin="1"/>
    <cellStyle name="40% - Accent2 10" xfId="1425" xr:uid="{00000000-0005-0000-0000-000029020000}"/>
    <cellStyle name="40% - Accent2 11" xfId="1460" xr:uid="{00000000-0005-0000-0000-00002A020000}"/>
    <cellStyle name="40% - Accent2 12" xfId="1487" xr:uid="{00000000-0005-0000-0000-00002B020000}"/>
    <cellStyle name="40% - Accent2 13" xfId="1538" xr:uid="{00000000-0005-0000-0000-00002C020000}"/>
    <cellStyle name="40% - Accent2 14" xfId="1551" xr:uid="{00000000-0005-0000-0000-00002D020000}"/>
    <cellStyle name="40% - Accent2 15" xfId="1566" xr:uid="{00000000-0005-0000-0000-00002E020000}"/>
    <cellStyle name="40% - Accent2 16" xfId="1592" xr:uid="{00000000-0005-0000-0000-00002F020000}"/>
    <cellStyle name="40% - Accent2 17" xfId="1628" xr:uid="{00000000-0005-0000-0000-000030020000}"/>
    <cellStyle name="40% - Accent2 18" xfId="1730" xr:uid="{00000000-0005-0000-0000-000031020000}"/>
    <cellStyle name="40% - Accent2 19" xfId="1756" xr:uid="{00000000-0005-0000-0000-000032020000}"/>
    <cellStyle name="40% - Accent2 2" xfId="24" xr:uid="{00000000-0005-0000-0000-000033020000}"/>
    <cellStyle name="40% - Accent2 2 10" xfId="1401" xr:uid="{00000000-0005-0000-0000-000034020000}"/>
    <cellStyle name="40% - Accent2 2 11" xfId="1443" xr:uid="{00000000-0005-0000-0000-000035020000}"/>
    <cellStyle name="40% - Accent2 2 12" xfId="1473" xr:uid="{00000000-0005-0000-0000-000036020000}"/>
    <cellStyle name="40% - Accent2 2 13" xfId="1505" xr:uid="{00000000-0005-0000-0000-000037020000}"/>
    <cellStyle name="40% - Accent2 2 14" xfId="1579" xr:uid="{00000000-0005-0000-0000-000038020000}"/>
    <cellStyle name="40% - Accent2 2 15" xfId="1663" xr:uid="{00000000-0005-0000-0000-000039020000}"/>
    <cellStyle name="40% - Accent2 2 16" xfId="1743" xr:uid="{00000000-0005-0000-0000-00003A020000}"/>
    <cellStyle name="40% - Accent2 2 17" xfId="1769" xr:uid="{00000000-0005-0000-0000-00003B020000}"/>
    <cellStyle name="40% - Accent2 2 2" xfId="86" xr:uid="{00000000-0005-0000-0000-00003C020000}"/>
    <cellStyle name="40% - Accent2 2 2 2" xfId="232" xr:uid="{00000000-0005-0000-0000-00003D020000}"/>
    <cellStyle name="40% - Accent2 2 2 2 2" xfId="233" xr:uid="{00000000-0005-0000-0000-00003E020000}"/>
    <cellStyle name="40% - Accent2 2 2 2 2 2" xfId="525" xr:uid="{00000000-0005-0000-0000-00003F020000}"/>
    <cellStyle name="40% - Accent2 2 2 2 2 3" xfId="757" xr:uid="{00000000-0005-0000-0000-000040020000}"/>
    <cellStyle name="40% - Accent2 2 2 2 3" xfId="234" xr:uid="{00000000-0005-0000-0000-000041020000}"/>
    <cellStyle name="40% - Accent2 2 2 2 3 2" xfId="526" xr:uid="{00000000-0005-0000-0000-000042020000}"/>
    <cellStyle name="40% - Accent2 2 2 2 3 3" xfId="758" xr:uid="{00000000-0005-0000-0000-000043020000}"/>
    <cellStyle name="40% - Accent2 2 2 2 4" xfId="524" xr:uid="{00000000-0005-0000-0000-000044020000}"/>
    <cellStyle name="40% - Accent2 2 2 2 5" xfId="756" xr:uid="{00000000-0005-0000-0000-000045020000}"/>
    <cellStyle name="40% - Accent2 2 2 3" xfId="235" xr:uid="{00000000-0005-0000-0000-000046020000}"/>
    <cellStyle name="40% - Accent2 2 2 3 2" xfId="527" xr:uid="{00000000-0005-0000-0000-000047020000}"/>
    <cellStyle name="40% - Accent2 2 2 3 3" xfId="759" xr:uid="{00000000-0005-0000-0000-000048020000}"/>
    <cellStyle name="40% - Accent2 2 2 4" xfId="236" xr:uid="{00000000-0005-0000-0000-000049020000}"/>
    <cellStyle name="40% - Accent2 2 2 4 2" xfId="528" xr:uid="{00000000-0005-0000-0000-00004A020000}"/>
    <cellStyle name="40% - Accent2 2 2 4 3" xfId="760" xr:uid="{00000000-0005-0000-0000-00004B020000}"/>
    <cellStyle name="40% - Accent2 2 2 5" xfId="1027" xr:uid="{00000000-0005-0000-0000-00004C020000}"/>
    <cellStyle name="40% - Accent2 2 2 6" xfId="1680" xr:uid="{00000000-0005-0000-0000-00004D020000}"/>
    <cellStyle name="40% - Accent2 2 3" xfId="237" xr:uid="{00000000-0005-0000-0000-00004E020000}"/>
    <cellStyle name="40% - Accent2 2 3 2" xfId="238" xr:uid="{00000000-0005-0000-0000-00004F020000}"/>
    <cellStyle name="40% - Accent2 2 3 2 2" xfId="530" xr:uid="{00000000-0005-0000-0000-000050020000}"/>
    <cellStyle name="40% - Accent2 2 3 2 3" xfId="762" xr:uid="{00000000-0005-0000-0000-000051020000}"/>
    <cellStyle name="40% - Accent2 2 3 3" xfId="239" xr:uid="{00000000-0005-0000-0000-000052020000}"/>
    <cellStyle name="40% - Accent2 2 3 3 2" xfId="531" xr:uid="{00000000-0005-0000-0000-000053020000}"/>
    <cellStyle name="40% - Accent2 2 3 3 3" xfId="763" xr:uid="{00000000-0005-0000-0000-000054020000}"/>
    <cellStyle name="40% - Accent2 2 3 4" xfId="529" xr:uid="{00000000-0005-0000-0000-000055020000}"/>
    <cellStyle name="40% - Accent2 2 3 5" xfId="761" xr:uid="{00000000-0005-0000-0000-000056020000}"/>
    <cellStyle name="40% - Accent2 2 4" xfId="240" xr:uid="{00000000-0005-0000-0000-000057020000}"/>
    <cellStyle name="40% - Accent2 2 4 2" xfId="241" xr:uid="{00000000-0005-0000-0000-000058020000}"/>
    <cellStyle name="40% - Accent2 2 4 2 2" xfId="533" xr:uid="{00000000-0005-0000-0000-000059020000}"/>
    <cellStyle name="40% - Accent2 2 4 2 3" xfId="765" xr:uid="{00000000-0005-0000-0000-00005A020000}"/>
    <cellStyle name="40% - Accent2 2 4 3" xfId="242" xr:uid="{00000000-0005-0000-0000-00005B020000}"/>
    <cellStyle name="40% - Accent2 2 4 3 2" xfId="534" xr:uid="{00000000-0005-0000-0000-00005C020000}"/>
    <cellStyle name="40% - Accent2 2 4 3 3" xfId="766" xr:uid="{00000000-0005-0000-0000-00005D020000}"/>
    <cellStyle name="40% - Accent2 2 4 4" xfId="532" xr:uid="{00000000-0005-0000-0000-00005E020000}"/>
    <cellStyle name="40% - Accent2 2 4 5" xfId="764" xr:uid="{00000000-0005-0000-0000-00005F020000}"/>
    <cellStyle name="40% - Accent2 2 5" xfId="243" xr:uid="{00000000-0005-0000-0000-000060020000}"/>
    <cellStyle name="40% - Accent2 2 5 2" xfId="535" xr:uid="{00000000-0005-0000-0000-000061020000}"/>
    <cellStyle name="40% - Accent2 2 5 3" xfId="767" xr:uid="{00000000-0005-0000-0000-000062020000}"/>
    <cellStyle name="40% - Accent2 2 6" xfId="244" xr:uid="{00000000-0005-0000-0000-000063020000}"/>
    <cellStyle name="40% - Accent2 2 6 2" xfId="536" xr:uid="{00000000-0005-0000-0000-000064020000}"/>
    <cellStyle name="40% - Accent2 2 6 3" xfId="768" xr:uid="{00000000-0005-0000-0000-000065020000}"/>
    <cellStyle name="40% - Accent2 2 7" xfId="1028" xr:uid="{00000000-0005-0000-0000-000066020000}"/>
    <cellStyle name="40% - Accent2 2 8" xfId="1029" xr:uid="{00000000-0005-0000-0000-000067020000}"/>
    <cellStyle name="40% - Accent2 2 9" xfId="1255" xr:uid="{00000000-0005-0000-0000-000068020000}"/>
    <cellStyle name="40% - Accent2 3" xfId="387" xr:uid="{00000000-0005-0000-0000-000069020000}"/>
    <cellStyle name="40% - Accent2 3 2" xfId="651" xr:uid="{00000000-0005-0000-0000-00006A020000}"/>
    <cellStyle name="40% - Accent2 3 3" xfId="884" xr:uid="{00000000-0005-0000-0000-00006B020000}"/>
    <cellStyle name="40% - Accent2 3 4" xfId="1518" xr:uid="{00000000-0005-0000-0000-00006C020000}"/>
    <cellStyle name="40% - Accent2 3 5" xfId="1788" xr:uid="{00000000-0005-0000-0000-00006D020000}"/>
    <cellStyle name="40% - Accent2 4" xfId="912" xr:uid="{00000000-0005-0000-0000-00006E020000}"/>
    <cellStyle name="40% - Accent2 5" xfId="1268" xr:uid="{00000000-0005-0000-0000-00006F020000}"/>
    <cellStyle name="40% - Accent2 6" xfId="1339" xr:uid="{00000000-0005-0000-0000-000070020000}"/>
    <cellStyle name="40% - Accent2 7" xfId="1352" xr:uid="{00000000-0005-0000-0000-000071020000}"/>
    <cellStyle name="40% - Accent2 8" xfId="1370" xr:uid="{00000000-0005-0000-0000-000072020000}"/>
    <cellStyle name="40% - Accent2 9" xfId="1384" xr:uid="{00000000-0005-0000-0000-000073020000}"/>
    <cellStyle name="40% - Accent3" xfId="1240" builtinId="39" customBuiltin="1"/>
    <cellStyle name="40% - Accent3 10" xfId="1428" xr:uid="{00000000-0005-0000-0000-000075020000}"/>
    <cellStyle name="40% - Accent3 11" xfId="1462" xr:uid="{00000000-0005-0000-0000-000076020000}"/>
    <cellStyle name="40% - Accent3 12" xfId="1490" xr:uid="{00000000-0005-0000-0000-000077020000}"/>
    <cellStyle name="40% - Accent3 13" xfId="1540" xr:uid="{00000000-0005-0000-0000-000078020000}"/>
    <cellStyle name="40% - Accent3 14" xfId="1553" xr:uid="{00000000-0005-0000-0000-000079020000}"/>
    <cellStyle name="40% - Accent3 15" xfId="1568" xr:uid="{00000000-0005-0000-0000-00007A020000}"/>
    <cellStyle name="40% - Accent3 16" xfId="1594" xr:uid="{00000000-0005-0000-0000-00007B020000}"/>
    <cellStyle name="40% - Accent3 17" xfId="1630" xr:uid="{00000000-0005-0000-0000-00007C020000}"/>
    <cellStyle name="40% - Accent3 18" xfId="1732" xr:uid="{00000000-0005-0000-0000-00007D020000}"/>
    <cellStyle name="40% - Accent3 19" xfId="1758" xr:uid="{00000000-0005-0000-0000-00007E020000}"/>
    <cellStyle name="40% - Accent3 2" xfId="25" xr:uid="{00000000-0005-0000-0000-00007F020000}"/>
    <cellStyle name="40% - Accent3 2 10" xfId="1403" xr:uid="{00000000-0005-0000-0000-000080020000}"/>
    <cellStyle name="40% - Accent3 2 11" xfId="1445" xr:uid="{00000000-0005-0000-0000-000081020000}"/>
    <cellStyle name="40% - Accent3 2 12" xfId="1475" xr:uid="{00000000-0005-0000-0000-000082020000}"/>
    <cellStyle name="40% - Accent3 2 13" xfId="1507" xr:uid="{00000000-0005-0000-0000-000083020000}"/>
    <cellStyle name="40% - Accent3 2 14" xfId="1581" xr:uid="{00000000-0005-0000-0000-000084020000}"/>
    <cellStyle name="40% - Accent3 2 15" xfId="1665" xr:uid="{00000000-0005-0000-0000-000085020000}"/>
    <cellStyle name="40% - Accent3 2 16" xfId="1745" xr:uid="{00000000-0005-0000-0000-000086020000}"/>
    <cellStyle name="40% - Accent3 2 17" xfId="1771" xr:uid="{00000000-0005-0000-0000-000087020000}"/>
    <cellStyle name="40% - Accent3 2 2" xfId="87" xr:uid="{00000000-0005-0000-0000-000088020000}"/>
    <cellStyle name="40% - Accent3 2 2 2" xfId="245" xr:uid="{00000000-0005-0000-0000-000089020000}"/>
    <cellStyle name="40% - Accent3 2 2 2 2" xfId="246" xr:uid="{00000000-0005-0000-0000-00008A020000}"/>
    <cellStyle name="40% - Accent3 2 2 2 2 2" xfId="538" xr:uid="{00000000-0005-0000-0000-00008B020000}"/>
    <cellStyle name="40% - Accent3 2 2 2 2 3" xfId="770" xr:uid="{00000000-0005-0000-0000-00008C020000}"/>
    <cellStyle name="40% - Accent3 2 2 2 3" xfId="247" xr:uid="{00000000-0005-0000-0000-00008D020000}"/>
    <cellStyle name="40% - Accent3 2 2 2 3 2" xfId="539" xr:uid="{00000000-0005-0000-0000-00008E020000}"/>
    <cellStyle name="40% - Accent3 2 2 2 3 3" xfId="771" xr:uid="{00000000-0005-0000-0000-00008F020000}"/>
    <cellStyle name="40% - Accent3 2 2 2 4" xfId="537" xr:uid="{00000000-0005-0000-0000-000090020000}"/>
    <cellStyle name="40% - Accent3 2 2 2 5" xfId="769" xr:uid="{00000000-0005-0000-0000-000091020000}"/>
    <cellStyle name="40% - Accent3 2 2 3" xfId="248" xr:uid="{00000000-0005-0000-0000-000092020000}"/>
    <cellStyle name="40% - Accent3 2 2 3 2" xfId="540" xr:uid="{00000000-0005-0000-0000-000093020000}"/>
    <cellStyle name="40% - Accent3 2 2 3 3" xfId="772" xr:uid="{00000000-0005-0000-0000-000094020000}"/>
    <cellStyle name="40% - Accent3 2 2 4" xfId="249" xr:uid="{00000000-0005-0000-0000-000095020000}"/>
    <cellStyle name="40% - Accent3 2 2 4 2" xfId="541" xr:uid="{00000000-0005-0000-0000-000096020000}"/>
    <cellStyle name="40% - Accent3 2 2 4 3" xfId="773" xr:uid="{00000000-0005-0000-0000-000097020000}"/>
    <cellStyle name="40% - Accent3 2 2 5" xfId="1030" xr:uid="{00000000-0005-0000-0000-000098020000}"/>
    <cellStyle name="40% - Accent3 2 2 6" xfId="1681" xr:uid="{00000000-0005-0000-0000-000099020000}"/>
    <cellStyle name="40% - Accent3 2 3" xfId="250" xr:uid="{00000000-0005-0000-0000-00009A020000}"/>
    <cellStyle name="40% - Accent3 2 3 2" xfId="251" xr:uid="{00000000-0005-0000-0000-00009B020000}"/>
    <cellStyle name="40% - Accent3 2 3 2 2" xfId="543" xr:uid="{00000000-0005-0000-0000-00009C020000}"/>
    <cellStyle name="40% - Accent3 2 3 2 3" xfId="775" xr:uid="{00000000-0005-0000-0000-00009D020000}"/>
    <cellStyle name="40% - Accent3 2 3 3" xfId="252" xr:uid="{00000000-0005-0000-0000-00009E020000}"/>
    <cellStyle name="40% - Accent3 2 3 3 2" xfId="544" xr:uid="{00000000-0005-0000-0000-00009F020000}"/>
    <cellStyle name="40% - Accent3 2 3 3 3" xfId="776" xr:uid="{00000000-0005-0000-0000-0000A0020000}"/>
    <cellStyle name="40% - Accent3 2 3 4" xfId="542" xr:uid="{00000000-0005-0000-0000-0000A1020000}"/>
    <cellStyle name="40% - Accent3 2 3 5" xfId="774" xr:uid="{00000000-0005-0000-0000-0000A2020000}"/>
    <cellStyle name="40% - Accent3 2 4" xfId="253" xr:uid="{00000000-0005-0000-0000-0000A3020000}"/>
    <cellStyle name="40% - Accent3 2 4 2" xfId="254" xr:uid="{00000000-0005-0000-0000-0000A4020000}"/>
    <cellStyle name="40% - Accent3 2 4 2 2" xfId="546" xr:uid="{00000000-0005-0000-0000-0000A5020000}"/>
    <cellStyle name="40% - Accent3 2 4 2 3" xfId="778" xr:uid="{00000000-0005-0000-0000-0000A6020000}"/>
    <cellStyle name="40% - Accent3 2 4 3" xfId="255" xr:uid="{00000000-0005-0000-0000-0000A7020000}"/>
    <cellStyle name="40% - Accent3 2 4 3 2" xfId="547" xr:uid="{00000000-0005-0000-0000-0000A8020000}"/>
    <cellStyle name="40% - Accent3 2 4 3 3" xfId="779" xr:uid="{00000000-0005-0000-0000-0000A9020000}"/>
    <cellStyle name="40% - Accent3 2 4 4" xfId="545" xr:uid="{00000000-0005-0000-0000-0000AA020000}"/>
    <cellStyle name="40% - Accent3 2 4 5" xfId="777" xr:uid="{00000000-0005-0000-0000-0000AB020000}"/>
    <cellStyle name="40% - Accent3 2 5" xfId="256" xr:uid="{00000000-0005-0000-0000-0000AC020000}"/>
    <cellStyle name="40% - Accent3 2 5 2" xfId="548" xr:uid="{00000000-0005-0000-0000-0000AD020000}"/>
    <cellStyle name="40% - Accent3 2 5 3" xfId="780" xr:uid="{00000000-0005-0000-0000-0000AE020000}"/>
    <cellStyle name="40% - Accent3 2 6" xfId="257" xr:uid="{00000000-0005-0000-0000-0000AF020000}"/>
    <cellStyle name="40% - Accent3 2 6 2" xfId="549" xr:uid="{00000000-0005-0000-0000-0000B0020000}"/>
    <cellStyle name="40% - Accent3 2 6 3" xfId="781" xr:uid="{00000000-0005-0000-0000-0000B1020000}"/>
    <cellStyle name="40% - Accent3 2 7" xfId="1031" xr:uid="{00000000-0005-0000-0000-0000B2020000}"/>
    <cellStyle name="40% - Accent3 2 8" xfId="1032" xr:uid="{00000000-0005-0000-0000-0000B3020000}"/>
    <cellStyle name="40% - Accent3 2 9" xfId="1257" xr:uid="{00000000-0005-0000-0000-0000B4020000}"/>
    <cellStyle name="40% - Accent3 3" xfId="388" xr:uid="{00000000-0005-0000-0000-0000B5020000}"/>
    <cellStyle name="40% - Accent3 3 2" xfId="652" xr:uid="{00000000-0005-0000-0000-0000B6020000}"/>
    <cellStyle name="40% - Accent3 3 3" xfId="885" xr:uid="{00000000-0005-0000-0000-0000B7020000}"/>
    <cellStyle name="40% - Accent3 3 4" xfId="1520" xr:uid="{00000000-0005-0000-0000-0000B8020000}"/>
    <cellStyle name="40% - Accent3 3 5" xfId="1790" xr:uid="{00000000-0005-0000-0000-0000B9020000}"/>
    <cellStyle name="40% - Accent3 4" xfId="913" xr:uid="{00000000-0005-0000-0000-0000BA020000}"/>
    <cellStyle name="40% - Accent3 5" xfId="1270" xr:uid="{00000000-0005-0000-0000-0000BB020000}"/>
    <cellStyle name="40% - Accent3 6" xfId="1341" xr:uid="{00000000-0005-0000-0000-0000BC020000}"/>
    <cellStyle name="40% - Accent3 7" xfId="1354" xr:uid="{00000000-0005-0000-0000-0000BD020000}"/>
    <cellStyle name="40% - Accent3 8" xfId="1372" xr:uid="{00000000-0005-0000-0000-0000BE020000}"/>
    <cellStyle name="40% - Accent3 9" xfId="1386" xr:uid="{00000000-0005-0000-0000-0000BF020000}"/>
    <cellStyle name="40% - Accent4" xfId="1243" builtinId="43" customBuiltin="1"/>
    <cellStyle name="40% - Accent4 10" xfId="1431" xr:uid="{00000000-0005-0000-0000-0000C1020000}"/>
    <cellStyle name="40% - Accent4 11" xfId="1464" xr:uid="{00000000-0005-0000-0000-0000C2020000}"/>
    <cellStyle name="40% - Accent4 12" xfId="1493" xr:uid="{00000000-0005-0000-0000-0000C3020000}"/>
    <cellStyle name="40% - Accent4 13" xfId="1542" xr:uid="{00000000-0005-0000-0000-0000C4020000}"/>
    <cellStyle name="40% - Accent4 14" xfId="1555" xr:uid="{00000000-0005-0000-0000-0000C5020000}"/>
    <cellStyle name="40% - Accent4 15" xfId="1570" xr:uid="{00000000-0005-0000-0000-0000C6020000}"/>
    <cellStyle name="40% - Accent4 16" xfId="1596" xr:uid="{00000000-0005-0000-0000-0000C7020000}"/>
    <cellStyle name="40% - Accent4 17" xfId="1632" xr:uid="{00000000-0005-0000-0000-0000C8020000}"/>
    <cellStyle name="40% - Accent4 18" xfId="1734" xr:uid="{00000000-0005-0000-0000-0000C9020000}"/>
    <cellStyle name="40% - Accent4 19" xfId="1760" xr:uid="{00000000-0005-0000-0000-0000CA020000}"/>
    <cellStyle name="40% - Accent4 2" xfId="26" xr:uid="{00000000-0005-0000-0000-0000CB020000}"/>
    <cellStyle name="40% - Accent4 2 10" xfId="1405" xr:uid="{00000000-0005-0000-0000-0000CC020000}"/>
    <cellStyle name="40% - Accent4 2 11" xfId="1447" xr:uid="{00000000-0005-0000-0000-0000CD020000}"/>
    <cellStyle name="40% - Accent4 2 12" xfId="1477" xr:uid="{00000000-0005-0000-0000-0000CE020000}"/>
    <cellStyle name="40% - Accent4 2 13" xfId="1509" xr:uid="{00000000-0005-0000-0000-0000CF020000}"/>
    <cellStyle name="40% - Accent4 2 14" xfId="1583" xr:uid="{00000000-0005-0000-0000-0000D0020000}"/>
    <cellStyle name="40% - Accent4 2 15" xfId="1667" xr:uid="{00000000-0005-0000-0000-0000D1020000}"/>
    <cellStyle name="40% - Accent4 2 16" xfId="1747" xr:uid="{00000000-0005-0000-0000-0000D2020000}"/>
    <cellStyle name="40% - Accent4 2 17" xfId="1773" xr:uid="{00000000-0005-0000-0000-0000D3020000}"/>
    <cellStyle name="40% - Accent4 2 2" xfId="88" xr:uid="{00000000-0005-0000-0000-0000D4020000}"/>
    <cellStyle name="40% - Accent4 2 2 2" xfId="258" xr:uid="{00000000-0005-0000-0000-0000D5020000}"/>
    <cellStyle name="40% - Accent4 2 2 2 2" xfId="259" xr:uid="{00000000-0005-0000-0000-0000D6020000}"/>
    <cellStyle name="40% - Accent4 2 2 2 2 2" xfId="551" xr:uid="{00000000-0005-0000-0000-0000D7020000}"/>
    <cellStyle name="40% - Accent4 2 2 2 2 3" xfId="783" xr:uid="{00000000-0005-0000-0000-0000D8020000}"/>
    <cellStyle name="40% - Accent4 2 2 2 3" xfId="260" xr:uid="{00000000-0005-0000-0000-0000D9020000}"/>
    <cellStyle name="40% - Accent4 2 2 2 3 2" xfId="552" xr:uid="{00000000-0005-0000-0000-0000DA020000}"/>
    <cellStyle name="40% - Accent4 2 2 2 3 3" xfId="784" xr:uid="{00000000-0005-0000-0000-0000DB020000}"/>
    <cellStyle name="40% - Accent4 2 2 2 4" xfId="550" xr:uid="{00000000-0005-0000-0000-0000DC020000}"/>
    <cellStyle name="40% - Accent4 2 2 2 5" xfId="782" xr:uid="{00000000-0005-0000-0000-0000DD020000}"/>
    <cellStyle name="40% - Accent4 2 2 3" xfId="261" xr:uid="{00000000-0005-0000-0000-0000DE020000}"/>
    <cellStyle name="40% - Accent4 2 2 3 2" xfId="553" xr:uid="{00000000-0005-0000-0000-0000DF020000}"/>
    <cellStyle name="40% - Accent4 2 2 3 3" xfId="785" xr:uid="{00000000-0005-0000-0000-0000E0020000}"/>
    <cellStyle name="40% - Accent4 2 2 4" xfId="262" xr:uid="{00000000-0005-0000-0000-0000E1020000}"/>
    <cellStyle name="40% - Accent4 2 2 4 2" xfId="554" xr:uid="{00000000-0005-0000-0000-0000E2020000}"/>
    <cellStyle name="40% - Accent4 2 2 4 3" xfId="786" xr:uid="{00000000-0005-0000-0000-0000E3020000}"/>
    <cellStyle name="40% - Accent4 2 2 5" xfId="1033" xr:uid="{00000000-0005-0000-0000-0000E4020000}"/>
    <cellStyle name="40% - Accent4 2 2 6" xfId="1682" xr:uid="{00000000-0005-0000-0000-0000E5020000}"/>
    <cellStyle name="40% - Accent4 2 3" xfId="263" xr:uid="{00000000-0005-0000-0000-0000E6020000}"/>
    <cellStyle name="40% - Accent4 2 3 2" xfId="264" xr:uid="{00000000-0005-0000-0000-0000E7020000}"/>
    <cellStyle name="40% - Accent4 2 3 2 2" xfId="556" xr:uid="{00000000-0005-0000-0000-0000E8020000}"/>
    <cellStyle name="40% - Accent4 2 3 2 3" xfId="788" xr:uid="{00000000-0005-0000-0000-0000E9020000}"/>
    <cellStyle name="40% - Accent4 2 3 3" xfId="265" xr:uid="{00000000-0005-0000-0000-0000EA020000}"/>
    <cellStyle name="40% - Accent4 2 3 3 2" xfId="557" xr:uid="{00000000-0005-0000-0000-0000EB020000}"/>
    <cellStyle name="40% - Accent4 2 3 3 3" xfId="789" xr:uid="{00000000-0005-0000-0000-0000EC020000}"/>
    <cellStyle name="40% - Accent4 2 3 4" xfId="555" xr:uid="{00000000-0005-0000-0000-0000ED020000}"/>
    <cellStyle name="40% - Accent4 2 3 5" xfId="787" xr:uid="{00000000-0005-0000-0000-0000EE020000}"/>
    <cellStyle name="40% - Accent4 2 4" xfId="266" xr:uid="{00000000-0005-0000-0000-0000EF020000}"/>
    <cellStyle name="40% - Accent4 2 4 2" xfId="267" xr:uid="{00000000-0005-0000-0000-0000F0020000}"/>
    <cellStyle name="40% - Accent4 2 4 2 2" xfId="559" xr:uid="{00000000-0005-0000-0000-0000F1020000}"/>
    <cellStyle name="40% - Accent4 2 4 2 3" xfId="791" xr:uid="{00000000-0005-0000-0000-0000F2020000}"/>
    <cellStyle name="40% - Accent4 2 4 3" xfId="268" xr:uid="{00000000-0005-0000-0000-0000F3020000}"/>
    <cellStyle name="40% - Accent4 2 4 3 2" xfId="560" xr:uid="{00000000-0005-0000-0000-0000F4020000}"/>
    <cellStyle name="40% - Accent4 2 4 3 3" xfId="792" xr:uid="{00000000-0005-0000-0000-0000F5020000}"/>
    <cellStyle name="40% - Accent4 2 4 4" xfId="558" xr:uid="{00000000-0005-0000-0000-0000F6020000}"/>
    <cellStyle name="40% - Accent4 2 4 5" xfId="790" xr:uid="{00000000-0005-0000-0000-0000F7020000}"/>
    <cellStyle name="40% - Accent4 2 5" xfId="269" xr:uid="{00000000-0005-0000-0000-0000F8020000}"/>
    <cellStyle name="40% - Accent4 2 5 2" xfId="561" xr:uid="{00000000-0005-0000-0000-0000F9020000}"/>
    <cellStyle name="40% - Accent4 2 5 3" xfId="793" xr:uid="{00000000-0005-0000-0000-0000FA020000}"/>
    <cellStyle name="40% - Accent4 2 6" xfId="270" xr:uid="{00000000-0005-0000-0000-0000FB020000}"/>
    <cellStyle name="40% - Accent4 2 6 2" xfId="562" xr:uid="{00000000-0005-0000-0000-0000FC020000}"/>
    <cellStyle name="40% - Accent4 2 6 3" xfId="794" xr:uid="{00000000-0005-0000-0000-0000FD020000}"/>
    <cellStyle name="40% - Accent4 2 7" xfId="1034" xr:uid="{00000000-0005-0000-0000-0000FE020000}"/>
    <cellStyle name="40% - Accent4 2 8" xfId="1035" xr:uid="{00000000-0005-0000-0000-0000FF020000}"/>
    <cellStyle name="40% - Accent4 2 9" xfId="1259" xr:uid="{00000000-0005-0000-0000-000000030000}"/>
    <cellStyle name="40% - Accent4 3" xfId="389" xr:uid="{00000000-0005-0000-0000-000001030000}"/>
    <cellStyle name="40% - Accent4 3 2" xfId="653" xr:uid="{00000000-0005-0000-0000-000002030000}"/>
    <cellStyle name="40% - Accent4 3 3" xfId="886" xr:uid="{00000000-0005-0000-0000-000003030000}"/>
    <cellStyle name="40% - Accent4 3 4" xfId="1522" xr:uid="{00000000-0005-0000-0000-000004030000}"/>
    <cellStyle name="40% - Accent4 3 5" xfId="1792" xr:uid="{00000000-0005-0000-0000-000005030000}"/>
    <cellStyle name="40% - Accent4 4" xfId="914" xr:uid="{00000000-0005-0000-0000-000006030000}"/>
    <cellStyle name="40% - Accent4 5" xfId="1272" xr:uid="{00000000-0005-0000-0000-000007030000}"/>
    <cellStyle name="40% - Accent4 6" xfId="1343" xr:uid="{00000000-0005-0000-0000-000008030000}"/>
    <cellStyle name="40% - Accent4 7" xfId="1356" xr:uid="{00000000-0005-0000-0000-000009030000}"/>
    <cellStyle name="40% - Accent4 8" xfId="1374" xr:uid="{00000000-0005-0000-0000-00000A030000}"/>
    <cellStyle name="40% - Accent4 9" xfId="1389" xr:uid="{00000000-0005-0000-0000-00000B030000}"/>
    <cellStyle name="40% - Accent5" xfId="1246" builtinId="47" customBuiltin="1"/>
    <cellStyle name="40% - Accent5 10" xfId="1434" xr:uid="{00000000-0005-0000-0000-00000D030000}"/>
    <cellStyle name="40% - Accent5 11" xfId="1466" xr:uid="{00000000-0005-0000-0000-00000E030000}"/>
    <cellStyle name="40% - Accent5 12" xfId="1496" xr:uid="{00000000-0005-0000-0000-00000F030000}"/>
    <cellStyle name="40% - Accent5 13" xfId="1544" xr:uid="{00000000-0005-0000-0000-000010030000}"/>
    <cellStyle name="40% - Accent5 14" xfId="1557" xr:uid="{00000000-0005-0000-0000-000011030000}"/>
    <cellStyle name="40% - Accent5 15" xfId="1572" xr:uid="{00000000-0005-0000-0000-000012030000}"/>
    <cellStyle name="40% - Accent5 16" xfId="1598" xr:uid="{00000000-0005-0000-0000-000013030000}"/>
    <cellStyle name="40% - Accent5 17" xfId="1634" xr:uid="{00000000-0005-0000-0000-000014030000}"/>
    <cellStyle name="40% - Accent5 18" xfId="1736" xr:uid="{00000000-0005-0000-0000-000015030000}"/>
    <cellStyle name="40% - Accent5 19" xfId="1762" xr:uid="{00000000-0005-0000-0000-000016030000}"/>
    <cellStyle name="40% - Accent5 2" xfId="27" xr:uid="{00000000-0005-0000-0000-000017030000}"/>
    <cellStyle name="40% - Accent5 2 10" xfId="1407" xr:uid="{00000000-0005-0000-0000-000018030000}"/>
    <cellStyle name="40% - Accent5 2 11" xfId="1449" xr:uid="{00000000-0005-0000-0000-000019030000}"/>
    <cellStyle name="40% - Accent5 2 12" xfId="1479" xr:uid="{00000000-0005-0000-0000-00001A030000}"/>
    <cellStyle name="40% - Accent5 2 13" xfId="1511" xr:uid="{00000000-0005-0000-0000-00001B030000}"/>
    <cellStyle name="40% - Accent5 2 14" xfId="1585" xr:uid="{00000000-0005-0000-0000-00001C030000}"/>
    <cellStyle name="40% - Accent5 2 15" xfId="1669" xr:uid="{00000000-0005-0000-0000-00001D030000}"/>
    <cellStyle name="40% - Accent5 2 16" xfId="1749" xr:uid="{00000000-0005-0000-0000-00001E030000}"/>
    <cellStyle name="40% - Accent5 2 17" xfId="1775" xr:uid="{00000000-0005-0000-0000-00001F030000}"/>
    <cellStyle name="40% - Accent5 2 2" xfId="89" xr:uid="{00000000-0005-0000-0000-000020030000}"/>
    <cellStyle name="40% - Accent5 2 2 2" xfId="271" xr:uid="{00000000-0005-0000-0000-000021030000}"/>
    <cellStyle name="40% - Accent5 2 2 2 2" xfId="272" xr:uid="{00000000-0005-0000-0000-000022030000}"/>
    <cellStyle name="40% - Accent5 2 2 2 2 2" xfId="564" xr:uid="{00000000-0005-0000-0000-000023030000}"/>
    <cellStyle name="40% - Accent5 2 2 2 2 3" xfId="796" xr:uid="{00000000-0005-0000-0000-000024030000}"/>
    <cellStyle name="40% - Accent5 2 2 2 3" xfId="273" xr:uid="{00000000-0005-0000-0000-000025030000}"/>
    <cellStyle name="40% - Accent5 2 2 2 3 2" xfId="565" xr:uid="{00000000-0005-0000-0000-000026030000}"/>
    <cellStyle name="40% - Accent5 2 2 2 3 3" xfId="797" xr:uid="{00000000-0005-0000-0000-000027030000}"/>
    <cellStyle name="40% - Accent5 2 2 2 4" xfId="563" xr:uid="{00000000-0005-0000-0000-000028030000}"/>
    <cellStyle name="40% - Accent5 2 2 2 5" xfId="795" xr:uid="{00000000-0005-0000-0000-000029030000}"/>
    <cellStyle name="40% - Accent5 2 2 3" xfId="274" xr:uid="{00000000-0005-0000-0000-00002A030000}"/>
    <cellStyle name="40% - Accent5 2 2 3 2" xfId="566" xr:uid="{00000000-0005-0000-0000-00002B030000}"/>
    <cellStyle name="40% - Accent5 2 2 3 3" xfId="798" xr:uid="{00000000-0005-0000-0000-00002C030000}"/>
    <cellStyle name="40% - Accent5 2 2 4" xfId="275" xr:uid="{00000000-0005-0000-0000-00002D030000}"/>
    <cellStyle name="40% - Accent5 2 2 4 2" xfId="567" xr:uid="{00000000-0005-0000-0000-00002E030000}"/>
    <cellStyle name="40% - Accent5 2 2 4 3" xfId="799" xr:uid="{00000000-0005-0000-0000-00002F030000}"/>
    <cellStyle name="40% - Accent5 2 2 5" xfId="1036" xr:uid="{00000000-0005-0000-0000-000030030000}"/>
    <cellStyle name="40% - Accent5 2 2 6" xfId="1683" xr:uid="{00000000-0005-0000-0000-000031030000}"/>
    <cellStyle name="40% - Accent5 2 3" xfId="276" xr:uid="{00000000-0005-0000-0000-000032030000}"/>
    <cellStyle name="40% - Accent5 2 3 2" xfId="277" xr:uid="{00000000-0005-0000-0000-000033030000}"/>
    <cellStyle name="40% - Accent5 2 3 2 2" xfId="569" xr:uid="{00000000-0005-0000-0000-000034030000}"/>
    <cellStyle name="40% - Accent5 2 3 2 3" xfId="801" xr:uid="{00000000-0005-0000-0000-000035030000}"/>
    <cellStyle name="40% - Accent5 2 3 3" xfId="278" xr:uid="{00000000-0005-0000-0000-000036030000}"/>
    <cellStyle name="40% - Accent5 2 3 3 2" xfId="570" xr:uid="{00000000-0005-0000-0000-000037030000}"/>
    <cellStyle name="40% - Accent5 2 3 3 3" xfId="802" xr:uid="{00000000-0005-0000-0000-000038030000}"/>
    <cellStyle name="40% - Accent5 2 3 4" xfId="568" xr:uid="{00000000-0005-0000-0000-000039030000}"/>
    <cellStyle name="40% - Accent5 2 3 5" xfId="800" xr:uid="{00000000-0005-0000-0000-00003A030000}"/>
    <cellStyle name="40% - Accent5 2 4" xfId="279" xr:uid="{00000000-0005-0000-0000-00003B030000}"/>
    <cellStyle name="40% - Accent5 2 4 2" xfId="280" xr:uid="{00000000-0005-0000-0000-00003C030000}"/>
    <cellStyle name="40% - Accent5 2 4 2 2" xfId="572" xr:uid="{00000000-0005-0000-0000-00003D030000}"/>
    <cellStyle name="40% - Accent5 2 4 2 3" xfId="804" xr:uid="{00000000-0005-0000-0000-00003E030000}"/>
    <cellStyle name="40% - Accent5 2 4 3" xfId="281" xr:uid="{00000000-0005-0000-0000-00003F030000}"/>
    <cellStyle name="40% - Accent5 2 4 3 2" xfId="573" xr:uid="{00000000-0005-0000-0000-000040030000}"/>
    <cellStyle name="40% - Accent5 2 4 3 3" xfId="805" xr:uid="{00000000-0005-0000-0000-000041030000}"/>
    <cellStyle name="40% - Accent5 2 4 4" xfId="571" xr:uid="{00000000-0005-0000-0000-000042030000}"/>
    <cellStyle name="40% - Accent5 2 4 5" xfId="803" xr:uid="{00000000-0005-0000-0000-000043030000}"/>
    <cellStyle name="40% - Accent5 2 5" xfId="282" xr:uid="{00000000-0005-0000-0000-000044030000}"/>
    <cellStyle name="40% - Accent5 2 5 2" xfId="574" xr:uid="{00000000-0005-0000-0000-000045030000}"/>
    <cellStyle name="40% - Accent5 2 5 3" xfId="806" xr:uid="{00000000-0005-0000-0000-000046030000}"/>
    <cellStyle name="40% - Accent5 2 6" xfId="283" xr:uid="{00000000-0005-0000-0000-000047030000}"/>
    <cellStyle name="40% - Accent5 2 6 2" xfId="575" xr:uid="{00000000-0005-0000-0000-000048030000}"/>
    <cellStyle name="40% - Accent5 2 6 3" xfId="807" xr:uid="{00000000-0005-0000-0000-000049030000}"/>
    <cellStyle name="40% - Accent5 2 7" xfId="1037" xr:uid="{00000000-0005-0000-0000-00004A030000}"/>
    <cellStyle name="40% - Accent5 2 8" xfId="1038" xr:uid="{00000000-0005-0000-0000-00004B030000}"/>
    <cellStyle name="40% - Accent5 2 9" xfId="1261" xr:uid="{00000000-0005-0000-0000-00004C030000}"/>
    <cellStyle name="40% - Accent5 3" xfId="390" xr:uid="{00000000-0005-0000-0000-00004D030000}"/>
    <cellStyle name="40% - Accent5 3 2" xfId="654" xr:uid="{00000000-0005-0000-0000-00004E030000}"/>
    <cellStyle name="40% - Accent5 3 3" xfId="887" xr:uid="{00000000-0005-0000-0000-00004F030000}"/>
    <cellStyle name="40% - Accent5 3 4" xfId="1524" xr:uid="{00000000-0005-0000-0000-000050030000}"/>
    <cellStyle name="40% - Accent5 3 5" xfId="1794" xr:uid="{00000000-0005-0000-0000-000051030000}"/>
    <cellStyle name="40% - Accent5 4" xfId="915" xr:uid="{00000000-0005-0000-0000-000052030000}"/>
    <cellStyle name="40% - Accent5 5" xfId="1274" xr:uid="{00000000-0005-0000-0000-000053030000}"/>
    <cellStyle name="40% - Accent5 6" xfId="1345" xr:uid="{00000000-0005-0000-0000-000054030000}"/>
    <cellStyle name="40% - Accent5 7" xfId="1358" xr:uid="{00000000-0005-0000-0000-000055030000}"/>
    <cellStyle name="40% - Accent5 8" xfId="1376" xr:uid="{00000000-0005-0000-0000-000056030000}"/>
    <cellStyle name="40% - Accent5 9" xfId="1393" xr:uid="{00000000-0005-0000-0000-000057030000}"/>
    <cellStyle name="40% - Accent6" xfId="1249" builtinId="51" customBuiltin="1"/>
    <cellStyle name="40% - Accent6 10" xfId="1437" xr:uid="{00000000-0005-0000-0000-000059030000}"/>
    <cellStyle name="40% - Accent6 11" xfId="1468" xr:uid="{00000000-0005-0000-0000-00005A030000}"/>
    <cellStyle name="40% - Accent6 12" xfId="1499" xr:uid="{00000000-0005-0000-0000-00005B030000}"/>
    <cellStyle name="40% - Accent6 13" xfId="1546" xr:uid="{00000000-0005-0000-0000-00005C030000}"/>
    <cellStyle name="40% - Accent6 14" xfId="1559" xr:uid="{00000000-0005-0000-0000-00005D030000}"/>
    <cellStyle name="40% - Accent6 15" xfId="1574" xr:uid="{00000000-0005-0000-0000-00005E030000}"/>
    <cellStyle name="40% - Accent6 16" xfId="1600" xr:uid="{00000000-0005-0000-0000-00005F030000}"/>
    <cellStyle name="40% - Accent6 17" xfId="1636" xr:uid="{00000000-0005-0000-0000-000060030000}"/>
    <cellStyle name="40% - Accent6 18" xfId="1738" xr:uid="{00000000-0005-0000-0000-000061030000}"/>
    <cellStyle name="40% - Accent6 19" xfId="1764" xr:uid="{00000000-0005-0000-0000-000062030000}"/>
    <cellStyle name="40% - Accent6 2" xfId="28" xr:uid="{00000000-0005-0000-0000-000063030000}"/>
    <cellStyle name="40% - Accent6 2 10" xfId="1409" xr:uid="{00000000-0005-0000-0000-000064030000}"/>
    <cellStyle name="40% - Accent6 2 11" xfId="1451" xr:uid="{00000000-0005-0000-0000-000065030000}"/>
    <cellStyle name="40% - Accent6 2 12" xfId="1481" xr:uid="{00000000-0005-0000-0000-000066030000}"/>
    <cellStyle name="40% - Accent6 2 13" xfId="1513" xr:uid="{00000000-0005-0000-0000-000067030000}"/>
    <cellStyle name="40% - Accent6 2 14" xfId="1587" xr:uid="{00000000-0005-0000-0000-000068030000}"/>
    <cellStyle name="40% - Accent6 2 15" xfId="1671" xr:uid="{00000000-0005-0000-0000-000069030000}"/>
    <cellStyle name="40% - Accent6 2 16" xfId="1751" xr:uid="{00000000-0005-0000-0000-00006A030000}"/>
    <cellStyle name="40% - Accent6 2 17" xfId="1777" xr:uid="{00000000-0005-0000-0000-00006B030000}"/>
    <cellStyle name="40% - Accent6 2 2" xfId="90" xr:uid="{00000000-0005-0000-0000-00006C030000}"/>
    <cellStyle name="40% - Accent6 2 2 2" xfId="284" xr:uid="{00000000-0005-0000-0000-00006D030000}"/>
    <cellStyle name="40% - Accent6 2 2 2 2" xfId="285" xr:uid="{00000000-0005-0000-0000-00006E030000}"/>
    <cellStyle name="40% - Accent6 2 2 2 2 2" xfId="577" xr:uid="{00000000-0005-0000-0000-00006F030000}"/>
    <cellStyle name="40% - Accent6 2 2 2 2 3" xfId="809" xr:uid="{00000000-0005-0000-0000-000070030000}"/>
    <cellStyle name="40% - Accent6 2 2 2 3" xfId="286" xr:uid="{00000000-0005-0000-0000-000071030000}"/>
    <cellStyle name="40% - Accent6 2 2 2 3 2" xfId="578" xr:uid="{00000000-0005-0000-0000-000072030000}"/>
    <cellStyle name="40% - Accent6 2 2 2 3 3" xfId="810" xr:uid="{00000000-0005-0000-0000-000073030000}"/>
    <cellStyle name="40% - Accent6 2 2 2 4" xfId="576" xr:uid="{00000000-0005-0000-0000-000074030000}"/>
    <cellStyle name="40% - Accent6 2 2 2 5" xfId="808" xr:uid="{00000000-0005-0000-0000-000075030000}"/>
    <cellStyle name="40% - Accent6 2 2 3" xfId="287" xr:uid="{00000000-0005-0000-0000-000076030000}"/>
    <cellStyle name="40% - Accent6 2 2 3 2" xfId="579" xr:uid="{00000000-0005-0000-0000-000077030000}"/>
    <cellStyle name="40% - Accent6 2 2 3 3" xfId="811" xr:uid="{00000000-0005-0000-0000-000078030000}"/>
    <cellStyle name="40% - Accent6 2 2 4" xfId="288" xr:uid="{00000000-0005-0000-0000-000079030000}"/>
    <cellStyle name="40% - Accent6 2 2 4 2" xfId="580" xr:uid="{00000000-0005-0000-0000-00007A030000}"/>
    <cellStyle name="40% - Accent6 2 2 4 3" xfId="812" xr:uid="{00000000-0005-0000-0000-00007B030000}"/>
    <cellStyle name="40% - Accent6 2 2 5" xfId="1039" xr:uid="{00000000-0005-0000-0000-00007C030000}"/>
    <cellStyle name="40% - Accent6 2 2 6" xfId="1684" xr:uid="{00000000-0005-0000-0000-00007D030000}"/>
    <cellStyle name="40% - Accent6 2 3" xfId="289" xr:uid="{00000000-0005-0000-0000-00007E030000}"/>
    <cellStyle name="40% - Accent6 2 3 2" xfId="290" xr:uid="{00000000-0005-0000-0000-00007F030000}"/>
    <cellStyle name="40% - Accent6 2 3 2 2" xfId="582" xr:uid="{00000000-0005-0000-0000-000080030000}"/>
    <cellStyle name="40% - Accent6 2 3 2 3" xfId="814" xr:uid="{00000000-0005-0000-0000-000081030000}"/>
    <cellStyle name="40% - Accent6 2 3 3" xfId="291" xr:uid="{00000000-0005-0000-0000-000082030000}"/>
    <cellStyle name="40% - Accent6 2 3 3 2" xfId="583" xr:uid="{00000000-0005-0000-0000-000083030000}"/>
    <cellStyle name="40% - Accent6 2 3 3 3" xfId="815" xr:uid="{00000000-0005-0000-0000-000084030000}"/>
    <cellStyle name="40% - Accent6 2 3 4" xfId="581" xr:uid="{00000000-0005-0000-0000-000085030000}"/>
    <cellStyle name="40% - Accent6 2 3 5" xfId="813" xr:uid="{00000000-0005-0000-0000-000086030000}"/>
    <cellStyle name="40% - Accent6 2 4" xfId="292" xr:uid="{00000000-0005-0000-0000-000087030000}"/>
    <cellStyle name="40% - Accent6 2 4 2" xfId="293" xr:uid="{00000000-0005-0000-0000-000088030000}"/>
    <cellStyle name="40% - Accent6 2 4 2 2" xfId="585" xr:uid="{00000000-0005-0000-0000-000089030000}"/>
    <cellStyle name="40% - Accent6 2 4 2 3" xfId="817" xr:uid="{00000000-0005-0000-0000-00008A030000}"/>
    <cellStyle name="40% - Accent6 2 4 3" xfId="294" xr:uid="{00000000-0005-0000-0000-00008B030000}"/>
    <cellStyle name="40% - Accent6 2 4 3 2" xfId="586" xr:uid="{00000000-0005-0000-0000-00008C030000}"/>
    <cellStyle name="40% - Accent6 2 4 3 3" xfId="818" xr:uid="{00000000-0005-0000-0000-00008D030000}"/>
    <cellStyle name="40% - Accent6 2 4 4" xfId="584" xr:uid="{00000000-0005-0000-0000-00008E030000}"/>
    <cellStyle name="40% - Accent6 2 4 5" xfId="816" xr:uid="{00000000-0005-0000-0000-00008F030000}"/>
    <cellStyle name="40% - Accent6 2 5" xfId="295" xr:uid="{00000000-0005-0000-0000-000090030000}"/>
    <cellStyle name="40% - Accent6 2 5 2" xfId="587" xr:uid="{00000000-0005-0000-0000-000091030000}"/>
    <cellStyle name="40% - Accent6 2 5 3" xfId="819" xr:uid="{00000000-0005-0000-0000-000092030000}"/>
    <cellStyle name="40% - Accent6 2 6" xfId="296" xr:uid="{00000000-0005-0000-0000-000093030000}"/>
    <cellStyle name="40% - Accent6 2 6 2" xfId="588" xr:uid="{00000000-0005-0000-0000-000094030000}"/>
    <cellStyle name="40% - Accent6 2 6 3" xfId="820" xr:uid="{00000000-0005-0000-0000-000095030000}"/>
    <cellStyle name="40% - Accent6 2 7" xfId="1040" xr:uid="{00000000-0005-0000-0000-000096030000}"/>
    <cellStyle name="40% - Accent6 2 8" xfId="1041" xr:uid="{00000000-0005-0000-0000-000097030000}"/>
    <cellStyle name="40% - Accent6 2 9" xfId="1263" xr:uid="{00000000-0005-0000-0000-000098030000}"/>
    <cellStyle name="40% - Accent6 3" xfId="391" xr:uid="{00000000-0005-0000-0000-000099030000}"/>
    <cellStyle name="40% - Accent6 3 2" xfId="655" xr:uid="{00000000-0005-0000-0000-00009A030000}"/>
    <cellStyle name="40% - Accent6 3 3" xfId="888" xr:uid="{00000000-0005-0000-0000-00009B030000}"/>
    <cellStyle name="40% - Accent6 3 4" xfId="1526" xr:uid="{00000000-0005-0000-0000-00009C030000}"/>
    <cellStyle name="40% - Accent6 3 5" xfId="1796" xr:uid="{00000000-0005-0000-0000-00009D030000}"/>
    <cellStyle name="40% - Accent6 4" xfId="916" xr:uid="{00000000-0005-0000-0000-00009E030000}"/>
    <cellStyle name="40% - Accent6 5" xfId="1276" xr:uid="{00000000-0005-0000-0000-00009F030000}"/>
    <cellStyle name="40% - Accent6 6" xfId="1347" xr:uid="{00000000-0005-0000-0000-0000A0030000}"/>
    <cellStyle name="40% - Accent6 7" xfId="1360" xr:uid="{00000000-0005-0000-0000-0000A1030000}"/>
    <cellStyle name="40% - Accent6 8" xfId="1378" xr:uid="{00000000-0005-0000-0000-0000A2030000}"/>
    <cellStyle name="40% - Accent6 9" xfId="1396" xr:uid="{00000000-0005-0000-0000-0000A3030000}"/>
    <cellStyle name="40% - Акцент1 2" xfId="917" xr:uid="{00000000-0005-0000-0000-0000A4030000}"/>
    <cellStyle name="40% — акцент1 2" xfId="918" xr:uid="{00000000-0005-0000-0000-0000A5030000}"/>
    <cellStyle name="40% - Акцент1 3" xfId="1042" xr:uid="{00000000-0005-0000-0000-0000A6030000}"/>
    <cellStyle name="40% - Акцент2 2" xfId="919" xr:uid="{00000000-0005-0000-0000-0000A7030000}"/>
    <cellStyle name="40% — акцент2 2" xfId="920" xr:uid="{00000000-0005-0000-0000-0000A8030000}"/>
    <cellStyle name="40% - Акцент2 3" xfId="1043" xr:uid="{00000000-0005-0000-0000-0000A9030000}"/>
    <cellStyle name="40% - Акцент3 2" xfId="921" xr:uid="{00000000-0005-0000-0000-0000AA030000}"/>
    <cellStyle name="40% — акцент3 2" xfId="922" xr:uid="{00000000-0005-0000-0000-0000AB030000}"/>
    <cellStyle name="40% - Акцент3 3" xfId="1044" xr:uid="{00000000-0005-0000-0000-0000AC030000}"/>
    <cellStyle name="40% - Акцент4 2" xfId="923" xr:uid="{00000000-0005-0000-0000-0000AD030000}"/>
    <cellStyle name="40% — акцент4 2" xfId="924" xr:uid="{00000000-0005-0000-0000-0000AE030000}"/>
    <cellStyle name="40% - Акцент4 3" xfId="1045" xr:uid="{00000000-0005-0000-0000-0000AF030000}"/>
    <cellStyle name="40% - Акцент5 2" xfId="925" xr:uid="{00000000-0005-0000-0000-0000B0030000}"/>
    <cellStyle name="40% — акцент5 2" xfId="926" xr:uid="{00000000-0005-0000-0000-0000B1030000}"/>
    <cellStyle name="40% - Акцент5 3" xfId="1046" xr:uid="{00000000-0005-0000-0000-0000B2030000}"/>
    <cellStyle name="40% - Акцент6 2" xfId="927" xr:uid="{00000000-0005-0000-0000-0000B3030000}"/>
    <cellStyle name="40% — акцент6 2" xfId="928" xr:uid="{00000000-0005-0000-0000-0000B4030000}"/>
    <cellStyle name="40% - Акцент6 3" xfId="1047" xr:uid="{00000000-0005-0000-0000-0000B5030000}"/>
    <cellStyle name="60% - Accent1" xfId="1329" builtinId="32" customBuiltin="1"/>
    <cellStyle name="60% - Accent1 2" xfId="29" xr:uid="{00000000-0005-0000-0000-0000B7030000}"/>
    <cellStyle name="60% - Accent1 2 2" xfId="91" xr:uid="{00000000-0005-0000-0000-0000B8030000}"/>
    <cellStyle name="60% - Accent1 2 2 2" xfId="1048" xr:uid="{00000000-0005-0000-0000-0000B9030000}"/>
    <cellStyle name="60% - Accent1 2 2 3" xfId="1685" xr:uid="{00000000-0005-0000-0000-0000BA030000}"/>
    <cellStyle name="60% - Accent1 2 3" xfId="1049" xr:uid="{00000000-0005-0000-0000-0000BB030000}"/>
    <cellStyle name="60% - Accent1 2 4" xfId="1414" xr:uid="{00000000-0005-0000-0000-0000BC030000}"/>
    <cellStyle name="60% - Accent1 3" xfId="392" xr:uid="{00000000-0005-0000-0000-0000BD030000}"/>
    <cellStyle name="60% - Accent1 3 2" xfId="1652" xr:uid="{00000000-0005-0000-0000-0000BE030000}"/>
    <cellStyle name="60% - Accent1 4" xfId="1412" xr:uid="{00000000-0005-0000-0000-0000BF030000}"/>
    <cellStyle name="60% - Accent1 5" xfId="1423" xr:uid="{00000000-0005-0000-0000-0000C0030000}"/>
    <cellStyle name="60% - Accent1 6" xfId="1485" xr:uid="{00000000-0005-0000-0000-0000C1030000}"/>
    <cellStyle name="60% - Accent1 7" xfId="1778" xr:uid="{00000000-0005-0000-0000-0000C2030000}"/>
    <cellStyle name="60% - Accent2" xfId="1330" builtinId="36" customBuiltin="1"/>
    <cellStyle name="60% - Accent2 2" xfId="30" xr:uid="{00000000-0005-0000-0000-0000C4030000}"/>
    <cellStyle name="60% - Accent2 2 2" xfId="92" xr:uid="{00000000-0005-0000-0000-0000C5030000}"/>
    <cellStyle name="60% - Accent2 2 2 2" xfId="1050" xr:uid="{00000000-0005-0000-0000-0000C6030000}"/>
    <cellStyle name="60% - Accent2 2 2 3" xfId="1686" xr:uid="{00000000-0005-0000-0000-0000C7030000}"/>
    <cellStyle name="60% - Accent2 2 3" xfId="1051" xr:uid="{00000000-0005-0000-0000-0000C8030000}"/>
    <cellStyle name="60% - Accent2 2 4" xfId="1415" xr:uid="{00000000-0005-0000-0000-0000C9030000}"/>
    <cellStyle name="60% - Accent2 3" xfId="393" xr:uid="{00000000-0005-0000-0000-0000CA030000}"/>
    <cellStyle name="60% - Accent2 3 2" xfId="1653" xr:uid="{00000000-0005-0000-0000-0000CB030000}"/>
    <cellStyle name="60% - Accent2 4" xfId="1387" xr:uid="{00000000-0005-0000-0000-0000CC030000}"/>
    <cellStyle name="60% - Accent2 5" xfId="1426" xr:uid="{00000000-0005-0000-0000-0000CD030000}"/>
    <cellStyle name="60% - Accent2 6" xfId="1488" xr:uid="{00000000-0005-0000-0000-0000CE030000}"/>
    <cellStyle name="60% - Accent2 7" xfId="1779" xr:uid="{00000000-0005-0000-0000-0000CF030000}"/>
    <cellStyle name="60% - Accent3" xfId="1331" builtinId="40" customBuiltin="1"/>
    <cellStyle name="60% - Accent3 2" xfId="31" xr:uid="{00000000-0005-0000-0000-0000D1030000}"/>
    <cellStyle name="60% - Accent3 2 2" xfId="93" xr:uid="{00000000-0005-0000-0000-0000D2030000}"/>
    <cellStyle name="60% - Accent3 2 2 2" xfId="1052" xr:uid="{00000000-0005-0000-0000-0000D3030000}"/>
    <cellStyle name="60% - Accent3 2 2 3" xfId="1687" xr:uid="{00000000-0005-0000-0000-0000D4030000}"/>
    <cellStyle name="60% - Accent3 2 3" xfId="1053" xr:uid="{00000000-0005-0000-0000-0000D5030000}"/>
    <cellStyle name="60% - Accent3 2 4" xfId="1416" xr:uid="{00000000-0005-0000-0000-0000D6030000}"/>
    <cellStyle name="60% - Accent3 3" xfId="394" xr:uid="{00000000-0005-0000-0000-0000D7030000}"/>
    <cellStyle name="60% - Accent3 3 2" xfId="1654" xr:uid="{00000000-0005-0000-0000-0000D8030000}"/>
    <cellStyle name="60% - Accent3 4" xfId="1391" xr:uid="{00000000-0005-0000-0000-0000D9030000}"/>
    <cellStyle name="60% - Accent3 5" xfId="1429" xr:uid="{00000000-0005-0000-0000-0000DA030000}"/>
    <cellStyle name="60% - Accent3 6" xfId="1491" xr:uid="{00000000-0005-0000-0000-0000DB030000}"/>
    <cellStyle name="60% - Accent3 7" xfId="1780" xr:uid="{00000000-0005-0000-0000-0000DC030000}"/>
    <cellStyle name="60% - Accent4" xfId="1332" builtinId="44" customBuiltin="1"/>
    <cellStyle name="60% - Accent4 2" xfId="32" xr:uid="{00000000-0005-0000-0000-0000DE030000}"/>
    <cellStyle name="60% - Accent4 2 2" xfId="94" xr:uid="{00000000-0005-0000-0000-0000DF030000}"/>
    <cellStyle name="60% - Accent4 2 2 2" xfId="1054" xr:uid="{00000000-0005-0000-0000-0000E0030000}"/>
    <cellStyle name="60% - Accent4 2 2 3" xfId="1688" xr:uid="{00000000-0005-0000-0000-0000E1030000}"/>
    <cellStyle name="60% - Accent4 2 3" xfId="1055" xr:uid="{00000000-0005-0000-0000-0000E2030000}"/>
    <cellStyle name="60% - Accent4 2 4" xfId="1417" xr:uid="{00000000-0005-0000-0000-0000E3030000}"/>
    <cellStyle name="60% - Accent4 3" xfId="395" xr:uid="{00000000-0005-0000-0000-0000E4030000}"/>
    <cellStyle name="60% - Accent4 3 2" xfId="1655" xr:uid="{00000000-0005-0000-0000-0000E5030000}"/>
    <cellStyle name="60% - Accent4 4" xfId="1411" xr:uid="{00000000-0005-0000-0000-0000E6030000}"/>
    <cellStyle name="60% - Accent4 5" xfId="1432" xr:uid="{00000000-0005-0000-0000-0000E7030000}"/>
    <cellStyle name="60% - Accent4 6" xfId="1494" xr:uid="{00000000-0005-0000-0000-0000E8030000}"/>
    <cellStyle name="60% - Accent4 7" xfId="1781" xr:uid="{00000000-0005-0000-0000-0000E9030000}"/>
    <cellStyle name="60% - Accent5" xfId="1333" builtinId="48" customBuiltin="1"/>
    <cellStyle name="60% - Accent5 2" xfId="33" xr:uid="{00000000-0005-0000-0000-0000EB030000}"/>
    <cellStyle name="60% - Accent5 2 2" xfId="95" xr:uid="{00000000-0005-0000-0000-0000EC030000}"/>
    <cellStyle name="60% - Accent5 2 2 2" xfId="1056" xr:uid="{00000000-0005-0000-0000-0000ED030000}"/>
    <cellStyle name="60% - Accent5 2 2 3" xfId="1689" xr:uid="{00000000-0005-0000-0000-0000EE030000}"/>
    <cellStyle name="60% - Accent5 2 3" xfId="1057" xr:uid="{00000000-0005-0000-0000-0000EF030000}"/>
    <cellStyle name="60% - Accent5 2 4" xfId="1418" xr:uid="{00000000-0005-0000-0000-0000F0030000}"/>
    <cellStyle name="60% - Accent5 3" xfId="396" xr:uid="{00000000-0005-0000-0000-0000F1030000}"/>
    <cellStyle name="60% - Accent5 3 2" xfId="1656" xr:uid="{00000000-0005-0000-0000-0000F2030000}"/>
    <cellStyle name="60% - Accent5 4" xfId="1390" xr:uid="{00000000-0005-0000-0000-0000F3030000}"/>
    <cellStyle name="60% - Accent5 5" xfId="1435" xr:uid="{00000000-0005-0000-0000-0000F4030000}"/>
    <cellStyle name="60% - Accent5 6" xfId="1497" xr:uid="{00000000-0005-0000-0000-0000F5030000}"/>
    <cellStyle name="60% - Accent5 7" xfId="1782" xr:uid="{00000000-0005-0000-0000-0000F6030000}"/>
    <cellStyle name="60% - Accent6" xfId="1334" builtinId="52" customBuiltin="1"/>
    <cellStyle name="60% - Accent6 2" xfId="34" xr:uid="{00000000-0005-0000-0000-0000F8030000}"/>
    <cellStyle name="60% - Accent6 2 2" xfId="96" xr:uid="{00000000-0005-0000-0000-0000F9030000}"/>
    <cellStyle name="60% - Accent6 2 2 2" xfId="1058" xr:uid="{00000000-0005-0000-0000-0000FA030000}"/>
    <cellStyle name="60% - Accent6 2 2 3" xfId="1690" xr:uid="{00000000-0005-0000-0000-0000FB030000}"/>
    <cellStyle name="60% - Accent6 2 3" xfId="1059" xr:uid="{00000000-0005-0000-0000-0000FC030000}"/>
    <cellStyle name="60% - Accent6 2 4" xfId="1419" xr:uid="{00000000-0005-0000-0000-0000FD030000}"/>
    <cellStyle name="60% - Accent6 3" xfId="397" xr:uid="{00000000-0005-0000-0000-0000FE030000}"/>
    <cellStyle name="60% - Accent6 3 2" xfId="1657" xr:uid="{00000000-0005-0000-0000-0000FF030000}"/>
    <cellStyle name="60% - Accent6 4" xfId="1394" xr:uid="{00000000-0005-0000-0000-000000040000}"/>
    <cellStyle name="60% - Accent6 5" xfId="1438" xr:uid="{00000000-0005-0000-0000-000001040000}"/>
    <cellStyle name="60% - Accent6 6" xfId="1500" xr:uid="{00000000-0005-0000-0000-000002040000}"/>
    <cellStyle name="60% - Accent6 7" xfId="1783" xr:uid="{00000000-0005-0000-0000-000003040000}"/>
    <cellStyle name="60% - Акцент1 2" xfId="929" xr:uid="{00000000-0005-0000-0000-000004040000}"/>
    <cellStyle name="60% — акцент1 2" xfId="930" xr:uid="{00000000-0005-0000-0000-000005040000}"/>
    <cellStyle name="60% - Акцент2 2" xfId="931" xr:uid="{00000000-0005-0000-0000-000006040000}"/>
    <cellStyle name="60% — акцент2 2" xfId="932" xr:uid="{00000000-0005-0000-0000-000007040000}"/>
    <cellStyle name="60% - Акцент3 2" xfId="933" xr:uid="{00000000-0005-0000-0000-000008040000}"/>
    <cellStyle name="60% — акцент3 2" xfId="934" xr:uid="{00000000-0005-0000-0000-000009040000}"/>
    <cellStyle name="60% - Акцент4 2" xfId="935" xr:uid="{00000000-0005-0000-0000-00000A040000}"/>
    <cellStyle name="60% — акцент4 2" xfId="936" xr:uid="{00000000-0005-0000-0000-00000B040000}"/>
    <cellStyle name="60% - Акцент5 2" xfId="937" xr:uid="{00000000-0005-0000-0000-00000C040000}"/>
    <cellStyle name="60% — акцент5 2" xfId="938" xr:uid="{00000000-0005-0000-0000-00000D040000}"/>
    <cellStyle name="60% - Акцент6 2" xfId="939" xr:uid="{00000000-0005-0000-0000-00000E040000}"/>
    <cellStyle name="60% — акцент6 2" xfId="940" xr:uid="{00000000-0005-0000-0000-00000F040000}"/>
    <cellStyle name="Accent1" xfId="1232" builtinId="29" customBuiltin="1"/>
    <cellStyle name="Accent1 2" xfId="35" xr:uid="{00000000-0005-0000-0000-000011040000}"/>
    <cellStyle name="Accent1 2 2" xfId="97" xr:uid="{00000000-0005-0000-0000-000012040000}"/>
    <cellStyle name="Accent1 2 2 2" xfId="1060" xr:uid="{00000000-0005-0000-0000-000013040000}"/>
    <cellStyle name="Accent1 2 3" xfId="1061" xr:uid="{00000000-0005-0000-0000-000014040000}"/>
    <cellStyle name="Accent1 2 4" xfId="1691" xr:uid="{00000000-0005-0000-0000-000015040000}"/>
    <cellStyle name="Accent1 3" xfId="398" xr:uid="{00000000-0005-0000-0000-000016040000}"/>
    <cellStyle name="Accent2" xfId="1235" builtinId="33" customBuiltin="1"/>
    <cellStyle name="Accent2 2" xfId="36" xr:uid="{00000000-0005-0000-0000-000018040000}"/>
    <cellStyle name="Accent2 2 2" xfId="98" xr:uid="{00000000-0005-0000-0000-000019040000}"/>
    <cellStyle name="Accent2 2 2 2" xfId="1062" xr:uid="{00000000-0005-0000-0000-00001A040000}"/>
    <cellStyle name="Accent2 2 3" xfId="1063" xr:uid="{00000000-0005-0000-0000-00001B040000}"/>
    <cellStyle name="Accent2 2 4" xfId="1692" xr:uid="{00000000-0005-0000-0000-00001C040000}"/>
    <cellStyle name="Accent2 3" xfId="399" xr:uid="{00000000-0005-0000-0000-00001D040000}"/>
    <cellStyle name="Accent3" xfId="1238" builtinId="37" customBuiltin="1"/>
    <cellStyle name="Accent3 2" xfId="37" xr:uid="{00000000-0005-0000-0000-00001F040000}"/>
    <cellStyle name="Accent3 2 2" xfId="99" xr:uid="{00000000-0005-0000-0000-000020040000}"/>
    <cellStyle name="Accent3 2 2 2" xfId="1064" xr:uid="{00000000-0005-0000-0000-000021040000}"/>
    <cellStyle name="Accent3 2 3" xfId="1065" xr:uid="{00000000-0005-0000-0000-000022040000}"/>
    <cellStyle name="Accent3 2 4" xfId="1693" xr:uid="{00000000-0005-0000-0000-000023040000}"/>
    <cellStyle name="Accent3 3" xfId="400" xr:uid="{00000000-0005-0000-0000-000024040000}"/>
    <cellStyle name="Accent4" xfId="1241" builtinId="41" customBuiltin="1"/>
    <cellStyle name="Accent4 2" xfId="38" xr:uid="{00000000-0005-0000-0000-000026040000}"/>
    <cellStyle name="Accent4 2 2" xfId="100" xr:uid="{00000000-0005-0000-0000-000027040000}"/>
    <cellStyle name="Accent4 2 2 2" xfId="1066" xr:uid="{00000000-0005-0000-0000-000028040000}"/>
    <cellStyle name="Accent4 2 3" xfId="1067" xr:uid="{00000000-0005-0000-0000-000029040000}"/>
    <cellStyle name="Accent4 2 4" xfId="1694" xr:uid="{00000000-0005-0000-0000-00002A040000}"/>
    <cellStyle name="Accent4 3" xfId="401" xr:uid="{00000000-0005-0000-0000-00002B040000}"/>
    <cellStyle name="Accent5" xfId="1244" builtinId="45" customBuiltin="1"/>
    <cellStyle name="Accent5 2" xfId="39" xr:uid="{00000000-0005-0000-0000-00002D040000}"/>
    <cellStyle name="Accent5 2 2" xfId="101" xr:uid="{00000000-0005-0000-0000-00002E040000}"/>
    <cellStyle name="Accent5 2 2 2" xfId="1068" xr:uid="{00000000-0005-0000-0000-00002F040000}"/>
    <cellStyle name="Accent5 2 3" xfId="1069" xr:uid="{00000000-0005-0000-0000-000030040000}"/>
    <cellStyle name="Accent5 2 4" xfId="1695" xr:uid="{00000000-0005-0000-0000-000031040000}"/>
    <cellStyle name="Accent5 3" xfId="402" xr:uid="{00000000-0005-0000-0000-000032040000}"/>
    <cellStyle name="Accent6" xfId="1247" builtinId="49" customBuiltin="1"/>
    <cellStyle name="Accent6 2" xfId="40" xr:uid="{00000000-0005-0000-0000-000034040000}"/>
    <cellStyle name="Accent6 2 2" xfId="102" xr:uid="{00000000-0005-0000-0000-000035040000}"/>
    <cellStyle name="Accent6 2 2 2" xfId="1070" xr:uid="{00000000-0005-0000-0000-000036040000}"/>
    <cellStyle name="Accent6 2 3" xfId="1071" xr:uid="{00000000-0005-0000-0000-000037040000}"/>
    <cellStyle name="Accent6 2 4" xfId="1696" xr:uid="{00000000-0005-0000-0000-000038040000}"/>
    <cellStyle name="Accent6 3" xfId="403" xr:uid="{00000000-0005-0000-0000-000039040000}"/>
    <cellStyle name="Bad" xfId="1223" builtinId="27" customBuiltin="1"/>
    <cellStyle name="Bad 2" xfId="41" xr:uid="{00000000-0005-0000-0000-00003B040000}"/>
    <cellStyle name="Bad 2 2" xfId="103" xr:uid="{00000000-0005-0000-0000-00003C040000}"/>
    <cellStyle name="Bad 2 2 2" xfId="1072" xr:uid="{00000000-0005-0000-0000-00003D040000}"/>
    <cellStyle name="Bad 2 3" xfId="1073" xr:uid="{00000000-0005-0000-0000-00003E040000}"/>
    <cellStyle name="Bad 2 4" xfId="1697" xr:uid="{00000000-0005-0000-0000-00003F040000}"/>
    <cellStyle name="Bad 3" xfId="404" xr:uid="{00000000-0005-0000-0000-000040040000}"/>
    <cellStyle name="Calculation" xfId="1226" builtinId="22" customBuiltin="1"/>
    <cellStyle name="Calculation 2" xfId="42" xr:uid="{00000000-0005-0000-0000-000042040000}"/>
    <cellStyle name="Calculation 2 2" xfId="104" xr:uid="{00000000-0005-0000-0000-000043040000}"/>
    <cellStyle name="Calculation 2 2 2" xfId="425" xr:uid="{00000000-0005-0000-0000-000044040000}"/>
    <cellStyle name="Calculation 2 2 2 2" xfId="1074" xr:uid="{00000000-0005-0000-0000-000045040000}"/>
    <cellStyle name="Calculation 2 2 2 3" xfId="1075" xr:uid="{00000000-0005-0000-0000-000046040000}"/>
    <cellStyle name="Calculation 2 2 2 4" xfId="1076" xr:uid="{00000000-0005-0000-0000-000047040000}"/>
    <cellStyle name="Calculation 2 2 3" xfId="821" xr:uid="{00000000-0005-0000-0000-000048040000}"/>
    <cellStyle name="Calculation 2 2 4" xfId="1077" xr:uid="{00000000-0005-0000-0000-000049040000}"/>
    <cellStyle name="Calculation 2 2 5" xfId="1078" xr:uid="{00000000-0005-0000-0000-00004A040000}"/>
    <cellStyle name="Calculation 2 3" xfId="1079" xr:uid="{00000000-0005-0000-0000-00004B040000}"/>
    <cellStyle name="Calculation 2 4" xfId="1279" xr:uid="{00000000-0005-0000-0000-00004C040000}"/>
    <cellStyle name="Calculation 2 5" xfId="1698" xr:uid="{00000000-0005-0000-0000-00004D040000}"/>
    <cellStyle name="Calculation 3" xfId="405" xr:uid="{00000000-0005-0000-0000-00004E040000}"/>
    <cellStyle name="Check Cell" xfId="1228" builtinId="23" customBuiltin="1"/>
    <cellStyle name="Check Cell 2" xfId="43" xr:uid="{00000000-0005-0000-0000-000050040000}"/>
    <cellStyle name="Check Cell 2 2" xfId="105" xr:uid="{00000000-0005-0000-0000-000051040000}"/>
    <cellStyle name="Check Cell 2 2 2" xfId="1080" xr:uid="{00000000-0005-0000-0000-000052040000}"/>
    <cellStyle name="Check Cell 2 3" xfId="1081" xr:uid="{00000000-0005-0000-0000-000053040000}"/>
    <cellStyle name="Check Cell 2 4" xfId="1699" xr:uid="{00000000-0005-0000-0000-000054040000}"/>
    <cellStyle name="Check Cell 3" xfId="406" xr:uid="{00000000-0005-0000-0000-000055040000}"/>
    <cellStyle name="Comma" xfId="1362" builtinId="3"/>
    <cellStyle name="Comma 10" xfId="420" xr:uid="{00000000-0005-0000-0000-000057040000}"/>
    <cellStyle name="Comma 11" xfId="1410" xr:uid="{00000000-0005-0000-0000-000058040000}"/>
    <cellStyle name="Comma 12" xfId="1363" xr:uid="{00000000-0005-0000-0000-000059040000}"/>
    <cellStyle name="Comma 13" xfId="1617" xr:uid="{00000000-0005-0000-0000-00005A040000}"/>
    <cellStyle name="Comma 13 2" xfId="1293" xr:uid="{00000000-0005-0000-0000-00005B040000}"/>
    <cellStyle name="Comma 15" xfId="1082" xr:uid="{00000000-0005-0000-0000-00005C040000}"/>
    <cellStyle name="Comma 19" xfId="1305" xr:uid="{00000000-0005-0000-0000-00005D040000}"/>
    <cellStyle name="Comma 2" xfId="9" xr:uid="{00000000-0005-0000-0000-00005E040000}"/>
    <cellStyle name="Comma 2 2" xfId="71" xr:uid="{00000000-0005-0000-0000-00005F040000}"/>
    <cellStyle name="Comma 2 2 2" xfId="106" xr:uid="{00000000-0005-0000-0000-000060040000}"/>
    <cellStyle name="Comma 2 2 2 2" xfId="297" xr:uid="{00000000-0005-0000-0000-000061040000}"/>
    <cellStyle name="Comma 2 2 2 3" xfId="995" xr:uid="{00000000-0005-0000-0000-000062040000}"/>
    <cellStyle name="Comma 2 2 2 4" xfId="1641" xr:uid="{00000000-0005-0000-0000-000063040000}"/>
    <cellStyle name="Comma 2 2 3" xfId="1083" xr:uid="{00000000-0005-0000-0000-000064040000}"/>
    <cellStyle name="Comma 2 3" xfId="74" xr:uid="{00000000-0005-0000-0000-000065040000}"/>
    <cellStyle name="Comma 2 3 2" xfId="298" xr:uid="{00000000-0005-0000-0000-000066040000}"/>
    <cellStyle name="Comma 2 3 2 2" xfId="1624" xr:uid="{00000000-0005-0000-0000-000067040000}"/>
    <cellStyle name="Comma 2 3 3" xfId="1605" xr:uid="{00000000-0005-0000-0000-000068040000}"/>
    <cellStyle name="Comma 2 4" xfId="67" xr:uid="{00000000-0005-0000-0000-000069040000}"/>
    <cellStyle name="Comma 2 4 2" xfId="1701" xr:uid="{00000000-0005-0000-0000-00006A040000}"/>
    <cellStyle name="Comma 2 5" xfId="16" xr:uid="{00000000-0005-0000-0000-00006B040000}"/>
    <cellStyle name="Comma 2 6" xfId="1453" xr:uid="{00000000-0005-0000-0000-00006C040000}"/>
    <cellStyle name="Comma 3" xfId="11" xr:uid="{00000000-0005-0000-0000-00006D040000}"/>
    <cellStyle name="Comma 3 2" xfId="107" xr:uid="{00000000-0005-0000-0000-00006E040000}"/>
    <cellStyle name="Comma 3 2 2" xfId="299" xr:uid="{00000000-0005-0000-0000-00006F040000}"/>
    <cellStyle name="Comma 3 2 2 2" xfId="300" xr:uid="{00000000-0005-0000-0000-000070040000}"/>
    <cellStyle name="Comma 3 2 2 2 2" xfId="1084" xr:uid="{00000000-0005-0000-0000-000071040000}"/>
    <cellStyle name="Comma 3 2 2 2 2 2" xfId="1326" xr:uid="{00000000-0005-0000-0000-000072040000}"/>
    <cellStyle name="Comma 3 2 2 2 3" xfId="1302" xr:uid="{00000000-0005-0000-0000-000073040000}"/>
    <cellStyle name="Comma 3 2 2 3" xfId="1085" xr:uid="{00000000-0005-0000-0000-000074040000}"/>
    <cellStyle name="Comma 3 2 2 3 2" xfId="1316" xr:uid="{00000000-0005-0000-0000-000075040000}"/>
    <cellStyle name="Comma 3 2 2 4" xfId="1290" xr:uid="{00000000-0005-0000-0000-000076040000}"/>
    <cellStyle name="Comma 3 2 3" xfId="426" xr:uid="{00000000-0005-0000-0000-000077040000}"/>
    <cellStyle name="Comma 3 2 3 2" xfId="1320" xr:uid="{00000000-0005-0000-0000-000078040000}"/>
    <cellStyle name="Comma 3 2 3 3" xfId="1296" xr:uid="{00000000-0005-0000-0000-000079040000}"/>
    <cellStyle name="Comma 3 2 4" xfId="662" xr:uid="{00000000-0005-0000-0000-00007A040000}"/>
    <cellStyle name="Comma 3 2 4 2" xfId="1310" xr:uid="{00000000-0005-0000-0000-00007B040000}"/>
    <cellStyle name="Comma 3 2 5" xfId="1086" xr:uid="{00000000-0005-0000-0000-00007C040000}"/>
    <cellStyle name="Comma 3 2 6" xfId="1280" xr:uid="{00000000-0005-0000-0000-00007D040000}"/>
    <cellStyle name="Comma 3 3" xfId="70" xr:uid="{00000000-0005-0000-0000-00007E040000}"/>
    <cellStyle name="Comma 3 3 2" xfId="1702" xr:uid="{00000000-0005-0000-0000-00007F040000}"/>
    <cellStyle name="Comma 3 4" xfId="1087" xr:uid="{00000000-0005-0000-0000-000080040000}"/>
    <cellStyle name="Comma 4" xfId="73" xr:uid="{00000000-0005-0000-0000-000081040000}"/>
    <cellStyle name="Comma 4 2" xfId="301" xr:uid="{00000000-0005-0000-0000-000082040000}"/>
    <cellStyle name="Comma 4 2 2" xfId="302" xr:uid="{00000000-0005-0000-0000-000083040000}"/>
    <cellStyle name="Comma 4 2 3" xfId="1620" xr:uid="{00000000-0005-0000-0000-000084040000}"/>
    <cellStyle name="Comma 4 3" xfId="303" xr:uid="{00000000-0005-0000-0000-000085040000}"/>
    <cellStyle name="Comma 4 3 2" xfId="304" xr:uid="{00000000-0005-0000-0000-000086040000}"/>
    <cellStyle name="Comma 4 4" xfId="1088" xr:uid="{00000000-0005-0000-0000-000087040000}"/>
    <cellStyle name="Comma 4 5" xfId="1089" xr:uid="{00000000-0005-0000-0000-000088040000}"/>
    <cellStyle name="Comma 5" xfId="65" xr:uid="{00000000-0005-0000-0000-000089040000}"/>
    <cellStyle name="Comma 5 2" xfId="305" xr:uid="{00000000-0005-0000-0000-00008A040000}"/>
    <cellStyle name="Comma 5 2 2" xfId="306" xr:uid="{00000000-0005-0000-0000-00008B040000}"/>
    <cellStyle name="Comma 5 2 2 2" xfId="1319" xr:uid="{00000000-0005-0000-0000-00008C040000}"/>
    <cellStyle name="Comma 5 2 3" xfId="1090" xr:uid="{00000000-0005-0000-0000-00008D040000}"/>
    <cellStyle name="Comma 5 2 4" xfId="1295" xr:uid="{00000000-0005-0000-0000-00008E040000}"/>
    <cellStyle name="Comma 5 3" xfId="424" xr:uid="{00000000-0005-0000-0000-00008F040000}"/>
    <cellStyle name="Comma 5 3 2" xfId="1091" xr:uid="{00000000-0005-0000-0000-000090040000}"/>
    <cellStyle name="Comma 5 3 3" xfId="1309" xr:uid="{00000000-0005-0000-0000-000091040000}"/>
    <cellStyle name="Comma 5 4" xfId="659" xr:uid="{00000000-0005-0000-0000-000092040000}"/>
    <cellStyle name="Comma 5 5" xfId="1278" xr:uid="{00000000-0005-0000-0000-000093040000}"/>
    <cellStyle name="Comma 5 6" xfId="1615" xr:uid="{00000000-0005-0000-0000-000094040000}"/>
    <cellStyle name="Comma 6" xfId="14" xr:uid="{00000000-0005-0000-0000-000095040000}"/>
    <cellStyle name="Comma 6 10" xfId="657" xr:uid="{00000000-0005-0000-0000-000096040000}"/>
    <cellStyle name="Comma 6 11" xfId="1289" xr:uid="{00000000-0005-0000-0000-000097040000}"/>
    <cellStyle name="Comma 6 12" xfId="1623" xr:uid="{00000000-0005-0000-0000-000098040000}"/>
    <cellStyle name="Comma 6 2" xfId="307" xr:uid="{00000000-0005-0000-0000-000099040000}"/>
    <cellStyle name="Comma 6 2 2" xfId="1092" xr:uid="{00000000-0005-0000-0000-00009A040000}"/>
    <cellStyle name="Comma 6 2 2 2" xfId="1325" xr:uid="{00000000-0005-0000-0000-00009B040000}"/>
    <cellStyle name="Comma 6 2 3" xfId="1301" xr:uid="{00000000-0005-0000-0000-00009C040000}"/>
    <cellStyle name="Comma 6 2 4" xfId="1640" xr:uid="{00000000-0005-0000-0000-00009D040000}"/>
    <cellStyle name="Comma 6 3" xfId="308" xr:uid="{00000000-0005-0000-0000-00009E040000}"/>
    <cellStyle name="Comma 6 3 2" xfId="309" xr:uid="{00000000-0005-0000-0000-00009F040000}"/>
    <cellStyle name="Comma 6 3 2 2" xfId="310" xr:uid="{00000000-0005-0000-0000-0000A0040000}"/>
    <cellStyle name="Comma 6 3 2 2 2" xfId="591" xr:uid="{00000000-0005-0000-0000-0000A1040000}"/>
    <cellStyle name="Comma 6 3 2 2 3" xfId="824" xr:uid="{00000000-0005-0000-0000-0000A2040000}"/>
    <cellStyle name="Comma 6 3 2 3" xfId="311" xr:uid="{00000000-0005-0000-0000-0000A3040000}"/>
    <cellStyle name="Comma 6 3 2 3 2" xfId="592" xr:uid="{00000000-0005-0000-0000-0000A4040000}"/>
    <cellStyle name="Comma 6 3 2 3 3" xfId="825" xr:uid="{00000000-0005-0000-0000-0000A5040000}"/>
    <cellStyle name="Comma 6 3 2 4" xfId="590" xr:uid="{00000000-0005-0000-0000-0000A6040000}"/>
    <cellStyle name="Comma 6 3 2 5" xfId="823" xr:uid="{00000000-0005-0000-0000-0000A7040000}"/>
    <cellStyle name="Comma 6 3 3" xfId="312" xr:uid="{00000000-0005-0000-0000-0000A8040000}"/>
    <cellStyle name="Comma 6 3 3 2" xfId="593" xr:uid="{00000000-0005-0000-0000-0000A9040000}"/>
    <cellStyle name="Comma 6 3 3 3" xfId="826" xr:uid="{00000000-0005-0000-0000-0000AA040000}"/>
    <cellStyle name="Comma 6 3 4" xfId="313" xr:uid="{00000000-0005-0000-0000-0000AB040000}"/>
    <cellStyle name="Comma 6 3 4 2" xfId="594" xr:uid="{00000000-0005-0000-0000-0000AC040000}"/>
    <cellStyle name="Comma 6 3 4 3" xfId="827" xr:uid="{00000000-0005-0000-0000-0000AD040000}"/>
    <cellStyle name="Comma 6 3 5" xfId="589" xr:uid="{00000000-0005-0000-0000-0000AE040000}"/>
    <cellStyle name="Comma 6 3 6" xfId="822" xr:uid="{00000000-0005-0000-0000-0000AF040000}"/>
    <cellStyle name="Comma 6 3 7" xfId="1315" xr:uid="{00000000-0005-0000-0000-0000B0040000}"/>
    <cellStyle name="Comma 6 4" xfId="314" xr:uid="{00000000-0005-0000-0000-0000B1040000}"/>
    <cellStyle name="Comma 6 4 2" xfId="315" xr:uid="{00000000-0005-0000-0000-0000B2040000}"/>
    <cellStyle name="Comma 6 4 2 2" xfId="316" xr:uid="{00000000-0005-0000-0000-0000B3040000}"/>
    <cellStyle name="Comma 6 4 2 2 2" xfId="597" xr:uid="{00000000-0005-0000-0000-0000B4040000}"/>
    <cellStyle name="Comma 6 4 2 2 3" xfId="830" xr:uid="{00000000-0005-0000-0000-0000B5040000}"/>
    <cellStyle name="Comma 6 4 2 3" xfId="317" xr:uid="{00000000-0005-0000-0000-0000B6040000}"/>
    <cellStyle name="Comma 6 4 2 3 2" xfId="598" xr:uid="{00000000-0005-0000-0000-0000B7040000}"/>
    <cellStyle name="Comma 6 4 2 3 3" xfId="831" xr:uid="{00000000-0005-0000-0000-0000B8040000}"/>
    <cellStyle name="Comma 6 4 2 4" xfId="596" xr:uid="{00000000-0005-0000-0000-0000B9040000}"/>
    <cellStyle name="Comma 6 4 2 5" xfId="829" xr:uid="{00000000-0005-0000-0000-0000BA040000}"/>
    <cellStyle name="Comma 6 4 3" xfId="318" xr:uid="{00000000-0005-0000-0000-0000BB040000}"/>
    <cellStyle name="Comma 6 4 3 2" xfId="599" xr:uid="{00000000-0005-0000-0000-0000BC040000}"/>
    <cellStyle name="Comma 6 4 3 3" xfId="832" xr:uid="{00000000-0005-0000-0000-0000BD040000}"/>
    <cellStyle name="Comma 6 4 4" xfId="319" xr:uid="{00000000-0005-0000-0000-0000BE040000}"/>
    <cellStyle name="Comma 6 4 4 2" xfId="600" xr:uid="{00000000-0005-0000-0000-0000BF040000}"/>
    <cellStyle name="Comma 6 4 4 3" xfId="833" xr:uid="{00000000-0005-0000-0000-0000C0040000}"/>
    <cellStyle name="Comma 6 4 5" xfId="595" xr:uid="{00000000-0005-0000-0000-0000C1040000}"/>
    <cellStyle name="Comma 6 4 6" xfId="828" xr:uid="{00000000-0005-0000-0000-0000C2040000}"/>
    <cellStyle name="Comma 6 5" xfId="320" xr:uid="{00000000-0005-0000-0000-0000C3040000}"/>
    <cellStyle name="Comma 6 5 2" xfId="321" xr:uid="{00000000-0005-0000-0000-0000C4040000}"/>
    <cellStyle name="Comma 6 5 2 2" xfId="602" xr:uid="{00000000-0005-0000-0000-0000C5040000}"/>
    <cellStyle name="Comma 6 5 2 3" xfId="835" xr:uid="{00000000-0005-0000-0000-0000C6040000}"/>
    <cellStyle name="Comma 6 5 3" xfId="322" xr:uid="{00000000-0005-0000-0000-0000C7040000}"/>
    <cellStyle name="Comma 6 5 3 2" xfId="603" xr:uid="{00000000-0005-0000-0000-0000C8040000}"/>
    <cellStyle name="Comma 6 5 3 3" xfId="836" xr:uid="{00000000-0005-0000-0000-0000C9040000}"/>
    <cellStyle name="Comma 6 5 4" xfId="601" xr:uid="{00000000-0005-0000-0000-0000CA040000}"/>
    <cellStyle name="Comma 6 5 5" xfId="834" xr:uid="{00000000-0005-0000-0000-0000CB040000}"/>
    <cellStyle name="Comma 6 6" xfId="323" xr:uid="{00000000-0005-0000-0000-0000CC040000}"/>
    <cellStyle name="Comma 6 6 2" xfId="324" xr:uid="{00000000-0005-0000-0000-0000CD040000}"/>
    <cellStyle name="Comma 6 6 2 2" xfId="605" xr:uid="{00000000-0005-0000-0000-0000CE040000}"/>
    <cellStyle name="Comma 6 6 2 3" xfId="838" xr:uid="{00000000-0005-0000-0000-0000CF040000}"/>
    <cellStyle name="Comma 6 6 3" xfId="325" xr:uid="{00000000-0005-0000-0000-0000D0040000}"/>
    <cellStyle name="Comma 6 6 3 2" xfId="606" xr:uid="{00000000-0005-0000-0000-0000D1040000}"/>
    <cellStyle name="Comma 6 6 3 3" xfId="839" xr:uid="{00000000-0005-0000-0000-0000D2040000}"/>
    <cellStyle name="Comma 6 6 4" xfId="604" xr:uid="{00000000-0005-0000-0000-0000D3040000}"/>
    <cellStyle name="Comma 6 6 5" xfId="837" xr:uid="{00000000-0005-0000-0000-0000D4040000}"/>
    <cellStyle name="Comma 6 7" xfId="326" xr:uid="{00000000-0005-0000-0000-0000D5040000}"/>
    <cellStyle name="Comma 6 7 2" xfId="607" xr:uid="{00000000-0005-0000-0000-0000D6040000}"/>
    <cellStyle name="Comma 6 7 3" xfId="840" xr:uid="{00000000-0005-0000-0000-0000D7040000}"/>
    <cellStyle name="Comma 6 8" xfId="327" xr:uid="{00000000-0005-0000-0000-0000D8040000}"/>
    <cellStyle name="Comma 6 8 2" xfId="608" xr:uid="{00000000-0005-0000-0000-0000D9040000}"/>
    <cellStyle name="Comma 6 8 3" xfId="841" xr:uid="{00000000-0005-0000-0000-0000DA040000}"/>
    <cellStyle name="Comma 6 9" xfId="422" xr:uid="{00000000-0005-0000-0000-0000DB040000}"/>
    <cellStyle name="Comma 7" xfId="328" xr:uid="{00000000-0005-0000-0000-0000DC040000}"/>
    <cellStyle name="Comma 7 2" xfId="1093" xr:uid="{00000000-0005-0000-0000-0000DD040000}"/>
    <cellStyle name="Comma 7 2 2" xfId="1094" xr:uid="{00000000-0005-0000-0000-0000DE040000}"/>
    <cellStyle name="Comma 7 3" xfId="1095" xr:uid="{00000000-0005-0000-0000-0000DF040000}"/>
    <cellStyle name="Comma 7 4" xfId="1645" xr:uid="{00000000-0005-0000-0000-0000E0040000}"/>
    <cellStyle name="Comma 8" xfId="329" xr:uid="{00000000-0005-0000-0000-0000E1040000}"/>
    <cellStyle name="Comma 8 2" xfId="330" xr:uid="{00000000-0005-0000-0000-0000E2040000}"/>
    <cellStyle name="Comma 8 3" xfId="1096" xr:uid="{00000000-0005-0000-0000-0000E3040000}"/>
    <cellStyle name="Comma 8 4" xfId="1700" xr:uid="{00000000-0005-0000-0000-0000E4040000}"/>
    <cellStyle name="Comma 9" xfId="331" xr:uid="{00000000-0005-0000-0000-0000E5040000}"/>
    <cellStyle name="Comma 9 2" xfId="332" xr:uid="{00000000-0005-0000-0000-0000E6040000}"/>
    <cellStyle name="Comma 9 3" xfId="1097" xr:uid="{00000000-0005-0000-0000-0000E7040000}"/>
    <cellStyle name="Comma 9 4" xfId="1647" xr:uid="{00000000-0005-0000-0000-0000E8040000}"/>
    <cellStyle name="Explanatory Text" xfId="1230" builtinId="53" customBuiltin="1"/>
    <cellStyle name="Explanatory Text 2" xfId="44" xr:uid="{00000000-0005-0000-0000-0000EA040000}"/>
    <cellStyle name="Explanatory Text 2 2" xfId="108" xr:uid="{00000000-0005-0000-0000-0000EB040000}"/>
    <cellStyle name="Explanatory Text 2 2 2" xfId="1098" xr:uid="{00000000-0005-0000-0000-0000EC040000}"/>
    <cellStyle name="Explanatory Text 2 3" xfId="1099" xr:uid="{00000000-0005-0000-0000-0000ED040000}"/>
    <cellStyle name="Explanatory Text 2 4" xfId="1703" xr:uid="{00000000-0005-0000-0000-0000EE040000}"/>
    <cellStyle name="Explanatory Text 3" xfId="407" xr:uid="{00000000-0005-0000-0000-0000EF040000}"/>
    <cellStyle name="Good" xfId="1222" builtinId="26" customBuiltin="1"/>
    <cellStyle name="Good 2" xfId="45" xr:uid="{00000000-0005-0000-0000-0000F1040000}"/>
    <cellStyle name="Good 2 2" xfId="109" xr:uid="{00000000-0005-0000-0000-0000F2040000}"/>
    <cellStyle name="Good 2 2 2" xfId="1100" xr:uid="{00000000-0005-0000-0000-0000F3040000}"/>
    <cellStyle name="Good 2 3" xfId="1101" xr:uid="{00000000-0005-0000-0000-0000F4040000}"/>
    <cellStyle name="Good 2 4" xfId="1704" xr:uid="{00000000-0005-0000-0000-0000F5040000}"/>
    <cellStyle name="Good 3" xfId="408" xr:uid="{00000000-0005-0000-0000-0000F6040000}"/>
    <cellStyle name="Heading 1" xfId="1218" builtinId="16" customBuiltin="1"/>
    <cellStyle name="Heading 1 2" xfId="46" xr:uid="{00000000-0005-0000-0000-0000F8040000}"/>
    <cellStyle name="Heading 1 2 2" xfId="110" xr:uid="{00000000-0005-0000-0000-0000F9040000}"/>
    <cellStyle name="Heading 1 2 2 2" xfId="1102" xr:uid="{00000000-0005-0000-0000-0000FA040000}"/>
    <cellStyle name="Heading 1 2 3" xfId="1103" xr:uid="{00000000-0005-0000-0000-0000FB040000}"/>
    <cellStyle name="Heading 1 2 4" xfId="1705" xr:uid="{00000000-0005-0000-0000-0000FC040000}"/>
    <cellStyle name="Heading 1 3" xfId="409" xr:uid="{00000000-0005-0000-0000-0000FD040000}"/>
    <cellStyle name="Heading 2" xfId="1219" builtinId="17" customBuiltin="1"/>
    <cellStyle name="Heading 2 2" xfId="47" xr:uid="{00000000-0005-0000-0000-0000FF040000}"/>
    <cellStyle name="Heading 2 2 2" xfId="111" xr:uid="{00000000-0005-0000-0000-000000050000}"/>
    <cellStyle name="Heading 2 2 2 2" xfId="1104" xr:uid="{00000000-0005-0000-0000-000001050000}"/>
    <cellStyle name="Heading 2 2 3" xfId="1105" xr:uid="{00000000-0005-0000-0000-000002050000}"/>
    <cellStyle name="Heading 2 2 4" xfId="1706" xr:uid="{00000000-0005-0000-0000-000003050000}"/>
    <cellStyle name="Heading 2 3" xfId="410" xr:uid="{00000000-0005-0000-0000-000004050000}"/>
    <cellStyle name="Heading 3" xfId="1220" builtinId="18" customBuiltin="1"/>
    <cellStyle name="Heading 3 2" xfId="48" xr:uid="{00000000-0005-0000-0000-000006050000}"/>
    <cellStyle name="Heading 3 2 2" xfId="112" xr:uid="{00000000-0005-0000-0000-000007050000}"/>
    <cellStyle name="Heading 3 2 2 2" xfId="1106" xr:uid="{00000000-0005-0000-0000-000008050000}"/>
    <cellStyle name="Heading 3 2 3" xfId="1107" xr:uid="{00000000-0005-0000-0000-000009050000}"/>
    <cellStyle name="Heading 3 2 4" xfId="1707" xr:uid="{00000000-0005-0000-0000-00000A050000}"/>
    <cellStyle name="Heading 3 3" xfId="411" xr:uid="{00000000-0005-0000-0000-00000B050000}"/>
    <cellStyle name="Heading 4" xfId="1221" builtinId="19" customBuiltin="1"/>
    <cellStyle name="Heading 4 2" xfId="49" xr:uid="{00000000-0005-0000-0000-00000D050000}"/>
    <cellStyle name="Heading 4 2 2" xfId="113" xr:uid="{00000000-0005-0000-0000-00000E050000}"/>
    <cellStyle name="Heading 4 2 2 2" xfId="1108" xr:uid="{00000000-0005-0000-0000-00000F050000}"/>
    <cellStyle name="Heading 4 2 3" xfId="1109" xr:uid="{00000000-0005-0000-0000-000010050000}"/>
    <cellStyle name="Heading 4 2 4" xfId="1708" xr:uid="{00000000-0005-0000-0000-000011050000}"/>
    <cellStyle name="Heading 4 3" xfId="412" xr:uid="{00000000-0005-0000-0000-000012050000}"/>
    <cellStyle name="Input" xfId="1224" builtinId="20" customBuiltin="1"/>
    <cellStyle name="Input 2" xfId="50" xr:uid="{00000000-0005-0000-0000-000014050000}"/>
    <cellStyle name="Input 2 2" xfId="114" xr:uid="{00000000-0005-0000-0000-000015050000}"/>
    <cellStyle name="Input 2 2 2" xfId="427" xr:uid="{00000000-0005-0000-0000-000016050000}"/>
    <cellStyle name="Input 2 2 2 2" xfId="1110" xr:uid="{00000000-0005-0000-0000-000017050000}"/>
    <cellStyle name="Input 2 2 2 3" xfId="1111" xr:uid="{00000000-0005-0000-0000-000018050000}"/>
    <cellStyle name="Input 2 2 2 4" xfId="1112" xr:uid="{00000000-0005-0000-0000-000019050000}"/>
    <cellStyle name="Input 2 2 3" xfId="660" xr:uid="{00000000-0005-0000-0000-00001A050000}"/>
    <cellStyle name="Input 2 2 4" xfId="1113" xr:uid="{00000000-0005-0000-0000-00001B050000}"/>
    <cellStyle name="Input 2 2 5" xfId="1114" xr:uid="{00000000-0005-0000-0000-00001C050000}"/>
    <cellStyle name="Input 2 3" xfId="1115" xr:uid="{00000000-0005-0000-0000-00001D050000}"/>
    <cellStyle name="Input 2 4" xfId="1281" xr:uid="{00000000-0005-0000-0000-00001E050000}"/>
    <cellStyle name="Input 2 5" xfId="1709" xr:uid="{00000000-0005-0000-0000-00001F050000}"/>
    <cellStyle name="Input 3" xfId="413" xr:uid="{00000000-0005-0000-0000-000020050000}"/>
    <cellStyle name="KPMG Heading 1" xfId="1116" xr:uid="{00000000-0005-0000-0000-000021050000}"/>
    <cellStyle name="KPMG Heading 2" xfId="1117" xr:uid="{00000000-0005-0000-0000-000022050000}"/>
    <cellStyle name="KPMG Heading 3" xfId="1118" xr:uid="{00000000-0005-0000-0000-000023050000}"/>
    <cellStyle name="KPMG Heading 4" xfId="1119" xr:uid="{00000000-0005-0000-0000-000024050000}"/>
    <cellStyle name="KPMG Normal" xfId="1120" xr:uid="{00000000-0005-0000-0000-000025050000}"/>
    <cellStyle name="KPMG Normal Text" xfId="1121" xr:uid="{00000000-0005-0000-0000-000026050000}"/>
    <cellStyle name="KPMG Normal_123" xfId="1122" xr:uid="{00000000-0005-0000-0000-000027050000}"/>
    <cellStyle name="Linked Cell" xfId="1227" builtinId="24" customBuiltin="1"/>
    <cellStyle name="Linked Cell 2" xfId="51" xr:uid="{00000000-0005-0000-0000-000029050000}"/>
    <cellStyle name="Linked Cell 2 2" xfId="115" xr:uid="{00000000-0005-0000-0000-00002A050000}"/>
    <cellStyle name="Linked Cell 2 2 2" xfId="1123" xr:uid="{00000000-0005-0000-0000-00002B050000}"/>
    <cellStyle name="Linked Cell 2 3" xfId="1124" xr:uid="{00000000-0005-0000-0000-00002C050000}"/>
    <cellStyle name="Linked Cell 2 4" xfId="1710" xr:uid="{00000000-0005-0000-0000-00002D050000}"/>
    <cellStyle name="Linked Cell 3" xfId="414" xr:uid="{00000000-0005-0000-0000-00002E050000}"/>
    <cellStyle name="Neutral" xfId="1328" builtinId="28" customBuiltin="1"/>
    <cellStyle name="Neutral 2" xfId="52" xr:uid="{00000000-0005-0000-0000-000030050000}"/>
    <cellStyle name="Neutral 2 2" xfId="77" xr:uid="{00000000-0005-0000-0000-000031050000}"/>
    <cellStyle name="Neutral 2 2 2" xfId="1125" xr:uid="{00000000-0005-0000-0000-000032050000}"/>
    <cellStyle name="Neutral 2 2 3" xfId="1658" xr:uid="{00000000-0005-0000-0000-000033050000}"/>
    <cellStyle name="Neutral 2 3" xfId="333" xr:uid="{00000000-0005-0000-0000-000034050000}"/>
    <cellStyle name="Neutral 2 3 2" xfId="1711" xr:uid="{00000000-0005-0000-0000-000035050000}"/>
    <cellStyle name="Neutral 2 4" xfId="1126" xr:uid="{00000000-0005-0000-0000-000036050000}"/>
    <cellStyle name="Neutral 2 5" xfId="1127" xr:uid="{00000000-0005-0000-0000-000037050000}"/>
    <cellStyle name="Neutral 2 6" xfId="1413" xr:uid="{00000000-0005-0000-0000-000038050000}"/>
    <cellStyle name="Neutral 3" xfId="116" xr:uid="{00000000-0005-0000-0000-000039050000}"/>
    <cellStyle name="Neutral 3 2" xfId="1128" xr:uid="{00000000-0005-0000-0000-00003A050000}"/>
    <cellStyle name="Neutral 3 3" xfId="1650" xr:uid="{00000000-0005-0000-0000-00003B050000}"/>
    <cellStyle name="Neutral 4" xfId="334" xr:uid="{00000000-0005-0000-0000-00003C050000}"/>
    <cellStyle name="Neutral 4 2" xfId="415" xr:uid="{00000000-0005-0000-0000-00003D050000}"/>
    <cellStyle name="Neutral 5" xfId="996" xr:uid="{00000000-0005-0000-0000-00003E050000}"/>
    <cellStyle name="Neutral 6" xfId="1382" xr:uid="{00000000-0005-0000-0000-00003F050000}"/>
    <cellStyle name="Normal" xfId="0" builtinId="0"/>
    <cellStyle name="Normal 10" xfId="4" xr:uid="{00000000-0005-0000-0000-000041050000}"/>
    <cellStyle name="Normal 10 10" xfId="1529" xr:uid="{00000000-0005-0000-0000-000042050000}"/>
    <cellStyle name="Normal 10 2" xfId="335" xr:uid="{00000000-0005-0000-0000-000043050000}"/>
    <cellStyle name="Normal 10 2 2" xfId="336" xr:uid="{00000000-0005-0000-0000-000044050000}"/>
    <cellStyle name="Normal 10 2 2 2" xfId="337" xr:uid="{00000000-0005-0000-0000-000045050000}"/>
    <cellStyle name="Normal 10 2 2 2 2" xfId="611" xr:uid="{00000000-0005-0000-0000-000046050000}"/>
    <cellStyle name="Normal 10 2 2 2 3" xfId="844" xr:uid="{00000000-0005-0000-0000-000047050000}"/>
    <cellStyle name="Normal 10 2 2 3" xfId="338" xr:uid="{00000000-0005-0000-0000-000048050000}"/>
    <cellStyle name="Normal 10 2 2 3 2" xfId="612" xr:uid="{00000000-0005-0000-0000-000049050000}"/>
    <cellStyle name="Normal 10 2 2 3 3" xfId="845" xr:uid="{00000000-0005-0000-0000-00004A050000}"/>
    <cellStyle name="Normal 10 2 2 4" xfId="610" xr:uid="{00000000-0005-0000-0000-00004B050000}"/>
    <cellStyle name="Normal 10 2 2 5" xfId="843" xr:uid="{00000000-0005-0000-0000-00004C050000}"/>
    <cellStyle name="Normal 10 2 2 6" xfId="1323" xr:uid="{00000000-0005-0000-0000-00004D050000}"/>
    <cellStyle name="Normal 10 2 3" xfId="339" xr:uid="{00000000-0005-0000-0000-00004E050000}"/>
    <cellStyle name="Normal 10 2 3 2" xfId="613" xr:uid="{00000000-0005-0000-0000-00004F050000}"/>
    <cellStyle name="Normal 10 2 3 3" xfId="846" xr:uid="{00000000-0005-0000-0000-000050050000}"/>
    <cellStyle name="Normal 10 2 4" xfId="340" xr:uid="{00000000-0005-0000-0000-000051050000}"/>
    <cellStyle name="Normal 10 2 4 2" xfId="614" xr:uid="{00000000-0005-0000-0000-000052050000}"/>
    <cellStyle name="Normal 10 2 4 3" xfId="847" xr:uid="{00000000-0005-0000-0000-000053050000}"/>
    <cellStyle name="Normal 10 2 5" xfId="609" xr:uid="{00000000-0005-0000-0000-000054050000}"/>
    <cellStyle name="Normal 10 2 6" xfId="842" xr:uid="{00000000-0005-0000-0000-000055050000}"/>
    <cellStyle name="Normal 10 2 7" xfId="1299" xr:uid="{00000000-0005-0000-0000-000056050000}"/>
    <cellStyle name="Normal 10 3" xfId="341" xr:uid="{00000000-0005-0000-0000-000057050000}"/>
    <cellStyle name="Normal 10 3 2" xfId="342" xr:uid="{00000000-0005-0000-0000-000058050000}"/>
    <cellStyle name="Normal 10 3 2 2" xfId="616" xr:uid="{00000000-0005-0000-0000-000059050000}"/>
    <cellStyle name="Normal 10 3 2 3" xfId="849" xr:uid="{00000000-0005-0000-0000-00005A050000}"/>
    <cellStyle name="Normal 10 3 3" xfId="343" xr:uid="{00000000-0005-0000-0000-00005B050000}"/>
    <cellStyle name="Normal 10 3 3 2" xfId="617" xr:uid="{00000000-0005-0000-0000-00005C050000}"/>
    <cellStyle name="Normal 10 3 3 3" xfId="850" xr:uid="{00000000-0005-0000-0000-00005D050000}"/>
    <cellStyle name="Normal 10 3 4" xfId="615" xr:uid="{00000000-0005-0000-0000-00005E050000}"/>
    <cellStyle name="Normal 10 3 5" xfId="848" xr:uid="{00000000-0005-0000-0000-00005F050000}"/>
    <cellStyle name="Normal 10 3 6" xfId="1304" xr:uid="{00000000-0005-0000-0000-000060050000}"/>
    <cellStyle name="Normal 10 4" xfId="344" xr:uid="{00000000-0005-0000-0000-000061050000}"/>
    <cellStyle name="Normal 10 4 2" xfId="345" xr:uid="{00000000-0005-0000-0000-000062050000}"/>
    <cellStyle name="Normal 10 4 2 2" xfId="619" xr:uid="{00000000-0005-0000-0000-000063050000}"/>
    <cellStyle name="Normal 10 4 2 3" xfId="852" xr:uid="{00000000-0005-0000-0000-000064050000}"/>
    <cellStyle name="Normal 10 4 3" xfId="346" xr:uid="{00000000-0005-0000-0000-000065050000}"/>
    <cellStyle name="Normal 10 4 3 2" xfId="620" xr:uid="{00000000-0005-0000-0000-000066050000}"/>
    <cellStyle name="Normal 10 4 3 3" xfId="853" xr:uid="{00000000-0005-0000-0000-000067050000}"/>
    <cellStyle name="Normal 10 4 4" xfId="618" xr:uid="{00000000-0005-0000-0000-000068050000}"/>
    <cellStyle name="Normal 10 4 5" xfId="851" xr:uid="{00000000-0005-0000-0000-000069050000}"/>
    <cellStyle name="Normal 10 4 6" xfId="1313" xr:uid="{00000000-0005-0000-0000-00006A050000}"/>
    <cellStyle name="Normal 10 5" xfId="347" xr:uid="{00000000-0005-0000-0000-00006B050000}"/>
    <cellStyle name="Normal 10 5 2" xfId="621" xr:uid="{00000000-0005-0000-0000-00006C050000}"/>
    <cellStyle name="Normal 10 5 3" xfId="854" xr:uid="{00000000-0005-0000-0000-00006D050000}"/>
    <cellStyle name="Normal 10 6" xfId="348" xr:uid="{00000000-0005-0000-0000-00006E050000}"/>
    <cellStyle name="Normal 10 6 2" xfId="622" xr:uid="{00000000-0005-0000-0000-00006F050000}"/>
    <cellStyle name="Normal 10 6 3" xfId="855" xr:uid="{00000000-0005-0000-0000-000070050000}"/>
    <cellStyle name="Normal 10 7" xfId="1129" xr:uid="{00000000-0005-0000-0000-000071050000}"/>
    <cellStyle name="Normal 10 8" xfId="1287" xr:uid="{00000000-0005-0000-0000-000072050000}"/>
    <cellStyle name="Normal 10 9" xfId="1614" xr:uid="{00000000-0005-0000-0000-000073050000}"/>
    <cellStyle name="Normal 11" xfId="349" xr:uid="{00000000-0005-0000-0000-000074050000}"/>
    <cellStyle name="Normal 11 2" xfId="350" xr:uid="{00000000-0005-0000-0000-000075050000}"/>
    <cellStyle name="Normal 11 2 2" xfId="1130" xr:uid="{00000000-0005-0000-0000-000076050000}"/>
    <cellStyle name="Normal 11 2 2 2" xfId="1324" xr:uid="{00000000-0005-0000-0000-000077050000}"/>
    <cellStyle name="Normal 11 2 3" xfId="1300" xr:uid="{00000000-0005-0000-0000-000078050000}"/>
    <cellStyle name="Normal 11 2 4" xfId="1619" xr:uid="{00000000-0005-0000-0000-000079050000}"/>
    <cellStyle name="Normal 11 3" xfId="941" xr:uid="{00000000-0005-0000-0000-00007A050000}"/>
    <cellStyle name="Normal 11 3 2" xfId="1307" xr:uid="{00000000-0005-0000-0000-00007B050000}"/>
    <cellStyle name="Normal 11 4" xfId="1131" xr:uid="{00000000-0005-0000-0000-00007C050000}"/>
    <cellStyle name="Normal 11 4 2" xfId="1314" xr:uid="{00000000-0005-0000-0000-00007D050000}"/>
    <cellStyle name="Normal 11 5" xfId="1288" xr:uid="{00000000-0005-0000-0000-00007E050000}"/>
    <cellStyle name="Normal 11 6" xfId="1618" xr:uid="{00000000-0005-0000-0000-00007F050000}"/>
    <cellStyle name="Normal 12" xfId="351" xr:uid="{00000000-0005-0000-0000-000080050000}"/>
    <cellStyle name="Normal 12 2" xfId="352" xr:uid="{00000000-0005-0000-0000-000081050000}"/>
    <cellStyle name="Normal 12 2 2" xfId="1533" xr:uid="{00000000-0005-0000-0000-000082050000}"/>
    <cellStyle name="Normal 12 3" xfId="891" xr:uid="{00000000-0005-0000-0000-000083050000}"/>
    <cellStyle name="Normal 12 4" xfId="1292" xr:uid="{00000000-0005-0000-0000-000084050000}"/>
    <cellStyle name="Normal 12 5" xfId="1622" xr:uid="{00000000-0005-0000-0000-000085050000}"/>
    <cellStyle name="Normal 13" xfId="1132" xr:uid="{00000000-0005-0000-0000-000086050000}"/>
    <cellStyle name="Normal 13 2" xfId="1306" xr:uid="{00000000-0005-0000-0000-000087050000}"/>
    <cellStyle name="Normal 13 3" xfId="1637" xr:uid="{00000000-0005-0000-0000-000088050000}"/>
    <cellStyle name="Normal 14" xfId="1133" xr:uid="{00000000-0005-0000-0000-000089050000}"/>
    <cellStyle name="Normal 14 2" xfId="1134" xr:uid="{00000000-0005-0000-0000-00008A050000}"/>
    <cellStyle name="Normal 15" xfId="1135" xr:uid="{00000000-0005-0000-0000-00008B050000}"/>
    <cellStyle name="Normal 16" xfId="1136" xr:uid="{00000000-0005-0000-0000-00008C050000}"/>
    <cellStyle name="Normal 17" xfId="1601" xr:uid="{00000000-0005-0000-0000-00008D050000}"/>
    <cellStyle name="Normal 18" xfId="1454" xr:uid="{00000000-0005-0000-0000-00008E050000}"/>
    <cellStyle name="Normal 2" xfId="1" xr:uid="{00000000-0005-0000-0000-00008F050000}"/>
    <cellStyle name="Normal 2 2" xfId="53" xr:uid="{00000000-0005-0000-0000-000090050000}"/>
    <cellStyle name="Normal 2 2 2" xfId="134" xr:uid="{00000000-0005-0000-0000-000091050000}"/>
    <cellStyle name="Normal 2 2 2 2" xfId="1137" xr:uid="{00000000-0005-0000-0000-000092050000}"/>
    <cellStyle name="Normal 2 2 2 3" xfId="1713" xr:uid="{00000000-0005-0000-0000-000093050000}"/>
    <cellStyle name="Normal 2 2 3" xfId="117" xr:uid="{00000000-0005-0000-0000-000094050000}"/>
    <cellStyle name="Normal 2 2 4" xfId="1138" xr:uid="{00000000-0005-0000-0000-000095050000}"/>
    <cellStyle name="Normal 2 2 5" xfId="1452" xr:uid="{00000000-0005-0000-0000-000096050000}"/>
    <cellStyle name="Normal 2 2 6" xfId="1606" xr:uid="{00000000-0005-0000-0000-000097050000}"/>
    <cellStyle name="Normal 2 3" xfId="118" xr:uid="{00000000-0005-0000-0000-000098050000}"/>
    <cellStyle name="Normal 2 3 2" xfId="1139" xr:uid="{00000000-0005-0000-0000-000099050000}"/>
    <cellStyle name="Normal 2 3 3" xfId="1712" xr:uid="{00000000-0005-0000-0000-00009A050000}"/>
    <cellStyle name="Normal 2 3 5" xfId="1530" xr:uid="{00000000-0005-0000-0000-00009B050000}"/>
    <cellStyle name="Normal 2 4" xfId="66" xr:uid="{00000000-0005-0000-0000-00009C050000}"/>
    <cellStyle name="Normal 2 4 2" xfId="1638" xr:uid="{00000000-0005-0000-0000-00009D050000}"/>
    <cellStyle name="Normal 2 5" xfId="15" xr:uid="{00000000-0005-0000-0000-00009E050000}"/>
    <cellStyle name="Normal 2 6" xfId="1140" xr:uid="{00000000-0005-0000-0000-00009F050000}"/>
    <cellStyle name="Normal 2 6 2" xfId="1361" xr:uid="{00000000-0005-0000-0000-0000A0050000}"/>
    <cellStyle name="Normal 2_3.Havelvacner_N1_12 23.01.2018" xfId="353" xr:uid="{00000000-0005-0000-0000-0000A1050000}"/>
    <cellStyle name="Normal 22" xfId="1646" xr:uid="{00000000-0005-0000-0000-0000A2050000}"/>
    <cellStyle name="Normal 28" xfId="1527" xr:uid="{00000000-0005-0000-0000-0000A3050000}"/>
    <cellStyle name="Normal 3" xfId="3" xr:uid="{00000000-0005-0000-0000-0000A4050000}"/>
    <cellStyle name="Normal 3 2" xfId="54" xr:uid="{00000000-0005-0000-0000-0000A5050000}"/>
    <cellStyle name="Normal 3 2 2" xfId="119" xr:uid="{00000000-0005-0000-0000-0000A6050000}"/>
    <cellStyle name="Normal 3 2 2 2" xfId="1141" xr:uid="{00000000-0005-0000-0000-0000A7050000}"/>
    <cellStyle name="Normal 3 2 3" xfId="75" xr:uid="{00000000-0005-0000-0000-0000A8050000}"/>
    <cellStyle name="Normal 3 2 4" xfId="1714" xr:uid="{00000000-0005-0000-0000-0000A9050000}"/>
    <cellStyle name="Normal 3 3" xfId="69" xr:uid="{00000000-0005-0000-0000-0000AA050000}"/>
    <cellStyle name="Normal 3 4" xfId="1142" xr:uid="{00000000-0005-0000-0000-0000AB050000}"/>
    <cellStyle name="Normal 3_HavelvacN2axjusakN3" xfId="78" xr:uid="{00000000-0005-0000-0000-0000AC050000}"/>
    <cellStyle name="Normal 30" xfId="1455" xr:uid="{00000000-0005-0000-0000-0000AD050000}"/>
    <cellStyle name="Normal 4" xfId="5" xr:uid="{00000000-0005-0000-0000-0000AE050000}"/>
    <cellStyle name="Normal 4 2" xfId="76" xr:uid="{00000000-0005-0000-0000-0000AF050000}"/>
    <cellStyle name="Normal 4 2 2" xfId="354" xr:uid="{00000000-0005-0000-0000-0000B0050000}"/>
    <cellStyle name="Normal 4 2 3" xfId="1143" xr:uid="{00000000-0005-0000-0000-0000B1050000}"/>
    <cellStyle name="Normal 4 2 4" xfId="1144" xr:uid="{00000000-0005-0000-0000-0000B2050000}"/>
    <cellStyle name="Normal 4 2 5" xfId="1715" xr:uid="{00000000-0005-0000-0000-0000B3050000}"/>
    <cellStyle name="Normal 4 3" xfId="72" xr:uid="{00000000-0005-0000-0000-0000B4050000}"/>
    <cellStyle name="Normal 4 3 2" xfId="1145" xr:uid="{00000000-0005-0000-0000-0000B5050000}"/>
    <cellStyle name="Normal 4 3 3" xfId="1642" xr:uid="{00000000-0005-0000-0000-0000B6050000}"/>
    <cellStyle name="Normal 4 4" xfId="1146" xr:uid="{00000000-0005-0000-0000-0000B7050000}"/>
    <cellStyle name="Normal 4 7 4" xfId="1531" xr:uid="{00000000-0005-0000-0000-0000B8050000}"/>
    <cellStyle name="Normal 5" xfId="8" xr:uid="{00000000-0005-0000-0000-0000B9050000}"/>
    <cellStyle name="Normal 5 10" xfId="998" xr:uid="{00000000-0005-0000-0000-0000BA050000}"/>
    <cellStyle name="Normal 5 11" xfId="1602" xr:uid="{00000000-0005-0000-0000-0000BB050000}"/>
    <cellStyle name="Normal 5 2" xfId="55" xr:uid="{00000000-0005-0000-0000-0000BC050000}"/>
    <cellStyle name="Normal 5 2 2" xfId="120" xr:uid="{00000000-0005-0000-0000-0000BD050000}"/>
    <cellStyle name="Normal 5 2 2 2" xfId="428" xr:uid="{00000000-0005-0000-0000-0000BE050000}"/>
    <cellStyle name="Normal 5 2 2 2 2" xfId="1327" xr:uid="{00000000-0005-0000-0000-0000BF050000}"/>
    <cellStyle name="Normal 5 2 2 2 3" xfId="1303" xr:uid="{00000000-0005-0000-0000-0000C0050000}"/>
    <cellStyle name="Normal 5 2 2 3" xfId="663" xr:uid="{00000000-0005-0000-0000-0000C1050000}"/>
    <cellStyle name="Normal 5 2 2 3 2" xfId="1317" xr:uid="{00000000-0005-0000-0000-0000C2050000}"/>
    <cellStyle name="Normal 5 2 2 4" xfId="1291" xr:uid="{00000000-0005-0000-0000-0000C3050000}"/>
    <cellStyle name="Normal 5 2 2 5" xfId="1716" xr:uid="{00000000-0005-0000-0000-0000C4050000}"/>
    <cellStyle name="Normal 5 2 3" xfId="942" xr:uid="{00000000-0005-0000-0000-0000C5050000}"/>
    <cellStyle name="Normal 5 2 3 2" xfId="1321" xr:uid="{00000000-0005-0000-0000-0000C6050000}"/>
    <cellStyle name="Normal 5 2 3 3" xfId="1297" xr:uid="{00000000-0005-0000-0000-0000C7050000}"/>
    <cellStyle name="Normal 5 2 4" xfId="943" xr:uid="{00000000-0005-0000-0000-0000C8050000}"/>
    <cellStyle name="Normal 5 2 4 2" xfId="1311" xr:uid="{00000000-0005-0000-0000-0000C9050000}"/>
    <cellStyle name="Normal 5 2 5" xfId="1147" xr:uid="{00000000-0005-0000-0000-0000CA050000}"/>
    <cellStyle name="Normal 5 2 6" xfId="1282" xr:uid="{00000000-0005-0000-0000-0000CB050000}"/>
    <cellStyle name="Normal 5 2 7" xfId="1607" xr:uid="{00000000-0005-0000-0000-0000CC050000}"/>
    <cellStyle name="Normal 5 3" xfId="355" xr:uid="{00000000-0005-0000-0000-0000CD050000}"/>
    <cellStyle name="Normal 5 3 2" xfId="356" xr:uid="{00000000-0005-0000-0000-0000CE050000}"/>
    <cellStyle name="Normal 5 3 2 2" xfId="357" xr:uid="{00000000-0005-0000-0000-0000CF050000}"/>
    <cellStyle name="Normal 5 3 2 2 2" xfId="625" xr:uid="{00000000-0005-0000-0000-0000D0050000}"/>
    <cellStyle name="Normal 5 3 2 2 3" xfId="858" xr:uid="{00000000-0005-0000-0000-0000D1050000}"/>
    <cellStyle name="Normal 5 3 2 3" xfId="358" xr:uid="{00000000-0005-0000-0000-0000D2050000}"/>
    <cellStyle name="Normal 5 3 2 3 2" xfId="626" xr:uid="{00000000-0005-0000-0000-0000D3050000}"/>
    <cellStyle name="Normal 5 3 2 3 3" xfId="859" xr:uid="{00000000-0005-0000-0000-0000D4050000}"/>
    <cellStyle name="Normal 5 3 2 4" xfId="624" xr:uid="{00000000-0005-0000-0000-0000D5050000}"/>
    <cellStyle name="Normal 5 3 2 5" xfId="857" xr:uid="{00000000-0005-0000-0000-0000D6050000}"/>
    <cellStyle name="Normal 5 3 3" xfId="359" xr:uid="{00000000-0005-0000-0000-0000D7050000}"/>
    <cellStyle name="Normal 5 3 3 2" xfId="627" xr:uid="{00000000-0005-0000-0000-0000D8050000}"/>
    <cellStyle name="Normal 5 3 3 3" xfId="860" xr:uid="{00000000-0005-0000-0000-0000D9050000}"/>
    <cellStyle name="Normal 5 3 4" xfId="360" xr:uid="{00000000-0005-0000-0000-0000DA050000}"/>
    <cellStyle name="Normal 5 3 4 2" xfId="628" xr:uid="{00000000-0005-0000-0000-0000DB050000}"/>
    <cellStyle name="Normal 5 3 4 3" xfId="861" xr:uid="{00000000-0005-0000-0000-0000DC050000}"/>
    <cellStyle name="Normal 5 3 5" xfId="623" xr:uid="{00000000-0005-0000-0000-0000DD050000}"/>
    <cellStyle name="Normal 5 3 6" xfId="856" xr:uid="{00000000-0005-0000-0000-0000DE050000}"/>
    <cellStyle name="Normal 5 3 7" xfId="1561" xr:uid="{00000000-0005-0000-0000-0000DF050000}"/>
    <cellStyle name="Normal 5 4" xfId="361" xr:uid="{00000000-0005-0000-0000-0000E0050000}"/>
    <cellStyle name="Normal 5 4 2" xfId="362" xr:uid="{00000000-0005-0000-0000-0000E1050000}"/>
    <cellStyle name="Normal 5 4 2 2" xfId="363" xr:uid="{00000000-0005-0000-0000-0000E2050000}"/>
    <cellStyle name="Normal 5 4 2 2 2" xfId="631" xr:uid="{00000000-0005-0000-0000-0000E3050000}"/>
    <cellStyle name="Normal 5 4 2 2 3" xfId="864" xr:uid="{00000000-0005-0000-0000-0000E4050000}"/>
    <cellStyle name="Normal 5 4 2 3" xfId="364" xr:uid="{00000000-0005-0000-0000-0000E5050000}"/>
    <cellStyle name="Normal 5 4 2 3 2" xfId="632" xr:uid="{00000000-0005-0000-0000-0000E6050000}"/>
    <cellStyle name="Normal 5 4 2 3 3" xfId="865" xr:uid="{00000000-0005-0000-0000-0000E7050000}"/>
    <cellStyle name="Normal 5 4 2 4" xfId="630" xr:uid="{00000000-0005-0000-0000-0000E8050000}"/>
    <cellStyle name="Normal 5 4 2 5" xfId="863" xr:uid="{00000000-0005-0000-0000-0000E9050000}"/>
    <cellStyle name="Normal 5 4 3" xfId="365" xr:uid="{00000000-0005-0000-0000-0000EA050000}"/>
    <cellStyle name="Normal 5 4 3 2" xfId="633" xr:uid="{00000000-0005-0000-0000-0000EB050000}"/>
    <cellStyle name="Normal 5 4 3 3" xfId="866" xr:uid="{00000000-0005-0000-0000-0000EC050000}"/>
    <cellStyle name="Normal 5 4 4" xfId="366" xr:uid="{00000000-0005-0000-0000-0000ED050000}"/>
    <cellStyle name="Normal 5 4 4 2" xfId="634" xr:uid="{00000000-0005-0000-0000-0000EE050000}"/>
    <cellStyle name="Normal 5 4 4 3" xfId="867" xr:uid="{00000000-0005-0000-0000-0000EF050000}"/>
    <cellStyle name="Normal 5 4 5" xfId="629" xr:uid="{00000000-0005-0000-0000-0000F0050000}"/>
    <cellStyle name="Normal 5 4 6" xfId="862" xr:uid="{00000000-0005-0000-0000-0000F1050000}"/>
    <cellStyle name="Normal 5 5" xfId="367" xr:uid="{00000000-0005-0000-0000-0000F2050000}"/>
    <cellStyle name="Normal 5 5 2" xfId="368" xr:uid="{00000000-0005-0000-0000-0000F3050000}"/>
    <cellStyle name="Normal 5 5 2 2" xfId="636" xr:uid="{00000000-0005-0000-0000-0000F4050000}"/>
    <cellStyle name="Normal 5 5 2 3" xfId="869" xr:uid="{00000000-0005-0000-0000-0000F5050000}"/>
    <cellStyle name="Normal 5 5 3" xfId="369" xr:uid="{00000000-0005-0000-0000-0000F6050000}"/>
    <cellStyle name="Normal 5 5 3 2" xfId="637" xr:uid="{00000000-0005-0000-0000-0000F7050000}"/>
    <cellStyle name="Normal 5 5 3 3" xfId="870" xr:uid="{00000000-0005-0000-0000-0000F8050000}"/>
    <cellStyle name="Normal 5 5 4" xfId="635" xr:uid="{00000000-0005-0000-0000-0000F9050000}"/>
    <cellStyle name="Normal 5 5 5" xfId="868" xr:uid="{00000000-0005-0000-0000-0000FA050000}"/>
    <cellStyle name="Normal 5 6" xfId="370" xr:uid="{00000000-0005-0000-0000-0000FB050000}"/>
    <cellStyle name="Normal 5 6 2" xfId="371" xr:uid="{00000000-0005-0000-0000-0000FC050000}"/>
    <cellStyle name="Normal 5 6 2 2" xfId="639" xr:uid="{00000000-0005-0000-0000-0000FD050000}"/>
    <cellStyle name="Normal 5 6 2 3" xfId="872" xr:uid="{00000000-0005-0000-0000-0000FE050000}"/>
    <cellStyle name="Normal 5 6 3" xfId="372" xr:uid="{00000000-0005-0000-0000-0000FF050000}"/>
    <cellStyle name="Normal 5 6 3 2" xfId="640" xr:uid="{00000000-0005-0000-0000-000000060000}"/>
    <cellStyle name="Normal 5 6 3 3" xfId="873" xr:uid="{00000000-0005-0000-0000-000001060000}"/>
    <cellStyle name="Normal 5 6 4" xfId="638" xr:uid="{00000000-0005-0000-0000-000002060000}"/>
    <cellStyle name="Normal 5 6 5" xfId="871" xr:uid="{00000000-0005-0000-0000-000003060000}"/>
    <cellStyle name="Normal 5 7" xfId="373" xr:uid="{00000000-0005-0000-0000-000004060000}"/>
    <cellStyle name="Normal 5 7 2" xfId="641" xr:uid="{00000000-0005-0000-0000-000005060000}"/>
    <cellStyle name="Normal 5 7 3" xfId="874" xr:uid="{00000000-0005-0000-0000-000006060000}"/>
    <cellStyle name="Normal 5 8" xfId="374" xr:uid="{00000000-0005-0000-0000-000007060000}"/>
    <cellStyle name="Normal 5 8 2" xfId="642" xr:uid="{00000000-0005-0000-0000-000008060000}"/>
    <cellStyle name="Normal 5 8 3" xfId="875" xr:uid="{00000000-0005-0000-0000-000009060000}"/>
    <cellStyle name="Normal 5 9" xfId="375" xr:uid="{00000000-0005-0000-0000-00000A060000}"/>
    <cellStyle name="Normal 5 9 2" xfId="643" xr:uid="{00000000-0005-0000-0000-00000B060000}"/>
    <cellStyle name="Normal 5 9 3" xfId="876" xr:uid="{00000000-0005-0000-0000-00000C060000}"/>
    <cellStyle name="Normal 6" xfId="121" xr:uid="{00000000-0005-0000-0000-00000D060000}"/>
    <cellStyle name="Normal 6 2" xfId="944" xr:uid="{00000000-0005-0000-0000-00000E060000}"/>
    <cellStyle name="Normal 6 2 2" xfId="1148" xr:uid="{00000000-0005-0000-0000-00000F060000}"/>
    <cellStyle name="Normal 6 2 3" xfId="1639" xr:uid="{00000000-0005-0000-0000-000010060000}"/>
    <cellStyle name="Normal 6 3" xfId="1149" xr:uid="{00000000-0005-0000-0000-000011060000}"/>
    <cellStyle name="Normal 6 4" xfId="1603" xr:uid="{00000000-0005-0000-0000-000012060000}"/>
    <cellStyle name="Normal 7" xfId="122" xr:uid="{00000000-0005-0000-0000-000013060000}"/>
    <cellStyle name="Normal 7 2" xfId="999" xr:uid="{00000000-0005-0000-0000-000014060000}"/>
    <cellStyle name="Normal 7 3" xfId="1150" xr:uid="{00000000-0005-0000-0000-000015060000}"/>
    <cellStyle name="Normal 7 3 2" xfId="1644" xr:uid="{00000000-0005-0000-0000-000016060000}"/>
    <cellStyle name="Normal 7 4" xfId="1604" xr:uid="{00000000-0005-0000-0000-000017060000}"/>
    <cellStyle name="Normal 8" xfId="7" xr:uid="{00000000-0005-0000-0000-000018060000}"/>
    <cellStyle name="Normal 8 2" xfId="133" xr:uid="{00000000-0005-0000-0000-000019060000}"/>
    <cellStyle name="Normal 8 2 2" xfId="1151" xr:uid="{00000000-0005-0000-0000-00001A060000}"/>
    <cellStyle name="Normal 8 2 2 2" xfId="1318" xr:uid="{00000000-0005-0000-0000-00001B060000}"/>
    <cellStyle name="Normal 8 2 3" xfId="1294" xr:uid="{00000000-0005-0000-0000-00001C060000}"/>
    <cellStyle name="Normal 8 2 4" xfId="1616" xr:uid="{00000000-0005-0000-0000-00001D060000}"/>
    <cellStyle name="Normal 8 3" xfId="945" xr:uid="{00000000-0005-0000-0000-00001E060000}"/>
    <cellStyle name="Normal 8 3 2" xfId="1308" xr:uid="{00000000-0005-0000-0000-00001F060000}"/>
    <cellStyle name="Normal 8 3 3" xfId="1649" xr:uid="{00000000-0005-0000-0000-000020060000}"/>
    <cellStyle name="Normal 8 4" xfId="946" xr:uid="{00000000-0005-0000-0000-000021060000}"/>
    <cellStyle name="Normal 8 5" xfId="1277" xr:uid="{00000000-0005-0000-0000-000022060000}"/>
    <cellStyle name="Normal 8 6" xfId="1608" xr:uid="{00000000-0005-0000-0000-000023060000}"/>
    <cellStyle name="Normal 88" xfId="1611" xr:uid="{00000000-0005-0000-0000-000024060000}"/>
    <cellStyle name="Normal 89" xfId="1613" xr:uid="{00000000-0005-0000-0000-000025060000}"/>
    <cellStyle name="Normal 9" xfId="12" xr:uid="{00000000-0005-0000-0000-000026060000}"/>
    <cellStyle name="Normal 9 2" xfId="421" xr:uid="{00000000-0005-0000-0000-000027060000}"/>
    <cellStyle name="Normal 9 2 2" xfId="1322" xr:uid="{00000000-0005-0000-0000-000028060000}"/>
    <cellStyle name="Normal 9 2 3" xfId="1298" xr:uid="{00000000-0005-0000-0000-000029060000}"/>
    <cellStyle name="Normal 9 2 4" xfId="1672" xr:uid="{00000000-0005-0000-0000-00002A060000}"/>
    <cellStyle name="Normal 9 3" xfId="656" xr:uid="{00000000-0005-0000-0000-00002B060000}"/>
    <cellStyle name="Normal 9 3 2" xfId="1312" xr:uid="{00000000-0005-0000-0000-00002C060000}"/>
    <cellStyle name="Normal 9 4" xfId="1152" xr:uid="{00000000-0005-0000-0000-00002D060000}"/>
    <cellStyle name="Normal 9 5" xfId="1286" xr:uid="{00000000-0005-0000-0000-00002E060000}"/>
    <cellStyle name="Normal 9 6" xfId="1610" xr:uid="{00000000-0005-0000-0000-00002F060000}"/>
    <cellStyle name="Normal 90" xfId="1612" xr:uid="{00000000-0005-0000-0000-000030060000}"/>
    <cellStyle name="Normal_Book2" xfId="1365" xr:uid="{00000000-0005-0000-0000-000031060000}"/>
    <cellStyle name="Normal_Varabashxum-ynderk" xfId="1364" xr:uid="{00000000-0005-0000-0000-000032060000}"/>
    <cellStyle name="Note 10" xfId="1379" xr:uid="{00000000-0005-0000-0000-000033060000}"/>
    <cellStyle name="Note 11" xfId="1420" xr:uid="{00000000-0005-0000-0000-000034060000}"/>
    <cellStyle name="Note 12" xfId="1456" xr:uid="{00000000-0005-0000-0000-000035060000}"/>
    <cellStyle name="Note 13" xfId="1482" xr:uid="{00000000-0005-0000-0000-000036060000}"/>
    <cellStyle name="Note 14" xfId="1534" xr:uid="{00000000-0005-0000-0000-000037060000}"/>
    <cellStyle name="Note 15" xfId="1547" xr:uid="{00000000-0005-0000-0000-000038060000}"/>
    <cellStyle name="Note 16" xfId="1562" xr:uid="{00000000-0005-0000-0000-000039060000}"/>
    <cellStyle name="Note 17" xfId="1588" xr:uid="{00000000-0005-0000-0000-00003A060000}"/>
    <cellStyle name="Note 18" xfId="1726" xr:uid="{00000000-0005-0000-0000-00003B060000}"/>
    <cellStyle name="Note 19" xfId="1752" xr:uid="{00000000-0005-0000-0000-00003C060000}"/>
    <cellStyle name="Note 2" xfId="56" xr:uid="{00000000-0005-0000-0000-00003D060000}"/>
    <cellStyle name="Note 2 10" xfId="1575" xr:uid="{00000000-0005-0000-0000-00003E060000}"/>
    <cellStyle name="Note 2 11" xfId="1659" xr:uid="{00000000-0005-0000-0000-00003F060000}"/>
    <cellStyle name="Note 2 12" xfId="1739" xr:uid="{00000000-0005-0000-0000-000040060000}"/>
    <cellStyle name="Note 2 13" xfId="1765" xr:uid="{00000000-0005-0000-0000-000041060000}"/>
    <cellStyle name="Note 2 2" xfId="123" xr:uid="{00000000-0005-0000-0000-000042060000}"/>
    <cellStyle name="Note 2 2 2" xfId="429" xr:uid="{00000000-0005-0000-0000-000043060000}"/>
    <cellStyle name="Note 2 2 2 2" xfId="1153" xr:uid="{00000000-0005-0000-0000-000044060000}"/>
    <cellStyle name="Note 2 2 2 3" xfId="1154" xr:uid="{00000000-0005-0000-0000-000045060000}"/>
    <cellStyle name="Note 2 2 2 4" xfId="1155" xr:uid="{00000000-0005-0000-0000-000046060000}"/>
    <cellStyle name="Note 2 2 3" xfId="890" xr:uid="{00000000-0005-0000-0000-000047060000}"/>
    <cellStyle name="Note 2 2 4" xfId="1156" xr:uid="{00000000-0005-0000-0000-000048060000}"/>
    <cellStyle name="Note 2 2 5" xfId="1157" xr:uid="{00000000-0005-0000-0000-000049060000}"/>
    <cellStyle name="Note 2 2 6" xfId="1717" xr:uid="{00000000-0005-0000-0000-00004A060000}"/>
    <cellStyle name="Note 2 3" xfId="997" xr:uid="{00000000-0005-0000-0000-00004B060000}"/>
    <cellStyle name="Note 2 4" xfId="1251" xr:uid="{00000000-0005-0000-0000-00004C060000}"/>
    <cellStyle name="Note 2 5" xfId="1283" xr:uid="{00000000-0005-0000-0000-00004D060000}"/>
    <cellStyle name="Note 2 6" xfId="1397" xr:uid="{00000000-0005-0000-0000-00004E060000}"/>
    <cellStyle name="Note 2 7" xfId="1439" xr:uid="{00000000-0005-0000-0000-00004F060000}"/>
    <cellStyle name="Note 2 8" xfId="1469" xr:uid="{00000000-0005-0000-0000-000050060000}"/>
    <cellStyle name="Note 2 9" xfId="1501" xr:uid="{00000000-0005-0000-0000-000051060000}"/>
    <cellStyle name="Note 3" xfId="57" xr:uid="{00000000-0005-0000-0000-000052060000}"/>
    <cellStyle name="Note 3 2" xfId="423" xr:uid="{00000000-0005-0000-0000-000053060000}"/>
    <cellStyle name="Note 3 3" xfId="658" xr:uid="{00000000-0005-0000-0000-000054060000}"/>
    <cellStyle name="Note 3 4" xfId="1514" xr:uid="{00000000-0005-0000-0000-000055060000}"/>
    <cellStyle name="Note 3 5" xfId="1651" xr:uid="{00000000-0005-0000-0000-000056060000}"/>
    <cellStyle name="Note 3 6" xfId="1784" xr:uid="{00000000-0005-0000-0000-000057060000}"/>
    <cellStyle name="Note 4" xfId="947" xr:uid="{00000000-0005-0000-0000-000058060000}"/>
    <cellStyle name="Note 5" xfId="1250" xr:uid="{00000000-0005-0000-0000-000059060000}"/>
    <cellStyle name="Note 6" xfId="1264" xr:uid="{00000000-0005-0000-0000-00005A060000}"/>
    <cellStyle name="Note 7" xfId="1335" xr:uid="{00000000-0005-0000-0000-00005B060000}"/>
    <cellStyle name="Note 8" xfId="1348" xr:uid="{00000000-0005-0000-0000-00005C060000}"/>
    <cellStyle name="Note 9" xfId="1366" xr:uid="{00000000-0005-0000-0000-00005D060000}"/>
    <cellStyle name="Output" xfId="1225" builtinId="21" customBuiltin="1"/>
    <cellStyle name="Output 2" xfId="58" xr:uid="{00000000-0005-0000-0000-00005F060000}"/>
    <cellStyle name="Output 2 2" xfId="124" xr:uid="{00000000-0005-0000-0000-000060060000}"/>
    <cellStyle name="Output 2 2 2" xfId="430" xr:uid="{00000000-0005-0000-0000-000061060000}"/>
    <cellStyle name="Output 2 2 2 2" xfId="1158" xr:uid="{00000000-0005-0000-0000-000062060000}"/>
    <cellStyle name="Output 2 2 2 3" xfId="1159" xr:uid="{00000000-0005-0000-0000-000063060000}"/>
    <cellStyle name="Output 2 2 2 4" xfId="1160" xr:uid="{00000000-0005-0000-0000-000064060000}"/>
    <cellStyle name="Output 2 2 3" xfId="661" xr:uid="{00000000-0005-0000-0000-000065060000}"/>
    <cellStyle name="Output 2 2 3 2" xfId="1161" xr:uid="{00000000-0005-0000-0000-000066060000}"/>
    <cellStyle name="Output 2 2 3 3" xfId="1162" xr:uid="{00000000-0005-0000-0000-000067060000}"/>
    <cellStyle name="Output 2 2 3 4" xfId="1163" xr:uid="{00000000-0005-0000-0000-000068060000}"/>
    <cellStyle name="Output 2 2 4" xfId="1164" xr:uid="{00000000-0005-0000-0000-000069060000}"/>
    <cellStyle name="Output 2 2 5" xfId="1165" xr:uid="{00000000-0005-0000-0000-00006A060000}"/>
    <cellStyle name="Output 2 2 6" xfId="1166" xr:uid="{00000000-0005-0000-0000-00006B060000}"/>
    <cellStyle name="Output 2 3" xfId="1167" xr:uid="{00000000-0005-0000-0000-00006C060000}"/>
    <cellStyle name="Output 2 4" xfId="1284" xr:uid="{00000000-0005-0000-0000-00006D060000}"/>
    <cellStyle name="Output 2 5" xfId="1718" xr:uid="{00000000-0005-0000-0000-00006E060000}"/>
    <cellStyle name="Output 3" xfId="416" xr:uid="{00000000-0005-0000-0000-00006F060000}"/>
    <cellStyle name="Percent 2" xfId="2" xr:uid="{00000000-0005-0000-0000-000070060000}"/>
    <cellStyle name="Percent 2 2" xfId="68" xr:uid="{00000000-0005-0000-0000-000071060000}"/>
    <cellStyle name="Percent 2 2 2" xfId="376" xr:uid="{00000000-0005-0000-0000-000072060000}"/>
    <cellStyle name="Percent 2 2 3" xfId="1643" xr:uid="{00000000-0005-0000-0000-000073060000}"/>
    <cellStyle name="Percent 2 3" xfId="59" xr:uid="{00000000-0005-0000-0000-000074060000}"/>
    <cellStyle name="Percent 2 3 2" xfId="1720" xr:uid="{00000000-0005-0000-0000-000075060000}"/>
    <cellStyle name="Percent 3" xfId="10" xr:uid="{00000000-0005-0000-0000-000076060000}"/>
    <cellStyle name="Percent 3 2" xfId="377" xr:uid="{00000000-0005-0000-0000-000077060000}"/>
    <cellStyle name="Percent 3 2 2" xfId="1719" xr:uid="{00000000-0005-0000-0000-000078060000}"/>
    <cellStyle name="Percent 4" xfId="1168" xr:uid="{00000000-0005-0000-0000-000079060000}"/>
    <cellStyle name="Percent 4 2" xfId="1169" xr:uid="{00000000-0005-0000-0000-00007A060000}"/>
    <cellStyle name="Percent 4 2 2" xfId="1621" xr:uid="{00000000-0005-0000-0000-00007B060000}"/>
    <cellStyle name="Percent 4 3" xfId="1609" xr:uid="{00000000-0005-0000-0000-00007C060000}"/>
    <cellStyle name="Percent 5" xfId="1170" xr:uid="{00000000-0005-0000-0000-00007D060000}"/>
    <cellStyle name="Percent 5 2" xfId="1171" xr:uid="{00000000-0005-0000-0000-00007E060000}"/>
    <cellStyle name="Percent 5 2 2" xfId="1172" xr:uid="{00000000-0005-0000-0000-00007F060000}"/>
    <cellStyle name="Percent 5 3" xfId="1173" xr:uid="{00000000-0005-0000-0000-000080060000}"/>
    <cellStyle name="Percent 5 4" xfId="1648" xr:uid="{00000000-0005-0000-0000-000081060000}"/>
    <cellStyle name="RowLevel_1_N6+artabyuje" xfId="378" xr:uid="{00000000-0005-0000-0000-000082060000}"/>
    <cellStyle name="SN_241" xfId="6" xr:uid="{00000000-0005-0000-0000-000083060000}"/>
    <cellStyle name="Style 1" xfId="125" xr:uid="{00000000-0005-0000-0000-000084060000}"/>
    <cellStyle name="Style 1 2" xfId="126" xr:uid="{00000000-0005-0000-0000-000085060000}"/>
    <cellStyle name="Style 1 2 2" xfId="948" xr:uid="{00000000-0005-0000-0000-000086060000}"/>
    <cellStyle name="Style 1 2 3" xfId="1721" xr:uid="{00000000-0005-0000-0000-000087060000}"/>
    <cellStyle name="Style 1_verchnakan_ax21-25_2018" xfId="127" xr:uid="{00000000-0005-0000-0000-000088060000}"/>
    <cellStyle name="Title" xfId="1217" builtinId="15" customBuiltin="1"/>
    <cellStyle name="Title 2" xfId="60" xr:uid="{00000000-0005-0000-0000-00008A060000}"/>
    <cellStyle name="Title 2 2" xfId="128" xr:uid="{00000000-0005-0000-0000-00008B060000}"/>
    <cellStyle name="Title 2 3" xfId="1174" xr:uid="{00000000-0005-0000-0000-00008C060000}"/>
    <cellStyle name="Title 2 4" xfId="1722" xr:uid="{00000000-0005-0000-0000-00008D060000}"/>
    <cellStyle name="Title 3" xfId="417" xr:uid="{00000000-0005-0000-0000-00008E060000}"/>
    <cellStyle name="Total" xfId="1231" builtinId="25" customBuiltin="1"/>
    <cellStyle name="Total 2" xfId="61" xr:uid="{00000000-0005-0000-0000-000090060000}"/>
    <cellStyle name="Total 2 2" xfId="129" xr:uid="{00000000-0005-0000-0000-000091060000}"/>
    <cellStyle name="Total 2 2 2" xfId="431" xr:uid="{00000000-0005-0000-0000-000092060000}"/>
    <cellStyle name="Total 2 2 2 2" xfId="1175" xr:uid="{00000000-0005-0000-0000-000093060000}"/>
    <cellStyle name="Total 2 2 2 3" xfId="1176" xr:uid="{00000000-0005-0000-0000-000094060000}"/>
    <cellStyle name="Total 2 2 2 4" xfId="1177" xr:uid="{00000000-0005-0000-0000-000095060000}"/>
    <cellStyle name="Total 2 2 3" xfId="889" xr:uid="{00000000-0005-0000-0000-000096060000}"/>
    <cellStyle name="Total 2 2 3 2" xfId="1178" xr:uid="{00000000-0005-0000-0000-000097060000}"/>
    <cellStyle name="Total 2 2 3 3" xfId="1179" xr:uid="{00000000-0005-0000-0000-000098060000}"/>
    <cellStyle name="Total 2 2 3 4" xfId="1180" xr:uid="{00000000-0005-0000-0000-000099060000}"/>
    <cellStyle name="Total 2 2 4" xfId="1181" xr:uid="{00000000-0005-0000-0000-00009A060000}"/>
    <cellStyle name="Total 2 2 5" xfId="1182" xr:uid="{00000000-0005-0000-0000-00009B060000}"/>
    <cellStyle name="Total 2 2 6" xfId="1183" xr:uid="{00000000-0005-0000-0000-00009C060000}"/>
    <cellStyle name="Total 2 3" xfId="1184" xr:uid="{00000000-0005-0000-0000-00009D060000}"/>
    <cellStyle name="Total 2 4" xfId="1285" xr:uid="{00000000-0005-0000-0000-00009E060000}"/>
    <cellStyle name="Total 2 5" xfId="1723" xr:uid="{00000000-0005-0000-0000-00009F060000}"/>
    <cellStyle name="Total 3" xfId="418" xr:uid="{00000000-0005-0000-0000-0000A0060000}"/>
    <cellStyle name="Warning Text" xfId="1229" builtinId="11" customBuiltin="1"/>
    <cellStyle name="Warning Text 2" xfId="62" xr:uid="{00000000-0005-0000-0000-0000A2060000}"/>
    <cellStyle name="Warning Text 2 2" xfId="130" xr:uid="{00000000-0005-0000-0000-0000A3060000}"/>
    <cellStyle name="Warning Text 2 2 2" xfId="1185" xr:uid="{00000000-0005-0000-0000-0000A4060000}"/>
    <cellStyle name="Warning Text 2 3" xfId="1186" xr:uid="{00000000-0005-0000-0000-0000A5060000}"/>
    <cellStyle name="Warning Text 2 4" xfId="1724" xr:uid="{00000000-0005-0000-0000-0000A6060000}"/>
    <cellStyle name="Warning Text 3" xfId="419" xr:uid="{00000000-0005-0000-0000-0000A7060000}"/>
    <cellStyle name="Акцент1 2" xfId="949" xr:uid="{00000000-0005-0000-0000-0000A8060000}"/>
    <cellStyle name="Акцент1 3" xfId="950" xr:uid="{00000000-0005-0000-0000-0000A9060000}"/>
    <cellStyle name="Акцент2 2" xfId="951" xr:uid="{00000000-0005-0000-0000-0000AA060000}"/>
    <cellStyle name="Акцент2 3" xfId="952" xr:uid="{00000000-0005-0000-0000-0000AB060000}"/>
    <cellStyle name="Акцент3 2" xfId="953" xr:uid="{00000000-0005-0000-0000-0000AC060000}"/>
    <cellStyle name="Акцент3 3" xfId="954" xr:uid="{00000000-0005-0000-0000-0000AD060000}"/>
    <cellStyle name="Акцент4 2" xfId="955" xr:uid="{00000000-0005-0000-0000-0000AE060000}"/>
    <cellStyle name="Акцент4 3" xfId="956" xr:uid="{00000000-0005-0000-0000-0000AF060000}"/>
    <cellStyle name="Акцент5 2" xfId="957" xr:uid="{00000000-0005-0000-0000-0000B0060000}"/>
    <cellStyle name="Акцент5 3" xfId="958" xr:uid="{00000000-0005-0000-0000-0000B1060000}"/>
    <cellStyle name="Акцент6 2" xfId="959" xr:uid="{00000000-0005-0000-0000-0000B2060000}"/>
    <cellStyle name="Акцент6 3" xfId="960" xr:uid="{00000000-0005-0000-0000-0000B3060000}"/>
    <cellStyle name="Беззащитный" xfId="1187" xr:uid="{00000000-0005-0000-0000-0000B4060000}"/>
    <cellStyle name="Ввод  2" xfId="961" xr:uid="{00000000-0005-0000-0000-0000B5060000}"/>
    <cellStyle name="Ввод  3" xfId="962" xr:uid="{00000000-0005-0000-0000-0000B6060000}"/>
    <cellStyle name="Вывод 2" xfId="963" xr:uid="{00000000-0005-0000-0000-0000B7060000}"/>
    <cellStyle name="Вывод 3" xfId="964" xr:uid="{00000000-0005-0000-0000-0000B8060000}"/>
    <cellStyle name="Вычисление 2" xfId="965" xr:uid="{00000000-0005-0000-0000-0000B9060000}"/>
    <cellStyle name="Вычисление 3" xfId="966" xr:uid="{00000000-0005-0000-0000-0000BA060000}"/>
    <cellStyle name="Заголовок 1 2" xfId="967" xr:uid="{00000000-0005-0000-0000-0000BB060000}"/>
    <cellStyle name="Заголовок 1 3" xfId="968" xr:uid="{00000000-0005-0000-0000-0000BC060000}"/>
    <cellStyle name="Заголовок 2 2" xfId="969" xr:uid="{00000000-0005-0000-0000-0000BD060000}"/>
    <cellStyle name="Заголовок 2 3" xfId="970" xr:uid="{00000000-0005-0000-0000-0000BE060000}"/>
    <cellStyle name="Заголовок 3 2" xfId="971" xr:uid="{00000000-0005-0000-0000-0000BF060000}"/>
    <cellStyle name="Заголовок 3 3" xfId="972" xr:uid="{00000000-0005-0000-0000-0000C0060000}"/>
    <cellStyle name="Заголовок 4 2" xfId="973" xr:uid="{00000000-0005-0000-0000-0000C1060000}"/>
    <cellStyle name="Заголовок 4 3" xfId="974" xr:uid="{00000000-0005-0000-0000-0000C2060000}"/>
    <cellStyle name="Защитный" xfId="1188" xr:uid="{00000000-0005-0000-0000-0000C3060000}"/>
    <cellStyle name="Итог 2" xfId="975" xr:uid="{00000000-0005-0000-0000-0000C4060000}"/>
    <cellStyle name="Итог 3" xfId="976" xr:uid="{00000000-0005-0000-0000-0000C5060000}"/>
    <cellStyle name="Контрольная ячейка 2" xfId="977" xr:uid="{00000000-0005-0000-0000-0000C6060000}"/>
    <cellStyle name="Контрольная ячейка 3" xfId="978" xr:uid="{00000000-0005-0000-0000-0000C7060000}"/>
    <cellStyle name="Название 2" xfId="379" xr:uid="{00000000-0005-0000-0000-0000C8060000}"/>
    <cellStyle name="Название 3" xfId="1189" xr:uid="{00000000-0005-0000-0000-0000C9060000}"/>
    <cellStyle name="Нейтральный 2" xfId="979" xr:uid="{00000000-0005-0000-0000-0000CA060000}"/>
    <cellStyle name="Нейтральный 3" xfId="980" xr:uid="{00000000-0005-0000-0000-0000CB060000}"/>
    <cellStyle name="Обычный 14" xfId="1528" xr:uid="{00000000-0005-0000-0000-0000CC060000}"/>
    <cellStyle name="Обычный 2" xfId="13" xr:uid="{00000000-0005-0000-0000-0000CD060000}"/>
    <cellStyle name="Обычный 2 10" xfId="1190" xr:uid="{00000000-0005-0000-0000-0000CE060000}"/>
    <cellStyle name="Обычный 2 11" xfId="1191" xr:uid="{00000000-0005-0000-0000-0000CF060000}"/>
    <cellStyle name="Обычный 2 12" xfId="1192" xr:uid="{00000000-0005-0000-0000-0000D0060000}"/>
    <cellStyle name="Обычный 2 13" xfId="1193" xr:uid="{00000000-0005-0000-0000-0000D1060000}"/>
    <cellStyle name="Обычный 2 2" xfId="132" xr:uid="{00000000-0005-0000-0000-0000D2060000}"/>
    <cellStyle name="Обычный 2 2 2" xfId="1194" xr:uid="{00000000-0005-0000-0000-0000D3060000}"/>
    <cellStyle name="Обычный 2 2 4" xfId="1532" xr:uid="{00000000-0005-0000-0000-0000D4060000}"/>
    <cellStyle name="Обычный 2 3" xfId="131" xr:uid="{00000000-0005-0000-0000-0000D5060000}"/>
    <cellStyle name="Обычный 2 4" xfId="1195" xr:uid="{00000000-0005-0000-0000-0000D6060000}"/>
    <cellStyle name="Обычный 2 4 2" xfId="1196" xr:uid="{00000000-0005-0000-0000-0000D7060000}"/>
    <cellStyle name="Обычный 2 5" xfId="1197" xr:uid="{00000000-0005-0000-0000-0000D8060000}"/>
    <cellStyle name="Обычный 2 5 2" xfId="1198" xr:uid="{00000000-0005-0000-0000-0000D9060000}"/>
    <cellStyle name="Обычный 2 6" xfId="1199" xr:uid="{00000000-0005-0000-0000-0000DA060000}"/>
    <cellStyle name="Обычный 2 6 2" xfId="1200" xr:uid="{00000000-0005-0000-0000-0000DB060000}"/>
    <cellStyle name="Обычный 2 7" xfId="1201" xr:uid="{00000000-0005-0000-0000-0000DC060000}"/>
    <cellStyle name="Обычный 2 7 2" xfId="1202" xr:uid="{00000000-0005-0000-0000-0000DD060000}"/>
    <cellStyle name="Обычный 2 8" xfId="1203" xr:uid="{00000000-0005-0000-0000-0000DE060000}"/>
    <cellStyle name="Обычный 2 8 2" xfId="1204" xr:uid="{00000000-0005-0000-0000-0000DF060000}"/>
    <cellStyle name="Обычный 2 9" xfId="1205" xr:uid="{00000000-0005-0000-0000-0000E0060000}"/>
    <cellStyle name="Обычный 2_900005052015" xfId="1206" xr:uid="{00000000-0005-0000-0000-0000E1060000}"/>
    <cellStyle name="Обычный 3" xfId="135" xr:uid="{00000000-0005-0000-0000-0000E2060000}"/>
    <cellStyle name="Обычный 3 2" xfId="432" xr:uid="{00000000-0005-0000-0000-0000E3060000}"/>
    <cellStyle name="Обычный 3 3" xfId="664" xr:uid="{00000000-0005-0000-0000-0000E4060000}"/>
    <cellStyle name="Обычный 3 4" xfId="1560" xr:uid="{00000000-0005-0000-0000-0000E5060000}"/>
    <cellStyle name="Обычный 4" xfId="136" xr:uid="{00000000-0005-0000-0000-0000E6060000}"/>
    <cellStyle name="Обычный 5" xfId="137" xr:uid="{00000000-0005-0000-0000-0000E7060000}"/>
    <cellStyle name="Обычный 6" xfId="138" xr:uid="{00000000-0005-0000-0000-0000E8060000}"/>
    <cellStyle name="Обычный 7" xfId="981" xr:uid="{00000000-0005-0000-0000-0000E9060000}"/>
    <cellStyle name="Обычный 7 2" xfId="1216" xr:uid="{00000000-0005-0000-0000-0000EA060000}"/>
    <cellStyle name="Обычный 8" xfId="1207" xr:uid="{00000000-0005-0000-0000-0000EB060000}"/>
    <cellStyle name="Обычный 9" xfId="1208" xr:uid="{00000000-0005-0000-0000-0000EC060000}"/>
    <cellStyle name="Обычный 9 2" xfId="1209" xr:uid="{00000000-0005-0000-0000-0000ED060000}"/>
    <cellStyle name="Обычный_PHEK-er artadrutyun lic." xfId="1725" xr:uid="{00000000-0005-0000-0000-0000EE060000}"/>
    <cellStyle name="Плохой 2" xfId="982" xr:uid="{00000000-0005-0000-0000-0000EF060000}"/>
    <cellStyle name="Плохой 3" xfId="983" xr:uid="{00000000-0005-0000-0000-0000F0060000}"/>
    <cellStyle name="Пояснение 2" xfId="984" xr:uid="{00000000-0005-0000-0000-0000F1060000}"/>
    <cellStyle name="Пояснение 3" xfId="985" xr:uid="{00000000-0005-0000-0000-0000F2060000}"/>
    <cellStyle name="Примечание 2" xfId="986" xr:uid="{00000000-0005-0000-0000-0000F3060000}"/>
    <cellStyle name="Примечание 3" xfId="1210" xr:uid="{00000000-0005-0000-0000-0000F4060000}"/>
    <cellStyle name="Связанная ячейка 2" xfId="987" xr:uid="{00000000-0005-0000-0000-0000F5060000}"/>
    <cellStyle name="Связанная ячейка 3" xfId="988" xr:uid="{00000000-0005-0000-0000-0000F6060000}"/>
    <cellStyle name="Стиль 1" xfId="63" xr:uid="{00000000-0005-0000-0000-0000F7060000}"/>
    <cellStyle name="Текст предупреждения 2" xfId="989" xr:uid="{00000000-0005-0000-0000-0000F8060000}"/>
    <cellStyle name="Текст предупреждения 3" xfId="990" xr:uid="{00000000-0005-0000-0000-0000F9060000}"/>
    <cellStyle name="Финансовый 2" xfId="64" xr:uid="{00000000-0005-0000-0000-0000FA060000}"/>
    <cellStyle name="Финансовый 2 2" xfId="991" xr:uid="{00000000-0005-0000-0000-0000FB060000}"/>
    <cellStyle name="Финансовый 2 3" xfId="1211" xr:uid="{00000000-0005-0000-0000-0000FC060000}"/>
    <cellStyle name="Финансовый 3" xfId="892" xr:uid="{00000000-0005-0000-0000-0000FD060000}"/>
    <cellStyle name="Финансовый 3 2" xfId="1212" xr:uid="{00000000-0005-0000-0000-0000FE060000}"/>
    <cellStyle name="Финансовый 4" xfId="992" xr:uid="{00000000-0005-0000-0000-0000FF060000}"/>
    <cellStyle name="Финансовый 4 2" xfId="1213" xr:uid="{00000000-0005-0000-0000-000000070000}"/>
    <cellStyle name="Финансовый 5" xfId="1214" xr:uid="{00000000-0005-0000-0000-000001070000}"/>
    <cellStyle name="Финансовый 6" xfId="1215" xr:uid="{00000000-0005-0000-0000-000002070000}"/>
    <cellStyle name="Хороший 2" xfId="993" xr:uid="{00000000-0005-0000-0000-000003070000}"/>
    <cellStyle name="Хороший 3" xfId="994" xr:uid="{00000000-0005-0000-0000-000004070000}"/>
  </cellStyles>
  <dxfs count="0"/>
  <tableStyles count="0" defaultTableStyle="TableStyleMedium9" defaultPivotStyle="PivotStyleLight16"/>
  <colors>
    <mruColors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df\005.&#1366;&#1387;&#1398;-&#1344;&#1377;&#1399;&#1406;%20&#1358;&#1377;&#1408;&#1401;&#1400;&#1410;&#1385;&#1397;&#1400;&#1410;&#1398;\Public\ADB_Finance\2024\2024&#1385;.%20&#1406;&#1381;&#1408;&#1377;&#1378;&#1377;&#1399;&#1389;&#1400;&#1410;&#1396;&#1398;&#1381;&#1408;\16.%20&#1352;&#1408;&#1400;&#1399;&#1396;&#1377;&#1398;%20&#1398;&#1377;&#1389;&#1377;&#1379;&#1387;&#1390;%20LEID&amp;SSIP\Havelvacner_10.12.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rine-M\AppData\Roaming\Microsoft\Excel\2024%20&#1402;&#1388;&#1377;&#1398;-&#1411;&#1377;&#1405;&#1407;%20&#1407;&#1381;&#1394;&#1381;&#1391;&#1377;&#1398;&#1412;&#1398;&#1381;&#1408;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1"/>
      <sheetName val="h2"/>
      <sheetName val="h3"/>
      <sheetName val="h4"/>
      <sheetName val="h5"/>
    </sheetNames>
    <sheetDataSet>
      <sheetData sheetId="0"/>
      <sheetData sheetId="1"/>
      <sheetData sheetId="2">
        <row r="127">
          <cell r="E127">
            <v>1173149.6000000001</v>
          </cell>
          <cell r="F127">
            <v>956149.6</v>
          </cell>
          <cell r="G127">
            <v>217000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189 -12001, 12003"/>
      <sheetName val="Էկոնոմիկայի տեղեկանք 17.10  (2"/>
      <sheetName val="Պլան-Փաստ 31.01.2024"/>
      <sheetName val="Պլան-Փաստ 15.02.2024 "/>
      <sheetName val="Պլան-Փաստ 29.02.2024"/>
      <sheetName val="Էկոնոմիկայի տեղեկանք "/>
      <sheetName val="Պլան-Փաստ 15.03.2024"/>
      <sheetName val="energetika 19.03"/>
      <sheetName val="Պլան-Փաստ 22.03.2024 "/>
      <sheetName val="Պլան-Փաստ 29.03.2024"/>
      <sheetName val="Էկոնոմիկայի տեղեկանք  29.03.24"/>
      <sheetName val="Պլան-Փաստ 05.04.2024 "/>
      <sheetName val="Պլան-Փաստ 12.04.2024 "/>
      <sheetName val="Պլան-Փաստ 15.04.2024  "/>
      <sheetName val="Պլան-Փաստ 19.04.2024   "/>
      <sheetName val="Պլան-Փաստ 26.04.2024 "/>
      <sheetName val="Պլան-Փաստ 26.04.2024  capital"/>
      <sheetName val="Պլան-Փաստ 30.04.2024"/>
      <sheetName val="Պլան-Փաստ 03.05.2024"/>
      <sheetName val="Պլան-Փաստ 07.05.2024"/>
      <sheetName val="Պլան-Փաստ 10.05.2024 "/>
      <sheetName val="Պլան-Փաստ 15.05.2024"/>
      <sheetName val="Պլան-Փաստ 17.05.2024"/>
      <sheetName val="Պահպանման ծախսերի ամփոփ 2024 "/>
      <sheetName val="Պլան-Փաստ 29.03.2024+Կանխատեսու"/>
      <sheetName val="Կապս"/>
      <sheetName val="Վեդի Կանխատեսումներ 2024"/>
      <sheetName val="ԵԶԲ (եռ․ վճարում)"/>
      <sheetName val="Ջրաձոր"/>
      <sheetName val="ՀԵԾ II"/>
      <sheetName val="2. ՀԵԾ I quarter"/>
      <sheetName val="ԵՋԲԾ Կատարողականներ"/>
      <sheetName val="ԵՋԲԾ հաշվարկ 29.03.2024"/>
      <sheetName val="2024 թվական (եռամսյակներով)"/>
      <sheetName val="2023-24թթ․ (լրացուցիչ-հաշվարկ)"/>
      <sheetName val="Պլան-Փաստ 23.05.2024 Կապիտալ"/>
      <sheetName val="Պլան-Փաստ 23.05.2024 Capital  "/>
      <sheetName val="Պլան-Փաստ 24.05.2024 "/>
      <sheetName val="Պլան-Փաստ 31.05.2024 + Կանխատես"/>
      <sheetName val="Պլան-Փաստ 31.05.2024"/>
      <sheetName val="Պլան-Փաստ 06.06.2024"/>
      <sheetName val="Պլան-Փաստ 07.06.2024"/>
      <sheetName val="Պլան-Փաստ 07.06.2024 Ջրային"/>
      <sheetName val="Պլան-Փաստ 14.06.2024"/>
      <sheetName val="Պլան-Փաստ 21.06.2024"/>
      <sheetName val="Պլան-Փաստ 26.06.2024"/>
      <sheetName val="Պլան-Փաստ 28.06.2024"/>
      <sheetName val="Էկոնոմիկայի տեղեկանք  28,06"/>
      <sheetName val="Պլան-Փաստ 04.07.2024"/>
      <sheetName val="Էկոնոմիկայի տեղեկանք 04.07.2024"/>
      <sheetName val="Պլան-Փաստ 12.07.2024"/>
      <sheetName val="Էկոնոմիկայի տեղեկանք 12.07.2024"/>
      <sheetName val="Պլան-Փաստ 15.07.2024 "/>
      <sheetName val="Պլան-Փաստ 19.07.2024"/>
      <sheetName val="Էկոնոմիկայի տեղեկանք 19.07.2024"/>
      <sheetName val="Էկոնոմիկայի տեղեկանք 25.07.2024"/>
      <sheetName val="Պլան-Փաստ 26.07.2024"/>
      <sheetName val="Պլան-Փաստ 31.07.2024"/>
      <sheetName val="Էկոնոմիկայի տեղեկանք 31.07.2024"/>
      <sheetName val="Պլան-Փաստ 02.08.2024"/>
      <sheetName val="Պլան-Փաստ 09.08.2024 "/>
      <sheetName val="Պլան-Փաստ 23.08.2024 (2)"/>
      <sheetName val="Պլան-Փաստ 13.08.2024"/>
      <sheetName val="Պլան-Փաստ 15.08.2024"/>
      <sheetName val="Պլան-Փաստ 16.08.2024"/>
      <sheetName val="Պլան-Փաստ 23.08.2024"/>
      <sheetName val="Էկոնոմիկայի տեղեկանք 29.08.2024"/>
      <sheetName val="Էկոնոմիկայի տեղեկանք 22.08.2024"/>
      <sheetName val="Պլան-Փաստ 30.08.2024"/>
      <sheetName val="Էկոնոմիկայի տեղեկանք 05.09.24"/>
      <sheetName val="Պլան-Փաստ 06.09.24"/>
      <sheetName val="Էկոնոմիկայի տեղեկանք 12.09.2024"/>
      <sheetName val="Պլան-Փաստ 13.09.24"/>
      <sheetName val="Sheet1"/>
      <sheetName val="Պլան-Փաստ 20.09.24"/>
      <sheetName val="Էկոնոմիկայի տեղեկանք 19.09.2024"/>
      <sheetName val="Պլան-Փաստ 02.08.2024 + կանխատես"/>
      <sheetName val="A"/>
      <sheetName val="Պլան-Փաստ 31.01.2024 (2)"/>
      <sheetName val="Sheet3"/>
      <sheetName val="Պլան-Փաստ 27.09.24"/>
      <sheetName val="Էկոնոմիկայի տեղեկանք 26.09"/>
      <sheetName val="Պլան-Փաստ 30.09.24"/>
      <sheetName val="Էկոնոմիկայի տեղեկանք 01.10"/>
      <sheetName val="Պլան-Փաստ 04.10.24"/>
      <sheetName val="Պլան-Փաստ 11.10.24 "/>
      <sheetName val="Էկոնոմիկայի տեղեկանք 10.10 "/>
      <sheetName val="Պլան-Փաստ 15.10.24 "/>
      <sheetName val="Պլան-Փաստ 18.10.24 "/>
      <sheetName val="Պլան-Փաստ 25.10.24"/>
      <sheetName val="Պլան-Փաստ 31.10.24"/>
      <sheetName val="Պլան-Փաստ 01.11.2024"/>
      <sheetName val="Պլան-Փաստ 05.11.2024"/>
      <sheetName val="Էկոնոմիկայի տեղեկանք 07.11 "/>
      <sheetName val="Պլան-Փաստ 08.11.2024 "/>
      <sheetName val="Պլան-Փաստ 15.11.2024"/>
      <sheetName val="Էկոնոմիկայի տեղեկանք 14.11 "/>
      <sheetName val="Պլան-Փաստ 22.11.2024"/>
      <sheetName val="Պլան-Փաստ 28.11.2024 "/>
      <sheetName val="Պլան-Փաստ 29.11.2024"/>
      <sheetName val="Պլան-Փաստ 06.12.2024"/>
      <sheetName val="Պլան-Փաստ 13.12.2024"/>
      <sheetName val="Պլան-փաստ-կանխատեսու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469">
          <cell r="S469">
            <v>1301492.4657000003</v>
          </cell>
          <cell r="T469">
            <v>1072945.9599000001</v>
          </cell>
          <cell r="U469">
            <v>228546.50580000016</v>
          </cell>
        </row>
      </sheetData>
      <sheetData sheetId="101"/>
      <sheetData sheetId="10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43"/>
  <sheetViews>
    <sheetView zoomScaleNormal="100" workbookViewId="0">
      <selection activeCell="E10" sqref="E10"/>
    </sheetView>
  </sheetViews>
  <sheetFormatPr defaultRowHeight="17.25"/>
  <cols>
    <col min="1" max="1" width="6" style="1" customWidth="1"/>
    <col min="2" max="2" width="10.5703125" style="1" customWidth="1"/>
    <col min="3" max="3" width="14.5703125" style="214" customWidth="1"/>
    <col min="4" max="4" width="67.7109375" style="8" customWidth="1"/>
    <col min="5" max="5" width="35.42578125" style="1" customWidth="1"/>
    <col min="6" max="6" width="18.140625" style="1" bestFit="1" customWidth="1"/>
    <col min="7" max="16384" width="9.140625" style="1"/>
  </cols>
  <sheetData>
    <row r="1" spans="2:5">
      <c r="C1" s="241" t="s">
        <v>49</v>
      </c>
      <c r="D1" s="241"/>
      <c r="E1" s="241"/>
    </row>
    <row r="2" spans="2:5">
      <c r="C2" s="241" t="s">
        <v>32</v>
      </c>
      <c r="D2" s="241"/>
      <c r="E2" s="241"/>
    </row>
    <row r="3" spans="2:5">
      <c r="C3" s="241" t="s">
        <v>0</v>
      </c>
      <c r="D3" s="241"/>
      <c r="E3" s="241"/>
    </row>
    <row r="5" spans="2:5" ht="83.25" customHeight="1">
      <c r="B5" s="242" t="s">
        <v>113</v>
      </c>
      <c r="C5" s="242"/>
      <c r="D5" s="242"/>
      <c r="E5" s="242"/>
    </row>
    <row r="6" spans="2:5">
      <c r="B6" s="182"/>
      <c r="C6" s="183"/>
      <c r="D6" s="183"/>
    </row>
    <row r="7" spans="2:5">
      <c r="B7" s="6"/>
      <c r="C7" s="184"/>
      <c r="D7" s="185"/>
      <c r="E7" s="4" t="s">
        <v>21</v>
      </c>
    </row>
    <row r="8" spans="2:5" ht="103.5" customHeight="1">
      <c r="B8" s="243" t="s">
        <v>20</v>
      </c>
      <c r="C8" s="243"/>
      <c r="D8" s="243" t="s">
        <v>22</v>
      </c>
      <c r="E8" s="44" t="s">
        <v>52</v>
      </c>
    </row>
    <row r="9" spans="2:5" ht="17.25" customHeight="1">
      <c r="B9" s="32" t="s">
        <v>3</v>
      </c>
      <c r="C9" s="32" t="s">
        <v>4</v>
      </c>
      <c r="D9" s="243"/>
      <c r="E9" s="186" t="s">
        <v>5</v>
      </c>
    </row>
    <row r="10" spans="2:5">
      <c r="B10" s="32"/>
      <c r="C10" s="32"/>
      <c r="D10" s="35" t="s">
        <v>7</v>
      </c>
      <c r="E10" s="187">
        <f>E12+E32+E102+E116+E130</f>
        <v>0</v>
      </c>
    </row>
    <row r="11" spans="2:5">
      <c r="B11" s="32"/>
      <c r="C11" s="32"/>
      <c r="D11" s="33" t="s">
        <v>9</v>
      </c>
      <c r="E11" s="187"/>
    </row>
    <row r="12" spans="2:5" s="5" customFormat="1">
      <c r="B12" s="34"/>
      <c r="C12" s="34"/>
      <c r="D12" s="35" t="s">
        <v>180</v>
      </c>
      <c r="E12" s="187">
        <f>E13</f>
        <v>-185272.9</v>
      </c>
    </row>
    <row r="13" spans="2:5" s="5" customFormat="1">
      <c r="B13" s="180" t="s">
        <v>181</v>
      </c>
      <c r="C13" s="180"/>
      <c r="D13" s="188" t="s">
        <v>24</v>
      </c>
      <c r="E13" s="187">
        <f>E20+E26</f>
        <v>-185272.9</v>
      </c>
    </row>
    <row r="14" spans="2:5">
      <c r="B14" s="189"/>
      <c r="C14" s="189"/>
      <c r="D14" s="189" t="s">
        <v>182</v>
      </c>
      <c r="E14" s="187"/>
    </row>
    <row r="15" spans="2:5">
      <c r="B15" s="189"/>
      <c r="C15" s="189"/>
      <c r="D15" s="190" t="s">
        <v>25</v>
      </c>
      <c r="E15" s="187"/>
    </row>
    <row r="16" spans="2:5" ht="34.5">
      <c r="B16" s="189"/>
      <c r="C16" s="189"/>
      <c r="D16" s="189" t="s">
        <v>192</v>
      </c>
      <c r="E16" s="187"/>
    </row>
    <row r="17" spans="2:6">
      <c r="B17" s="189"/>
      <c r="C17" s="189"/>
      <c r="D17" s="190" t="s">
        <v>26</v>
      </c>
      <c r="E17" s="187"/>
    </row>
    <row r="18" spans="2:6" ht="69">
      <c r="B18" s="189"/>
      <c r="C18" s="189"/>
      <c r="D18" s="189" t="s">
        <v>193</v>
      </c>
      <c r="E18" s="187"/>
    </row>
    <row r="19" spans="2:6">
      <c r="B19" s="32"/>
      <c r="C19" s="32"/>
      <c r="D19" s="32" t="s">
        <v>84</v>
      </c>
      <c r="E19" s="187"/>
    </row>
    <row r="20" spans="2:6" s="5" customFormat="1">
      <c r="B20" s="34"/>
      <c r="C20" s="180" t="s">
        <v>183</v>
      </c>
      <c r="D20" s="188" t="s">
        <v>27</v>
      </c>
      <c r="E20" s="187">
        <f>'h2'!H23</f>
        <v>-30750.400000000001</v>
      </c>
    </row>
    <row r="21" spans="2:6" ht="69">
      <c r="B21" s="32"/>
      <c r="C21" s="189"/>
      <c r="D21" s="189" t="s">
        <v>184</v>
      </c>
      <c r="E21" s="187"/>
    </row>
    <row r="22" spans="2:6">
      <c r="B22" s="32"/>
      <c r="C22" s="189"/>
      <c r="D22" s="190" t="s">
        <v>28</v>
      </c>
      <c r="E22" s="187"/>
    </row>
    <row r="23" spans="2:6" ht="51.75">
      <c r="B23" s="32"/>
      <c r="C23" s="189"/>
      <c r="D23" s="189" t="s">
        <v>194</v>
      </c>
      <c r="E23" s="187"/>
    </row>
    <row r="24" spans="2:6">
      <c r="B24" s="32"/>
      <c r="C24" s="189"/>
      <c r="D24" s="190" t="s">
        <v>29</v>
      </c>
      <c r="E24" s="187"/>
    </row>
    <row r="25" spans="2:6">
      <c r="B25" s="32"/>
      <c r="C25" s="189"/>
      <c r="D25" s="189" t="s">
        <v>195</v>
      </c>
      <c r="E25" s="187"/>
    </row>
    <row r="26" spans="2:6" s="5" customFormat="1">
      <c r="B26" s="34"/>
      <c r="C26" s="180" t="s">
        <v>185</v>
      </c>
      <c r="D26" s="188" t="s">
        <v>27</v>
      </c>
      <c r="E26" s="187">
        <f>'h2'!H31</f>
        <v>-154522.5</v>
      </c>
    </row>
    <row r="27" spans="2:6" ht="69">
      <c r="B27" s="32"/>
      <c r="C27" s="189"/>
      <c r="D27" s="189" t="s">
        <v>186</v>
      </c>
      <c r="E27" s="187"/>
    </row>
    <row r="28" spans="2:6">
      <c r="B28" s="32"/>
      <c r="C28" s="189"/>
      <c r="D28" s="190" t="s">
        <v>28</v>
      </c>
      <c r="E28" s="187"/>
    </row>
    <row r="29" spans="2:6" ht="69">
      <c r="B29" s="32"/>
      <c r="C29" s="189"/>
      <c r="D29" s="189" t="s">
        <v>196</v>
      </c>
      <c r="E29" s="187"/>
    </row>
    <row r="30" spans="2:6">
      <c r="B30" s="32"/>
      <c r="C30" s="189"/>
      <c r="D30" s="190" t="s">
        <v>29</v>
      </c>
      <c r="E30" s="187"/>
    </row>
    <row r="31" spans="2:6" ht="51.75">
      <c r="B31" s="32"/>
      <c r="C31" s="189"/>
      <c r="D31" s="189" t="s">
        <v>197</v>
      </c>
      <c r="E31" s="187"/>
    </row>
    <row r="32" spans="2:6" ht="34.5">
      <c r="B32" s="191"/>
      <c r="C32" s="192"/>
      <c r="D32" s="35" t="s">
        <v>11</v>
      </c>
      <c r="E32" s="65">
        <f>+E33+E52+E83</f>
        <v>-852588.3</v>
      </c>
      <c r="F32" s="68"/>
    </row>
    <row r="33" spans="2:5" s="5" customFormat="1" ht="23.25" customHeight="1">
      <c r="B33" s="34">
        <v>1004</v>
      </c>
      <c r="C33" s="34"/>
      <c r="D33" s="35" t="s">
        <v>24</v>
      </c>
      <c r="E33" s="65">
        <f>+E40+E46</f>
        <v>-242250</v>
      </c>
    </row>
    <row r="34" spans="2:5">
      <c r="B34" s="57"/>
      <c r="C34" s="32"/>
      <c r="D34" s="33" t="s">
        <v>81</v>
      </c>
      <c r="E34" s="65"/>
    </row>
    <row r="35" spans="2:5">
      <c r="B35" s="57"/>
      <c r="C35" s="32"/>
      <c r="D35" s="51" t="s">
        <v>25</v>
      </c>
      <c r="E35" s="65"/>
    </row>
    <row r="36" spans="2:5" ht="34.5">
      <c r="B36" s="57"/>
      <c r="C36" s="32"/>
      <c r="D36" s="33" t="s">
        <v>82</v>
      </c>
      <c r="E36" s="65"/>
    </row>
    <row r="37" spans="2:5">
      <c r="B37" s="57"/>
      <c r="C37" s="32"/>
      <c r="D37" s="51" t="s">
        <v>26</v>
      </c>
      <c r="E37" s="65"/>
    </row>
    <row r="38" spans="2:5" ht="34.5">
      <c r="B38" s="57"/>
      <c r="C38" s="32"/>
      <c r="D38" s="33" t="s">
        <v>83</v>
      </c>
      <c r="E38" s="65"/>
    </row>
    <row r="39" spans="2:5">
      <c r="B39" s="191"/>
      <c r="C39" s="192"/>
      <c r="D39" s="34" t="s">
        <v>84</v>
      </c>
      <c r="E39" s="65"/>
    </row>
    <row r="40" spans="2:5">
      <c r="B40" s="191"/>
      <c r="C40" s="193">
        <f>+'h3'!C43</f>
        <v>31005</v>
      </c>
      <c r="D40" s="194" t="s">
        <v>27</v>
      </c>
      <c r="E40" s="65">
        <f>+'h3'!E43</f>
        <v>-62370</v>
      </c>
    </row>
    <row r="41" spans="2:5" ht="78" customHeight="1">
      <c r="B41" s="191"/>
      <c r="C41" s="193"/>
      <c r="D41" s="195" t="str">
        <f>+'h3'!D43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E41" s="65"/>
    </row>
    <row r="42" spans="2:5">
      <c r="B42" s="191"/>
      <c r="C42" s="193"/>
      <c r="D42" s="194" t="s">
        <v>28</v>
      </c>
      <c r="E42" s="65"/>
    </row>
    <row r="43" spans="2:5" ht="62.25" customHeight="1">
      <c r="B43" s="191"/>
      <c r="C43" s="193"/>
      <c r="D43" s="195" t="s">
        <v>115</v>
      </c>
      <c r="E43" s="65"/>
    </row>
    <row r="44" spans="2:5">
      <c r="B44" s="191"/>
      <c r="C44" s="193"/>
      <c r="D44" s="194" t="s">
        <v>29</v>
      </c>
      <c r="E44" s="65"/>
    </row>
    <row r="45" spans="2:5" ht="42.75" customHeight="1">
      <c r="B45" s="191"/>
      <c r="C45" s="193"/>
      <c r="D45" s="195" t="s">
        <v>85</v>
      </c>
      <c r="E45" s="65"/>
    </row>
    <row r="46" spans="2:5">
      <c r="B46" s="191"/>
      <c r="C46" s="193">
        <f>+'h3'!C52</f>
        <v>31006</v>
      </c>
      <c r="D46" s="194" t="s">
        <v>27</v>
      </c>
      <c r="E46" s="65">
        <f>+'h3'!E52</f>
        <v>-179880</v>
      </c>
    </row>
    <row r="47" spans="2:5" ht="97.5" customHeight="1">
      <c r="B47" s="191"/>
      <c r="C47" s="193"/>
      <c r="D47" s="195" t="str">
        <f>+'h3'!D52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E47" s="65"/>
    </row>
    <row r="48" spans="2:5" ht="30" customHeight="1">
      <c r="B48" s="191"/>
      <c r="C48" s="193"/>
      <c r="D48" s="194" t="s">
        <v>28</v>
      </c>
      <c r="E48" s="65"/>
    </row>
    <row r="49" spans="2:5" ht="74.25" customHeight="1">
      <c r="B49" s="191"/>
      <c r="C49" s="193"/>
      <c r="D49" s="195" t="s">
        <v>104</v>
      </c>
      <c r="E49" s="65"/>
    </row>
    <row r="50" spans="2:5">
      <c r="B50" s="191"/>
      <c r="C50" s="193"/>
      <c r="D50" s="194" t="s">
        <v>29</v>
      </c>
      <c r="E50" s="65"/>
    </row>
    <row r="51" spans="2:5" ht="42.75" customHeight="1">
      <c r="B51" s="191"/>
      <c r="C51" s="193"/>
      <c r="D51" s="195" t="s">
        <v>85</v>
      </c>
      <c r="E51" s="65"/>
    </row>
    <row r="52" spans="2:5" s="5" customFormat="1" ht="23.25" customHeight="1">
      <c r="B52" s="34">
        <v>1049</v>
      </c>
      <c r="C52" s="34"/>
      <c r="D52" s="35" t="s">
        <v>24</v>
      </c>
      <c r="E52" s="65">
        <f>+E59+E65+E71+E77</f>
        <v>-278300</v>
      </c>
    </row>
    <row r="53" spans="2:5">
      <c r="B53" s="57"/>
      <c r="C53" s="32"/>
      <c r="D53" s="33" t="s">
        <v>150</v>
      </c>
      <c r="E53" s="65"/>
    </row>
    <row r="54" spans="2:5">
      <c r="B54" s="57"/>
      <c r="C54" s="32"/>
      <c r="D54" s="51" t="s">
        <v>25</v>
      </c>
      <c r="E54" s="65"/>
    </row>
    <row r="55" spans="2:5" ht="42" customHeight="1">
      <c r="B55" s="57"/>
      <c r="C55" s="32"/>
      <c r="D55" s="33" t="s">
        <v>168</v>
      </c>
      <c r="E55" s="65"/>
    </row>
    <row r="56" spans="2:5">
      <c r="B56" s="57"/>
      <c r="C56" s="32"/>
      <c r="D56" s="51" t="s">
        <v>26</v>
      </c>
      <c r="E56" s="65"/>
    </row>
    <row r="57" spans="2:5" ht="51.75">
      <c r="B57" s="57"/>
      <c r="C57" s="32"/>
      <c r="D57" s="33" t="s">
        <v>169</v>
      </c>
      <c r="E57" s="65"/>
    </row>
    <row r="58" spans="2:5">
      <c r="B58" s="191"/>
      <c r="C58" s="192"/>
      <c r="D58" s="34" t="s">
        <v>84</v>
      </c>
      <c r="E58" s="65"/>
    </row>
    <row r="59" spans="2:5">
      <c r="B59" s="191"/>
      <c r="C59" s="193">
        <f>+'h3'!C63</f>
        <v>11009</v>
      </c>
      <c r="D59" s="194" t="s">
        <v>27</v>
      </c>
      <c r="E59" s="65">
        <f>+'h3'!E63</f>
        <v>-5300</v>
      </c>
    </row>
    <row r="60" spans="2:5" ht="51.75">
      <c r="B60" s="191"/>
      <c r="C60" s="193"/>
      <c r="D60" s="195" t="str">
        <f>+'h3'!D63</f>
        <v xml:space="preserve"> Ասիական զարգացման բանկի աջակցությամբ իրականացվող Հյուսիս-հարավ միջանցքի զարգացման ծրագրի համակարգում և կառավարում (Տրանշ 2)</v>
      </c>
      <c r="E60" s="65"/>
    </row>
    <row r="61" spans="2:5">
      <c r="B61" s="191"/>
      <c r="C61" s="193"/>
      <c r="D61" s="194" t="s">
        <v>28</v>
      </c>
      <c r="E61" s="65"/>
    </row>
    <row r="62" spans="2:5" ht="31.5" customHeight="1">
      <c r="B62" s="191"/>
      <c r="C62" s="193"/>
      <c r="D62" s="195" t="s">
        <v>164</v>
      </c>
      <c r="E62" s="65"/>
    </row>
    <row r="63" spans="2:5">
      <c r="B63" s="191"/>
      <c r="C63" s="193"/>
      <c r="D63" s="194" t="s">
        <v>29</v>
      </c>
      <c r="E63" s="65"/>
    </row>
    <row r="64" spans="2:5" ht="28.5" customHeight="1">
      <c r="B64" s="191"/>
      <c r="C64" s="193"/>
      <c r="D64" s="195" t="s">
        <v>165</v>
      </c>
      <c r="E64" s="65"/>
    </row>
    <row r="65" spans="2:5">
      <c r="B65" s="191"/>
      <c r="C65" s="193">
        <f>+'h3'!C71</f>
        <v>11011</v>
      </c>
      <c r="D65" s="194" t="s">
        <v>27</v>
      </c>
      <c r="E65" s="65">
        <f>+'h3'!E71</f>
        <v>-15000</v>
      </c>
    </row>
    <row r="66" spans="2:5" ht="60.75" customHeight="1">
      <c r="B66" s="191"/>
      <c r="C66" s="193"/>
      <c r="D66" s="195" t="str">
        <f>+'h3'!D71</f>
        <v xml:space="preserve"> Ասիական զարգացման բանկի աջակցությամբ իրականացվող Հյուսիս-հարավ միջանցքի զարգացման ծրագրի համակարգում և կառավարում (Տրանշ 3)</v>
      </c>
      <c r="E66" s="65"/>
    </row>
    <row r="67" spans="2:5">
      <c r="B67" s="191"/>
      <c r="C67" s="193"/>
      <c r="D67" s="194" t="s">
        <v>28</v>
      </c>
      <c r="E67" s="65"/>
    </row>
    <row r="68" spans="2:5" ht="34.5">
      <c r="B68" s="191"/>
      <c r="C68" s="193"/>
      <c r="D68" s="195" t="s">
        <v>164</v>
      </c>
      <c r="E68" s="65"/>
    </row>
    <row r="69" spans="2:5" ht="21" customHeight="1">
      <c r="B69" s="191"/>
      <c r="C69" s="193"/>
      <c r="D69" s="194" t="s">
        <v>29</v>
      </c>
      <c r="E69" s="65"/>
    </row>
    <row r="70" spans="2:5" ht="23.25" customHeight="1">
      <c r="B70" s="191"/>
      <c r="C70" s="193"/>
      <c r="D70" s="195" t="s">
        <v>165</v>
      </c>
      <c r="E70" s="65"/>
    </row>
    <row r="71" spans="2:5">
      <c r="B71" s="191"/>
      <c r="C71" s="193">
        <f>+'h3'!C80</f>
        <v>11012</v>
      </c>
      <c r="D71" s="194" t="s">
        <v>27</v>
      </c>
      <c r="E71" s="65">
        <f>+'h3'!E80</f>
        <v>-25000</v>
      </c>
    </row>
    <row r="72" spans="2:5" ht="60.75" customHeight="1">
      <c r="B72" s="191"/>
      <c r="C72" s="193"/>
      <c r="D72" s="195" t="str">
        <f>+'h3'!D80</f>
        <v xml:space="preserve"> Եվրասիական զարգացման բանկի աջակցությամբ իրականացվող Հյուսիս-հարավ միջանցքի զարգացման ծրագրի համակարգում և կառավարում</v>
      </c>
      <c r="E72" s="65"/>
    </row>
    <row r="73" spans="2:5" ht="24.75" customHeight="1">
      <c r="B73" s="191"/>
      <c r="C73" s="193"/>
      <c r="D73" s="194" t="s">
        <v>28</v>
      </c>
      <c r="E73" s="65"/>
    </row>
    <row r="74" spans="2:5" ht="30.75" customHeight="1">
      <c r="B74" s="191"/>
      <c r="C74" s="193"/>
      <c r="D74" s="195" t="s">
        <v>164</v>
      </c>
      <c r="E74" s="65"/>
    </row>
    <row r="75" spans="2:5" ht="21" customHeight="1">
      <c r="B75" s="191"/>
      <c r="C75" s="193"/>
      <c r="D75" s="194" t="s">
        <v>29</v>
      </c>
      <c r="E75" s="65"/>
    </row>
    <row r="76" spans="2:5" ht="23.25" customHeight="1">
      <c r="B76" s="191"/>
      <c r="C76" s="193"/>
      <c r="D76" s="195" t="s">
        <v>165</v>
      </c>
      <c r="E76" s="65"/>
    </row>
    <row r="77" spans="2:5">
      <c r="B77" s="191"/>
      <c r="C77" s="193">
        <f>+'h3'!C89</f>
        <v>21011</v>
      </c>
      <c r="D77" s="194" t="s">
        <v>27</v>
      </c>
      <c r="E77" s="65">
        <f>+'h3'!E89</f>
        <v>-233000</v>
      </c>
    </row>
    <row r="78" spans="2:5" ht="60.75" customHeight="1">
      <c r="B78" s="191"/>
      <c r="C78" s="193"/>
      <c r="D78" s="195" t="str">
        <f>+'h3'!D89</f>
        <v>Ասիական զարգացման բանկի աջակցությամբ իրականացվող Հյուսիս-հարավ միջանցքի զարգացման վարկային ծրագիր, Տրանշ 3</v>
      </c>
      <c r="E78" s="65"/>
    </row>
    <row r="79" spans="2:5" ht="26.25" customHeight="1">
      <c r="B79" s="191"/>
      <c r="C79" s="193"/>
      <c r="D79" s="194" t="s">
        <v>28</v>
      </c>
      <c r="E79" s="65"/>
    </row>
    <row r="80" spans="2:5" ht="48" customHeight="1">
      <c r="B80" s="191"/>
      <c r="C80" s="193"/>
      <c r="D80" s="195" t="s">
        <v>166</v>
      </c>
      <c r="E80" s="65"/>
    </row>
    <row r="81" spans="2:5" ht="21" customHeight="1">
      <c r="B81" s="191"/>
      <c r="C81" s="193"/>
      <c r="D81" s="194" t="s">
        <v>29</v>
      </c>
      <c r="E81" s="65"/>
    </row>
    <row r="82" spans="2:5" ht="51" customHeight="1">
      <c r="B82" s="191"/>
      <c r="C82" s="193"/>
      <c r="D82" s="195" t="s">
        <v>167</v>
      </c>
      <c r="E82" s="65"/>
    </row>
    <row r="83" spans="2:5" s="5" customFormat="1" ht="23.25" customHeight="1">
      <c r="B83" s="34">
        <v>1072</v>
      </c>
      <c r="C83" s="34"/>
      <c r="D83" s="35" t="s">
        <v>24</v>
      </c>
      <c r="E83" s="65">
        <f>+E90+E96</f>
        <v>-332038.3</v>
      </c>
    </row>
    <row r="84" spans="2:5">
      <c r="B84" s="57"/>
      <c r="C84" s="32"/>
      <c r="D84" s="51" t="s">
        <v>24</v>
      </c>
      <c r="E84" s="65"/>
    </row>
    <row r="85" spans="2:5">
      <c r="B85" s="57"/>
      <c r="C85" s="32"/>
      <c r="D85" s="33" t="s">
        <v>161</v>
      </c>
      <c r="E85" s="65"/>
    </row>
    <row r="86" spans="2:5">
      <c r="B86" s="57"/>
      <c r="C86" s="32"/>
      <c r="D86" s="51" t="s">
        <v>25</v>
      </c>
      <c r="E86" s="65"/>
    </row>
    <row r="87" spans="2:5" ht="40.5" customHeight="1">
      <c r="B87" s="57"/>
      <c r="C87" s="32"/>
      <c r="D87" s="33" t="s">
        <v>170</v>
      </c>
      <c r="E87" s="65"/>
    </row>
    <row r="88" spans="2:5">
      <c r="B88" s="57"/>
      <c r="C88" s="32"/>
      <c r="D88" s="51" t="s">
        <v>26</v>
      </c>
      <c r="E88" s="65"/>
    </row>
    <row r="89" spans="2:5" ht="43.5" customHeight="1">
      <c r="B89" s="191"/>
      <c r="C89" s="192"/>
      <c r="D89" s="33" t="s">
        <v>171</v>
      </c>
      <c r="E89" s="65"/>
    </row>
    <row r="90" spans="2:5">
      <c r="B90" s="191"/>
      <c r="C90" s="193" t="str">
        <f>+'h3'!C102</f>
        <v xml:space="preserve"> 31001</v>
      </c>
      <c r="D90" s="194" t="s">
        <v>27</v>
      </c>
      <c r="E90" s="65">
        <f>+'h3'!E102</f>
        <v>-226038.3</v>
      </c>
    </row>
    <row r="91" spans="2:5" ht="98.25" customHeight="1">
      <c r="B91" s="191"/>
      <c r="C91" s="193"/>
      <c r="D91" s="195" t="str">
        <f>+'h3'!D102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E91" s="65"/>
    </row>
    <row r="92" spans="2:5">
      <c r="B92" s="191"/>
      <c r="C92" s="193"/>
      <c r="D92" s="194" t="s">
        <v>28</v>
      </c>
      <c r="E92" s="65"/>
    </row>
    <row r="93" spans="2:5" ht="74.25" customHeight="1">
      <c r="B93" s="191"/>
      <c r="C93" s="193"/>
      <c r="D93" s="195" t="s">
        <v>172</v>
      </c>
      <c r="E93" s="65"/>
    </row>
    <row r="94" spans="2:5">
      <c r="B94" s="191"/>
      <c r="C94" s="193"/>
      <c r="D94" s="194" t="s">
        <v>29</v>
      </c>
      <c r="E94" s="65"/>
    </row>
    <row r="95" spans="2:5" ht="42.75" customHeight="1">
      <c r="B95" s="191"/>
      <c r="C95" s="193"/>
      <c r="D95" s="195" t="s">
        <v>85</v>
      </c>
      <c r="E95" s="65"/>
    </row>
    <row r="96" spans="2:5">
      <c r="B96" s="191"/>
      <c r="C96" s="193">
        <f>+'h3'!C111</f>
        <v>31002</v>
      </c>
      <c r="D96" s="194" t="s">
        <v>27</v>
      </c>
      <c r="E96" s="65">
        <f>+'h3'!E111</f>
        <v>-106000</v>
      </c>
    </row>
    <row r="97" spans="2:6" ht="97.5" customHeight="1">
      <c r="B97" s="191"/>
      <c r="C97" s="193"/>
      <c r="D97" s="195" t="str">
        <f>+'h3'!D111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E97" s="65"/>
    </row>
    <row r="98" spans="2:6" ht="30" customHeight="1">
      <c r="B98" s="191"/>
      <c r="C98" s="193"/>
      <c r="D98" s="194" t="s">
        <v>28</v>
      </c>
      <c r="E98" s="65"/>
    </row>
    <row r="99" spans="2:6" ht="74.25" customHeight="1">
      <c r="B99" s="191"/>
      <c r="C99" s="193"/>
      <c r="D99" s="195" t="s">
        <v>172</v>
      </c>
      <c r="E99" s="65"/>
    </row>
    <row r="100" spans="2:6">
      <c r="B100" s="191"/>
      <c r="C100" s="193"/>
      <c r="D100" s="194" t="s">
        <v>29</v>
      </c>
      <c r="E100" s="65"/>
    </row>
    <row r="101" spans="2:6" ht="42.75" customHeight="1">
      <c r="B101" s="191"/>
      <c r="C101" s="193"/>
      <c r="D101" s="195" t="s">
        <v>85</v>
      </c>
      <c r="E101" s="65"/>
    </row>
    <row r="102" spans="2:6" ht="37.5" customHeight="1">
      <c r="B102" s="191"/>
      <c r="C102" s="192"/>
      <c r="D102" s="35" t="str">
        <f>+'h3'!D120</f>
        <v xml:space="preserve"> ՀՀ  կրթության, գիտության, մշակույթի և սպորտի նախարարություն</v>
      </c>
      <c r="E102" s="65">
        <f>+E103</f>
        <v>2197760.7999999998</v>
      </c>
      <c r="F102" s="68"/>
    </row>
    <row r="103" spans="2:6" s="5" customFormat="1" ht="26.25" customHeight="1">
      <c r="B103" s="34">
        <f>+'h3'!B121</f>
        <v>1189</v>
      </c>
      <c r="C103" s="196"/>
      <c r="D103" s="197" t="s">
        <v>24</v>
      </c>
      <c r="E103" s="65">
        <f>E110</f>
        <v>2197760.7999999998</v>
      </c>
    </row>
    <row r="104" spans="2:6" ht="34.5">
      <c r="B104" s="189"/>
      <c r="C104" s="193"/>
      <c r="D104" s="195" t="str">
        <f>+'h3'!D121</f>
        <v xml:space="preserve"> Դպրոցների սեյսմիկ անվտանգության մակարդակի բարձրացման ծրագիր</v>
      </c>
      <c r="E104" s="65"/>
    </row>
    <row r="105" spans="2:6">
      <c r="B105" s="189"/>
      <c r="C105" s="193"/>
      <c r="D105" s="194" t="s">
        <v>25</v>
      </c>
      <c r="E105" s="65"/>
    </row>
    <row r="106" spans="2:6" ht="51.75">
      <c r="B106" s="189"/>
      <c r="C106" s="193"/>
      <c r="D106" s="195" t="s">
        <v>117</v>
      </c>
      <c r="E106" s="65"/>
    </row>
    <row r="107" spans="2:6">
      <c r="B107" s="189"/>
      <c r="C107" s="193"/>
      <c r="D107" s="194" t="s">
        <v>26</v>
      </c>
      <c r="E107" s="65"/>
    </row>
    <row r="108" spans="2:6" ht="36" customHeight="1">
      <c r="B108" s="189"/>
      <c r="C108" s="193"/>
      <c r="D108" s="195" t="s">
        <v>118</v>
      </c>
      <c r="E108" s="65"/>
    </row>
    <row r="109" spans="2:6">
      <c r="B109" s="189"/>
      <c r="C109" s="193"/>
      <c r="D109" s="193" t="s">
        <v>57</v>
      </c>
      <c r="E109" s="65"/>
    </row>
    <row r="110" spans="2:6">
      <c r="B110" s="191"/>
      <c r="C110" s="193">
        <f>+'h3'!C123</f>
        <v>12003</v>
      </c>
      <c r="D110" s="194" t="s">
        <v>27</v>
      </c>
      <c r="E110" s="65">
        <f>+'h3'!E123</f>
        <v>2197760.7999999998</v>
      </c>
    </row>
    <row r="111" spans="2:6" ht="85.5" customHeight="1">
      <c r="B111" s="191"/>
      <c r="C111" s="193"/>
      <c r="D111" s="195" t="str">
        <f>+'h3'!D123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E111" s="65"/>
    </row>
    <row r="112" spans="2:6">
      <c r="B112" s="191"/>
      <c r="C112" s="193"/>
      <c r="D112" s="194" t="s">
        <v>28</v>
      </c>
      <c r="E112" s="65"/>
    </row>
    <row r="113" spans="2:6" ht="101.25" customHeight="1">
      <c r="B113" s="191"/>
      <c r="C113" s="193"/>
      <c r="D113" s="195" t="s">
        <v>116</v>
      </c>
      <c r="E113" s="65"/>
    </row>
    <row r="114" spans="2:6">
      <c r="B114" s="191"/>
      <c r="C114" s="193"/>
      <c r="D114" s="194" t="s">
        <v>29</v>
      </c>
      <c r="E114" s="65"/>
    </row>
    <row r="115" spans="2:6">
      <c r="B115" s="191"/>
      <c r="C115" s="193"/>
      <c r="D115" s="195" t="s">
        <v>30</v>
      </c>
      <c r="E115" s="65"/>
    </row>
    <row r="116" spans="2:6" ht="27.75" customHeight="1">
      <c r="B116" s="191"/>
      <c r="C116" s="192"/>
      <c r="D116" s="35" t="str">
        <f>+'h3'!D132</f>
        <v xml:space="preserve"> ՀՀ էկոնոմիկայի նախարարություն</v>
      </c>
      <c r="E116" s="65">
        <f>+E117</f>
        <v>-199899.6</v>
      </c>
      <c r="F116" s="68"/>
    </row>
    <row r="117" spans="2:6" s="5" customFormat="1" ht="26.25" customHeight="1">
      <c r="B117" s="34">
        <f>+'h3'!B133</f>
        <v>1190</v>
      </c>
      <c r="C117" s="198"/>
      <c r="D117" s="199" t="s">
        <v>24</v>
      </c>
      <c r="E117" s="66">
        <f>+E124</f>
        <v>-199899.6</v>
      </c>
    </row>
    <row r="118" spans="2:6">
      <c r="B118" s="200"/>
      <c r="C118" s="201"/>
      <c r="D118" s="48" t="str">
        <f>+'h3'!D133</f>
        <v xml:space="preserve"> Զբոսաշրջության զարգացման ծրագիր</v>
      </c>
      <c r="E118" s="67"/>
    </row>
    <row r="119" spans="2:6">
      <c r="B119" s="200"/>
      <c r="C119" s="201"/>
      <c r="D119" s="202" t="s">
        <v>25</v>
      </c>
      <c r="E119" s="67"/>
    </row>
    <row r="120" spans="2:6" ht="45" customHeight="1">
      <c r="B120" s="200"/>
      <c r="C120" s="201"/>
      <c r="D120" s="48" t="s">
        <v>119</v>
      </c>
      <c r="E120" s="67"/>
    </row>
    <row r="121" spans="2:6">
      <c r="B121" s="200"/>
      <c r="C121" s="201"/>
      <c r="D121" s="202" t="s">
        <v>26</v>
      </c>
      <c r="E121" s="67"/>
    </row>
    <row r="122" spans="2:6">
      <c r="B122" s="200"/>
      <c r="C122" s="201"/>
      <c r="D122" s="48" t="s">
        <v>120</v>
      </c>
      <c r="E122" s="67"/>
    </row>
    <row r="123" spans="2:6">
      <c r="B123" s="203"/>
      <c r="C123" s="201"/>
      <c r="D123" s="201" t="s">
        <v>23</v>
      </c>
      <c r="E123" s="201"/>
    </row>
    <row r="124" spans="2:6" s="5" customFormat="1">
      <c r="B124" s="200"/>
      <c r="C124" s="198" t="str">
        <f>+'h3'!C135</f>
        <v xml:space="preserve"> 12001</v>
      </c>
      <c r="D124" s="204" t="s">
        <v>27</v>
      </c>
      <c r="E124" s="66">
        <f>+'h3'!E135</f>
        <v>-199899.6</v>
      </c>
    </row>
    <row r="125" spans="2:6" ht="97.5" customHeight="1">
      <c r="B125" s="203"/>
      <c r="C125" s="201"/>
      <c r="D125" s="33" t="str">
        <f>+'h3'!D135</f>
        <v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E125" s="67"/>
    </row>
    <row r="126" spans="2:6">
      <c r="B126" s="203"/>
      <c r="C126" s="201"/>
      <c r="D126" s="51" t="s">
        <v>28</v>
      </c>
      <c r="E126" s="67"/>
    </row>
    <row r="127" spans="2:6" ht="89.25" customHeight="1">
      <c r="B127" s="203"/>
      <c r="C127" s="201"/>
      <c r="D127" s="33" t="s">
        <v>121</v>
      </c>
      <c r="E127" s="67"/>
    </row>
    <row r="128" spans="2:6">
      <c r="B128" s="205"/>
      <c r="C128" s="206"/>
      <c r="D128" s="207" t="s">
        <v>29</v>
      </c>
      <c r="E128" s="19"/>
    </row>
    <row r="129" spans="2:5" ht="27" customHeight="1">
      <c r="B129" s="208"/>
      <c r="C129" s="209"/>
      <c r="D129" s="210" t="s">
        <v>30</v>
      </c>
      <c r="E129" s="64"/>
    </row>
    <row r="130" spans="2:5">
      <c r="B130" s="189"/>
      <c r="C130" s="189"/>
      <c r="D130" s="211" t="s">
        <v>227</v>
      </c>
      <c r="E130" s="54">
        <f>E138</f>
        <v>-960000</v>
      </c>
    </row>
    <row r="131" spans="2:5">
      <c r="B131" s="189" t="s">
        <v>228</v>
      </c>
      <c r="C131" s="189"/>
      <c r="D131" s="190" t="s">
        <v>24</v>
      </c>
      <c r="E131" s="212"/>
    </row>
    <row r="132" spans="2:5">
      <c r="B132" s="189"/>
      <c r="C132" s="189"/>
      <c r="D132" s="189" t="s">
        <v>229</v>
      </c>
      <c r="E132" s="212"/>
    </row>
    <row r="133" spans="2:5">
      <c r="B133" s="189"/>
      <c r="C133" s="189"/>
      <c r="D133" s="190" t="s">
        <v>25</v>
      </c>
      <c r="E133" s="212"/>
    </row>
    <row r="134" spans="2:5" ht="51.75">
      <c r="B134" s="189"/>
      <c r="C134" s="189"/>
      <c r="D134" s="189" t="s">
        <v>234</v>
      </c>
      <c r="E134" s="212"/>
    </row>
    <row r="135" spans="2:5">
      <c r="B135" s="189"/>
      <c r="C135" s="189"/>
      <c r="D135" s="190" t="s">
        <v>26</v>
      </c>
      <c r="E135" s="212"/>
    </row>
    <row r="136" spans="2:5" ht="40.5" customHeight="1">
      <c r="B136" s="189"/>
      <c r="C136" s="189"/>
      <c r="D136" s="189" t="s">
        <v>235</v>
      </c>
      <c r="E136" s="212"/>
    </row>
    <row r="137" spans="2:5">
      <c r="B137" s="212"/>
      <c r="C137" s="213"/>
      <c r="D137" s="39" t="s">
        <v>23</v>
      </c>
      <c r="E137" s="212"/>
    </row>
    <row r="138" spans="2:5">
      <c r="B138" s="212"/>
      <c r="C138" s="189" t="s">
        <v>230</v>
      </c>
      <c r="D138" s="190" t="s">
        <v>27</v>
      </c>
      <c r="E138" s="54">
        <f>'h2'!H202</f>
        <v>-960000</v>
      </c>
    </row>
    <row r="139" spans="2:5" ht="86.25">
      <c r="B139" s="212"/>
      <c r="C139" s="189"/>
      <c r="D139" s="189" t="s">
        <v>231</v>
      </c>
      <c r="E139" s="212"/>
    </row>
    <row r="140" spans="2:5">
      <c r="B140" s="212"/>
      <c r="C140" s="189"/>
      <c r="D140" s="190" t="s">
        <v>28</v>
      </c>
      <c r="E140" s="212"/>
    </row>
    <row r="141" spans="2:5" ht="51.75">
      <c r="B141" s="212"/>
      <c r="C141" s="189"/>
      <c r="D141" s="189" t="s">
        <v>236</v>
      </c>
      <c r="E141" s="212"/>
    </row>
    <row r="142" spans="2:5">
      <c r="B142" s="212"/>
      <c r="C142" s="189"/>
      <c r="D142" s="190" t="s">
        <v>29</v>
      </c>
      <c r="E142" s="212"/>
    </row>
    <row r="143" spans="2:5" ht="34.5">
      <c r="B143" s="212"/>
      <c r="C143" s="189"/>
      <c r="D143" s="189" t="s">
        <v>85</v>
      </c>
      <c r="E143" s="212"/>
    </row>
  </sheetData>
  <mergeCells count="6">
    <mergeCell ref="C3:E3"/>
    <mergeCell ref="C2:E2"/>
    <mergeCell ref="C1:E1"/>
    <mergeCell ref="B5:E5"/>
    <mergeCell ref="B8:C8"/>
    <mergeCell ref="D8:D9"/>
  </mergeCells>
  <pageMargins left="0" right="0" top="0" bottom="0" header="0.31496062992125984" footer="0.31496062992125984"/>
  <pageSetup paperSize="9" scale="7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02"/>
  <sheetViews>
    <sheetView zoomScaleNormal="100" zoomScaleSheetLayoutView="100" workbookViewId="0">
      <selection activeCell="H150" sqref="H150"/>
    </sheetView>
  </sheetViews>
  <sheetFormatPr defaultRowHeight="18" customHeight="1"/>
  <cols>
    <col min="1" max="1" width="6.42578125" style="110" customWidth="1"/>
    <col min="2" max="2" width="10.28515625" style="110" customWidth="1"/>
    <col min="3" max="3" width="9.5703125" style="110" customWidth="1"/>
    <col min="4" max="4" width="7.85546875" style="110" customWidth="1"/>
    <col min="5" max="5" width="10.28515625" style="111" customWidth="1"/>
    <col min="6" max="6" width="14.85546875" style="111" customWidth="1"/>
    <col min="7" max="7" width="70.5703125" style="112" customWidth="1"/>
    <col min="8" max="8" width="31.85546875" style="116" customWidth="1"/>
    <col min="9" max="16384" width="9.140625" style="110"/>
  </cols>
  <sheetData>
    <row r="1" spans="2:8" ht="18" customHeight="1">
      <c r="H1" s="113" t="s">
        <v>123</v>
      </c>
    </row>
    <row r="2" spans="2:8" ht="18" customHeight="1">
      <c r="B2" s="114" t="s">
        <v>8</v>
      </c>
      <c r="F2" s="244" t="s">
        <v>12</v>
      </c>
      <c r="G2" s="244"/>
      <c r="H2" s="244"/>
    </row>
    <row r="3" spans="2:8" ht="18" customHeight="1">
      <c r="F3" s="244" t="s">
        <v>13</v>
      </c>
      <c r="G3" s="244"/>
      <c r="H3" s="244"/>
    </row>
    <row r="4" spans="2:8" ht="18" customHeight="1">
      <c r="G4" s="115"/>
    </row>
    <row r="5" spans="2:8" ht="45.75" customHeight="1">
      <c r="B5" s="245" t="s">
        <v>122</v>
      </c>
      <c r="C5" s="245"/>
      <c r="D5" s="245"/>
      <c r="E5" s="245"/>
      <c r="F5" s="245"/>
      <c r="G5" s="245"/>
      <c r="H5" s="245"/>
    </row>
    <row r="6" spans="2:8" ht="18" customHeight="1" thickBot="1">
      <c r="H6" s="13" t="s">
        <v>21</v>
      </c>
    </row>
    <row r="7" spans="2:8" ht="103.5">
      <c r="B7" s="246" t="s">
        <v>14</v>
      </c>
      <c r="C7" s="247"/>
      <c r="D7" s="247"/>
      <c r="E7" s="247" t="s">
        <v>15</v>
      </c>
      <c r="F7" s="247"/>
      <c r="G7" s="247" t="s">
        <v>16</v>
      </c>
      <c r="H7" s="117" t="s">
        <v>56</v>
      </c>
    </row>
    <row r="8" spans="2:8" ht="21" customHeight="1">
      <c r="B8" s="118" t="s">
        <v>17</v>
      </c>
      <c r="C8" s="119" t="s">
        <v>18</v>
      </c>
      <c r="D8" s="119" t="s">
        <v>19</v>
      </c>
      <c r="E8" s="120" t="s">
        <v>3</v>
      </c>
      <c r="F8" s="120" t="s">
        <v>4</v>
      </c>
      <c r="G8" s="248"/>
      <c r="H8" s="121" t="s">
        <v>5</v>
      </c>
    </row>
    <row r="9" spans="2:8" ht="17.25">
      <c r="B9" s="122"/>
      <c r="C9" s="123"/>
      <c r="D9" s="123"/>
      <c r="E9" s="124"/>
      <c r="F9" s="120"/>
      <c r="G9" s="125" t="s">
        <v>43</v>
      </c>
      <c r="H9" s="21">
        <f>H11+H40+H139+H160+H183</f>
        <v>0</v>
      </c>
    </row>
    <row r="10" spans="2:8" ht="17.25">
      <c r="B10" s="122"/>
      <c r="C10" s="123"/>
      <c r="D10" s="123"/>
      <c r="E10" s="124"/>
      <c r="F10" s="124"/>
      <c r="G10" s="126" t="s">
        <v>9</v>
      </c>
      <c r="H10" s="22"/>
    </row>
    <row r="11" spans="2:8" ht="17.25">
      <c r="B11" s="122"/>
      <c r="C11" s="127"/>
      <c r="D11" s="127"/>
      <c r="E11" s="128"/>
      <c r="F11" s="128"/>
      <c r="G11" s="129" t="s">
        <v>180</v>
      </c>
      <c r="H11" s="22">
        <f>H13</f>
        <v>-185272.9</v>
      </c>
    </row>
    <row r="12" spans="2:8" ht="17.25">
      <c r="B12" s="122"/>
      <c r="C12" s="127"/>
      <c r="D12" s="127"/>
      <c r="E12" s="128"/>
      <c r="F12" s="128"/>
      <c r="G12" s="128" t="s">
        <v>1</v>
      </c>
      <c r="H12" s="22"/>
    </row>
    <row r="13" spans="2:8" ht="17.25">
      <c r="B13" s="130" t="s">
        <v>190</v>
      </c>
      <c r="C13" s="131"/>
      <c r="D13" s="131"/>
      <c r="E13" s="131"/>
      <c r="F13" s="131"/>
      <c r="G13" s="130" t="s">
        <v>191</v>
      </c>
      <c r="H13" s="22">
        <f>H15</f>
        <v>-185272.9</v>
      </c>
    </row>
    <row r="14" spans="2:8" ht="17.25">
      <c r="B14" s="131"/>
      <c r="C14" s="131"/>
      <c r="D14" s="131"/>
      <c r="E14" s="131"/>
      <c r="F14" s="131"/>
      <c r="G14" s="131" t="s">
        <v>1</v>
      </c>
      <c r="H14" s="22"/>
    </row>
    <row r="15" spans="2:8" ht="33">
      <c r="B15" s="122"/>
      <c r="C15" s="130" t="s">
        <v>188</v>
      </c>
      <c r="D15" s="131"/>
      <c r="E15" s="131"/>
      <c r="F15" s="131"/>
      <c r="G15" s="130" t="s">
        <v>189</v>
      </c>
      <c r="H15" s="22">
        <f>H17</f>
        <v>-185272.9</v>
      </c>
    </row>
    <row r="16" spans="2:8" ht="17.25">
      <c r="B16" s="122"/>
      <c r="C16" s="131"/>
      <c r="D16" s="131"/>
      <c r="E16" s="131"/>
      <c r="F16" s="131"/>
      <c r="G16" s="131" t="s">
        <v>1</v>
      </c>
      <c r="H16" s="22"/>
    </row>
    <row r="17" spans="2:8" ht="33">
      <c r="B17" s="122"/>
      <c r="C17" s="131"/>
      <c r="D17" s="130" t="s">
        <v>190</v>
      </c>
      <c r="E17" s="131"/>
      <c r="F17" s="131"/>
      <c r="G17" s="130" t="s">
        <v>189</v>
      </c>
      <c r="H17" s="22">
        <f>H19</f>
        <v>-185272.9</v>
      </c>
    </row>
    <row r="18" spans="2:8" ht="17.25">
      <c r="B18" s="122"/>
      <c r="C18" s="131"/>
      <c r="D18" s="131"/>
      <c r="E18" s="131"/>
      <c r="F18" s="131"/>
      <c r="G18" s="131" t="s">
        <v>1</v>
      </c>
      <c r="H18" s="22"/>
    </row>
    <row r="19" spans="2:8" ht="17.25">
      <c r="B19" s="122"/>
      <c r="C19" s="127"/>
      <c r="D19" s="127"/>
      <c r="E19" s="128"/>
      <c r="F19" s="128"/>
      <c r="G19" s="129" t="s">
        <v>180</v>
      </c>
      <c r="H19" s="22">
        <f>H21</f>
        <v>-185272.9</v>
      </c>
    </row>
    <row r="20" spans="2:8" ht="17.25">
      <c r="B20" s="122"/>
      <c r="C20" s="127"/>
      <c r="D20" s="127"/>
      <c r="E20" s="128"/>
      <c r="F20" s="128"/>
      <c r="G20" s="131" t="s">
        <v>1</v>
      </c>
      <c r="H20" s="22"/>
    </row>
    <row r="21" spans="2:8" s="134" customFormat="1" ht="17.25">
      <c r="B21" s="132"/>
      <c r="C21" s="133"/>
      <c r="D21" s="133"/>
      <c r="E21" s="129" t="s">
        <v>181</v>
      </c>
      <c r="F21" s="129"/>
      <c r="G21" s="129" t="s">
        <v>182</v>
      </c>
      <c r="H21" s="21">
        <f>H23+H31</f>
        <v>-185272.9</v>
      </c>
    </row>
    <row r="22" spans="2:8" ht="17.25">
      <c r="B22" s="122"/>
      <c r="C22" s="127"/>
      <c r="D22" s="127"/>
      <c r="E22" s="128"/>
      <c r="F22" s="128"/>
      <c r="G22" s="128" t="s">
        <v>1</v>
      </c>
      <c r="H22" s="22"/>
    </row>
    <row r="23" spans="2:8" s="134" customFormat="1" ht="66">
      <c r="B23" s="132"/>
      <c r="C23" s="133"/>
      <c r="D23" s="133"/>
      <c r="E23" s="129"/>
      <c r="F23" s="129" t="s">
        <v>183</v>
      </c>
      <c r="G23" s="129" t="s">
        <v>184</v>
      </c>
      <c r="H23" s="21">
        <f>H25</f>
        <v>-30750.400000000001</v>
      </c>
    </row>
    <row r="24" spans="2:8" ht="17.25">
      <c r="B24" s="122"/>
      <c r="C24" s="127"/>
      <c r="D24" s="127"/>
      <c r="E24" s="128"/>
      <c r="F24" s="128"/>
      <c r="G24" s="128" t="s">
        <v>10</v>
      </c>
      <c r="H24" s="22"/>
    </row>
    <row r="25" spans="2:8" ht="17.25">
      <c r="B25" s="122"/>
      <c r="C25" s="127"/>
      <c r="D25" s="127"/>
      <c r="E25" s="128"/>
      <c r="F25" s="128"/>
      <c r="G25" s="135" t="s">
        <v>180</v>
      </c>
      <c r="H25" s="22">
        <f>H28</f>
        <v>-30750.400000000001</v>
      </c>
    </row>
    <row r="26" spans="2:8" ht="33">
      <c r="B26" s="122"/>
      <c r="C26" s="127"/>
      <c r="D26" s="127"/>
      <c r="E26" s="128"/>
      <c r="F26" s="128"/>
      <c r="G26" s="128" t="s">
        <v>6</v>
      </c>
      <c r="H26" s="22"/>
    </row>
    <row r="27" spans="2:8" ht="17.25">
      <c r="B27" s="122"/>
      <c r="C27" s="127"/>
      <c r="D27" s="127"/>
      <c r="E27" s="128"/>
      <c r="F27" s="128"/>
      <c r="G27" s="128" t="s">
        <v>2</v>
      </c>
      <c r="H27" s="22">
        <f>H28</f>
        <v>-30750.400000000001</v>
      </c>
    </row>
    <row r="28" spans="2:8" ht="17.25">
      <c r="B28" s="122"/>
      <c r="C28" s="127"/>
      <c r="D28" s="127"/>
      <c r="E28" s="128"/>
      <c r="F28" s="128"/>
      <c r="G28" s="128" t="s">
        <v>151</v>
      </c>
      <c r="H28" s="22">
        <f>H29</f>
        <v>-30750.400000000001</v>
      </c>
    </row>
    <row r="29" spans="2:8" ht="17.25">
      <c r="B29" s="122"/>
      <c r="C29" s="127"/>
      <c r="D29" s="127"/>
      <c r="E29" s="128"/>
      <c r="F29" s="128"/>
      <c r="G29" s="128" t="s">
        <v>152</v>
      </c>
      <c r="H29" s="22">
        <f>H30</f>
        <v>-30750.400000000001</v>
      </c>
    </row>
    <row r="30" spans="2:8" ht="17.25">
      <c r="B30" s="122"/>
      <c r="C30" s="127"/>
      <c r="D30" s="127"/>
      <c r="E30" s="128"/>
      <c r="F30" s="128"/>
      <c r="G30" s="128" t="s">
        <v>153</v>
      </c>
      <c r="H30" s="22">
        <f>'h3'!E28</f>
        <v>-30750.400000000001</v>
      </c>
    </row>
    <row r="31" spans="2:8" s="134" customFormat="1" ht="66">
      <c r="B31" s="132"/>
      <c r="C31" s="133"/>
      <c r="D31" s="133"/>
      <c r="E31" s="129"/>
      <c r="F31" s="129" t="s">
        <v>185</v>
      </c>
      <c r="G31" s="129" t="s">
        <v>186</v>
      </c>
      <c r="H31" s="21">
        <f>H33</f>
        <v>-154522.5</v>
      </c>
    </row>
    <row r="32" spans="2:8" ht="17.25">
      <c r="B32" s="122"/>
      <c r="C32" s="127"/>
      <c r="D32" s="127"/>
      <c r="E32" s="128"/>
      <c r="F32" s="128"/>
      <c r="G32" s="128" t="s">
        <v>10</v>
      </c>
      <c r="H32" s="22"/>
    </row>
    <row r="33" spans="2:8" ht="17.25">
      <c r="B33" s="122"/>
      <c r="C33" s="127"/>
      <c r="D33" s="127"/>
      <c r="E33" s="128"/>
      <c r="F33" s="128"/>
      <c r="G33" s="135" t="s">
        <v>180</v>
      </c>
      <c r="H33" s="22">
        <f>H35</f>
        <v>-154522.5</v>
      </c>
    </row>
    <row r="34" spans="2:8" ht="33">
      <c r="B34" s="122"/>
      <c r="C34" s="127"/>
      <c r="D34" s="127"/>
      <c r="E34" s="128"/>
      <c r="F34" s="128"/>
      <c r="G34" s="128" t="s">
        <v>6</v>
      </c>
      <c r="H34" s="22"/>
    </row>
    <row r="35" spans="2:8" ht="17.25">
      <c r="B35" s="122"/>
      <c r="C35" s="127"/>
      <c r="D35" s="127"/>
      <c r="E35" s="128"/>
      <c r="F35" s="128"/>
      <c r="G35" s="128" t="s">
        <v>2</v>
      </c>
      <c r="H35" s="22">
        <f>H36</f>
        <v>-154522.5</v>
      </c>
    </row>
    <row r="36" spans="2:8" ht="17.25">
      <c r="B36" s="122"/>
      <c r="C36" s="127"/>
      <c r="D36" s="127"/>
      <c r="E36" s="128"/>
      <c r="F36" s="128"/>
      <c r="G36" s="128" t="s">
        <v>44</v>
      </c>
      <c r="H36" s="22">
        <f>H37</f>
        <v>-154522.5</v>
      </c>
    </row>
    <row r="37" spans="2:8" ht="17.25">
      <c r="B37" s="122"/>
      <c r="C37" s="127"/>
      <c r="D37" s="127"/>
      <c r="E37" s="128"/>
      <c r="F37" s="128"/>
      <c r="G37" s="128" t="s">
        <v>45</v>
      </c>
      <c r="H37" s="22">
        <f>H38</f>
        <v>-154522.5</v>
      </c>
    </row>
    <row r="38" spans="2:8" ht="17.25">
      <c r="B38" s="122"/>
      <c r="C38" s="127"/>
      <c r="D38" s="127"/>
      <c r="E38" s="128"/>
      <c r="F38" s="128"/>
      <c r="G38" s="128" t="s">
        <v>98</v>
      </c>
      <c r="H38" s="22">
        <f>H39</f>
        <v>-154522.5</v>
      </c>
    </row>
    <row r="39" spans="2:8" ht="17.25">
      <c r="B39" s="122"/>
      <c r="C39" s="127"/>
      <c r="D39" s="127"/>
      <c r="E39" s="128"/>
      <c r="F39" s="128"/>
      <c r="G39" s="128" t="s">
        <v>187</v>
      </c>
      <c r="H39" s="22">
        <f>'h3'!E37</f>
        <v>-154522.5</v>
      </c>
    </row>
    <row r="40" spans="2:8" ht="36.75" customHeight="1">
      <c r="B40" s="136"/>
      <c r="C40" s="137"/>
      <c r="D40" s="137"/>
      <c r="E40" s="138"/>
      <c r="F40" s="138"/>
      <c r="G40" s="139" t="s">
        <v>61</v>
      </c>
      <c r="H40" s="21">
        <f>+H42+H113</f>
        <v>-852588.3</v>
      </c>
    </row>
    <row r="41" spans="2:8" ht="17.25">
      <c r="B41" s="140"/>
      <c r="C41" s="141"/>
      <c r="D41" s="141"/>
      <c r="E41" s="142"/>
      <c r="F41" s="142"/>
      <c r="G41" s="126" t="s">
        <v>1</v>
      </c>
      <c r="H41" s="21"/>
    </row>
    <row r="42" spans="2:8" ht="17.25">
      <c r="B42" s="143" t="s">
        <v>53</v>
      </c>
      <c r="C42" s="144"/>
      <c r="D42" s="144"/>
      <c r="E42" s="145"/>
      <c r="F42" s="145"/>
      <c r="G42" s="139" t="s">
        <v>54</v>
      </c>
      <c r="H42" s="23">
        <f>+H44+H70</f>
        <v>-520550</v>
      </c>
    </row>
    <row r="43" spans="2:8" ht="17.25">
      <c r="B43" s="146"/>
      <c r="C43" s="144"/>
      <c r="D43" s="144"/>
      <c r="E43" s="145"/>
      <c r="F43" s="145"/>
      <c r="G43" s="147" t="s">
        <v>1</v>
      </c>
      <c r="H43" s="24"/>
    </row>
    <row r="44" spans="2:8" ht="34.5">
      <c r="B44" s="148"/>
      <c r="C44" s="149" t="s">
        <v>87</v>
      </c>
      <c r="D44" s="150"/>
      <c r="E44" s="151"/>
      <c r="F44" s="152"/>
      <c r="G44" s="153" t="s">
        <v>88</v>
      </c>
      <c r="H44" s="21">
        <f>H46</f>
        <v>-242250</v>
      </c>
    </row>
    <row r="45" spans="2:8" ht="17.25">
      <c r="B45" s="154"/>
      <c r="C45" s="155"/>
      <c r="D45" s="155"/>
      <c r="E45" s="156"/>
      <c r="F45" s="157"/>
      <c r="G45" s="158" t="s">
        <v>1</v>
      </c>
      <c r="H45" s="159"/>
    </row>
    <row r="46" spans="2:8" ht="17.25">
      <c r="B46" s="148"/>
      <c r="C46" s="144"/>
      <c r="D46" s="160" t="s">
        <v>53</v>
      </c>
      <c r="E46" s="145"/>
      <c r="F46" s="145"/>
      <c r="G46" s="139" t="s">
        <v>89</v>
      </c>
      <c r="H46" s="161">
        <f>H48</f>
        <v>-242250</v>
      </c>
    </row>
    <row r="47" spans="2:8" ht="17.25">
      <c r="B47" s="148"/>
      <c r="C47" s="144"/>
      <c r="D47" s="144"/>
      <c r="E47" s="145"/>
      <c r="F47" s="145"/>
      <c r="G47" s="147" t="s">
        <v>1</v>
      </c>
      <c r="H47" s="159"/>
    </row>
    <row r="48" spans="2:8" ht="34.5">
      <c r="B48" s="148"/>
      <c r="C48" s="144"/>
      <c r="D48" s="144"/>
      <c r="E48" s="145"/>
      <c r="F48" s="145"/>
      <c r="G48" s="147" t="s">
        <v>90</v>
      </c>
      <c r="H48" s="21">
        <f>H50</f>
        <v>-242250</v>
      </c>
    </row>
    <row r="49" spans="2:8" ht="17.25">
      <c r="B49" s="148"/>
      <c r="C49" s="144"/>
      <c r="D49" s="144"/>
      <c r="E49" s="145"/>
      <c r="F49" s="145"/>
      <c r="G49" s="147" t="s">
        <v>1</v>
      </c>
      <c r="H49" s="159"/>
    </row>
    <row r="50" spans="2:8" s="134" customFormat="1" ht="22.5" customHeight="1">
      <c r="B50" s="162"/>
      <c r="C50" s="160"/>
      <c r="D50" s="160"/>
      <c r="E50" s="163">
        <v>1004</v>
      </c>
      <c r="F50" s="163"/>
      <c r="G50" s="164" t="s">
        <v>81</v>
      </c>
      <c r="H50" s="21">
        <f>H52+H61</f>
        <v>-242250</v>
      </c>
    </row>
    <row r="51" spans="2:8" ht="17.25">
      <c r="B51" s="148"/>
      <c r="C51" s="144"/>
      <c r="D51" s="144"/>
      <c r="E51" s="165"/>
      <c r="F51" s="165"/>
      <c r="G51" s="166" t="s">
        <v>1</v>
      </c>
      <c r="H51" s="167"/>
    </row>
    <row r="52" spans="2:8" ht="72.75" customHeight="1">
      <c r="B52" s="148"/>
      <c r="C52" s="144"/>
      <c r="D52" s="144"/>
      <c r="E52" s="165"/>
      <c r="F52" s="168">
        <f>+'h3'!C43</f>
        <v>31005</v>
      </c>
      <c r="G52" s="147" t="str">
        <f>+'h3'!D43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v>
      </c>
      <c r="H52" s="25">
        <f>H54</f>
        <v>-62370</v>
      </c>
    </row>
    <row r="53" spans="2:8" ht="17.25">
      <c r="B53" s="148"/>
      <c r="C53" s="144"/>
      <c r="D53" s="144"/>
      <c r="E53" s="165"/>
      <c r="F53" s="145"/>
      <c r="G53" s="147" t="s">
        <v>10</v>
      </c>
      <c r="H53" s="25"/>
    </row>
    <row r="54" spans="2:8" ht="42" customHeight="1">
      <c r="B54" s="148"/>
      <c r="C54" s="144"/>
      <c r="D54" s="144"/>
      <c r="E54" s="165"/>
      <c r="F54" s="145"/>
      <c r="G54" s="169" t="s">
        <v>86</v>
      </c>
      <c r="H54" s="25">
        <f>H56</f>
        <v>-62370</v>
      </c>
    </row>
    <row r="55" spans="2:8" ht="34.5">
      <c r="B55" s="148"/>
      <c r="C55" s="144"/>
      <c r="D55" s="144"/>
      <c r="E55" s="165"/>
      <c r="F55" s="145"/>
      <c r="G55" s="147" t="s">
        <v>6</v>
      </c>
      <c r="H55" s="25"/>
    </row>
    <row r="56" spans="2:8" ht="17.25">
      <c r="B56" s="148"/>
      <c r="C56" s="144"/>
      <c r="D56" s="144"/>
      <c r="E56" s="165"/>
      <c r="F56" s="145"/>
      <c r="G56" s="147" t="s">
        <v>2</v>
      </c>
      <c r="H56" s="25">
        <f>H57</f>
        <v>-62370</v>
      </c>
    </row>
    <row r="57" spans="2:8" ht="17.25">
      <c r="B57" s="148"/>
      <c r="C57" s="144"/>
      <c r="D57" s="144"/>
      <c r="E57" s="165"/>
      <c r="F57" s="145"/>
      <c r="G57" s="147" t="s">
        <v>44</v>
      </c>
      <c r="H57" s="25">
        <f>H58</f>
        <v>-62370</v>
      </c>
    </row>
    <row r="58" spans="2:8" ht="17.25">
      <c r="B58" s="148"/>
      <c r="C58" s="144"/>
      <c r="D58" s="144"/>
      <c r="E58" s="165"/>
      <c r="F58" s="145"/>
      <c r="G58" s="147" t="s">
        <v>45</v>
      </c>
      <c r="H58" s="25">
        <f>H59</f>
        <v>-62370</v>
      </c>
    </row>
    <row r="59" spans="2:8" ht="17.25">
      <c r="B59" s="148"/>
      <c r="C59" s="144"/>
      <c r="D59" s="144"/>
      <c r="E59" s="165"/>
      <c r="F59" s="145"/>
      <c r="G59" s="147" t="s">
        <v>46</v>
      </c>
      <c r="H59" s="25">
        <f>H60</f>
        <v>-62370</v>
      </c>
    </row>
    <row r="60" spans="2:8" ht="17.25">
      <c r="B60" s="148"/>
      <c r="C60" s="144"/>
      <c r="D60" s="144"/>
      <c r="E60" s="165"/>
      <c r="F60" s="170"/>
      <c r="G60" s="147" t="s">
        <v>47</v>
      </c>
      <c r="H60" s="25">
        <f>'h3'!E51</f>
        <v>-62370</v>
      </c>
    </row>
    <row r="61" spans="2:8" ht="87" customHeight="1">
      <c r="B61" s="148"/>
      <c r="C61" s="144"/>
      <c r="D61" s="144"/>
      <c r="E61" s="165"/>
      <c r="F61" s="168">
        <f>+'h3'!C52</f>
        <v>31006</v>
      </c>
      <c r="G61" s="147" t="str">
        <f>+'h3'!D52</f>
        <v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v>
      </c>
      <c r="H61" s="25">
        <f>H63</f>
        <v>-179880</v>
      </c>
    </row>
    <row r="62" spans="2:8" ht="17.25">
      <c r="B62" s="148"/>
      <c r="C62" s="144"/>
      <c r="D62" s="144"/>
      <c r="E62" s="165"/>
      <c r="F62" s="145"/>
      <c r="G62" s="147" t="s">
        <v>10</v>
      </c>
      <c r="H62" s="25"/>
    </row>
    <row r="63" spans="2:8" ht="42" customHeight="1">
      <c r="B63" s="148"/>
      <c r="C63" s="144"/>
      <c r="D63" s="144"/>
      <c r="E63" s="165"/>
      <c r="F63" s="145"/>
      <c r="G63" s="169" t="s">
        <v>86</v>
      </c>
      <c r="H63" s="25">
        <f>H65</f>
        <v>-179880</v>
      </c>
    </row>
    <row r="64" spans="2:8" ht="34.5">
      <c r="B64" s="148"/>
      <c r="C64" s="144"/>
      <c r="D64" s="144"/>
      <c r="E64" s="165"/>
      <c r="F64" s="145"/>
      <c r="G64" s="147" t="s">
        <v>6</v>
      </c>
      <c r="H64" s="25"/>
    </row>
    <row r="65" spans="2:8" ht="17.25">
      <c r="B65" s="148"/>
      <c r="C65" s="144"/>
      <c r="D65" s="144"/>
      <c r="E65" s="165"/>
      <c r="F65" s="145"/>
      <c r="G65" s="147" t="s">
        <v>2</v>
      </c>
      <c r="H65" s="25">
        <f>H66</f>
        <v>-179880</v>
      </c>
    </row>
    <row r="66" spans="2:8" ht="17.25">
      <c r="B66" s="148"/>
      <c r="C66" s="144"/>
      <c r="D66" s="144"/>
      <c r="E66" s="165"/>
      <c r="F66" s="145"/>
      <c r="G66" s="147" t="s">
        <v>44</v>
      </c>
      <c r="H66" s="25">
        <f>H67</f>
        <v>-179880</v>
      </c>
    </row>
    <row r="67" spans="2:8" ht="17.25">
      <c r="B67" s="148"/>
      <c r="C67" s="144"/>
      <c r="D67" s="144"/>
      <c r="E67" s="165"/>
      <c r="F67" s="145"/>
      <c r="G67" s="147" t="s">
        <v>45</v>
      </c>
      <c r="H67" s="25">
        <f>H68</f>
        <v>-179880</v>
      </c>
    </row>
    <row r="68" spans="2:8" ht="17.25">
      <c r="B68" s="148"/>
      <c r="C68" s="144"/>
      <c r="D68" s="144"/>
      <c r="E68" s="165"/>
      <c r="F68" s="145"/>
      <c r="G68" s="147" t="s">
        <v>46</v>
      </c>
      <c r="H68" s="25">
        <f>H69</f>
        <v>-179880</v>
      </c>
    </row>
    <row r="69" spans="2:8" ht="22.5" customHeight="1">
      <c r="B69" s="148"/>
      <c r="C69" s="144"/>
      <c r="D69" s="144"/>
      <c r="E69" s="165"/>
      <c r="F69" s="170"/>
      <c r="G69" s="147" t="s">
        <v>47</v>
      </c>
      <c r="H69" s="25">
        <f>'h3'!E60</f>
        <v>-179880</v>
      </c>
    </row>
    <row r="70" spans="2:8" ht="17.25">
      <c r="B70" s="148"/>
      <c r="C70" s="172" t="s">
        <v>173</v>
      </c>
      <c r="D70" s="150"/>
      <c r="E70" s="151"/>
      <c r="F70" s="152"/>
      <c r="G70" s="153" t="s">
        <v>174</v>
      </c>
      <c r="H70" s="21">
        <f>H72</f>
        <v>-278300</v>
      </c>
    </row>
    <row r="71" spans="2:8" ht="17.25">
      <c r="B71" s="154"/>
      <c r="C71" s="155"/>
      <c r="D71" s="155"/>
      <c r="E71" s="156"/>
      <c r="F71" s="157"/>
      <c r="G71" s="158" t="s">
        <v>1</v>
      </c>
      <c r="H71" s="159"/>
    </row>
    <row r="72" spans="2:8" ht="17.25">
      <c r="B72" s="148"/>
      <c r="C72" s="144"/>
      <c r="D72" s="172" t="s">
        <v>127</v>
      </c>
      <c r="E72" s="145"/>
      <c r="F72" s="145"/>
      <c r="G72" s="139" t="s">
        <v>175</v>
      </c>
      <c r="H72" s="161">
        <f>+H74</f>
        <v>-278300</v>
      </c>
    </row>
    <row r="73" spans="2:8" ht="17.25">
      <c r="B73" s="148"/>
      <c r="C73" s="144"/>
      <c r="D73" s="144"/>
      <c r="E73" s="145"/>
      <c r="F73" s="145"/>
      <c r="G73" s="147" t="s">
        <v>1</v>
      </c>
      <c r="H73" s="159"/>
    </row>
    <row r="74" spans="2:8" s="134" customFormat="1" ht="22.5" customHeight="1">
      <c r="B74" s="162"/>
      <c r="C74" s="160"/>
      <c r="D74" s="160"/>
      <c r="E74" s="163">
        <v>1049</v>
      </c>
      <c r="F74" s="163"/>
      <c r="G74" s="164" t="str">
        <f>+'h3'!D61</f>
        <v xml:space="preserve"> Ճանապարհային ցանցի բարելավում</v>
      </c>
      <c r="H74" s="21">
        <f>+H76+H84+H93+H102</f>
        <v>-278300</v>
      </c>
    </row>
    <row r="75" spans="2:8" ht="17.25">
      <c r="B75" s="148"/>
      <c r="C75" s="144"/>
      <c r="D75" s="144"/>
      <c r="E75" s="165"/>
      <c r="F75" s="165"/>
      <c r="G75" s="166" t="s">
        <v>1</v>
      </c>
      <c r="H75" s="167"/>
    </row>
    <row r="76" spans="2:8" ht="72.75" customHeight="1">
      <c r="B76" s="148"/>
      <c r="C76" s="144"/>
      <c r="D76" s="144"/>
      <c r="E76" s="165"/>
      <c r="F76" s="168">
        <f>+'h3'!C63</f>
        <v>11009</v>
      </c>
      <c r="G76" s="147" t="str">
        <f>+'h3'!D63</f>
        <v xml:space="preserve"> Ասիական զարգացման բանկի աջակցությամբ իրականացվող Հյուսիս-հարավ միջանցքի զարգացման ծրագրի համակարգում և կառավարում (Տրանշ 2)</v>
      </c>
      <c r="H76" s="25">
        <f>H78</f>
        <v>-5300</v>
      </c>
    </row>
    <row r="77" spans="2:8" ht="17.25">
      <c r="B77" s="148"/>
      <c r="C77" s="144"/>
      <c r="D77" s="144"/>
      <c r="E77" s="165"/>
      <c r="F77" s="145"/>
      <c r="G77" s="147" t="s">
        <v>10</v>
      </c>
      <c r="H77" s="25"/>
    </row>
    <row r="78" spans="2:8" ht="42" customHeight="1">
      <c r="B78" s="148"/>
      <c r="C78" s="144"/>
      <c r="D78" s="144"/>
      <c r="E78" s="165"/>
      <c r="F78" s="145"/>
      <c r="G78" s="169" t="str">
        <f>+'h3'!D65</f>
        <v xml:space="preserve"> ՀՀ տարածքային կառավարման և ենթակառուցվածքների նախարարություն</v>
      </c>
      <c r="H78" s="25">
        <f>H80</f>
        <v>-5300</v>
      </c>
    </row>
    <row r="79" spans="2:8" ht="34.5">
      <c r="B79" s="148"/>
      <c r="C79" s="144"/>
      <c r="D79" s="144"/>
      <c r="E79" s="165"/>
      <c r="F79" s="145"/>
      <c r="G79" s="147" t="s">
        <v>6</v>
      </c>
      <c r="H79" s="25"/>
    </row>
    <row r="80" spans="2:8" ht="17.25">
      <c r="B80" s="148"/>
      <c r="C80" s="144"/>
      <c r="D80" s="144"/>
      <c r="E80" s="165"/>
      <c r="F80" s="145"/>
      <c r="G80" s="144" t="s">
        <v>2</v>
      </c>
      <c r="H80" s="25">
        <f>H81</f>
        <v>-5300</v>
      </c>
    </row>
    <row r="81" spans="2:8" ht="17.25">
      <c r="B81" s="148"/>
      <c r="C81" s="144"/>
      <c r="D81" s="144"/>
      <c r="E81" s="165"/>
      <c r="F81" s="145"/>
      <c r="G81" s="144" t="s">
        <v>151</v>
      </c>
      <c r="H81" s="25">
        <f>H82</f>
        <v>-5300</v>
      </c>
    </row>
    <row r="82" spans="2:8" ht="17.25">
      <c r="B82" s="148"/>
      <c r="C82" s="144"/>
      <c r="D82" s="144"/>
      <c r="E82" s="165"/>
      <c r="F82" s="145"/>
      <c r="G82" s="144" t="s">
        <v>152</v>
      </c>
      <c r="H82" s="25">
        <f>H83</f>
        <v>-5300</v>
      </c>
    </row>
    <row r="83" spans="2:8" ht="17.25">
      <c r="B83" s="148"/>
      <c r="C83" s="144"/>
      <c r="D83" s="144"/>
      <c r="E83" s="165"/>
      <c r="F83" s="145"/>
      <c r="G83" s="144" t="s">
        <v>153</v>
      </c>
      <c r="H83" s="25">
        <f>+'h3'!E63</f>
        <v>-5300</v>
      </c>
    </row>
    <row r="84" spans="2:8" ht="72.75" customHeight="1">
      <c r="B84" s="148"/>
      <c r="C84" s="144"/>
      <c r="D84" s="144"/>
      <c r="E84" s="165"/>
      <c r="F84" s="168">
        <f>+'h3'!C71</f>
        <v>11011</v>
      </c>
      <c r="G84" s="147" t="str">
        <f>+'h3'!D71</f>
        <v xml:space="preserve"> Ասիական զարգացման բանկի աջակցությամբ իրականացվող Հյուսիս-հարավ միջանցքի զարգացման ծրագրի համակարգում և կառավարում (Տրանշ 3)</v>
      </c>
      <c r="H84" s="25">
        <f>+H86</f>
        <v>-15000</v>
      </c>
    </row>
    <row r="85" spans="2:8" ht="17.25">
      <c r="B85" s="148"/>
      <c r="C85" s="144"/>
      <c r="D85" s="144"/>
      <c r="E85" s="165"/>
      <c r="F85" s="145"/>
      <c r="G85" s="147" t="s">
        <v>10</v>
      </c>
      <c r="H85" s="25"/>
    </row>
    <row r="86" spans="2:8" ht="42" customHeight="1">
      <c r="B86" s="148"/>
      <c r="C86" s="144"/>
      <c r="D86" s="144"/>
      <c r="E86" s="165"/>
      <c r="F86" s="145"/>
      <c r="G86" s="169" t="str">
        <f>+'h3'!D73</f>
        <v xml:space="preserve"> ՀՀ տարածքային կառավարման և ենթակառուցվածքների նախարարություն</v>
      </c>
      <c r="H86" s="25">
        <f>+H88</f>
        <v>-15000</v>
      </c>
    </row>
    <row r="87" spans="2:8" ht="34.5">
      <c r="B87" s="148"/>
      <c r="C87" s="144"/>
      <c r="D87" s="144"/>
      <c r="E87" s="165"/>
      <c r="F87" s="145"/>
      <c r="G87" s="147" t="s">
        <v>6</v>
      </c>
      <c r="H87" s="25"/>
    </row>
    <row r="88" spans="2:8" ht="17.25">
      <c r="B88" s="148"/>
      <c r="C88" s="144"/>
      <c r="D88" s="144"/>
      <c r="E88" s="165"/>
      <c r="F88" s="145"/>
      <c r="G88" s="144" t="s">
        <v>2</v>
      </c>
      <c r="H88" s="25">
        <f>+H89</f>
        <v>-15000</v>
      </c>
    </row>
    <row r="89" spans="2:8" ht="17.25">
      <c r="B89" s="148"/>
      <c r="C89" s="144"/>
      <c r="D89" s="144"/>
      <c r="E89" s="165"/>
      <c r="F89" s="145"/>
      <c r="G89" s="144" t="s">
        <v>151</v>
      </c>
      <c r="H89" s="25">
        <f>+H90</f>
        <v>-15000</v>
      </c>
    </row>
    <row r="90" spans="2:8" ht="17.25">
      <c r="B90" s="148"/>
      <c r="C90" s="144"/>
      <c r="D90" s="144"/>
      <c r="E90" s="165"/>
      <c r="F90" s="145"/>
      <c r="G90" s="144" t="s">
        <v>156</v>
      </c>
      <c r="H90" s="25">
        <f>+H91</f>
        <v>-15000</v>
      </c>
    </row>
    <row r="91" spans="2:8" ht="17.25">
      <c r="B91" s="148"/>
      <c r="C91" s="144"/>
      <c r="D91" s="144"/>
      <c r="E91" s="165"/>
      <c r="F91" s="145"/>
      <c r="G91" s="144" t="s">
        <v>157</v>
      </c>
      <c r="H91" s="25">
        <f>+H92</f>
        <v>-15000</v>
      </c>
    </row>
    <row r="92" spans="2:8" ht="17.25">
      <c r="B92" s="148"/>
      <c r="C92" s="144"/>
      <c r="D92" s="144"/>
      <c r="E92" s="165"/>
      <c r="F92" s="145"/>
      <c r="G92" s="144" t="s">
        <v>158</v>
      </c>
      <c r="H92" s="25">
        <f>+'h3'!E79</f>
        <v>-15000</v>
      </c>
    </row>
    <row r="93" spans="2:8" ht="72.75" customHeight="1">
      <c r="B93" s="148"/>
      <c r="C93" s="144"/>
      <c r="D93" s="144"/>
      <c r="E93" s="165"/>
      <c r="F93" s="168">
        <f>+'h3'!C80</f>
        <v>11012</v>
      </c>
      <c r="G93" s="147" t="str">
        <f>+'h3'!D80</f>
        <v xml:space="preserve"> Եվրասիական զարգացման բանկի աջակցությամբ իրականացվող Հյուսիս-հարավ միջանցքի զարգացման ծրագրի համակարգում և կառավարում</v>
      </c>
      <c r="H93" s="25">
        <f>+H95</f>
        <v>-25000</v>
      </c>
    </row>
    <row r="94" spans="2:8" ht="17.25">
      <c r="B94" s="148"/>
      <c r="C94" s="144"/>
      <c r="D94" s="144"/>
      <c r="E94" s="165"/>
      <c r="F94" s="145"/>
      <c r="G94" s="147" t="s">
        <v>10</v>
      </c>
      <c r="H94" s="25"/>
    </row>
    <row r="95" spans="2:8" ht="42" customHeight="1">
      <c r="B95" s="148"/>
      <c r="C95" s="144"/>
      <c r="D95" s="144"/>
      <c r="E95" s="165"/>
      <c r="F95" s="145"/>
      <c r="G95" s="169" t="str">
        <f>+'h3'!D82</f>
        <v xml:space="preserve"> ՀՀ տարածքային կառավարման և ենթակառուցվածքների նախարարություն</v>
      </c>
      <c r="H95" s="25">
        <f>+H97</f>
        <v>-25000</v>
      </c>
    </row>
    <row r="96" spans="2:8" ht="34.5">
      <c r="B96" s="148"/>
      <c r="C96" s="144"/>
      <c r="D96" s="144"/>
      <c r="E96" s="165"/>
      <c r="F96" s="145"/>
      <c r="G96" s="147" t="s">
        <v>6</v>
      </c>
      <c r="H96" s="25"/>
    </row>
    <row r="97" spans="2:8" ht="17.25">
      <c r="B97" s="148"/>
      <c r="C97" s="144"/>
      <c r="D97" s="144"/>
      <c r="E97" s="165"/>
      <c r="F97" s="145"/>
      <c r="G97" s="144" t="s">
        <v>2</v>
      </c>
      <c r="H97" s="25">
        <f>+H98</f>
        <v>-25000</v>
      </c>
    </row>
    <row r="98" spans="2:8" ht="17.25">
      <c r="B98" s="148"/>
      <c r="C98" s="144"/>
      <c r="D98" s="144"/>
      <c r="E98" s="165"/>
      <c r="F98" s="145"/>
      <c r="G98" s="144" t="s">
        <v>151</v>
      </c>
      <c r="H98" s="25">
        <f>+H99</f>
        <v>-25000</v>
      </c>
    </row>
    <row r="99" spans="2:8" ht="17.25">
      <c r="B99" s="148"/>
      <c r="C99" s="144"/>
      <c r="D99" s="144"/>
      <c r="E99" s="165"/>
      <c r="F99" s="145"/>
      <c r="G99" s="144" t="s">
        <v>156</v>
      </c>
      <c r="H99" s="25">
        <f>+H100</f>
        <v>-25000</v>
      </c>
    </row>
    <row r="100" spans="2:8" ht="17.25">
      <c r="B100" s="148"/>
      <c r="C100" s="144"/>
      <c r="D100" s="144"/>
      <c r="E100" s="165"/>
      <c r="F100" s="145"/>
      <c r="G100" s="144" t="s">
        <v>157</v>
      </c>
      <c r="H100" s="25">
        <f>+H101</f>
        <v>-25000</v>
      </c>
    </row>
    <row r="101" spans="2:8" ht="17.25">
      <c r="B101" s="148"/>
      <c r="C101" s="144"/>
      <c r="D101" s="144"/>
      <c r="E101" s="165"/>
      <c r="F101" s="145"/>
      <c r="G101" s="144" t="s">
        <v>158</v>
      </c>
      <c r="H101" s="25">
        <f>+'h3'!E88</f>
        <v>-25000</v>
      </c>
    </row>
    <row r="102" spans="2:8" ht="68.25" customHeight="1">
      <c r="B102" s="148"/>
      <c r="C102" s="144"/>
      <c r="D102" s="144"/>
      <c r="E102" s="165"/>
      <c r="F102" s="168">
        <f>+'h3'!C89</f>
        <v>21011</v>
      </c>
      <c r="G102" s="147" t="str">
        <f>+'h3'!D89</f>
        <v>Ասիական զարգացման բանկի աջակցությամբ իրականացվող Հյուսիս-հարավ միջանցքի զարգացման վարկային ծրագիր, Տրանշ 3</v>
      </c>
      <c r="H102" s="25">
        <f>H104</f>
        <v>-233000</v>
      </c>
    </row>
    <row r="103" spans="2:8" ht="17.25">
      <c r="B103" s="148"/>
      <c r="C103" s="144"/>
      <c r="D103" s="144"/>
      <c r="E103" s="165"/>
      <c r="F103" s="145"/>
      <c r="G103" s="147" t="s">
        <v>10</v>
      </c>
      <c r="H103" s="25"/>
    </row>
    <row r="104" spans="2:8" ht="42" customHeight="1">
      <c r="B104" s="148"/>
      <c r="C104" s="144"/>
      <c r="D104" s="144"/>
      <c r="E104" s="165"/>
      <c r="F104" s="145"/>
      <c r="G104" s="169" t="s">
        <v>86</v>
      </c>
      <c r="H104" s="25">
        <f>H106</f>
        <v>-233000</v>
      </c>
    </row>
    <row r="105" spans="2:8" ht="34.5">
      <c r="B105" s="148"/>
      <c r="C105" s="144"/>
      <c r="D105" s="144"/>
      <c r="E105" s="165"/>
      <c r="F105" s="145"/>
      <c r="G105" s="147" t="s">
        <v>6</v>
      </c>
      <c r="H105" s="25"/>
    </row>
    <row r="106" spans="2:8" ht="17.25">
      <c r="B106" s="148"/>
      <c r="C106" s="144"/>
      <c r="D106" s="144"/>
      <c r="E106" s="165"/>
      <c r="F106" s="145"/>
      <c r="G106" s="147" t="s">
        <v>2</v>
      </c>
      <c r="H106" s="25">
        <f>H107</f>
        <v>-233000</v>
      </c>
    </row>
    <row r="107" spans="2:8" ht="17.25">
      <c r="B107" s="148"/>
      <c r="C107" s="144"/>
      <c r="D107" s="144"/>
      <c r="E107" s="165"/>
      <c r="F107" s="145"/>
      <c r="G107" s="147" t="s">
        <v>44</v>
      </c>
      <c r="H107" s="25">
        <f>H108</f>
        <v>-233000</v>
      </c>
    </row>
    <row r="108" spans="2:8" ht="17.25">
      <c r="B108" s="148"/>
      <c r="C108" s="144"/>
      <c r="D108" s="144"/>
      <c r="E108" s="165"/>
      <c r="F108" s="145"/>
      <c r="G108" s="147" t="s">
        <v>45</v>
      </c>
      <c r="H108" s="25">
        <f>+H109+H111</f>
        <v>-233000</v>
      </c>
    </row>
    <row r="109" spans="2:8" ht="17.25">
      <c r="B109" s="148"/>
      <c r="C109" s="144"/>
      <c r="D109" s="144"/>
      <c r="E109" s="165"/>
      <c r="F109" s="145"/>
      <c r="G109" s="147" t="s">
        <v>46</v>
      </c>
      <c r="H109" s="25">
        <f>H110</f>
        <v>-165000</v>
      </c>
    </row>
    <row r="110" spans="2:8" ht="22.5" customHeight="1">
      <c r="B110" s="148"/>
      <c r="C110" s="144"/>
      <c r="D110" s="144"/>
      <c r="E110" s="165"/>
      <c r="F110" s="170"/>
      <c r="G110" s="147" t="s">
        <v>47</v>
      </c>
      <c r="H110" s="25">
        <f>+'h3'!E97</f>
        <v>-165000</v>
      </c>
    </row>
    <row r="111" spans="2:8" ht="17.25">
      <c r="B111" s="148"/>
      <c r="C111" s="144"/>
      <c r="D111" s="144"/>
      <c r="E111" s="165"/>
      <c r="F111" s="145"/>
      <c r="G111" s="147" t="s">
        <v>59</v>
      </c>
      <c r="H111" s="25">
        <f>H112</f>
        <v>-68000</v>
      </c>
    </row>
    <row r="112" spans="2:8" ht="22.5" customHeight="1">
      <c r="B112" s="148"/>
      <c r="C112" s="144"/>
      <c r="D112" s="144"/>
      <c r="E112" s="165"/>
      <c r="F112" s="170"/>
      <c r="G112" s="147" t="s">
        <v>60</v>
      </c>
      <c r="H112" s="25">
        <f>+'h3'!E99</f>
        <v>-68000</v>
      </c>
    </row>
    <row r="113" spans="2:8" ht="34.5">
      <c r="B113" s="173" t="s">
        <v>126</v>
      </c>
      <c r="C113" s="144"/>
      <c r="D113" s="144"/>
      <c r="E113" s="145"/>
      <c r="F113" s="145"/>
      <c r="G113" s="139" t="s">
        <v>177</v>
      </c>
      <c r="H113" s="23">
        <f>+H115</f>
        <v>-332038.3</v>
      </c>
    </row>
    <row r="114" spans="2:8" ht="17.25">
      <c r="B114" s="146"/>
      <c r="C114" s="144"/>
      <c r="D114" s="144"/>
      <c r="E114" s="145"/>
      <c r="F114" s="145"/>
      <c r="G114" s="147" t="s">
        <v>1</v>
      </c>
      <c r="H114" s="24"/>
    </row>
    <row r="115" spans="2:8" ht="17.25">
      <c r="B115" s="148"/>
      <c r="C115" s="172" t="s">
        <v>176</v>
      </c>
      <c r="D115" s="150"/>
      <c r="E115" s="151"/>
      <c r="F115" s="152"/>
      <c r="G115" s="153" t="s">
        <v>178</v>
      </c>
      <c r="H115" s="21">
        <f>H117</f>
        <v>-332038.3</v>
      </c>
    </row>
    <row r="116" spans="2:8" ht="17.25">
      <c r="B116" s="154"/>
      <c r="C116" s="155"/>
      <c r="D116" s="155"/>
      <c r="E116" s="156"/>
      <c r="F116" s="157"/>
      <c r="G116" s="158" t="s">
        <v>1</v>
      </c>
      <c r="H116" s="159"/>
    </row>
    <row r="117" spans="2:8" ht="17.25">
      <c r="B117" s="148"/>
      <c r="C117" s="144"/>
      <c r="D117" s="172" t="s">
        <v>127</v>
      </c>
      <c r="E117" s="145"/>
      <c r="F117" s="145"/>
      <c r="G117" s="153" t="s">
        <v>178</v>
      </c>
      <c r="H117" s="161">
        <f>+H119</f>
        <v>-332038.3</v>
      </c>
    </row>
    <row r="118" spans="2:8" ht="17.25">
      <c r="B118" s="148"/>
      <c r="C118" s="144"/>
      <c r="D118" s="144"/>
      <c r="E118" s="145"/>
      <c r="F118" s="145"/>
      <c r="G118" s="147" t="s">
        <v>1</v>
      </c>
      <c r="H118" s="159"/>
    </row>
    <row r="119" spans="2:8" s="134" customFormat="1" ht="28.5" customHeight="1">
      <c r="B119" s="162"/>
      <c r="C119" s="160"/>
      <c r="D119" s="160"/>
      <c r="E119" s="163">
        <f>+'h3'!B100</f>
        <v>1072</v>
      </c>
      <c r="F119" s="163"/>
      <c r="G119" s="164" t="str">
        <f>+'h3'!D100</f>
        <v xml:space="preserve"> Ջրամատակարարաման և ջրահեռացման բարելավում</v>
      </c>
      <c r="H119" s="21">
        <f>+H121+H130</f>
        <v>-332038.3</v>
      </c>
    </row>
    <row r="120" spans="2:8" ht="17.25">
      <c r="B120" s="148"/>
      <c r="C120" s="144"/>
      <c r="D120" s="144"/>
      <c r="E120" s="165"/>
      <c r="F120" s="165"/>
      <c r="G120" s="166" t="s">
        <v>1</v>
      </c>
      <c r="H120" s="167"/>
    </row>
    <row r="121" spans="2:8" ht="105.75" customHeight="1">
      <c r="B121" s="148"/>
      <c r="C121" s="144"/>
      <c r="D121" s="144"/>
      <c r="E121" s="165"/>
      <c r="F121" s="168" t="str">
        <f>+'h3'!C102</f>
        <v xml:space="preserve"> 31001</v>
      </c>
      <c r="G121" s="147" t="str">
        <f>+'h3'!D102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H121" s="25">
        <f>H123</f>
        <v>-226038.3</v>
      </c>
    </row>
    <row r="122" spans="2:8" ht="17.25">
      <c r="B122" s="148"/>
      <c r="C122" s="144"/>
      <c r="D122" s="144"/>
      <c r="E122" s="165"/>
      <c r="F122" s="145"/>
      <c r="G122" s="147" t="s">
        <v>10</v>
      </c>
      <c r="H122" s="25"/>
    </row>
    <row r="123" spans="2:8" ht="42" customHeight="1">
      <c r="B123" s="148"/>
      <c r="C123" s="144"/>
      <c r="D123" s="144"/>
      <c r="E123" s="165"/>
      <c r="F123" s="145"/>
      <c r="G123" s="169" t="s">
        <v>86</v>
      </c>
      <c r="H123" s="25">
        <f>H125</f>
        <v>-226038.3</v>
      </c>
    </row>
    <row r="124" spans="2:8" ht="34.5">
      <c r="B124" s="148"/>
      <c r="C124" s="144"/>
      <c r="D124" s="144"/>
      <c r="E124" s="165"/>
      <c r="F124" s="145"/>
      <c r="G124" s="147" t="s">
        <v>6</v>
      </c>
      <c r="H124" s="25"/>
    </row>
    <row r="125" spans="2:8" ht="17.25">
      <c r="B125" s="148"/>
      <c r="C125" s="144"/>
      <c r="D125" s="144"/>
      <c r="E125" s="165"/>
      <c r="F125" s="145"/>
      <c r="G125" s="147" t="s">
        <v>2</v>
      </c>
      <c r="H125" s="25">
        <f>H126</f>
        <v>-226038.3</v>
      </c>
    </row>
    <row r="126" spans="2:8" ht="17.25">
      <c r="B126" s="148"/>
      <c r="C126" s="144"/>
      <c r="D126" s="144"/>
      <c r="E126" s="165"/>
      <c r="F126" s="145"/>
      <c r="G126" s="147" t="s">
        <v>44</v>
      </c>
      <c r="H126" s="25">
        <f>H127</f>
        <v>-226038.3</v>
      </c>
    </row>
    <row r="127" spans="2:8" ht="17.25">
      <c r="B127" s="148"/>
      <c r="C127" s="144"/>
      <c r="D127" s="144"/>
      <c r="E127" s="165"/>
      <c r="F127" s="145"/>
      <c r="G127" s="147" t="s">
        <v>45</v>
      </c>
      <c r="H127" s="25">
        <f>H128</f>
        <v>-226038.3</v>
      </c>
    </row>
    <row r="128" spans="2:8" ht="17.25">
      <c r="B128" s="148"/>
      <c r="C128" s="144"/>
      <c r="D128" s="144"/>
      <c r="E128" s="165"/>
      <c r="F128" s="145"/>
      <c r="G128" s="147" t="s">
        <v>46</v>
      </c>
      <c r="H128" s="25">
        <f>H129</f>
        <v>-226038.3</v>
      </c>
    </row>
    <row r="129" spans="2:8" ht="17.25">
      <c r="B129" s="148"/>
      <c r="C129" s="144"/>
      <c r="D129" s="144"/>
      <c r="E129" s="165"/>
      <c r="F129" s="170"/>
      <c r="G129" s="147" t="s">
        <v>47</v>
      </c>
      <c r="H129" s="25">
        <f>'h3'!E110</f>
        <v>-226038.3</v>
      </c>
    </row>
    <row r="130" spans="2:8" ht="87" customHeight="1">
      <c r="B130" s="148"/>
      <c r="C130" s="144"/>
      <c r="D130" s="144"/>
      <c r="E130" s="165"/>
      <c r="F130" s="168">
        <f>+'h3'!C111</f>
        <v>31002</v>
      </c>
      <c r="G130" s="147" t="str">
        <f>+'h3'!D111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v>
      </c>
      <c r="H130" s="25">
        <f>H132</f>
        <v>-106000</v>
      </c>
    </row>
    <row r="131" spans="2:8" ht="17.25">
      <c r="B131" s="148"/>
      <c r="C131" s="144"/>
      <c r="D131" s="144"/>
      <c r="E131" s="165"/>
      <c r="F131" s="145"/>
      <c r="G131" s="147" t="s">
        <v>10</v>
      </c>
      <c r="H131" s="25"/>
    </row>
    <row r="132" spans="2:8" ht="42" customHeight="1">
      <c r="B132" s="148"/>
      <c r="C132" s="144"/>
      <c r="D132" s="144"/>
      <c r="E132" s="165"/>
      <c r="F132" s="145"/>
      <c r="G132" s="169" t="s">
        <v>86</v>
      </c>
      <c r="H132" s="25">
        <f>H134</f>
        <v>-106000</v>
      </c>
    </row>
    <row r="133" spans="2:8" ht="34.5">
      <c r="B133" s="148"/>
      <c r="C133" s="144"/>
      <c r="D133" s="144"/>
      <c r="E133" s="165"/>
      <c r="F133" s="145"/>
      <c r="G133" s="147" t="s">
        <v>6</v>
      </c>
      <c r="H133" s="25"/>
    </row>
    <row r="134" spans="2:8" ht="17.25">
      <c r="B134" s="148"/>
      <c r="C134" s="144"/>
      <c r="D134" s="144"/>
      <c r="E134" s="165"/>
      <c r="F134" s="145"/>
      <c r="G134" s="147" t="s">
        <v>2</v>
      </c>
      <c r="H134" s="25">
        <f>H135</f>
        <v>-106000</v>
      </c>
    </row>
    <row r="135" spans="2:8" ht="17.25">
      <c r="B135" s="148"/>
      <c r="C135" s="144"/>
      <c r="D135" s="144"/>
      <c r="E135" s="165"/>
      <c r="F135" s="145"/>
      <c r="G135" s="147" t="s">
        <v>44</v>
      </c>
      <c r="H135" s="25">
        <f>H136</f>
        <v>-106000</v>
      </c>
    </row>
    <row r="136" spans="2:8" ht="17.25">
      <c r="B136" s="148"/>
      <c r="C136" s="144"/>
      <c r="D136" s="144"/>
      <c r="E136" s="165"/>
      <c r="F136" s="145"/>
      <c r="G136" s="147" t="s">
        <v>45</v>
      </c>
      <c r="H136" s="25">
        <f>H137</f>
        <v>-106000</v>
      </c>
    </row>
    <row r="137" spans="2:8" ht="17.25">
      <c r="B137" s="148"/>
      <c r="C137" s="144"/>
      <c r="D137" s="144"/>
      <c r="E137" s="165"/>
      <c r="F137" s="145"/>
      <c r="G137" s="147" t="s">
        <v>59</v>
      </c>
      <c r="H137" s="25">
        <f>H138</f>
        <v>-106000</v>
      </c>
    </row>
    <row r="138" spans="2:8" ht="22.5" customHeight="1">
      <c r="B138" s="148"/>
      <c r="C138" s="144"/>
      <c r="D138" s="144"/>
      <c r="E138" s="165"/>
      <c r="F138" s="170"/>
      <c r="G138" s="147" t="s">
        <v>60</v>
      </c>
      <c r="H138" s="25">
        <f>'h3'!E119</f>
        <v>-106000</v>
      </c>
    </row>
    <row r="139" spans="2:8" ht="36.75" customHeight="1">
      <c r="B139" s="136"/>
      <c r="C139" s="137"/>
      <c r="D139" s="137"/>
      <c r="E139" s="138"/>
      <c r="F139" s="138"/>
      <c r="G139" s="139" t="s">
        <v>124</v>
      </c>
      <c r="H139" s="21">
        <f>+H141</f>
        <v>2197760.7999999998</v>
      </c>
    </row>
    <row r="140" spans="2:8" ht="17.25">
      <c r="B140" s="140"/>
      <c r="C140" s="141"/>
      <c r="D140" s="141"/>
      <c r="E140" s="142"/>
      <c r="F140" s="142"/>
      <c r="G140" s="126" t="s">
        <v>1</v>
      </c>
      <c r="H140" s="21"/>
    </row>
    <row r="141" spans="2:8" ht="17.25">
      <c r="B141" s="173" t="s">
        <v>125</v>
      </c>
      <c r="C141" s="144"/>
      <c r="D141" s="144"/>
      <c r="E141" s="145"/>
      <c r="F141" s="145"/>
      <c r="G141" s="139" t="s">
        <v>128</v>
      </c>
      <c r="H141" s="23">
        <f>+H143</f>
        <v>2197760.7999999998</v>
      </c>
    </row>
    <row r="142" spans="2:8" ht="17.25">
      <c r="B142" s="146"/>
      <c r="C142" s="144"/>
      <c r="D142" s="144"/>
      <c r="E142" s="145"/>
      <c r="F142" s="145"/>
      <c r="G142" s="147" t="s">
        <v>1</v>
      </c>
      <c r="H142" s="24"/>
    </row>
    <row r="143" spans="2:8" ht="17.25">
      <c r="B143" s="148"/>
      <c r="C143" s="172" t="s">
        <v>126</v>
      </c>
      <c r="D143" s="150"/>
      <c r="E143" s="151"/>
      <c r="F143" s="152"/>
      <c r="G143" s="153" t="s">
        <v>129</v>
      </c>
      <c r="H143" s="21">
        <f>H145</f>
        <v>2197760.7999999998</v>
      </c>
    </row>
    <row r="144" spans="2:8" ht="17.25">
      <c r="B144" s="154"/>
      <c r="C144" s="155"/>
      <c r="D144" s="155"/>
      <c r="E144" s="156"/>
      <c r="F144" s="157"/>
      <c r="G144" s="158" t="s">
        <v>1</v>
      </c>
      <c r="H144" s="159"/>
    </row>
    <row r="145" spans="2:8" ht="17.25">
      <c r="B145" s="148"/>
      <c r="C145" s="144"/>
      <c r="D145" s="172" t="s">
        <v>127</v>
      </c>
      <c r="E145" s="145"/>
      <c r="F145" s="145"/>
      <c r="G145" s="139" t="s">
        <v>129</v>
      </c>
      <c r="H145" s="161">
        <f>H147</f>
        <v>2197760.7999999998</v>
      </c>
    </row>
    <row r="146" spans="2:8" ht="17.25">
      <c r="B146" s="148"/>
      <c r="C146" s="144"/>
      <c r="D146" s="144"/>
      <c r="E146" s="145"/>
      <c r="F146" s="145"/>
      <c r="G146" s="147" t="s">
        <v>1</v>
      </c>
      <c r="H146" s="159"/>
    </row>
    <row r="147" spans="2:8" ht="34.5">
      <c r="B147" s="148"/>
      <c r="C147" s="144"/>
      <c r="D147" s="144"/>
      <c r="E147" s="145"/>
      <c r="F147" s="145"/>
      <c r="G147" s="147" t="s">
        <v>130</v>
      </c>
      <c r="H147" s="21">
        <f>H149</f>
        <v>2197760.7999999998</v>
      </c>
    </row>
    <row r="148" spans="2:8" ht="17.25">
      <c r="B148" s="148"/>
      <c r="C148" s="144"/>
      <c r="D148" s="144"/>
      <c r="E148" s="145"/>
      <c r="F148" s="145"/>
      <c r="G148" s="147" t="s">
        <v>1</v>
      </c>
      <c r="H148" s="159"/>
    </row>
    <row r="149" spans="2:8" s="134" customFormat="1" ht="39" customHeight="1">
      <c r="B149" s="162"/>
      <c r="C149" s="160"/>
      <c r="D149" s="160"/>
      <c r="E149" s="174">
        <v>1189</v>
      </c>
      <c r="F149" s="163"/>
      <c r="G149" s="164" t="s">
        <v>107</v>
      </c>
      <c r="H149" s="21">
        <f>H151</f>
        <v>2197760.7999999998</v>
      </c>
    </row>
    <row r="150" spans="2:8" ht="17.25">
      <c r="B150" s="148"/>
      <c r="C150" s="144"/>
      <c r="D150" s="144"/>
      <c r="E150" s="165"/>
      <c r="F150" s="165"/>
      <c r="G150" s="166" t="s">
        <v>1</v>
      </c>
      <c r="H150" s="167"/>
    </row>
    <row r="151" spans="2:8" ht="87" customHeight="1">
      <c r="B151" s="148"/>
      <c r="C151" s="144"/>
      <c r="D151" s="144"/>
      <c r="E151" s="165"/>
      <c r="F151" s="168">
        <f>+'h3'!C123</f>
        <v>12003</v>
      </c>
      <c r="G151" s="147" t="str">
        <f>+'h3'!D123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H151" s="25">
        <f>H153</f>
        <v>2197760.7999999998</v>
      </c>
    </row>
    <row r="152" spans="2:8" ht="17.25">
      <c r="B152" s="148"/>
      <c r="C152" s="144"/>
      <c r="D152" s="144"/>
      <c r="E152" s="165"/>
      <c r="F152" s="145"/>
      <c r="G152" s="147" t="s">
        <v>10</v>
      </c>
      <c r="H152" s="25"/>
    </row>
    <row r="153" spans="2:8" ht="42" customHeight="1">
      <c r="B153" s="148"/>
      <c r="C153" s="144"/>
      <c r="D153" s="144"/>
      <c r="E153" s="165"/>
      <c r="F153" s="145"/>
      <c r="G153" s="169" t="s">
        <v>48</v>
      </c>
      <c r="H153" s="25">
        <f>H155</f>
        <v>2197760.7999999998</v>
      </c>
    </row>
    <row r="154" spans="2:8" ht="34.5">
      <c r="B154" s="148"/>
      <c r="C154" s="144"/>
      <c r="D154" s="144"/>
      <c r="E154" s="165"/>
      <c r="F154" s="145"/>
      <c r="G154" s="147" t="s">
        <v>6</v>
      </c>
      <c r="H154" s="25"/>
    </row>
    <row r="155" spans="2:8" ht="17.25">
      <c r="B155" s="148"/>
      <c r="C155" s="144"/>
      <c r="D155" s="144"/>
      <c r="E155" s="165"/>
      <c r="F155" s="145"/>
      <c r="G155" s="147" t="s">
        <v>2</v>
      </c>
      <c r="H155" s="25">
        <f>H156</f>
        <v>2197760.7999999998</v>
      </c>
    </row>
    <row r="156" spans="2:8" ht="17.25">
      <c r="B156" s="148"/>
      <c r="C156" s="144"/>
      <c r="D156" s="144"/>
      <c r="E156" s="165"/>
      <c r="F156" s="145"/>
      <c r="G156" s="147" t="s">
        <v>44</v>
      </c>
      <c r="H156" s="25">
        <f>H157</f>
        <v>2197760.7999999998</v>
      </c>
    </row>
    <row r="157" spans="2:8" ht="17.25">
      <c r="B157" s="148"/>
      <c r="C157" s="144"/>
      <c r="D157" s="144"/>
      <c r="E157" s="165"/>
      <c r="F157" s="145"/>
      <c r="G157" s="147" t="s">
        <v>45</v>
      </c>
      <c r="H157" s="25">
        <f>H158</f>
        <v>2197760.7999999998</v>
      </c>
    </row>
    <row r="158" spans="2:8" ht="17.25">
      <c r="B158" s="148"/>
      <c r="C158" s="144"/>
      <c r="D158" s="144"/>
      <c r="E158" s="165"/>
      <c r="F158" s="145"/>
      <c r="G158" s="147" t="s">
        <v>46</v>
      </c>
      <c r="H158" s="25">
        <f>H159</f>
        <v>2197760.7999999998</v>
      </c>
    </row>
    <row r="159" spans="2:8" ht="22.5" customHeight="1">
      <c r="B159" s="148"/>
      <c r="C159" s="144"/>
      <c r="D159" s="144"/>
      <c r="E159" s="165"/>
      <c r="F159" s="170"/>
      <c r="G159" s="147" t="s">
        <v>47</v>
      </c>
      <c r="H159" s="25">
        <f>+'h3'!E123</f>
        <v>2197760.7999999998</v>
      </c>
    </row>
    <row r="160" spans="2:8" ht="31.5" customHeight="1">
      <c r="B160" s="136"/>
      <c r="C160" s="137"/>
      <c r="D160" s="137"/>
      <c r="E160" s="138"/>
      <c r="F160" s="138"/>
      <c r="G160" s="139" t="s">
        <v>131</v>
      </c>
      <c r="H160" s="21">
        <f>+H162</f>
        <v>-199899.6</v>
      </c>
    </row>
    <row r="161" spans="2:8" ht="17.25">
      <c r="B161" s="140"/>
      <c r="C161" s="141"/>
      <c r="D161" s="141"/>
      <c r="E161" s="142"/>
      <c r="F161" s="142"/>
      <c r="G161" s="126" t="s">
        <v>1</v>
      </c>
      <c r="H161" s="21"/>
    </row>
    <row r="162" spans="2:8" ht="21.75" customHeight="1">
      <c r="B162" s="173" t="s">
        <v>132</v>
      </c>
      <c r="C162" s="144"/>
      <c r="D162" s="144"/>
      <c r="E162" s="145"/>
      <c r="F162" s="145"/>
      <c r="G162" s="139" t="s">
        <v>54</v>
      </c>
      <c r="H162" s="23">
        <f>+H164</f>
        <v>-199899.6</v>
      </c>
    </row>
    <row r="163" spans="2:8" ht="20.25" customHeight="1">
      <c r="B163" s="146"/>
      <c r="C163" s="144"/>
      <c r="D163" s="144"/>
      <c r="E163" s="145"/>
      <c r="F163" s="145"/>
      <c r="G163" s="147" t="s">
        <v>1</v>
      </c>
      <c r="H163" s="24"/>
    </row>
    <row r="164" spans="2:8" ht="28.5" customHeight="1">
      <c r="B164" s="148"/>
      <c r="C164" s="172" t="s">
        <v>125</v>
      </c>
      <c r="D164" s="150"/>
      <c r="E164" s="151"/>
      <c r="F164" s="152"/>
      <c r="G164" s="153" t="s">
        <v>144</v>
      </c>
      <c r="H164" s="21">
        <f>H166</f>
        <v>-199899.6</v>
      </c>
    </row>
    <row r="165" spans="2:8" ht="17.25">
      <c r="B165" s="154"/>
      <c r="C165" s="155"/>
      <c r="D165" s="155"/>
      <c r="E165" s="156"/>
      <c r="F165" s="157"/>
      <c r="G165" s="158" t="s">
        <v>1</v>
      </c>
      <c r="H165" s="159"/>
    </row>
    <row r="166" spans="2:8" ht="24" customHeight="1">
      <c r="B166" s="148"/>
      <c r="C166" s="144"/>
      <c r="D166" s="172" t="s">
        <v>127</v>
      </c>
      <c r="E166" s="145"/>
      <c r="F166" s="145"/>
      <c r="G166" s="139" t="s">
        <v>145</v>
      </c>
      <c r="H166" s="161">
        <f>H168</f>
        <v>-199899.6</v>
      </c>
    </row>
    <row r="167" spans="2:8" ht="17.25">
      <c r="B167" s="148"/>
      <c r="C167" s="144"/>
      <c r="D167" s="144"/>
      <c r="E167" s="145"/>
      <c r="F167" s="145"/>
      <c r="G167" s="147" t="s">
        <v>1</v>
      </c>
      <c r="H167" s="159"/>
    </row>
    <row r="168" spans="2:8" ht="17.25">
      <c r="B168" s="148"/>
      <c r="C168" s="144"/>
      <c r="D168" s="144"/>
      <c r="E168" s="145"/>
      <c r="F168" s="145"/>
      <c r="G168" s="147" t="s">
        <v>133</v>
      </c>
      <c r="H168" s="21">
        <f>H170</f>
        <v>-199899.6</v>
      </c>
    </row>
    <row r="169" spans="2:8" ht="17.25">
      <c r="B169" s="148"/>
      <c r="C169" s="144"/>
      <c r="D169" s="144"/>
      <c r="E169" s="145"/>
      <c r="F169" s="145"/>
      <c r="G169" s="147" t="s">
        <v>1</v>
      </c>
      <c r="H169" s="159"/>
    </row>
    <row r="170" spans="2:8" s="134" customFormat="1" ht="39" customHeight="1">
      <c r="B170" s="162"/>
      <c r="C170" s="160"/>
      <c r="D170" s="160"/>
      <c r="E170" s="174">
        <f>+'h3'!B133</f>
        <v>1190</v>
      </c>
      <c r="F170" s="163"/>
      <c r="G170" s="164" t="str">
        <f>+'h3'!D133</f>
        <v xml:space="preserve"> Զբոսաշրջության զարգացման ծրագիր</v>
      </c>
      <c r="H170" s="21">
        <f>+H172</f>
        <v>-199899.6</v>
      </c>
    </row>
    <row r="171" spans="2:8" ht="17.25">
      <c r="B171" s="148"/>
      <c r="C171" s="144"/>
      <c r="D171" s="144"/>
      <c r="E171" s="165"/>
      <c r="F171" s="165"/>
      <c r="G171" s="166" t="s">
        <v>1</v>
      </c>
      <c r="H171" s="167"/>
    </row>
    <row r="172" spans="2:8" ht="93.75" customHeight="1">
      <c r="B172" s="148"/>
      <c r="C172" s="144"/>
      <c r="D172" s="144"/>
      <c r="E172" s="165"/>
      <c r="F172" s="168" t="str">
        <f>+'h3'!C135</f>
        <v xml:space="preserve"> 12001</v>
      </c>
      <c r="G172" s="147" t="str">
        <f>+'h3'!D135</f>
        <v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H172" s="25">
        <f>H174</f>
        <v>-199899.6</v>
      </c>
    </row>
    <row r="173" spans="2:8" ht="17.25">
      <c r="B173" s="148"/>
      <c r="C173" s="144"/>
      <c r="D173" s="144"/>
      <c r="E173" s="165"/>
      <c r="F173" s="145"/>
      <c r="G173" s="147" t="s">
        <v>10</v>
      </c>
      <c r="H173" s="25"/>
    </row>
    <row r="174" spans="2:8" ht="27" customHeight="1">
      <c r="B174" s="148"/>
      <c r="C174" s="144"/>
      <c r="D174" s="144"/>
      <c r="E174" s="165"/>
      <c r="F174" s="145"/>
      <c r="G174" s="147" t="s">
        <v>133</v>
      </c>
      <c r="H174" s="25">
        <f>H176</f>
        <v>-199899.6</v>
      </c>
    </row>
    <row r="175" spans="2:8" ht="34.5">
      <c r="B175" s="148"/>
      <c r="C175" s="144"/>
      <c r="D175" s="144"/>
      <c r="E175" s="165"/>
      <c r="F175" s="145"/>
      <c r="G175" s="147" t="s">
        <v>6</v>
      </c>
      <c r="H175" s="25"/>
    </row>
    <row r="176" spans="2:8" ht="17.25">
      <c r="B176" s="148"/>
      <c r="C176" s="144"/>
      <c r="D176" s="144"/>
      <c r="E176" s="165"/>
      <c r="F176" s="145"/>
      <c r="G176" s="147" t="s">
        <v>2</v>
      </c>
      <c r="H176" s="25">
        <f>H177</f>
        <v>-199899.6</v>
      </c>
    </row>
    <row r="177" spans="2:8" ht="17.25">
      <c r="B177" s="148"/>
      <c r="C177" s="144"/>
      <c r="D177" s="144"/>
      <c r="E177" s="165"/>
      <c r="F177" s="145"/>
      <c r="G177" s="147" t="s">
        <v>44</v>
      </c>
      <c r="H177" s="25">
        <f>H178</f>
        <v>-199899.6</v>
      </c>
    </row>
    <row r="178" spans="2:8" ht="17.25">
      <c r="B178" s="148"/>
      <c r="C178" s="144"/>
      <c r="D178" s="144"/>
      <c r="E178" s="165"/>
      <c r="F178" s="145"/>
      <c r="G178" s="147" t="s">
        <v>45</v>
      </c>
      <c r="H178" s="25">
        <f>+H179+H181</f>
        <v>-199899.6</v>
      </c>
    </row>
    <row r="179" spans="2:8" ht="17.25">
      <c r="B179" s="148"/>
      <c r="C179" s="144"/>
      <c r="D179" s="144"/>
      <c r="E179" s="165"/>
      <c r="F179" s="145"/>
      <c r="G179" s="147" t="s">
        <v>46</v>
      </c>
      <c r="H179" s="25">
        <f>+H180</f>
        <v>-218550</v>
      </c>
    </row>
    <row r="180" spans="2:8" ht="22.5" customHeight="1">
      <c r="B180" s="175"/>
      <c r="C180" s="57"/>
      <c r="D180" s="57"/>
      <c r="E180" s="171"/>
      <c r="F180" s="28"/>
      <c r="G180" s="33" t="str">
        <f>+'h3'!D143</f>
        <v xml:space="preserve"> - Շենքերի և շինությունների շինարարություն</v>
      </c>
      <c r="H180" s="63">
        <f>+'h3'!E143</f>
        <v>-218550</v>
      </c>
    </row>
    <row r="181" spans="2:8" ht="17.25">
      <c r="B181" s="175"/>
      <c r="C181" s="57"/>
      <c r="D181" s="57"/>
      <c r="E181" s="171"/>
      <c r="F181" s="94"/>
      <c r="G181" s="33" t="str">
        <f>+'h3'!D144</f>
        <v xml:space="preserve"> ՄԵՔԵՆԱՆԵՐ  ԵՎ  ՍԱՐՔԱՎՈՐՈՒՄՆԵՐ</v>
      </c>
      <c r="H181" s="63">
        <f>H182</f>
        <v>18650.400000000001</v>
      </c>
    </row>
    <row r="182" spans="2:8" ht="22.5" customHeight="1">
      <c r="B182" s="175"/>
      <c r="C182" s="57"/>
      <c r="D182" s="57"/>
      <c r="E182" s="171"/>
      <c r="F182" s="28"/>
      <c r="G182" s="33" t="str">
        <f>+'h3'!D145</f>
        <v xml:space="preserve"> - Վարչական սարքավորումներ</v>
      </c>
      <c r="H182" s="63">
        <f>+'h3'!E145</f>
        <v>18650.400000000001</v>
      </c>
    </row>
    <row r="183" spans="2:8" s="134" customFormat="1" ht="22.5" customHeight="1">
      <c r="B183" s="176"/>
      <c r="C183" s="73"/>
      <c r="D183" s="73"/>
      <c r="E183" s="177"/>
      <c r="F183" s="178"/>
      <c r="G183" s="35" t="s">
        <v>227</v>
      </c>
      <c r="H183" s="74">
        <f>H184</f>
        <v>-960000</v>
      </c>
    </row>
    <row r="184" spans="2:8" ht="22.5" customHeight="1">
      <c r="B184" s="130" t="s">
        <v>190</v>
      </c>
      <c r="C184" s="131"/>
      <c r="D184" s="131"/>
      <c r="E184" s="131"/>
      <c r="F184" s="131"/>
      <c r="G184" s="130" t="s">
        <v>191</v>
      </c>
      <c r="H184" s="63">
        <f>H186</f>
        <v>-960000</v>
      </c>
    </row>
    <row r="185" spans="2:8" ht="22.5" customHeight="1">
      <c r="B185" s="131"/>
      <c r="C185" s="131"/>
      <c r="D185" s="131"/>
      <c r="E185" s="131"/>
      <c r="F185" s="131"/>
      <c r="G185" s="131" t="s">
        <v>1</v>
      </c>
      <c r="H185" s="63"/>
    </row>
    <row r="186" spans="2:8" ht="33" customHeight="1">
      <c r="B186" s="131"/>
      <c r="C186" s="130" t="s">
        <v>190</v>
      </c>
      <c r="D186" s="131"/>
      <c r="E186" s="131"/>
      <c r="F186" s="131"/>
      <c r="G186" s="130" t="s">
        <v>233</v>
      </c>
      <c r="H186" s="63">
        <f>H188</f>
        <v>-960000</v>
      </c>
    </row>
    <row r="187" spans="2:8" ht="22.5" customHeight="1">
      <c r="B187" s="131"/>
      <c r="C187" s="131"/>
      <c r="D187" s="131"/>
      <c r="E187" s="131"/>
      <c r="F187" s="131"/>
      <c r="G187" s="131" t="s">
        <v>1</v>
      </c>
      <c r="H187" s="63"/>
    </row>
    <row r="188" spans="2:8" ht="22.5" customHeight="1">
      <c r="B188" s="175"/>
      <c r="C188" s="57"/>
      <c r="D188" s="130" t="s">
        <v>87</v>
      </c>
      <c r="E188" s="131"/>
      <c r="F188" s="131"/>
      <c r="G188" s="130" t="s">
        <v>232</v>
      </c>
      <c r="H188" s="63">
        <f>H190</f>
        <v>-960000</v>
      </c>
    </row>
    <row r="189" spans="2:8" ht="22.5" customHeight="1">
      <c r="B189" s="175"/>
      <c r="C189" s="57"/>
      <c r="D189" s="131"/>
      <c r="E189" s="131"/>
      <c r="F189" s="131"/>
      <c r="G189" s="131" t="s">
        <v>1</v>
      </c>
      <c r="H189" s="63"/>
    </row>
    <row r="190" spans="2:8" ht="17.25">
      <c r="B190" s="179"/>
      <c r="C190" s="179"/>
      <c r="D190" s="179"/>
      <c r="E190" s="76"/>
      <c r="F190" s="76"/>
      <c r="G190" s="180" t="s">
        <v>227</v>
      </c>
      <c r="H190" s="181">
        <f>H192</f>
        <v>-960000</v>
      </c>
    </row>
    <row r="191" spans="2:8" ht="17.25">
      <c r="B191" s="179"/>
      <c r="C191" s="179"/>
      <c r="D191" s="179"/>
      <c r="E191" s="76"/>
      <c r="F191" s="76"/>
      <c r="G191" s="76" t="s">
        <v>1</v>
      </c>
      <c r="H191" s="181"/>
    </row>
    <row r="192" spans="2:8" ht="18" customHeight="1">
      <c r="B192" s="179"/>
      <c r="C192" s="179"/>
      <c r="D192" s="179"/>
      <c r="E192" s="76" t="s">
        <v>228</v>
      </c>
      <c r="F192" s="76"/>
      <c r="G192" s="76" t="s">
        <v>229</v>
      </c>
      <c r="H192" s="181">
        <f>H194</f>
        <v>-960000</v>
      </c>
    </row>
    <row r="193" spans="2:8" ht="18" customHeight="1">
      <c r="B193" s="179"/>
      <c r="C193" s="179"/>
      <c r="D193" s="179"/>
      <c r="E193" s="76"/>
      <c r="F193" s="76"/>
      <c r="G193" s="76" t="s">
        <v>1</v>
      </c>
      <c r="H193" s="181"/>
    </row>
    <row r="194" spans="2:8" ht="18" customHeight="1">
      <c r="B194" s="179"/>
      <c r="C194" s="179"/>
      <c r="D194" s="179"/>
      <c r="E194" s="76"/>
      <c r="F194" s="76" t="s">
        <v>230</v>
      </c>
      <c r="G194" s="76" t="s">
        <v>231</v>
      </c>
      <c r="H194" s="181">
        <f>H196</f>
        <v>-960000</v>
      </c>
    </row>
    <row r="195" spans="2:8" ht="18" customHeight="1">
      <c r="B195" s="179"/>
      <c r="C195" s="179"/>
      <c r="D195" s="179"/>
      <c r="E195" s="76"/>
      <c r="F195" s="76"/>
      <c r="G195" s="76" t="s">
        <v>10</v>
      </c>
      <c r="H195" s="181"/>
    </row>
    <row r="196" spans="2:8" ht="18" customHeight="1">
      <c r="B196" s="179"/>
      <c r="C196" s="179"/>
      <c r="D196" s="179"/>
      <c r="E196" s="76"/>
      <c r="F196" s="76"/>
      <c r="G196" s="80" t="s">
        <v>227</v>
      </c>
      <c r="H196" s="181">
        <f>H198</f>
        <v>-960000</v>
      </c>
    </row>
    <row r="197" spans="2:8" ht="18" customHeight="1">
      <c r="B197" s="179"/>
      <c r="C197" s="179"/>
      <c r="D197" s="179"/>
      <c r="E197" s="76"/>
      <c r="F197" s="76"/>
      <c r="G197" s="76" t="s">
        <v>6</v>
      </c>
      <c r="H197" s="181"/>
    </row>
    <row r="198" spans="2:8" ht="18" customHeight="1">
      <c r="B198" s="179"/>
      <c r="C198" s="179"/>
      <c r="D198" s="179"/>
      <c r="E198" s="76"/>
      <c r="F198" s="76"/>
      <c r="G198" s="76" t="s">
        <v>2</v>
      </c>
      <c r="H198" s="181">
        <f>H199</f>
        <v>-960000</v>
      </c>
    </row>
    <row r="199" spans="2:8" ht="18" customHeight="1">
      <c r="B199" s="179"/>
      <c r="C199" s="179"/>
      <c r="D199" s="179"/>
      <c r="E199" s="76"/>
      <c r="F199" s="76"/>
      <c r="G199" s="76" t="s">
        <v>44</v>
      </c>
      <c r="H199" s="181">
        <f>H200</f>
        <v>-960000</v>
      </c>
    </row>
    <row r="200" spans="2:8" ht="18" customHeight="1">
      <c r="B200" s="179"/>
      <c r="C200" s="179"/>
      <c r="D200" s="179"/>
      <c r="E200" s="76"/>
      <c r="F200" s="76"/>
      <c r="G200" s="76" t="s">
        <v>45</v>
      </c>
      <c r="H200" s="181">
        <f>H201</f>
        <v>-960000</v>
      </c>
    </row>
    <row r="201" spans="2:8" ht="18" customHeight="1">
      <c r="B201" s="179"/>
      <c r="C201" s="179"/>
      <c r="D201" s="179"/>
      <c r="E201" s="76"/>
      <c r="F201" s="76"/>
      <c r="G201" s="76" t="s">
        <v>46</v>
      </c>
      <c r="H201" s="181">
        <f>H202</f>
        <v>-960000</v>
      </c>
    </row>
    <row r="202" spans="2:8" ht="18" customHeight="1">
      <c r="B202" s="179"/>
      <c r="C202" s="179"/>
      <c r="D202" s="179"/>
      <c r="E202" s="76"/>
      <c r="F202" s="76"/>
      <c r="G202" s="76" t="s">
        <v>47</v>
      </c>
      <c r="H202" s="181">
        <f>'h3'!E150</f>
        <v>-960000</v>
      </c>
    </row>
  </sheetData>
  <mergeCells count="6">
    <mergeCell ref="F2:H2"/>
    <mergeCell ref="F3:H3"/>
    <mergeCell ref="B5:H5"/>
    <mergeCell ref="B7:D7"/>
    <mergeCell ref="E7:F7"/>
    <mergeCell ref="G7:G8"/>
  </mergeCells>
  <pageMargins left="0.45" right="0" top="0.25" bottom="0.25" header="0.3" footer="0.3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A158"/>
  <sheetViews>
    <sheetView topLeftCell="A13" zoomScale="80" zoomScaleNormal="80" zoomScaleSheetLayoutView="100" workbookViewId="0">
      <selection activeCell="F17" sqref="F17"/>
    </sheetView>
  </sheetViews>
  <sheetFormatPr defaultRowHeight="17.25" outlineLevelRow="1" outlineLevelCol="1"/>
  <cols>
    <col min="1" max="1" width="4.5703125" style="1" customWidth="1"/>
    <col min="2" max="2" width="7.140625" style="6" customWidth="1"/>
    <col min="3" max="3" width="10.5703125" style="6" customWidth="1"/>
    <col min="4" max="4" width="73.85546875" style="1" customWidth="1"/>
    <col min="5" max="6" width="18.42578125" style="1" customWidth="1"/>
    <col min="7" max="7" width="21.28515625" style="1" customWidth="1"/>
    <col min="8" max="12" width="18.7109375" style="218" hidden="1" customWidth="1" outlineLevel="1"/>
    <col min="13" max="15" width="18.7109375" style="70" hidden="1" customWidth="1" outlineLevel="1"/>
    <col min="16" max="16" width="17" style="218" hidden="1" customWidth="1" outlineLevel="1"/>
    <col min="17" max="17" width="15.7109375" style="218" hidden="1" customWidth="1" outlineLevel="1"/>
    <col min="18" max="23" width="0" style="218" hidden="1" customWidth="1" outlineLevel="1"/>
    <col min="24" max="24" width="9.140625" style="1" collapsed="1"/>
    <col min="25" max="25" width="15.28515625" style="1" bestFit="1" customWidth="1"/>
    <col min="26" max="26" width="12.85546875" style="1" bestFit="1" customWidth="1"/>
    <col min="27" max="27" width="15.140625" style="1" bestFit="1" customWidth="1"/>
    <col min="28" max="28" width="9.140625" style="1"/>
    <col min="29" max="29" width="10.7109375" style="1" bestFit="1" customWidth="1"/>
    <col min="30" max="30" width="9.140625" style="1"/>
    <col min="31" max="31" width="10.7109375" style="1" bestFit="1" customWidth="1"/>
    <col min="32" max="16384" width="9.140625" style="1"/>
  </cols>
  <sheetData>
    <row r="1" spans="2:23" outlineLevel="1">
      <c r="D1" s="6"/>
      <c r="E1" s="217"/>
      <c r="F1" s="6"/>
      <c r="G1" s="13" t="s">
        <v>134</v>
      </c>
    </row>
    <row r="2" spans="2:23" outlineLevel="1">
      <c r="D2" s="219"/>
      <c r="E2" s="219"/>
      <c r="F2" s="6"/>
      <c r="G2" s="13" t="s">
        <v>62</v>
      </c>
    </row>
    <row r="3" spans="2:23" outlineLevel="1">
      <c r="D3" s="219"/>
      <c r="E3" s="219"/>
      <c r="F3" s="6"/>
      <c r="G3" s="2" t="s">
        <v>63</v>
      </c>
    </row>
    <row r="4" spans="2:23" outlineLevel="1">
      <c r="D4" s="219"/>
      <c r="E4" s="219"/>
      <c r="F4" s="220"/>
      <c r="G4" s="220"/>
    </row>
    <row r="5" spans="2:23" ht="71.25" customHeight="1" outlineLevel="1">
      <c r="B5" s="242" t="s">
        <v>135</v>
      </c>
      <c r="C5" s="242"/>
      <c r="D5" s="242"/>
      <c r="E5" s="242"/>
      <c r="F5" s="242"/>
      <c r="G5" s="242"/>
    </row>
    <row r="6" spans="2:23">
      <c r="B6" s="9"/>
      <c r="C6" s="9"/>
      <c r="D6" s="9"/>
      <c r="E6" s="9"/>
      <c r="F6" s="9"/>
      <c r="G6" s="9"/>
    </row>
    <row r="7" spans="2:23">
      <c r="B7" s="221"/>
      <c r="C7" s="221"/>
      <c r="D7" s="222"/>
      <c r="E7" s="223"/>
      <c r="F7" s="223"/>
      <c r="G7" s="4" t="s">
        <v>21</v>
      </c>
    </row>
    <row r="8" spans="2:23" ht="56.25" customHeight="1">
      <c r="B8" s="249" t="s">
        <v>55</v>
      </c>
      <c r="C8" s="249"/>
      <c r="D8" s="243" t="s">
        <v>50</v>
      </c>
      <c r="E8" s="243" t="s">
        <v>64</v>
      </c>
      <c r="F8" s="243"/>
      <c r="G8" s="243"/>
      <c r="H8" s="71"/>
      <c r="I8" s="71"/>
      <c r="J8" s="71"/>
      <c r="K8" s="71"/>
      <c r="L8" s="71"/>
    </row>
    <row r="9" spans="2:23">
      <c r="B9" s="249"/>
      <c r="C9" s="249"/>
      <c r="D9" s="243"/>
      <c r="E9" s="243"/>
      <c r="F9" s="243"/>
      <c r="G9" s="243"/>
      <c r="H9" s="224"/>
      <c r="I9" s="224"/>
      <c r="J9" s="224"/>
      <c r="K9" s="224"/>
      <c r="L9" s="224"/>
    </row>
    <row r="10" spans="2:23">
      <c r="B10" s="249"/>
      <c r="C10" s="249"/>
      <c r="D10" s="243"/>
      <c r="E10" s="250" t="s">
        <v>5</v>
      </c>
      <c r="F10" s="250"/>
      <c r="G10" s="250"/>
      <c r="H10" s="225"/>
      <c r="I10" s="225"/>
      <c r="J10" s="225"/>
      <c r="K10" s="225"/>
      <c r="L10" s="225"/>
    </row>
    <row r="11" spans="2:23">
      <c r="B11" s="251" t="s">
        <v>65</v>
      </c>
      <c r="C11" s="251" t="s">
        <v>66</v>
      </c>
      <c r="D11" s="243"/>
      <c r="E11" s="250" t="s">
        <v>67</v>
      </c>
      <c r="F11" s="250" t="s">
        <v>68</v>
      </c>
      <c r="G11" s="250"/>
    </row>
    <row r="12" spans="2:23" ht="69.75" customHeight="1">
      <c r="B12" s="251"/>
      <c r="C12" s="251"/>
      <c r="D12" s="243"/>
      <c r="E12" s="250"/>
      <c r="F12" s="58" t="s">
        <v>69</v>
      </c>
      <c r="G12" s="58" t="s">
        <v>70</v>
      </c>
    </row>
    <row r="13" spans="2:23" ht="18" customHeight="1">
      <c r="B13" s="226"/>
      <c r="C13" s="226"/>
      <c r="D13" s="227" t="s">
        <v>79</v>
      </c>
      <c r="E13" s="31">
        <f>F13+G13</f>
        <v>0</v>
      </c>
      <c r="F13" s="31">
        <f>+F15+F16</f>
        <v>0</v>
      </c>
      <c r="G13" s="215">
        <f>+G15+G16</f>
        <v>0</v>
      </c>
      <c r="H13" s="224"/>
    </row>
    <row r="14" spans="2:23">
      <c r="B14" s="226"/>
      <c r="C14" s="226"/>
      <c r="D14" s="228" t="s">
        <v>80</v>
      </c>
      <c r="E14" s="31"/>
      <c r="F14" s="31"/>
      <c r="G14" s="31"/>
      <c r="H14" s="224"/>
    </row>
    <row r="15" spans="2:23" s="5" customFormat="1">
      <c r="B15" s="229"/>
      <c r="C15" s="229"/>
      <c r="D15" s="230" t="s">
        <v>151</v>
      </c>
      <c r="E15" s="31">
        <f>+F15+G15</f>
        <v>-76050.399999999994</v>
      </c>
      <c r="F15" s="31">
        <f>+F68+F76+F85+F26</f>
        <v>-66266.399999999994</v>
      </c>
      <c r="G15" s="31">
        <f>+G68+G76+G85+G26</f>
        <v>-9784</v>
      </c>
      <c r="H15" s="231"/>
      <c r="I15" s="232"/>
      <c r="J15" s="232"/>
      <c r="K15" s="232"/>
      <c r="L15" s="232"/>
      <c r="M15" s="72"/>
      <c r="N15" s="72"/>
      <c r="O15" s="72"/>
      <c r="P15" s="232"/>
      <c r="Q15" s="232"/>
      <c r="R15" s="232"/>
      <c r="S15" s="232"/>
      <c r="T15" s="232"/>
      <c r="U15" s="232"/>
      <c r="V15" s="232"/>
      <c r="W15" s="232"/>
    </row>
    <row r="16" spans="2:23" s="5" customFormat="1">
      <c r="B16" s="229"/>
      <c r="C16" s="229"/>
      <c r="D16" s="230" t="s">
        <v>71</v>
      </c>
      <c r="E16" s="30">
        <f>F16+G16</f>
        <v>76050.400000000023</v>
      </c>
      <c r="F16" s="31">
        <f>F34+F48+F57+F94+F107+F116+F128+F140+F155</f>
        <v>66266.400000000023</v>
      </c>
      <c r="G16" s="31">
        <f>G34+G48+G57+G94+G107+G116+G128+G140+G155</f>
        <v>9784</v>
      </c>
      <c r="H16" s="231"/>
      <c r="I16" s="232"/>
      <c r="J16" s="232"/>
      <c r="K16" s="232"/>
      <c r="L16" s="232"/>
      <c r="M16" s="72"/>
      <c r="N16" s="72"/>
      <c r="O16" s="72"/>
      <c r="P16" s="232"/>
      <c r="Q16" s="232"/>
      <c r="R16" s="232"/>
      <c r="S16" s="232"/>
      <c r="T16" s="232"/>
      <c r="U16" s="232"/>
      <c r="V16" s="232"/>
      <c r="W16" s="232"/>
    </row>
    <row r="17" spans="2:27" ht="18.75" customHeight="1">
      <c r="B17" s="57"/>
      <c r="C17" s="57"/>
      <c r="D17" s="73" t="s">
        <v>180</v>
      </c>
      <c r="E17" s="30">
        <f>E19</f>
        <v>-185272.90000000002</v>
      </c>
      <c r="F17" s="30">
        <f>F19</f>
        <v>-150317.70000000001</v>
      </c>
      <c r="G17" s="30">
        <f>G19</f>
        <v>-34955.199999999997</v>
      </c>
      <c r="H17" s="224"/>
      <c r="I17" s="233">
        <f>+F40+F61+F100+F121+F133+F148+F17</f>
        <v>0</v>
      </c>
      <c r="J17" s="233">
        <f>+G40+G61+G100+G121+G133+G148+G17</f>
        <v>0</v>
      </c>
    </row>
    <row r="18" spans="2:27">
      <c r="B18" s="57"/>
      <c r="C18" s="57"/>
      <c r="D18" s="57" t="s">
        <v>1</v>
      </c>
      <c r="E18" s="30"/>
      <c r="F18" s="31"/>
      <c r="G18" s="31"/>
      <c r="H18" s="224"/>
    </row>
    <row r="19" spans="2:27" s="5" customFormat="1">
      <c r="B19" s="73" t="s">
        <v>181</v>
      </c>
      <c r="C19" s="73"/>
      <c r="D19" s="73" t="s">
        <v>182</v>
      </c>
      <c r="E19" s="30">
        <f>F19+G19</f>
        <v>-185272.90000000002</v>
      </c>
      <c r="F19" s="30">
        <f>F21+F29</f>
        <v>-150317.70000000001</v>
      </c>
      <c r="G19" s="30">
        <f>G21+G29</f>
        <v>-34955.199999999997</v>
      </c>
      <c r="H19" s="231"/>
      <c r="I19" s="232"/>
      <c r="J19" s="232"/>
      <c r="K19" s="232"/>
      <c r="L19" s="232"/>
      <c r="M19" s="72"/>
      <c r="N19" s="72"/>
      <c r="O19" s="72"/>
      <c r="P19" s="232"/>
      <c r="Q19" s="232"/>
      <c r="R19" s="232"/>
      <c r="S19" s="232"/>
      <c r="T19" s="232"/>
      <c r="U19" s="232"/>
      <c r="V19" s="232"/>
      <c r="W19" s="232"/>
    </row>
    <row r="20" spans="2:27">
      <c r="B20" s="57"/>
      <c r="C20" s="57"/>
      <c r="D20" s="57" t="s">
        <v>1</v>
      </c>
      <c r="E20" s="30"/>
      <c r="F20" s="31"/>
      <c r="G20" s="31"/>
      <c r="H20" s="224"/>
    </row>
    <row r="21" spans="2:27" ht="69">
      <c r="B21" s="57"/>
      <c r="C21" s="57" t="s">
        <v>183</v>
      </c>
      <c r="D21" s="57" t="s">
        <v>184</v>
      </c>
      <c r="E21" s="30">
        <f t="shared" ref="E21:E27" si="0">F21+G21</f>
        <v>-30750.400000000001</v>
      </c>
      <c r="F21" s="31">
        <f>F23</f>
        <v>-20966.400000000001</v>
      </c>
      <c r="G21" s="31">
        <f>G23</f>
        <v>-9784</v>
      </c>
      <c r="H21" s="224"/>
      <c r="AA21" s="81"/>
    </row>
    <row r="22" spans="2:27">
      <c r="B22" s="57"/>
      <c r="C22" s="57"/>
      <c r="D22" s="57" t="s">
        <v>10</v>
      </c>
      <c r="E22" s="30"/>
      <c r="F22" s="31"/>
      <c r="G22" s="31"/>
      <c r="H22" s="224"/>
    </row>
    <row r="23" spans="2:27">
      <c r="B23" s="57"/>
      <c r="C23" s="57"/>
      <c r="D23" s="55" t="s">
        <v>180</v>
      </c>
      <c r="E23" s="30">
        <f t="shared" si="0"/>
        <v>-30750.400000000001</v>
      </c>
      <c r="F23" s="31">
        <f>F25</f>
        <v>-20966.400000000001</v>
      </c>
      <c r="G23" s="31">
        <f>G25</f>
        <v>-9784</v>
      </c>
      <c r="H23" s="224"/>
    </row>
    <row r="24" spans="2:27" ht="34.5">
      <c r="B24" s="57"/>
      <c r="C24" s="57"/>
      <c r="D24" s="57" t="s">
        <v>6</v>
      </c>
      <c r="E24" s="30"/>
      <c r="F24" s="31"/>
      <c r="G24" s="31"/>
      <c r="H24" s="224"/>
    </row>
    <row r="25" spans="2:27">
      <c r="B25" s="57"/>
      <c r="C25" s="57"/>
      <c r="D25" s="57" t="s">
        <v>2</v>
      </c>
      <c r="E25" s="30">
        <f t="shared" si="0"/>
        <v>-30750.400000000001</v>
      </c>
      <c r="F25" s="31">
        <f t="shared" ref="F25:G27" si="1">F26</f>
        <v>-20966.400000000001</v>
      </c>
      <c r="G25" s="31">
        <f t="shared" si="1"/>
        <v>-9784</v>
      </c>
      <c r="H25" s="224"/>
    </row>
    <row r="26" spans="2:27">
      <c r="B26" s="57"/>
      <c r="C26" s="57"/>
      <c r="D26" s="57" t="s">
        <v>151</v>
      </c>
      <c r="E26" s="30">
        <f t="shared" si="0"/>
        <v>-30750.400000000001</v>
      </c>
      <c r="F26" s="31">
        <f t="shared" si="1"/>
        <v>-20966.400000000001</v>
      </c>
      <c r="G26" s="31">
        <f t="shared" si="1"/>
        <v>-9784</v>
      </c>
      <c r="H26" s="224"/>
    </row>
    <row r="27" spans="2:27">
      <c r="B27" s="57"/>
      <c r="C27" s="57"/>
      <c r="D27" s="57" t="s">
        <v>152</v>
      </c>
      <c r="E27" s="30">
        <f t="shared" si="0"/>
        <v>-30750.400000000001</v>
      </c>
      <c r="F27" s="31">
        <f t="shared" si="1"/>
        <v>-20966.400000000001</v>
      </c>
      <c r="G27" s="31">
        <f t="shared" si="1"/>
        <v>-9784</v>
      </c>
      <c r="H27" s="224"/>
    </row>
    <row r="28" spans="2:27">
      <c r="B28" s="57"/>
      <c r="C28" s="57"/>
      <c r="D28" s="57" t="s">
        <v>153</v>
      </c>
      <c r="E28" s="30">
        <f>F28+G28</f>
        <v>-30750.400000000001</v>
      </c>
      <c r="F28" s="31">
        <v>-20966.400000000001</v>
      </c>
      <c r="G28" s="31">
        <v>-9784</v>
      </c>
      <c r="H28" s="224"/>
    </row>
    <row r="29" spans="2:27" ht="69">
      <c r="B29" s="57"/>
      <c r="C29" s="57" t="s">
        <v>185</v>
      </c>
      <c r="D29" s="57" t="s">
        <v>186</v>
      </c>
      <c r="E29" s="30">
        <f>F29+G29</f>
        <v>-154522.5</v>
      </c>
      <c r="F29" s="31">
        <f>F31</f>
        <v>-129351.3</v>
      </c>
      <c r="G29" s="31">
        <f>G31</f>
        <v>-25171.200000000001</v>
      </c>
      <c r="H29" s="224"/>
    </row>
    <row r="30" spans="2:27">
      <c r="B30" s="57"/>
      <c r="C30" s="57"/>
      <c r="D30" s="57" t="s">
        <v>10</v>
      </c>
      <c r="E30" s="30"/>
      <c r="F30" s="31"/>
      <c r="G30" s="31"/>
      <c r="H30" s="224"/>
    </row>
    <row r="31" spans="2:27">
      <c r="B31" s="57"/>
      <c r="C31" s="57"/>
      <c r="D31" s="55" t="s">
        <v>180</v>
      </c>
      <c r="E31" s="30">
        <f>F31+G31</f>
        <v>-154522.5</v>
      </c>
      <c r="F31" s="31">
        <f>F33</f>
        <v>-129351.3</v>
      </c>
      <c r="G31" s="31">
        <f>G33</f>
        <v>-25171.200000000001</v>
      </c>
      <c r="H31" s="224"/>
    </row>
    <row r="32" spans="2:27" ht="34.5">
      <c r="B32" s="57"/>
      <c r="C32" s="57"/>
      <c r="D32" s="57" t="s">
        <v>6</v>
      </c>
      <c r="E32" s="30"/>
      <c r="F32" s="31"/>
      <c r="G32" s="31"/>
      <c r="H32" s="224"/>
    </row>
    <row r="33" spans="2:23">
      <c r="B33" s="57"/>
      <c r="C33" s="57"/>
      <c r="D33" s="57" t="s">
        <v>2</v>
      </c>
      <c r="E33" s="30">
        <f t="shared" ref="E33:E34" si="2">E34</f>
        <v>-154522.5</v>
      </c>
      <c r="F33" s="31">
        <f t="shared" ref="F33:G36" si="3">F34</f>
        <v>-129351.3</v>
      </c>
      <c r="G33" s="31">
        <f t="shared" si="3"/>
        <v>-25171.200000000001</v>
      </c>
      <c r="H33" s="224"/>
    </row>
    <row r="34" spans="2:23">
      <c r="B34" s="57"/>
      <c r="C34" s="57"/>
      <c r="D34" s="57" t="s">
        <v>44</v>
      </c>
      <c r="E34" s="30">
        <f t="shared" si="2"/>
        <v>-154522.5</v>
      </c>
      <c r="F34" s="31">
        <f t="shared" si="3"/>
        <v>-129351.3</v>
      </c>
      <c r="G34" s="31">
        <f t="shared" si="3"/>
        <v>-25171.200000000001</v>
      </c>
      <c r="H34" s="224"/>
    </row>
    <row r="35" spans="2:23">
      <c r="B35" s="57"/>
      <c r="C35" s="57"/>
      <c r="D35" s="57" t="s">
        <v>45</v>
      </c>
      <c r="E35" s="30">
        <f>E36</f>
        <v>-154522.5</v>
      </c>
      <c r="F35" s="31">
        <f t="shared" si="3"/>
        <v>-129351.3</v>
      </c>
      <c r="G35" s="31">
        <f t="shared" si="3"/>
        <v>-25171.200000000001</v>
      </c>
      <c r="H35" s="224"/>
    </row>
    <row r="36" spans="2:23">
      <c r="B36" s="57"/>
      <c r="C36" s="57"/>
      <c r="D36" s="57" t="s">
        <v>98</v>
      </c>
      <c r="E36" s="30">
        <f>F36+G36</f>
        <v>-154522.5</v>
      </c>
      <c r="F36" s="31">
        <f t="shared" si="3"/>
        <v>-129351.3</v>
      </c>
      <c r="G36" s="31">
        <f t="shared" si="3"/>
        <v>-25171.200000000001</v>
      </c>
      <c r="H36" s="224"/>
    </row>
    <row r="37" spans="2:23">
      <c r="B37" s="57"/>
      <c r="C37" s="57"/>
      <c r="D37" s="57" t="s">
        <v>187</v>
      </c>
      <c r="E37" s="30">
        <f t="shared" ref="E37:E38" si="4">F37+G37</f>
        <v>-154522.5</v>
      </c>
      <c r="F37" s="31">
        <v>-129351.3</v>
      </c>
      <c r="G37" s="31">
        <v>-25171.200000000001</v>
      </c>
      <c r="H37" s="224"/>
    </row>
    <row r="38" spans="2:23" ht="34.5">
      <c r="B38" s="226"/>
      <c r="C38" s="226"/>
      <c r="D38" s="73" t="s">
        <v>11</v>
      </c>
      <c r="E38" s="30">
        <f t="shared" si="4"/>
        <v>-852588.3</v>
      </c>
      <c r="F38" s="31">
        <f>+F40+F61+F100</f>
        <v>-746200</v>
      </c>
      <c r="G38" s="31">
        <f>+G40+G61+G100</f>
        <v>-106388.3</v>
      </c>
      <c r="H38" s="224"/>
      <c r="P38" s="224">
        <f>+F13-75000</f>
        <v>-75000</v>
      </c>
    </row>
    <row r="39" spans="2:23">
      <c r="B39" s="226"/>
      <c r="C39" s="226"/>
      <c r="D39" s="57" t="s">
        <v>1</v>
      </c>
      <c r="E39" s="30"/>
      <c r="F39" s="31"/>
      <c r="G39" s="31"/>
      <c r="H39" s="224"/>
    </row>
    <row r="40" spans="2:23" s="5" customFormat="1" ht="36" customHeight="1">
      <c r="B40" s="35">
        <v>1004</v>
      </c>
      <c r="C40" s="35"/>
      <c r="D40" s="234" t="s">
        <v>81</v>
      </c>
      <c r="E40" s="74">
        <f>+F40+G40</f>
        <v>-242250</v>
      </c>
      <c r="F40" s="74">
        <f>+F43+F52</f>
        <v>-197900</v>
      </c>
      <c r="G40" s="74">
        <f>+G43+G52</f>
        <v>-44350</v>
      </c>
      <c r="H40" s="224"/>
      <c r="I40" s="232"/>
      <c r="J40" s="232"/>
      <c r="K40" s="232"/>
      <c r="L40" s="232"/>
      <c r="M40" s="70"/>
      <c r="N40" s="70"/>
      <c r="O40" s="70"/>
      <c r="P40" s="232"/>
      <c r="Q40" s="232"/>
      <c r="R40" s="232"/>
      <c r="S40" s="232"/>
      <c r="T40" s="232"/>
      <c r="U40" s="232"/>
      <c r="V40" s="232"/>
      <c r="W40" s="232"/>
    </row>
    <row r="41" spans="2:23" ht="28.5" customHeight="1">
      <c r="B41" s="57"/>
      <c r="C41" s="57"/>
      <c r="D41" s="38" t="s">
        <v>1</v>
      </c>
      <c r="E41" s="29"/>
      <c r="F41" s="29"/>
      <c r="G41" s="29"/>
      <c r="H41" s="224"/>
    </row>
    <row r="42" spans="2:23">
      <c r="B42" s="57"/>
      <c r="C42" s="28"/>
      <c r="D42" s="57" t="s">
        <v>153</v>
      </c>
      <c r="E42" s="29">
        <f>F42+G42</f>
        <v>-57900</v>
      </c>
      <c r="F42" s="29"/>
      <c r="G42" s="29">
        <v>-57900</v>
      </c>
      <c r="H42" s="224"/>
      <c r="M42" s="70">
        <v>-75000</v>
      </c>
      <c r="N42" s="70">
        <v>-45000</v>
      </c>
    </row>
    <row r="43" spans="2:23" ht="69">
      <c r="B43" s="57"/>
      <c r="C43" s="32">
        <v>31005</v>
      </c>
      <c r="D43" s="33" t="s">
        <v>106</v>
      </c>
      <c r="E43" s="63">
        <f t="shared" ref="E43:E49" si="5">F43+G43</f>
        <v>-62370</v>
      </c>
      <c r="F43" s="63">
        <f>+F45</f>
        <v>-52200</v>
      </c>
      <c r="G43" s="63">
        <f>+G45</f>
        <v>-10170</v>
      </c>
      <c r="H43" s="224"/>
    </row>
    <row r="44" spans="2:23">
      <c r="B44" s="57"/>
      <c r="C44" s="57"/>
      <c r="D44" s="57" t="s">
        <v>10</v>
      </c>
      <c r="E44" s="29"/>
      <c r="F44" s="29"/>
      <c r="G44" s="29"/>
      <c r="H44" s="224"/>
    </row>
    <row r="45" spans="2:23" ht="34.5">
      <c r="B45" s="57"/>
      <c r="C45" s="57"/>
      <c r="D45" s="55" t="s">
        <v>86</v>
      </c>
      <c r="E45" s="29">
        <f t="shared" si="5"/>
        <v>-62370</v>
      </c>
      <c r="F45" s="29">
        <f>+F47</f>
        <v>-52200</v>
      </c>
      <c r="G45" s="29">
        <f>+G47</f>
        <v>-10170</v>
      </c>
      <c r="H45" s="224"/>
    </row>
    <row r="46" spans="2:23" ht="34.5">
      <c r="B46" s="57"/>
      <c r="C46" s="57"/>
      <c r="D46" s="57" t="s">
        <v>6</v>
      </c>
      <c r="E46" s="29"/>
      <c r="F46" s="29"/>
      <c r="G46" s="29"/>
      <c r="H46" s="224"/>
    </row>
    <row r="47" spans="2:23">
      <c r="B47" s="57"/>
      <c r="C47" s="57"/>
      <c r="D47" s="57" t="s">
        <v>2</v>
      </c>
      <c r="E47" s="29">
        <f t="shared" si="5"/>
        <v>-62370</v>
      </c>
      <c r="F47" s="29">
        <f t="shared" ref="F47:G50" si="6">+F48</f>
        <v>-52200</v>
      </c>
      <c r="G47" s="29">
        <f t="shared" si="6"/>
        <v>-10170</v>
      </c>
      <c r="H47" s="224"/>
    </row>
    <row r="48" spans="2:23">
      <c r="B48" s="57"/>
      <c r="C48" s="57"/>
      <c r="D48" s="57" t="s">
        <v>44</v>
      </c>
      <c r="E48" s="29">
        <f t="shared" si="5"/>
        <v>-62370</v>
      </c>
      <c r="F48" s="29">
        <f t="shared" si="6"/>
        <v>-52200</v>
      </c>
      <c r="G48" s="29">
        <f t="shared" si="6"/>
        <v>-10170</v>
      </c>
      <c r="H48" s="224"/>
    </row>
    <row r="49" spans="2:25">
      <c r="B49" s="57"/>
      <c r="C49" s="57"/>
      <c r="D49" s="57" t="s">
        <v>45</v>
      </c>
      <c r="E49" s="29">
        <f t="shared" si="5"/>
        <v>-62370</v>
      </c>
      <c r="F49" s="29">
        <f t="shared" si="6"/>
        <v>-52200</v>
      </c>
      <c r="G49" s="29">
        <f t="shared" si="6"/>
        <v>-10170</v>
      </c>
      <c r="H49" s="224"/>
    </row>
    <row r="50" spans="2:25">
      <c r="B50" s="57"/>
      <c r="C50" s="57"/>
      <c r="D50" s="57" t="s">
        <v>46</v>
      </c>
      <c r="E50" s="29">
        <f>F50+G50</f>
        <v>-62370</v>
      </c>
      <c r="F50" s="29">
        <f t="shared" si="6"/>
        <v>-52200</v>
      </c>
      <c r="G50" s="29">
        <f t="shared" si="6"/>
        <v>-10170</v>
      </c>
      <c r="H50" s="224"/>
    </row>
    <row r="51" spans="2:25">
      <c r="B51" s="57"/>
      <c r="C51" s="28"/>
      <c r="D51" s="57" t="s">
        <v>47</v>
      </c>
      <c r="E51" s="29">
        <f>F51+G51</f>
        <v>-62370</v>
      </c>
      <c r="F51" s="29">
        <v>-52200</v>
      </c>
      <c r="G51" s="29">
        <v>-10170</v>
      </c>
      <c r="H51" s="224"/>
    </row>
    <row r="52" spans="2:25" ht="86.25">
      <c r="B52" s="57"/>
      <c r="C52" s="32">
        <v>31006</v>
      </c>
      <c r="D52" s="33" t="s">
        <v>114</v>
      </c>
      <c r="E52" s="63">
        <f t="shared" ref="E52" si="7">F52+G52</f>
        <v>-179880</v>
      </c>
      <c r="F52" s="63">
        <f>+F54</f>
        <v>-145700</v>
      </c>
      <c r="G52" s="63">
        <f>+G54</f>
        <v>-34180</v>
      </c>
      <c r="H52" s="224"/>
      <c r="Y52" s="235"/>
    </row>
    <row r="53" spans="2:25">
      <c r="B53" s="57"/>
      <c r="C53" s="57"/>
      <c r="D53" s="57" t="s">
        <v>10</v>
      </c>
      <c r="E53" s="29"/>
      <c r="F53" s="29"/>
      <c r="G53" s="29"/>
      <c r="H53" s="224"/>
    </row>
    <row r="54" spans="2:25" ht="34.5">
      <c r="B54" s="57"/>
      <c r="C54" s="57"/>
      <c r="D54" s="55" t="s">
        <v>86</v>
      </c>
      <c r="E54" s="29">
        <f t="shared" ref="E54" si="8">F54+G54</f>
        <v>-179880</v>
      </c>
      <c r="F54" s="29">
        <f>+F56</f>
        <v>-145700</v>
      </c>
      <c r="G54" s="29">
        <f>+G56</f>
        <v>-34180</v>
      </c>
      <c r="H54" s="224"/>
    </row>
    <row r="55" spans="2:25" ht="34.5">
      <c r="B55" s="57"/>
      <c r="C55" s="57"/>
      <c r="D55" s="57" t="s">
        <v>6</v>
      </c>
      <c r="E55" s="29"/>
      <c r="F55" s="29"/>
      <c r="G55" s="29"/>
      <c r="H55" s="224"/>
    </row>
    <row r="56" spans="2:25">
      <c r="B56" s="57"/>
      <c r="C56" s="57"/>
      <c r="D56" s="57" t="s">
        <v>2</v>
      </c>
      <c r="E56" s="29">
        <f t="shared" ref="E56:E58" si="9">F56+G56</f>
        <v>-179880</v>
      </c>
      <c r="F56" s="29">
        <f t="shared" ref="F56:F59" si="10">+F57</f>
        <v>-145700</v>
      </c>
      <c r="G56" s="29">
        <f t="shared" ref="G56:G59" si="11">+G57</f>
        <v>-34180</v>
      </c>
      <c r="H56" s="224"/>
    </row>
    <row r="57" spans="2:25">
      <c r="B57" s="57"/>
      <c r="C57" s="57"/>
      <c r="D57" s="57" t="s">
        <v>44</v>
      </c>
      <c r="E57" s="29">
        <f t="shared" si="9"/>
        <v>-179880</v>
      </c>
      <c r="F57" s="29">
        <f t="shared" si="10"/>
        <v>-145700</v>
      </c>
      <c r="G57" s="29">
        <f t="shared" si="11"/>
        <v>-34180</v>
      </c>
      <c r="H57" s="224"/>
    </row>
    <row r="58" spans="2:25">
      <c r="B58" s="57"/>
      <c r="C58" s="57"/>
      <c r="D58" s="57" t="s">
        <v>45</v>
      </c>
      <c r="E58" s="29">
        <f t="shared" si="9"/>
        <v>-179880</v>
      </c>
      <c r="F58" s="29">
        <f t="shared" si="10"/>
        <v>-145700</v>
      </c>
      <c r="G58" s="29">
        <f t="shared" si="11"/>
        <v>-34180</v>
      </c>
      <c r="H58" s="224"/>
    </row>
    <row r="59" spans="2:25">
      <c r="B59" s="57"/>
      <c r="C59" s="57"/>
      <c r="D59" s="57" t="s">
        <v>46</v>
      </c>
      <c r="E59" s="29">
        <f>F59+G59</f>
        <v>-179880</v>
      </c>
      <c r="F59" s="29">
        <f t="shared" si="10"/>
        <v>-145700</v>
      </c>
      <c r="G59" s="29">
        <f t="shared" si="11"/>
        <v>-34180</v>
      </c>
      <c r="H59" s="224"/>
    </row>
    <row r="60" spans="2:25" ht="20.25" customHeight="1">
      <c r="B60" s="57"/>
      <c r="C60" s="28"/>
      <c r="D60" s="57" t="s">
        <v>47</v>
      </c>
      <c r="E60" s="29">
        <f>F60+G60</f>
        <v>-179880</v>
      </c>
      <c r="F60" s="29">
        <v>-145700</v>
      </c>
      <c r="G60" s="29">
        <v>-34180</v>
      </c>
      <c r="H60" s="224"/>
    </row>
    <row r="61" spans="2:25" s="5" customFormat="1" ht="36" customHeight="1">
      <c r="B61" s="35">
        <v>1049</v>
      </c>
      <c r="C61" s="35"/>
      <c r="D61" s="234" t="s">
        <v>150</v>
      </c>
      <c r="E61" s="74">
        <f>+F61+G61</f>
        <v>-278300</v>
      </c>
      <c r="F61" s="74">
        <f>+F63+F71+F80+F89</f>
        <v>-278300</v>
      </c>
      <c r="G61" s="74">
        <f>+G63+G71+G80+G89</f>
        <v>0</v>
      </c>
      <c r="H61" s="224"/>
      <c r="I61" s="232"/>
      <c r="J61" s="232"/>
      <c r="K61" s="232"/>
      <c r="L61" s="232"/>
      <c r="M61" s="70"/>
      <c r="N61" s="70"/>
      <c r="O61" s="70"/>
      <c r="P61" s="232"/>
      <c r="Q61" s="232"/>
      <c r="R61" s="232"/>
      <c r="S61" s="232"/>
      <c r="T61" s="232"/>
      <c r="U61" s="232"/>
      <c r="V61" s="232"/>
      <c r="W61" s="232"/>
    </row>
    <row r="62" spans="2:25" ht="28.5" customHeight="1">
      <c r="B62" s="57"/>
      <c r="C62" s="57"/>
      <c r="D62" s="38" t="s">
        <v>1</v>
      </c>
      <c r="E62" s="29"/>
      <c r="F62" s="29"/>
      <c r="G62" s="29"/>
      <c r="H62" s="224"/>
    </row>
    <row r="63" spans="2:25" ht="58.5" customHeight="1">
      <c r="B63" s="57"/>
      <c r="C63" s="32">
        <v>11009</v>
      </c>
      <c r="D63" s="33" t="s">
        <v>154</v>
      </c>
      <c r="E63" s="63">
        <f t="shared" ref="E63" si="12">F63+G63</f>
        <v>-5300</v>
      </c>
      <c r="F63" s="63">
        <f>+F65</f>
        <v>-5300</v>
      </c>
      <c r="G63" s="63">
        <f>+G65</f>
        <v>0</v>
      </c>
      <c r="H63" s="224"/>
    </row>
    <row r="64" spans="2:25">
      <c r="B64" s="57"/>
      <c r="C64" s="57"/>
      <c r="D64" s="57" t="s">
        <v>10</v>
      </c>
      <c r="E64" s="29"/>
      <c r="F64" s="29"/>
      <c r="G64" s="29"/>
      <c r="H64" s="224"/>
    </row>
    <row r="65" spans="2:8" ht="45" customHeight="1">
      <c r="B65" s="57"/>
      <c r="C65" s="57"/>
      <c r="D65" s="51" t="s">
        <v>11</v>
      </c>
      <c r="E65" s="29">
        <f t="shared" ref="E65" si="13">F65+G65</f>
        <v>-5300</v>
      </c>
      <c r="F65" s="29">
        <f>+F67</f>
        <v>-5300</v>
      </c>
      <c r="G65" s="29">
        <f>+G67</f>
        <v>0</v>
      </c>
      <c r="H65" s="224"/>
    </row>
    <row r="66" spans="2:8" ht="34.5">
      <c r="B66" s="57"/>
      <c r="C66" s="57"/>
      <c r="D66" s="57" t="s">
        <v>6</v>
      </c>
      <c r="E66" s="29"/>
      <c r="F66" s="29"/>
      <c r="G66" s="29"/>
      <c r="H66" s="224"/>
    </row>
    <row r="67" spans="2:8">
      <c r="B67" s="57"/>
      <c r="C67" s="57"/>
      <c r="D67" s="57" t="s">
        <v>2</v>
      </c>
      <c r="E67" s="29">
        <f t="shared" ref="E67:E69" si="14">F67+G67</f>
        <v>-5300</v>
      </c>
      <c r="F67" s="29">
        <f t="shared" ref="F67:G68" si="15">+F68</f>
        <v>-5300</v>
      </c>
      <c r="G67" s="29">
        <f t="shared" si="15"/>
        <v>0</v>
      </c>
      <c r="H67" s="224"/>
    </row>
    <row r="68" spans="2:8">
      <c r="B68" s="57"/>
      <c r="C68" s="57"/>
      <c r="D68" s="57" t="s">
        <v>151</v>
      </c>
      <c r="E68" s="29">
        <f t="shared" si="14"/>
        <v>-5300</v>
      </c>
      <c r="F68" s="29">
        <f t="shared" si="15"/>
        <v>-5300</v>
      </c>
      <c r="G68" s="29">
        <f t="shared" si="15"/>
        <v>0</v>
      </c>
      <c r="H68" s="224"/>
    </row>
    <row r="69" spans="2:8">
      <c r="B69" s="57"/>
      <c r="C69" s="57"/>
      <c r="D69" s="57" t="s">
        <v>152</v>
      </c>
      <c r="E69" s="29">
        <f t="shared" si="14"/>
        <v>-5300</v>
      </c>
      <c r="F69" s="29">
        <f>+F70</f>
        <v>-5300</v>
      </c>
      <c r="G69" s="29">
        <f>+G70</f>
        <v>0</v>
      </c>
      <c r="H69" s="224"/>
    </row>
    <row r="70" spans="2:8">
      <c r="B70" s="57"/>
      <c r="C70" s="57"/>
      <c r="D70" s="57" t="s">
        <v>153</v>
      </c>
      <c r="E70" s="29">
        <f>F70+G70</f>
        <v>-5300</v>
      </c>
      <c r="F70" s="29">
        <v>-5300</v>
      </c>
      <c r="G70" s="29"/>
      <c r="H70" s="224"/>
    </row>
    <row r="71" spans="2:8" ht="65.25" customHeight="1">
      <c r="B71" s="57"/>
      <c r="C71" s="32">
        <v>11011</v>
      </c>
      <c r="D71" s="33" t="s">
        <v>155</v>
      </c>
      <c r="E71" s="63">
        <f t="shared" ref="E71" si="16">F71+G71</f>
        <v>-15000</v>
      </c>
      <c r="F71" s="63">
        <f>+F73</f>
        <v>-15000</v>
      </c>
      <c r="G71" s="63">
        <f>+G73</f>
        <v>0</v>
      </c>
      <c r="H71" s="224"/>
    </row>
    <row r="72" spans="2:8">
      <c r="B72" s="57"/>
      <c r="C72" s="57"/>
      <c r="D72" s="57" t="s">
        <v>10</v>
      </c>
      <c r="E72" s="29"/>
      <c r="F72" s="29"/>
      <c r="G72" s="29"/>
      <c r="H72" s="224"/>
    </row>
    <row r="73" spans="2:8" ht="50.25" customHeight="1">
      <c r="B73" s="57"/>
      <c r="C73" s="57"/>
      <c r="D73" s="51" t="s">
        <v>11</v>
      </c>
      <c r="E73" s="29">
        <f t="shared" ref="E73" si="17">F73+G73</f>
        <v>-15000</v>
      </c>
      <c r="F73" s="29">
        <f>+F75</f>
        <v>-15000</v>
      </c>
      <c r="G73" s="29">
        <f>+G75</f>
        <v>0</v>
      </c>
      <c r="H73" s="224"/>
    </row>
    <row r="74" spans="2:8" ht="34.5">
      <c r="B74" s="57"/>
      <c r="C74" s="57"/>
      <c r="D74" s="57" t="s">
        <v>6</v>
      </c>
      <c r="E74" s="29"/>
      <c r="F74" s="29"/>
      <c r="G74" s="29"/>
      <c r="H74" s="224"/>
    </row>
    <row r="75" spans="2:8">
      <c r="B75" s="57"/>
      <c r="C75" s="57"/>
      <c r="D75" s="57" t="s">
        <v>2</v>
      </c>
      <c r="E75" s="29">
        <f t="shared" ref="E75:E77" si="18">F75+G75</f>
        <v>-15000</v>
      </c>
      <c r="F75" s="29">
        <f t="shared" ref="F75:G78" si="19">+F76</f>
        <v>-15000</v>
      </c>
      <c r="G75" s="29">
        <f t="shared" si="19"/>
        <v>0</v>
      </c>
      <c r="H75" s="224"/>
    </row>
    <row r="76" spans="2:8">
      <c r="B76" s="57"/>
      <c r="C76" s="57"/>
      <c r="D76" s="57" t="s">
        <v>151</v>
      </c>
      <c r="E76" s="29">
        <f t="shared" si="18"/>
        <v>-15000</v>
      </c>
      <c r="F76" s="29">
        <f t="shared" si="19"/>
        <v>-15000</v>
      </c>
      <c r="G76" s="29">
        <f t="shared" si="19"/>
        <v>0</v>
      </c>
      <c r="H76" s="224"/>
    </row>
    <row r="77" spans="2:8">
      <c r="B77" s="57"/>
      <c r="C77" s="57"/>
      <c r="D77" s="57" t="s">
        <v>156</v>
      </c>
      <c r="E77" s="29">
        <f t="shared" si="18"/>
        <v>-15000</v>
      </c>
      <c r="F77" s="29">
        <f t="shared" si="19"/>
        <v>-15000</v>
      </c>
      <c r="G77" s="29">
        <f t="shared" si="19"/>
        <v>0</v>
      </c>
      <c r="H77" s="224"/>
    </row>
    <row r="78" spans="2:8">
      <c r="B78" s="57"/>
      <c r="C78" s="57"/>
      <c r="D78" s="57" t="s">
        <v>157</v>
      </c>
      <c r="E78" s="29">
        <f>F78+G78</f>
        <v>-15000</v>
      </c>
      <c r="F78" s="29">
        <f t="shared" si="19"/>
        <v>-15000</v>
      </c>
      <c r="G78" s="29">
        <f t="shared" si="19"/>
        <v>0</v>
      </c>
      <c r="H78" s="224"/>
    </row>
    <row r="79" spans="2:8">
      <c r="B79" s="57"/>
      <c r="C79" s="28"/>
      <c r="D79" s="57" t="s">
        <v>158</v>
      </c>
      <c r="E79" s="29">
        <f>F79+G79</f>
        <v>-15000</v>
      </c>
      <c r="F79" s="29">
        <v>-15000</v>
      </c>
      <c r="G79" s="29"/>
      <c r="H79" s="224"/>
    </row>
    <row r="80" spans="2:8" ht="65.25" customHeight="1">
      <c r="B80" s="57"/>
      <c r="C80" s="32">
        <v>11012</v>
      </c>
      <c r="D80" s="33" t="s">
        <v>159</v>
      </c>
      <c r="E80" s="63">
        <f t="shared" ref="E80" si="20">F80+G80</f>
        <v>-25000</v>
      </c>
      <c r="F80" s="63">
        <f>+F82</f>
        <v>-25000</v>
      </c>
      <c r="G80" s="63">
        <f>+G82</f>
        <v>0</v>
      </c>
      <c r="H80" s="224"/>
    </row>
    <row r="81" spans="2:8">
      <c r="B81" s="57"/>
      <c r="C81" s="57"/>
      <c r="D81" s="57" t="s">
        <v>10</v>
      </c>
      <c r="E81" s="29"/>
      <c r="F81" s="29"/>
      <c r="G81" s="29"/>
      <c r="H81" s="224"/>
    </row>
    <row r="82" spans="2:8" ht="41.25" customHeight="1">
      <c r="B82" s="57"/>
      <c r="C82" s="57"/>
      <c r="D82" s="51" t="s">
        <v>11</v>
      </c>
      <c r="E82" s="29">
        <f t="shared" ref="E82" si="21">F82+G82</f>
        <v>-25000</v>
      </c>
      <c r="F82" s="29">
        <f>+F84</f>
        <v>-25000</v>
      </c>
      <c r="G82" s="29">
        <f>+G84</f>
        <v>0</v>
      </c>
      <c r="H82" s="224"/>
    </row>
    <row r="83" spans="2:8" ht="34.5">
      <c r="B83" s="57"/>
      <c r="C83" s="57"/>
      <c r="D83" s="57" t="s">
        <v>6</v>
      </c>
      <c r="E83" s="29"/>
      <c r="F83" s="29"/>
      <c r="G83" s="29"/>
      <c r="H83" s="224"/>
    </row>
    <row r="84" spans="2:8">
      <c r="B84" s="57"/>
      <c r="C84" s="57"/>
      <c r="D84" s="57" t="s">
        <v>2</v>
      </c>
      <c r="E84" s="29">
        <f t="shared" ref="E84:E86" si="22">F84+G84</f>
        <v>-25000</v>
      </c>
      <c r="F84" s="29">
        <f t="shared" ref="F84:G87" si="23">+F85</f>
        <v>-25000</v>
      </c>
      <c r="G84" s="29">
        <f t="shared" si="23"/>
        <v>0</v>
      </c>
      <c r="H84" s="224"/>
    </row>
    <row r="85" spans="2:8">
      <c r="B85" s="57"/>
      <c r="C85" s="57"/>
      <c r="D85" s="57" t="s">
        <v>151</v>
      </c>
      <c r="E85" s="29">
        <f t="shared" si="22"/>
        <v>-25000</v>
      </c>
      <c r="F85" s="29">
        <f t="shared" si="23"/>
        <v>-25000</v>
      </c>
      <c r="G85" s="29">
        <f t="shared" si="23"/>
        <v>0</v>
      </c>
      <c r="H85" s="224"/>
    </row>
    <row r="86" spans="2:8">
      <c r="B86" s="57"/>
      <c r="C86" s="57"/>
      <c r="D86" s="57" t="s">
        <v>156</v>
      </c>
      <c r="E86" s="29">
        <f t="shared" si="22"/>
        <v>-25000</v>
      </c>
      <c r="F86" s="29">
        <f t="shared" si="23"/>
        <v>-25000</v>
      </c>
      <c r="G86" s="29">
        <f t="shared" si="23"/>
        <v>0</v>
      </c>
      <c r="H86" s="224"/>
    </row>
    <row r="87" spans="2:8">
      <c r="B87" s="57"/>
      <c r="C87" s="57"/>
      <c r="D87" s="57" t="s">
        <v>157</v>
      </c>
      <c r="E87" s="29">
        <f>F87+G87</f>
        <v>-25000</v>
      </c>
      <c r="F87" s="29">
        <f t="shared" si="23"/>
        <v>-25000</v>
      </c>
      <c r="G87" s="29">
        <f t="shared" si="23"/>
        <v>0</v>
      </c>
      <c r="H87" s="224"/>
    </row>
    <row r="88" spans="2:8">
      <c r="B88" s="57"/>
      <c r="C88" s="28"/>
      <c r="D88" s="57" t="s">
        <v>158</v>
      </c>
      <c r="E88" s="29">
        <f>F88+G88</f>
        <v>-25000</v>
      </c>
      <c r="F88" s="29">
        <v>-25000</v>
      </c>
      <c r="G88" s="29"/>
      <c r="H88" s="224"/>
    </row>
    <row r="89" spans="2:8" ht="48.75" customHeight="1">
      <c r="B89" s="57"/>
      <c r="C89" s="32">
        <v>21011</v>
      </c>
      <c r="D89" s="33" t="s">
        <v>160</v>
      </c>
      <c r="E89" s="63">
        <f t="shared" ref="E89" si="24">F89+G89</f>
        <v>-233000</v>
      </c>
      <c r="F89" s="63">
        <f>F91</f>
        <v>-233000</v>
      </c>
      <c r="G89" s="63">
        <f>G91</f>
        <v>0</v>
      </c>
      <c r="H89" s="224"/>
    </row>
    <row r="90" spans="2:8">
      <c r="B90" s="57"/>
      <c r="C90" s="57"/>
      <c r="D90" s="33" t="s">
        <v>10</v>
      </c>
      <c r="E90" s="30"/>
      <c r="F90" s="31"/>
      <c r="G90" s="31"/>
      <c r="H90" s="224"/>
    </row>
    <row r="91" spans="2:8" ht="45" customHeight="1">
      <c r="B91" s="57"/>
      <c r="C91" s="57"/>
      <c r="D91" s="51" t="s">
        <v>11</v>
      </c>
      <c r="E91" s="60">
        <f t="shared" ref="E91" si="25">F91+G91</f>
        <v>-233000</v>
      </c>
      <c r="F91" s="59">
        <f>F93</f>
        <v>-233000</v>
      </c>
      <c r="G91" s="31">
        <f>G93</f>
        <v>0</v>
      </c>
      <c r="H91" s="224"/>
    </row>
    <row r="92" spans="2:8" ht="34.5">
      <c r="B92" s="57"/>
      <c r="C92" s="57"/>
      <c r="D92" s="33" t="s">
        <v>6</v>
      </c>
      <c r="E92" s="60"/>
      <c r="F92" s="59"/>
      <c r="G92" s="31"/>
      <c r="H92" s="224"/>
    </row>
    <row r="93" spans="2:8">
      <c r="B93" s="57"/>
      <c r="C93" s="57"/>
      <c r="D93" s="33" t="s">
        <v>2</v>
      </c>
      <c r="E93" s="60">
        <f t="shared" ref="E93:E99" si="26">F93+G93</f>
        <v>-233000</v>
      </c>
      <c r="F93" s="59">
        <f>F94</f>
        <v>-233000</v>
      </c>
      <c r="G93" s="31">
        <f>G94</f>
        <v>0</v>
      </c>
      <c r="H93" s="224"/>
    </row>
    <row r="94" spans="2:8">
      <c r="B94" s="57"/>
      <c r="C94" s="57"/>
      <c r="D94" s="33" t="s">
        <v>44</v>
      </c>
      <c r="E94" s="60">
        <f t="shared" si="26"/>
        <v>-233000</v>
      </c>
      <c r="F94" s="59">
        <f>F95</f>
        <v>-233000</v>
      </c>
      <c r="G94" s="31">
        <f>G95</f>
        <v>0</v>
      </c>
      <c r="H94" s="224"/>
    </row>
    <row r="95" spans="2:8">
      <c r="B95" s="57"/>
      <c r="C95" s="57"/>
      <c r="D95" s="33" t="s">
        <v>45</v>
      </c>
      <c r="E95" s="60">
        <f t="shared" si="26"/>
        <v>-233000</v>
      </c>
      <c r="F95" s="59">
        <f>+F96+F98</f>
        <v>-233000</v>
      </c>
      <c r="G95" s="31">
        <f>+G96+G98</f>
        <v>0</v>
      </c>
      <c r="H95" s="224"/>
    </row>
    <row r="96" spans="2:8">
      <c r="B96" s="57"/>
      <c r="C96" s="57"/>
      <c r="D96" s="33" t="s">
        <v>46</v>
      </c>
      <c r="E96" s="60">
        <f t="shared" si="26"/>
        <v>-165000</v>
      </c>
      <c r="F96" s="59">
        <f t="shared" ref="F96:G98" si="27">F97</f>
        <v>-165000</v>
      </c>
      <c r="G96" s="31">
        <f t="shared" si="27"/>
        <v>0</v>
      </c>
      <c r="H96" s="224"/>
    </row>
    <row r="97" spans="2:23" ht="17.25" customHeight="1">
      <c r="B97" s="57"/>
      <c r="C97" s="57"/>
      <c r="D97" s="33" t="s">
        <v>47</v>
      </c>
      <c r="E97" s="60">
        <f t="shared" si="26"/>
        <v>-165000</v>
      </c>
      <c r="F97" s="59">
        <v>-165000</v>
      </c>
      <c r="G97" s="31">
        <v>0</v>
      </c>
      <c r="H97" s="224"/>
    </row>
    <row r="98" spans="2:23">
      <c r="B98" s="57"/>
      <c r="C98" s="57"/>
      <c r="D98" s="33" t="s">
        <v>59</v>
      </c>
      <c r="E98" s="60">
        <f t="shared" si="26"/>
        <v>-68000</v>
      </c>
      <c r="F98" s="59">
        <f t="shared" si="27"/>
        <v>-68000</v>
      </c>
      <c r="G98" s="31">
        <f t="shared" si="27"/>
        <v>0</v>
      </c>
      <c r="H98" s="224"/>
    </row>
    <row r="99" spans="2:23" ht="17.25" customHeight="1">
      <c r="B99" s="57"/>
      <c r="C99" s="57"/>
      <c r="D99" s="33" t="s">
        <v>60</v>
      </c>
      <c r="E99" s="60">
        <f t="shared" si="26"/>
        <v>-68000</v>
      </c>
      <c r="F99" s="59">
        <v>-68000</v>
      </c>
      <c r="G99" s="31"/>
      <c r="H99" s="224"/>
    </row>
    <row r="100" spans="2:23" s="5" customFormat="1" ht="36" customHeight="1">
      <c r="B100" s="35">
        <v>1072</v>
      </c>
      <c r="C100" s="35"/>
      <c r="D100" s="234" t="s">
        <v>161</v>
      </c>
      <c r="E100" s="63">
        <f>+F100+G100</f>
        <v>-332038.3</v>
      </c>
      <c r="F100" s="63">
        <f>+F102+F111</f>
        <v>-270000</v>
      </c>
      <c r="G100" s="63">
        <f>+G102+G111</f>
        <v>-62038.3</v>
      </c>
      <c r="H100" s="224"/>
      <c r="I100" s="232"/>
      <c r="J100" s="232"/>
      <c r="K100" s="232"/>
      <c r="L100" s="232"/>
      <c r="M100" s="70"/>
      <c r="N100" s="70"/>
      <c r="O100" s="70"/>
      <c r="P100" s="232"/>
      <c r="Q100" s="232"/>
      <c r="R100" s="232"/>
      <c r="S100" s="232"/>
      <c r="T100" s="232"/>
      <c r="U100" s="232"/>
      <c r="V100" s="232"/>
      <c r="W100" s="232"/>
    </row>
    <row r="101" spans="2:23" ht="28.5" customHeight="1">
      <c r="B101" s="57"/>
      <c r="C101" s="57"/>
      <c r="D101" s="38" t="s">
        <v>1</v>
      </c>
      <c r="E101" s="29"/>
      <c r="F101" s="29"/>
      <c r="G101" s="29"/>
      <c r="H101" s="224"/>
    </row>
    <row r="102" spans="2:23" ht="90.75" customHeight="1">
      <c r="B102" s="57"/>
      <c r="C102" s="32" t="s">
        <v>162</v>
      </c>
      <c r="D102" s="33" t="s">
        <v>163</v>
      </c>
      <c r="E102" s="63">
        <f t="shared" ref="E102" si="28">F102+G102</f>
        <v>-226038.3</v>
      </c>
      <c r="F102" s="63">
        <f>+F104</f>
        <v>-172000</v>
      </c>
      <c r="G102" s="63">
        <f>+G104</f>
        <v>-54038.3</v>
      </c>
      <c r="H102" s="224"/>
    </row>
    <row r="103" spans="2:23">
      <c r="B103" s="57"/>
      <c r="C103" s="57"/>
      <c r="D103" s="57" t="s">
        <v>10</v>
      </c>
      <c r="E103" s="29"/>
      <c r="F103" s="29"/>
      <c r="G103" s="29"/>
      <c r="H103" s="224"/>
    </row>
    <row r="104" spans="2:23" ht="34.5">
      <c r="B104" s="57"/>
      <c r="C104" s="57"/>
      <c r="D104" s="55" t="s">
        <v>86</v>
      </c>
      <c r="E104" s="29">
        <f t="shared" ref="E104" si="29">F104+G104</f>
        <v>-226038.3</v>
      </c>
      <c r="F104" s="29">
        <f>+F106</f>
        <v>-172000</v>
      </c>
      <c r="G104" s="29">
        <f>+G106</f>
        <v>-54038.3</v>
      </c>
      <c r="H104" s="224"/>
    </row>
    <row r="105" spans="2:23" ht="34.5">
      <c r="B105" s="57"/>
      <c r="C105" s="57"/>
      <c r="D105" s="57" t="s">
        <v>6</v>
      </c>
      <c r="E105" s="29"/>
      <c r="F105" s="29"/>
      <c r="G105" s="29"/>
      <c r="H105" s="224"/>
    </row>
    <row r="106" spans="2:23">
      <c r="B106" s="57"/>
      <c r="C106" s="57"/>
      <c r="D106" s="57" t="s">
        <v>2</v>
      </c>
      <c r="E106" s="29">
        <f t="shared" ref="E106:E108" si="30">F106+G106</f>
        <v>-226038.3</v>
      </c>
      <c r="F106" s="29">
        <f t="shared" ref="F106:G109" si="31">+F107</f>
        <v>-172000</v>
      </c>
      <c r="G106" s="29">
        <f t="shared" si="31"/>
        <v>-54038.3</v>
      </c>
      <c r="H106" s="224"/>
    </row>
    <row r="107" spans="2:23">
      <c r="B107" s="57"/>
      <c r="C107" s="57"/>
      <c r="D107" s="57" t="s">
        <v>44</v>
      </c>
      <c r="E107" s="29">
        <f t="shared" si="30"/>
        <v>-226038.3</v>
      </c>
      <c r="F107" s="29">
        <f t="shared" si="31"/>
        <v>-172000</v>
      </c>
      <c r="G107" s="29">
        <f t="shared" si="31"/>
        <v>-54038.3</v>
      </c>
      <c r="H107" s="224"/>
    </row>
    <row r="108" spans="2:23">
      <c r="B108" s="57"/>
      <c r="C108" s="57"/>
      <c r="D108" s="57" t="s">
        <v>45</v>
      </c>
      <c r="E108" s="29">
        <f t="shared" si="30"/>
        <v>-226038.3</v>
      </c>
      <c r="F108" s="29">
        <f t="shared" si="31"/>
        <v>-172000</v>
      </c>
      <c r="G108" s="29">
        <f t="shared" si="31"/>
        <v>-54038.3</v>
      </c>
      <c r="H108" s="224"/>
    </row>
    <row r="109" spans="2:23">
      <c r="B109" s="57"/>
      <c r="C109" s="57"/>
      <c r="D109" s="57" t="s">
        <v>46</v>
      </c>
      <c r="E109" s="29">
        <f>F109+G109</f>
        <v>-226038.3</v>
      </c>
      <c r="F109" s="29">
        <f t="shared" si="31"/>
        <v>-172000</v>
      </c>
      <c r="G109" s="29">
        <f t="shared" si="31"/>
        <v>-54038.3</v>
      </c>
      <c r="H109" s="224"/>
    </row>
    <row r="110" spans="2:23">
      <c r="B110" s="57"/>
      <c r="C110" s="28"/>
      <c r="D110" s="57" t="s">
        <v>47</v>
      </c>
      <c r="E110" s="29">
        <f>F110+G110</f>
        <v>-226038.3</v>
      </c>
      <c r="F110" s="29">
        <v>-172000</v>
      </c>
      <c r="G110" s="29">
        <v>-54038.3</v>
      </c>
      <c r="H110" s="224"/>
    </row>
    <row r="111" spans="2:23" ht="99" customHeight="1">
      <c r="B111" s="57"/>
      <c r="C111" s="32">
        <v>31002</v>
      </c>
      <c r="D111" s="33" t="s">
        <v>179</v>
      </c>
      <c r="E111" s="63">
        <f t="shared" ref="E111" si="32">F111+G111</f>
        <v>-106000</v>
      </c>
      <c r="F111" s="63">
        <f>+F113</f>
        <v>-98000</v>
      </c>
      <c r="G111" s="63">
        <f>+G113</f>
        <v>-8000</v>
      </c>
      <c r="H111" s="224"/>
    </row>
    <row r="112" spans="2:23">
      <c r="B112" s="57"/>
      <c r="C112" s="57"/>
      <c r="D112" s="57" t="s">
        <v>10</v>
      </c>
      <c r="E112" s="29"/>
      <c r="F112" s="29"/>
      <c r="G112" s="29"/>
      <c r="H112" s="224"/>
    </row>
    <row r="113" spans="2:15" ht="34.5">
      <c r="B113" s="57"/>
      <c r="C113" s="57"/>
      <c r="D113" s="55" t="s">
        <v>86</v>
      </c>
      <c r="E113" s="29">
        <f t="shared" ref="E113" si="33">F113+G113</f>
        <v>-106000</v>
      </c>
      <c r="F113" s="29">
        <f>+F115</f>
        <v>-98000</v>
      </c>
      <c r="G113" s="29">
        <f>+G115</f>
        <v>-8000</v>
      </c>
      <c r="H113" s="224"/>
    </row>
    <row r="114" spans="2:15" ht="34.5">
      <c r="B114" s="57"/>
      <c r="C114" s="57"/>
      <c r="D114" s="57" t="s">
        <v>6</v>
      </c>
      <c r="E114" s="29"/>
      <c r="F114" s="29"/>
      <c r="G114" s="29"/>
      <c r="H114" s="224"/>
    </row>
    <row r="115" spans="2:15">
      <c r="B115" s="57"/>
      <c r="C115" s="57"/>
      <c r="D115" s="57" t="s">
        <v>2</v>
      </c>
      <c r="E115" s="29">
        <f t="shared" ref="E115:E117" si="34">F115+G115</f>
        <v>-106000</v>
      </c>
      <c r="F115" s="29">
        <f t="shared" ref="F115:G118" si="35">+F116</f>
        <v>-98000</v>
      </c>
      <c r="G115" s="29">
        <f t="shared" si="35"/>
        <v>-8000</v>
      </c>
      <c r="H115" s="224"/>
    </row>
    <row r="116" spans="2:15">
      <c r="B116" s="57"/>
      <c r="C116" s="57"/>
      <c r="D116" s="57" t="s">
        <v>44</v>
      </c>
      <c r="E116" s="29">
        <f t="shared" si="34"/>
        <v>-106000</v>
      </c>
      <c r="F116" s="29">
        <f t="shared" si="35"/>
        <v>-98000</v>
      </c>
      <c r="G116" s="29">
        <f t="shared" si="35"/>
        <v>-8000</v>
      </c>
      <c r="H116" s="224"/>
    </row>
    <row r="117" spans="2:15">
      <c r="B117" s="57"/>
      <c r="C117" s="57"/>
      <c r="D117" s="57" t="s">
        <v>45</v>
      </c>
      <c r="E117" s="29">
        <f t="shared" si="34"/>
        <v>-106000</v>
      </c>
      <c r="F117" s="29">
        <f t="shared" si="35"/>
        <v>-98000</v>
      </c>
      <c r="G117" s="29">
        <f t="shared" si="35"/>
        <v>-8000</v>
      </c>
      <c r="H117" s="224"/>
    </row>
    <row r="118" spans="2:15">
      <c r="B118" s="57"/>
      <c r="C118" s="57"/>
      <c r="D118" s="57" t="s">
        <v>59</v>
      </c>
      <c r="E118" s="29">
        <f>F118+G118</f>
        <v>-106000</v>
      </c>
      <c r="F118" s="29">
        <f t="shared" si="35"/>
        <v>-98000</v>
      </c>
      <c r="G118" s="29">
        <f t="shared" si="35"/>
        <v>-8000</v>
      </c>
      <c r="H118" s="224"/>
    </row>
    <row r="119" spans="2:15" ht="20.25" customHeight="1">
      <c r="B119" s="57"/>
      <c r="C119" s="28"/>
      <c r="D119" s="33" t="s">
        <v>60</v>
      </c>
      <c r="E119" s="29">
        <f>F119+G119</f>
        <v>-106000</v>
      </c>
      <c r="F119" s="29">
        <v>-98000</v>
      </c>
      <c r="G119" s="29">
        <v>-8000</v>
      </c>
      <c r="H119" s="224"/>
    </row>
    <row r="120" spans="2:15" ht="44.25" customHeight="1">
      <c r="B120" s="226"/>
      <c r="C120" s="226"/>
      <c r="D120" s="35" t="s">
        <v>111</v>
      </c>
      <c r="E120" s="30">
        <f>+F120+G120</f>
        <v>2197760.7999999998</v>
      </c>
      <c r="F120" s="31">
        <f>+F121</f>
        <v>1831467.3</v>
      </c>
      <c r="G120" s="31">
        <f>+G121</f>
        <v>366293.5</v>
      </c>
      <c r="H120" s="224"/>
    </row>
    <row r="121" spans="2:15" ht="51" customHeight="1">
      <c r="B121" s="35">
        <v>1189</v>
      </c>
      <c r="C121" s="35"/>
      <c r="D121" s="234" t="s">
        <v>107</v>
      </c>
      <c r="E121" s="63">
        <f>+F121+G121</f>
        <v>2197760.7999999998</v>
      </c>
      <c r="F121" s="63">
        <f>F123</f>
        <v>1831467.3</v>
      </c>
      <c r="G121" s="63">
        <f>G123</f>
        <v>366293.5</v>
      </c>
      <c r="H121" s="224"/>
      <c r="M121" s="70">
        <v>100</v>
      </c>
      <c r="N121" s="70">
        <f>+M121/1.2</f>
        <v>83.333333333333343</v>
      </c>
      <c r="O121" s="70">
        <f>+N121*0.2</f>
        <v>16.666666666666668</v>
      </c>
    </row>
    <row r="122" spans="2:15">
      <c r="B122" s="57"/>
      <c r="C122" s="57"/>
      <c r="D122" s="53" t="s">
        <v>1</v>
      </c>
      <c r="E122" s="63"/>
      <c r="F122" s="63"/>
      <c r="G122" s="63"/>
      <c r="H122" s="224"/>
    </row>
    <row r="123" spans="2:15" ht="85.5" customHeight="1">
      <c r="B123" s="236"/>
      <c r="C123" s="32">
        <v>12003</v>
      </c>
      <c r="D123" s="33" t="s">
        <v>108</v>
      </c>
      <c r="E123" s="63">
        <f>+E125</f>
        <v>2197760.7999999998</v>
      </c>
      <c r="F123" s="63">
        <f>+F125</f>
        <v>1831467.3</v>
      </c>
      <c r="G123" s="63">
        <f>+G125</f>
        <v>366293.5</v>
      </c>
      <c r="H123" s="224"/>
      <c r="M123" s="70" t="e">
        <f>+E131-#REF!</f>
        <v>#REF!</v>
      </c>
      <c r="N123" s="70" t="e">
        <f>+F131-#REF!</f>
        <v>#REF!</v>
      </c>
      <c r="O123" s="70" t="e">
        <f>+G131-#REF!</f>
        <v>#REF!</v>
      </c>
    </row>
    <row r="124" spans="2:15">
      <c r="B124" s="236"/>
      <c r="C124" s="57"/>
      <c r="D124" s="57" t="s">
        <v>10</v>
      </c>
      <c r="E124" s="63"/>
      <c r="F124" s="63"/>
      <c r="G124" s="63"/>
      <c r="H124" s="224"/>
    </row>
    <row r="125" spans="2:15" ht="34.5">
      <c r="B125" s="236"/>
      <c r="C125" s="57"/>
      <c r="D125" s="51" t="s">
        <v>48</v>
      </c>
      <c r="E125" s="63">
        <f>+E127</f>
        <v>2197760.7999999998</v>
      </c>
      <c r="F125" s="63">
        <f>+F127</f>
        <v>1831467.3</v>
      </c>
      <c r="G125" s="63">
        <f>+G127</f>
        <v>366293.5</v>
      </c>
      <c r="H125" s="224"/>
      <c r="M125" s="72" t="e">
        <f>+#REF!+M123</f>
        <v>#REF!</v>
      </c>
      <c r="N125" s="72" t="e">
        <f>+#REF!+N123</f>
        <v>#REF!</v>
      </c>
      <c r="O125" s="72" t="e">
        <f>+#REF!+O123</f>
        <v>#REF!</v>
      </c>
    </row>
    <row r="126" spans="2:15" ht="34.5">
      <c r="B126" s="236"/>
      <c r="C126" s="57"/>
      <c r="D126" s="57" t="s">
        <v>6</v>
      </c>
      <c r="E126" s="63"/>
      <c r="F126" s="63"/>
      <c r="G126" s="63"/>
      <c r="H126" s="224"/>
      <c r="M126" s="70">
        <f>+N126+O126</f>
        <v>2287760.7600000002</v>
      </c>
      <c r="N126" s="70">
        <v>1906467.3</v>
      </c>
      <c r="O126" s="70">
        <f>+N126*0.2</f>
        <v>381293.46</v>
      </c>
    </row>
    <row r="127" spans="2:15">
      <c r="B127" s="236"/>
      <c r="C127" s="57"/>
      <c r="D127" s="57" t="s">
        <v>2</v>
      </c>
      <c r="E127" s="63">
        <f>+F127+G127</f>
        <v>2197760.7999999998</v>
      </c>
      <c r="F127" s="63">
        <f>+F128</f>
        <v>1831467.3</v>
      </c>
      <c r="G127" s="63">
        <f>+G128</f>
        <v>366293.5</v>
      </c>
      <c r="H127" s="224"/>
      <c r="M127" s="70">
        <f>+N127+O127</f>
        <v>2197760.7999999998</v>
      </c>
      <c r="N127" s="70">
        <f>+F131</f>
        <v>1831467.3</v>
      </c>
      <c r="O127" s="70">
        <f>+G131</f>
        <v>366293.5</v>
      </c>
    </row>
    <row r="128" spans="2:15">
      <c r="B128" s="236"/>
      <c r="C128" s="57"/>
      <c r="D128" s="57" t="s">
        <v>44</v>
      </c>
      <c r="E128" s="63">
        <f>+F128+G128</f>
        <v>2197760.7999999998</v>
      </c>
      <c r="F128" s="63">
        <f>+F129</f>
        <v>1831467.3</v>
      </c>
      <c r="G128" s="63">
        <f>+G129</f>
        <v>366293.5</v>
      </c>
      <c r="H128" s="224"/>
      <c r="M128" s="70">
        <f t="shared" ref="M128:N128" si="36">+M126-M127</f>
        <v>89999.960000000428</v>
      </c>
      <c r="N128" s="70">
        <f t="shared" si="36"/>
        <v>75000</v>
      </c>
      <c r="O128" s="70">
        <f>+O126-O127</f>
        <v>14999.960000000021</v>
      </c>
    </row>
    <row r="129" spans="2:17">
      <c r="B129" s="236"/>
      <c r="C129" s="57"/>
      <c r="D129" s="57" t="s">
        <v>45</v>
      </c>
      <c r="E129" s="63">
        <f>+F129+G129</f>
        <v>2197760.7999999998</v>
      </c>
      <c r="F129" s="63">
        <f>+F131</f>
        <v>1831467.3</v>
      </c>
      <c r="G129" s="63">
        <f>+G131</f>
        <v>366293.5</v>
      </c>
      <c r="H129" s="224"/>
      <c r="I129" s="70">
        <f>+F131*0.2</f>
        <v>366293.46</v>
      </c>
      <c r="J129" s="237">
        <f>+I129-G131</f>
        <v>-3.9999999979045242E-2</v>
      </c>
    </row>
    <row r="130" spans="2:17">
      <c r="B130" s="236"/>
      <c r="C130" s="57"/>
      <c r="D130" s="33" t="s">
        <v>46</v>
      </c>
      <c r="E130" s="63">
        <f>+F130+G130</f>
        <v>2197760.7999999998</v>
      </c>
      <c r="F130" s="29">
        <f>+F131</f>
        <v>1831467.3</v>
      </c>
      <c r="G130" s="29">
        <f>+G131</f>
        <v>366293.5</v>
      </c>
      <c r="H130" s="224"/>
    </row>
    <row r="131" spans="2:17">
      <c r="B131" s="236"/>
      <c r="C131" s="28"/>
      <c r="D131" s="33" t="s">
        <v>47</v>
      </c>
      <c r="E131" s="63">
        <f>F131+G131</f>
        <v>2197760.7999999998</v>
      </c>
      <c r="F131" s="63">
        <v>1831467.3</v>
      </c>
      <c r="G131" s="63">
        <v>366293.5</v>
      </c>
      <c r="H131" s="70">
        <v>1173149.6000000001</v>
      </c>
      <c r="I131" s="70">
        <v>956149.6</v>
      </c>
      <c r="J131" s="70">
        <v>217000</v>
      </c>
      <c r="P131" s="70">
        <f>+F131*0.2</f>
        <v>366293.46</v>
      </c>
      <c r="Q131" s="237">
        <f>+P131-G131</f>
        <v>-3.9999999979045242E-2</v>
      </c>
    </row>
    <row r="132" spans="2:17" ht="29.25" customHeight="1">
      <c r="B132" s="226"/>
      <c r="C132" s="226"/>
      <c r="D132" s="35" t="s">
        <v>112</v>
      </c>
      <c r="E132" s="62">
        <f>+F132+G132</f>
        <v>-199899.6</v>
      </c>
      <c r="F132" s="31">
        <f>+F133</f>
        <v>-134949.6</v>
      </c>
      <c r="G132" s="31">
        <f>+G133</f>
        <v>-64950</v>
      </c>
      <c r="H132" s="224">
        <f>+E131-H131</f>
        <v>1024611.1999999997</v>
      </c>
      <c r="I132" s="224">
        <f t="shared" ref="I132" si="37">+F131-I131</f>
        <v>875317.70000000007</v>
      </c>
      <c r="J132" s="224">
        <f>+G131-J131</f>
        <v>149293.5</v>
      </c>
      <c r="M132" s="70">
        <f>+[1]h3!E127</f>
        <v>1173149.6000000001</v>
      </c>
      <c r="N132" s="70">
        <f>+[1]h3!F127</f>
        <v>956149.6</v>
      </c>
      <c r="O132" s="70">
        <f>+[1]h3!G127</f>
        <v>217000</v>
      </c>
    </row>
    <row r="133" spans="2:17" ht="32.25" customHeight="1">
      <c r="B133" s="35">
        <v>1190</v>
      </c>
      <c r="C133" s="35"/>
      <c r="D133" s="234" t="s">
        <v>109</v>
      </c>
      <c r="E133" s="63">
        <f>+F133+G133</f>
        <v>-199899.6</v>
      </c>
      <c r="F133" s="63">
        <f>F135</f>
        <v>-134949.6</v>
      </c>
      <c r="G133" s="63">
        <f>G135</f>
        <v>-64950</v>
      </c>
      <c r="H133" s="224"/>
      <c r="J133" s="237" t="e">
        <f>+G19+#REF!</f>
        <v>#REF!</v>
      </c>
      <c r="M133" s="70">
        <f>+E131-M132</f>
        <v>1024611.1999999997</v>
      </c>
      <c r="N133" s="70">
        <f>+F131-N132</f>
        <v>875317.70000000007</v>
      </c>
      <c r="O133" s="70">
        <f>+G131-O132</f>
        <v>149293.5</v>
      </c>
    </row>
    <row r="134" spans="2:17">
      <c r="B134" s="57"/>
      <c r="C134" s="57"/>
      <c r="D134" s="57" t="s">
        <v>1</v>
      </c>
      <c r="E134" s="62"/>
      <c r="F134" s="61"/>
      <c r="G134" s="61"/>
      <c r="H134" s="224"/>
      <c r="J134" s="238" t="e">
        <f>+J132+J133</f>
        <v>#REF!</v>
      </c>
      <c r="N134" s="70">
        <f>+N133+N132</f>
        <v>1831467.3</v>
      </c>
    </row>
    <row r="135" spans="2:17" ht="94.5" customHeight="1">
      <c r="B135" s="57"/>
      <c r="C135" s="33" t="s">
        <v>58</v>
      </c>
      <c r="D135" s="33" t="s">
        <v>110</v>
      </c>
      <c r="E135" s="30">
        <f t="shared" ref="E135:E140" si="38">F135+G135</f>
        <v>-199899.6</v>
      </c>
      <c r="F135" s="31">
        <f>F137</f>
        <v>-134949.6</v>
      </c>
      <c r="G135" s="31">
        <f>G137</f>
        <v>-64950</v>
      </c>
      <c r="H135" s="224"/>
      <c r="M135" s="70">
        <f>+M132+'[2]Պլան-Փաստ 06.12.2024'!S469</f>
        <v>2474642.0657000002</v>
      </c>
      <c r="N135" s="70">
        <f>+N132+'[2]Պլան-Փաստ 06.12.2024'!T469</f>
        <v>2029095.5599000002</v>
      </c>
      <c r="O135" s="70">
        <f>+O132+'[2]Պլան-Փաստ 06.12.2024'!U469</f>
        <v>445546.50580000016</v>
      </c>
    </row>
    <row r="136" spans="2:17">
      <c r="B136" s="57"/>
      <c r="C136" s="57"/>
      <c r="D136" s="33" t="s">
        <v>10</v>
      </c>
      <c r="E136" s="30"/>
      <c r="F136" s="31"/>
      <c r="G136" s="31"/>
      <c r="H136" s="224"/>
      <c r="M136" s="70">
        <f>+M135+M133</f>
        <v>3499253.2656999999</v>
      </c>
      <c r="N136" s="70">
        <f>+N135+N133</f>
        <v>2904413.2599000004</v>
      </c>
      <c r="O136" s="70">
        <f>+O135+O133</f>
        <v>594840.00580000016</v>
      </c>
    </row>
    <row r="137" spans="2:17" ht="30" customHeight="1">
      <c r="B137" s="57"/>
      <c r="C137" s="57"/>
      <c r="D137" s="51" t="s">
        <v>146</v>
      </c>
      <c r="E137" s="60">
        <f t="shared" si="38"/>
        <v>-199899.6</v>
      </c>
      <c r="F137" s="59">
        <f>F139</f>
        <v>-134949.6</v>
      </c>
      <c r="G137" s="59">
        <f>G139</f>
        <v>-64950</v>
      </c>
      <c r="H137" s="224"/>
    </row>
    <row r="138" spans="2:17" ht="34.5">
      <c r="B138" s="57"/>
      <c r="C138" s="57"/>
      <c r="D138" s="33" t="s">
        <v>6</v>
      </c>
      <c r="E138" s="60"/>
      <c r="F138" s="59"/>
      <c r="G138" s="59"/>
      <c r="H138" s="224"/>
      <c r="N138" s="70">
        <f>+F131*0.2</f>
        <v>366293.46</v>
      </c>
    </row>
    <row r="139" spans="2:17">
      <c r="B139" s="57"/>
      <c r="C139" s="57"/>
      <c r="D139" s="33" t="s">
        <v>2</v>
      </c>
      <c r="E139" s="60">
        <f t="shared" si="38"/>
        <v>-199899.6</v>
      </c>
      <c r="F139" s="59">
        <f>F140</f>
        <v>-134949.6</v>
      </c>
      <c r="G139" s="59">
        <f>G140</f>
        <v>-64950</v>
      </c>
      <c r="H139" s="224"/>
      <c r="N139" s="70">
        <f>+N138-G131</f>
        <v>-3.9999999979045242E-2</v>
      </c>
    </row>
    <row r="140" spans="2:17">
      <c r="B140" s="57"/>
      <c r="C140" s="57"/>
      <c r="D140" s="33" t="s">
        <v>44</v>
      </c>
      <c r="E140" s="60">
        <f t="shared" si="38"/>
        <v>-199899.6</v>
      </c>
      <c r="F140" s="59">
        <f>F141</f>
        <v>-134949.6</v>
      </c>
      <c r="G140" s="59">
        <f>G141</f>
        <v>-64950</v>
      </c>
      <c r="H140" s="224"/>
    </row>
    <row r="141" spans="2:17">
      <c r="B141" s="57"/>
      <c r="C141" s="57"/>
      <c r="D141" s="33" t="s">
        <v>45</v>
      </c>
      <c r="E141" s="60">
        <f t="shared" ref="E141:E145" si="39">F141+G141</f>
        <v>-199899.6</v>
      </c>
      <c r="F141" s="59">
        <f>+F142+F144</f>
        <v>-134949.6</v>
      </c>
      <c r="G141" s="59">
        <f>+G142+G144</f>
        <v>-64950</v>
      </c>
      <c r="H141" s="224"/>
    </row>
    <row r="142" spans="2:17">
      <c r="B142" s="57"/>
      <c r="C142" s="57"/>
      <c r="D142" s="33" t="s">
        <v>46</v>
      </c>
      <c r="E142" s="60">
        <f t="shared" si="39"/>
        <v>-218550</v>
      </c>
      <c r="F142" s="59">
        <f t="shared" ref="F142:G144" si="40">F143</f>
        <v>-150000</v>
      </c>
      <c r="G142" s="59">
        <f t="shared" si="40"/>
        <v>-68550</v>
      </c>
      <c r="H142" s="224"/>
      <c r="M142" s="70">
        <f>+N142+O142</f>
        <v>2197760.7600000002</v>
      </c>
      <c r="N142" s="70">
        <f>+F131</f>
        <v>1831467.3</v>
      </c>
      <c r="O142" s="70">
        <f>+N142*0.2</f>
        <v>366293.46</v>
      </c>
    </row>
    <row r="143" spans="2:17" ht="17.25" customHeight="1">
      <c r="B143" s="57"/>
      <c r="C143" s="57"/>
      <c r="D143" s="33" t="s">
        <v>47</v>
      </c>
      <c r="E143" s="60">
        <f t="shared" si="39"/>
        <v>-218550</v>
      </c>
      <c r="F143" s="59">
        <v>-150000</v>
      </c>
      <c r="G143" s="59">
        <v>-68550</v>
      </c>
      <c r="H143" s="224"/>
    </row>
    <row r="144" spans="2:17">
      <c r="B144" s="57"/>
      <c r="C144" s="57"/>
      <c r="D144" s="33" t="s">
        <v>98</v>
      </c>
      <c r="E144" s="60">
        <f t="shared" si="39"/>
        <v>18650.400000000001</v>
      </c>
      <c r="F144" s="59">
        <f t="shared" si="40"/>
        <v>15050.4</v>
      </c>
      <c r="G144" s="59">
        <f t="shared" si="40"/>
        <v>3600</v>
      </c>
      <c r="H144" s="224"/>
    </row>
    <row r="145" spans="2:8" ht="17.25" customHeight="1">
      <c r="B145" s="57"/>
      <c r="C145" s="57"/>
      <c r="D145" s="33" t="s">
        <v>102</v>
      </c>
      <c r="E145" s="60">
        <f t="shared" si="39"/>
        <v>18650.400000000001</v>
      </c>
      <c r="F145" s="59">
        <v>15050.4</v>
      </c>
      <c r="G145" s="59">
        <v>3600</v>
      </c>
      <c r="H145" s="224"/>
    </row>
    <row r="146" spans="2:8">
      <c r="B146" s="239"/>
      <c r="C146" s="239"/>
      <c r="D146" s="240" t="s">
        <v>227</v>
      </c>
      <c r="E146" s="75">
        <f>E148</f>
        <v>-960000</v>
      </c>
      <c r="F146" s="75">
        <f t="shared" ref="F146:G146" si="41">F148</f>
        <v>-800000</v>
      </c>
      <c r="G146" s="54">
        <f t="shared" si="41"/>
        <v>-160000</v>
      </c>
      <c r="H146" s="224"/>
    </row>
    <row r="147" spans="2:8">
      <c r="B147" s="76"/>
      <c r="C147" s="76"/>
      <c r="D147" s="76" t="s">
        <v>1</v>
      </c>
      <c r="E147" s="77"/>
      <c r="F147" s="77"/>
      <c r="G147" s="54"/>
      <c r="H147" s="224"/>
    </row>
    <row r="148" spans="2:8" ht="28.5" customHeight="1">
      <c r="B148" s="46" t="s">
        <v>228</v>
      </c>
      <c r="C148" s="46"/>
      <c r="D148" s="46" t="s">
        <v>229</v>
      </c>
      <c r="E148" s="78">
        <f>E150</f>
        <v>-960000</v>
      </c>
      <c r="F148" s="78">
        <f>F150</f>
        <v>-800000</v>
      </c>
      <c r="G148" s="36">
        <f t="shared" ref="G148" si="42">G150</f>
        <v>-160000</v>
      </c>
      <c r="H148" s="224"/>
    </row>
    <row r="149" spans="2:8">
      <c r="B149" s="76"/>
      <c r="C149" s="76"/>
      <c r="D149" s="76" t="s">
        <v>1</v>
      </c>
      <c r="E149" s="54"/>
      <c r="F149" s="54"/>
      <c r="G149" s="54"/>
      <c r="H149" s="224"/>
    </row>
    <row r="150" spans="2:8" ht="83.25" customHeight="1">
      <c r="B150" s="76"/>
      <c r="C150" s="76" t="s">
        <v>230</v>
      </c>
      <c r="D150" s="46" t="s">
        <v>231</v>
      </c>
      <c r="E150" s="79">
        <f t="shared" ref="E150:E157" si="43">F150+G150</f>
        <v>-960000</v>
      </c>
      <c r="F150" s="79">
        <f>F152</f>
        <v>-800000</v>
      </c>
      <c r="G150" s="79">
        <f>G152</f>
        <v>-160000</v>
      </c>
      <c r="H150" s="224"/>
    </row>
    <row r="151" spans="2:8">
      <c r="B151" s="76"/>
      <c r="C151" s="76"/>
      <c r="D151" s="76" t="s">
        <v>10</v>
      </c>
      <c r="E151" s="54"/>
      <c r="F151" s="54"/>
      <c r="G151" s="54"/>
      <c r="H151" s="224"/>
    </row>
    <row r="152" spans="2:8">
      <c r="B152" s="76"/>
      <c r="C152" s="76"/>
      <c r="D152" s="80" t="s">
        <v>227</v>
      </c>
      <c r="E152" s="54">
        <f t="shared" si="43"/>
        <v>-960000</v>
      </c>
      <c r="F152" s="54">
        <f>F154</f>
        <v>-800000</v>
      </c>
      <c r="G152" s="54">
        <f>G154</f>
        <v>-160000</v>
      </c>
      <c r="H152" s="224"/>
    </row>
    <row r="153" spans="2:8" ht="34.5">
      <c r="B153" s="76"/>
      <c r="C153" s="76"/>
      <c r="D153" s="76" t="s">
        <v>6</v>
      </c>
      <c r="E153" s="54"/>
      <c r="F153" s="54"/>
      <c r="G153" s="54"/>
      <c r="H153" s="224"/>
    </row>
    <row r="154" spans="2:8">
      <c r="B154" s="76"/>
      <c r="C154" s="76"/>
      <c r="D154" s="76" t="s">
        <v>2</v>
      </c>
      <c r="E154" s="54">
        <f t="shared" si="43"/>
        <v>-960000</v>
      </c>
      <c r="F154" s="54">
        <f t="shared" ref="F154:G157" si="44">F155</f>
        <v>-800000</v>
      </c>
      <c r="G154" s="54">
        <f t="shared" si="44"/>
        <v>-160000</v>
      </c>
      <c r="H154" s="224"/>
    </row>
    <row r="155" spans="2:8">
      <c r="B155" s="76"/>
      <c r="C155" s="76"/>
      <c r="D155" s="76" t="s">
        <v>44</v>
      </c>
      <c r="E155" s="54">
        <f t="shared" si="43"/>
        <v>-960000</v>
      </c>
      <c r="F155" s="54">
        <f t="shared" si="44"/>
        <v>-800000</v>
      </c>
      <c r="G155" s="54">
        <f t="shared" si="44"/>
        <v>-160000</v>
      </c>
      <c r="H155" s="224"/>
    </row>
    <row r="156" spans="2:8">
      <c r="B156" s="76"/>
      <c r="C156" s="76"/>
      <c r="D156" s="76" t="s">
        <v>45</v>
      </c>
      <c r="E156" s="54">
        <f t="shared" si="43"/>
        <v>-960000</v>
      </c>
      <c r="F156" s="54">
        <f t="shared" si="44"/>
        <v>-800000</v>
      </c>
      <c r="G156" s="54">
        <f t="shared" si="44"/>
        <v>-160000</v>
      </c>
      <c r="H156" s="224"/>
    </row>
    <row r="157" spans="2:8">
      <c r="B157" s="76"/>
      <c r="C157" s="76"/>
      <c r="D157" s="76" t="s">
        <v>46</v>
      </c>
      <c r="E157" s="54">
        <f t="shared" si="43"/>
        <v>-960000</v>
      </c>
      <c r="F157" s="54">
        <f t="shared" si="44"/>
        <v>-800000</v>
      </c>
      <c r="G157" s="54">
        <f t="shared" si="44"/>
        <v>-160000</v>
      </c>
      <c r="H157" s="224"/>
    </row>
    <row r="158" spans="2:8">
      <c r="B158" s="76"/>
      <c r="C158" s="76"/>
      <c r="D158" s="76" t="s">
        <v>47</v>
      </c>
      <c r="E158" s="54">
        <f>F158+G158</f>
        <v>-960000</v>
      </c>
      <c r="F158" s="54">
        <v>-800000</v>
      </c>
      <c r="G158" s="54">
        <v>-160000</v>
      </c>
      <c r="H158" s="224"/>
    </row>
  </sheetData>
  <mergeCells count="9">
    <mergeCell ref="B5:G5"/>
    <mergeCell ref="B8:C10"/>
    <mergeCell ref="D8:D12"/>
    <mergeCell ref="E8:G9"/>
    <mergeCell ref="E10:G10"/>
    <mergeCell ref="B11:B12"/>
    <mergeCell ref="C11:C12"/>
    <mergeCell ref="E11:E12"/>
    <mergeCell ref="F11:G11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177"/>
  <sheetViews>
    <sheetView tabSelected="1" topLeftCell="A10" zoomScaleNormal="100" zoomScaleSheetLayoutView="100" workbookViewId="0">
      <selection activeCell="A153" sqref="A153:XFD156"/>
    </sheetView>
  </sheetViews>
  <sheetFormatPr defaultRowHeight="17.25"/>
  <cols>
    <col min="1" max="1" width="9.140625" style="1"/>
    <col min="2" max="2" width="37.5703125" style="8" customWidth="1"/>
    <col min="3" max="3" width="55.140625" style="8" customWidth="1"/>
    <col min="4" max="4" width="37.85546875" style="8" customWidth="1"/>
    <col min="5" max="6" width="9.140625" style="1"/>
    <col min="7" max="7" width="24.7109375" style="1" customWidth="1"/>
    <col min="8" max="8" width="69.140625" style="1" customWidth="1"/>
    <col min="9" max="16384" width="9.140625" style="1"/>
  </cols>
  <sheetData>
    <row r="1" spans="2:4">
      <c r="B1" s="241" t="s">
        <v>136</v>
      </c>
      <c r="C1" s="241"/>
      <c r="D1" s="241"/>
    </row>
    <row r="2" spans="2:4">
      <c r="B2" s="241" t="s">
        <v>32</v>
      </c>
      <c r="C2" s="241"/>
      <c r="D2" s="241"/>
    </row>
    <row r="3" spans="2:4">
      <c r="B3" s="241" t="s">
        <v>0</v>
      </c>
      <c r="C3" s="241"/>
      <c r="D3" s="241"/>
    </row>
    <row r="5" spans="2:4" ht="80.25" customHeight="1">
      <c r="B5" s="252" t="s">
        <v>221</v>
      </c>
      <c r="C5" s="252"/>
      <c r="D5" s="252"/>
    </row>
    <row r="6" spans="2:4">
      <c r="D6" s="216" t="s">
        <v>198</v>
      </c>
    </row>
    <row r="7" spans="2:4">
      <c r="B7" s="253" t="s">
        <v>199</v>
      </c>
      <c r="C7" s="253"/>
      <c r="D7" s="253"/>
    </row>
    <row r="8" spans="2:4">
      <c r="B8" s="254" t="s">
        <v>33</v>
      </c>
      <c r="C8" s="254"/>
      <c r="D8" s="254"/>
    </row>
    <row r="9" spans="2:4">
      <c r="B9" s="27"/>
      <c r="C9" s="27"/>
      <c r="D9" s="27"/>
    </row>
    <row r="10" spans="2:4">
      <c r="B10" s="34" t="s">
        <v>75</v>
      </c>
      <c r="C10" s="34" t="s">
        <v>76</v>
      </c>
      <c r="D10" s="15"/>
    </row>
    <row r="11" spans="2:4" ht="26.25" customHeight="1">
      <c r="B11" s="32">
        <v>1018</v>
      </c>
      <c r="C11" s="32" t="s">
        <v>200</v>
      </c>
    </row>
    <row r="12" spans="2:4">
      <c r="B12" s="14"/>
      <c r="C12" s="14"/>
    </row>
    <row r="13" spans="2:4">
      <c r="B13" s="15" t="s">
        <v>34</v>
      </c>
      <c r="C13" s="14"/>
    </row>
    <row r="14" spans="2:4" ht="51.75">
      <c r="B14" s="43" t="s">
        <v>72</v>
      </c>
      <c r="C14" s="37" t="s">
        <v>201</v>
      </c>
      <c r="D14" s="44" t="s">
        <v>51</v>
      </c>
    </row>
    <row r="15" spans="2:4">
      <c r="B15" s="43" t="s">
        <v>73</v>
      </c>
      <c r="C15" s="37" t="s">
        <v>202</v>
      </c>
      <c r="D15" s="40" t="s">
        <v>74</v>
      </c>
    </row>
    <row r="16" spans="2:4" ht="69" customHeight="1">
      <c r="B16" s="43" t="s">
        <v>37</v>
      </c>
      <c r="C16" s="37" t="s">
        <v>203</v>
      </c>
      <c r="D16" s="38"/>
    </row>
    <row r="17" spans="2:4" ht="69" customHeight="1">
      <c r="B17" s="43" t="s">
        <v>38</v>
      </c>
      <c r="C17" s="37" t="s">
        <v>204</v>
      </c>
      <c r="D17" s="38"/>
    </row>
    <row r="18" spans="2:4">
      <c r="B18" s="43" t="s">
        <v>39</v>
      </c>
      <c r="C18" s="37" t="s">
        <v>165</v>
      </c>
      <c r="D18" s="38"/>
    </row>
    <row r="19" spans="2:4" ht="31.5">
      <c r="B19" s="43" t="s">
        <v>205</v>
      </c>
      <c r="C19" s="37" t="s">
        <v>93</v>
      </c>
      <c r="D19" s="38"/>
    </row>
    <row r="20" spans="2:4">
      <c r="B20" s="255" t="s">
        <v>40</v>
      </c>
      <c r="C20" s="255"/>
      <c r="D20" s="38"/>
    </row>
    <row r="21" spans="2:4" ht="40.5" customHeight="1">
      <c r="B21" s="259" t="s">
        <v>225</v>
      </c>
      <c r="C21" s="260"/>
      <c r="D21" s="56">
        <v>-100</v>
      </c>
    </row>
    <row r="22" spans="2:4">
      <c r="B22" s="39" t="s">
        <v>41</v>
      </c>
      <c r="C22" s="38"/>
      <c r="D22" s="36">
        <f>'h2'!H23</f>
        <v>-30750.400000000001</v>
      </c>
    </row>
    <row r="23" spans="2:4">
      <c r="B23" s="27"/>
      <c r="C23" s="27"/>
      <c r="D23" s="27"/>
    </row>
    <row r="24" spans="2:4">
      <c r="B24" s="27"/>
      <c r="C24" s="27"/>
      <c r="D24" s="27"/>
    </row>
    <row r="25" spans="2:4" ht="51.75">
      <c r="B25" s="43" t="s">
        <v>72</v>
      </c>
      <c r="C25" s="37" t="s">
        <v>201</v>
      </c>
      <c r="D25" s="40" t="s">
        <v>51</v>
      </c>
    </row>
    <row r="26" spans="2:4">
      <c r="B26" s="43" t="s">
        <v>73</v>
      </c>
      <c r="C26" s="37" t="s">
        <v>206</v>
      </c>
      <c r="D26" s="82"/>
    </row>
    <row r="27" spans="2:4" ht="86.25">
      <c r="B27" s="43" t="s">
        <v>37</v>
      </c>
      <c r="C27" s="37" t="s">
        <v>207</v>
      </c>
      <c r="D27" s="82"/>
    </row>
    <row r="28" spans="2:4" ht="103.5">
      <c r="B28" s="43" t="s">
        <v>38</v>
      </c>
      <c r="C28" s="37" t="s">
        <v>208</v>
      </c>
      <c r="D28" s="82"/>
    </row>
    <row r="29" spans="2:4" ht="51.75">
      <c r="B29" s="43" t="s">
        <v>39</v>
      </c>
      <c r="C29" s="37" t="s">
        <v>209</v>
      </c>
      <c r="D29" s="82"/>
    </row>
    <row r="30" spans="2:4" ht="34.5">
      <c r="B30" s="43" t="s">
        <v>205</v>
      </c>
      <c r="C30" s="37" t="s">
        <v>210</v>
      </c>
      <c r="D30" s="82"/>
    </row>
    <row r="31" spans="2:4">
      <c r="B31" s="255" t="s">
        <v>40</v>
      </c>
      <c r="C31" s="255"/>
      <c r="D31" s="82"/>
    </row>
    <row r="32" spans="2:4">
      <c r="B32" s="256" t="s">
        <v>211</v>
      </c>
      <c r="C32" s="257"/>
      <c r="D32" s="83">
        <v>-1</v>
      </c>
    </row>
    <row r="33" spans="2:4">
      <c r="B33" s="39" t="s">
        <v>41</v>
      </c>
      <c r="C33" s="38"/>
      <c r="D33" s="36">
        <f>'h2'!H31</f>
        <v>-154522.5</v>
      </c>
    </row>
    <row r="34" spans="2:4">
      <c r="B34" s="27"/>
      <c r="C34" s="27"/>
      <c r="D34" s="27"/>
    </row>
    <row r="35" spans="2:4">
      <c r="B35" s="27"/>
      <c r="C35" s="27"/>
      <c r="D35" s="27"/>
    </row>
    <row r="36" spans="2:4">
      <c r="D36" s="13" t="s">
        <v>101</v>
      </c>
    </row>
    <row r="37" spans="2:4">
      <c r="B37" s="253" t="s">
        <v>48</v>
      </c>
      <c r="C37" s="253"/>
      <c r="D37" s="253"/>
    </row>
    <row r="38" spans="2:4">
      <c r="B38" s="254" t="s">
        <v>33</v>
      </c>
      <c r="C38" s="254"/>
      <c r="D38" s="254"/>
    </row>
    <row r="39" spans="2:4" ht="17.25" customHeight="1">
      <c r="B39" s="3"/>
      <c r="C39" s="3"/>
      <c r="D39" s="3"/>
    </row>
    <row r="40" spans="2:4" s="5" customFormat="1" ht="17.25" customHeight="1">
      <c r="B40" s="34" t="s">
        <v>75</v>
      </c>
      <c r="C40" s="34" t="s">
        <v>76</v>
      </c>
      <c r="D40" s="15"/>
    </row>
    <row r="41" spans="2:4" ht="17.25" customHeight="1">
      <c r="B41" s="32">
        <v>1004</v>
      </c>
      <c r="C41" s="32" t="s">
        <v>81</v>
      </c>
    </row>
    <row r="42" spans="2:4" ht="17.25" customHeight="1">
      <c r="B42" s="14"/>
      <c r="C42" s="14"/>
    </row>
    <row r="43" spans="2:4" ht="17.25" customHeight="1">
      <c r="B43" s="15" t="s">
        <v>34</v>
      </c>
      <c r="C43" s="14"/>
    </row>
    <row r="44" spans="2:4" ht="60" customHeight="1">
      <c r="B44" s="43" t="s">
        <v>72</v>
      </c>
      <c r="C44" s="37" t="s">
        <v>94</v>
      </c>
      <c r="D44" s="44" t="s">
        <v>51</v>
      </c>
    </row>
    <row r="45" spans="2:4">
      <c r="B45" s="43" t="s">
        <v>73</v>
      </c>
      <c r="C45" s="37" t="s">
        <v>237</v>
      </c>
      <c r="D45" s="40" t="s">
        <v>74</v>
      </c>
    </row>
    <row r="46" spans="2:4" ht="86.25">
      <c r="B46" s="43" t="s">
        <v>37</v>
      </c>
      <c r="C46" s="37" t="s">
        <v>238</v>
      </c>
      <c r="D46" s="38"/>
    </row>
    <row r="47" spans="2:4" ht="51.75">
      <c r="B47" s="43" t="s">
        <v>38</v>
      </c>
      <c r="C47" s="37" t="s">
        <v>115</v>
      </c>
      <c r="D47" s="38"/>
    </row>
    <row r="48" spans="2:4" ht="51.75">
      <c r="B48" s="43" t="s">
        <v>39</v>
      </c>
      <c r="C48" s="37" t="s">
        <v>91</v>
      </c>
      <c r="D48" s="38"/>
    </row>
    <row r="49" spans="2:4" ht="47.25">
      <c r="B49" s="43" t="s">
        <v>92</v>
      </c>
      <c r="C49" s="37" t="s">
        <v>93</v>
      </c>
      <c r="D49" s="38"/>
    </row>
    <row r="50" spans="2:4" ht="17.25" customHeight="1">
      <c r="B50" s="263" t="s">
        <v>40</v>
      </c>
      <c r="C50" s="263"/>
      <c r="D50" s="38"/>
    </row>
    <row r="51" spans="2:4" ht="18.75" customHeight="1">
      <c r="B51" s="262" t="s">
        <v>147</v>
      </c>
      <c r="C51" s="262"/>
      <c r="D51" s="36">
        <v>-0.8</v>
      </c>
    </row>
    <row r="52" spans="2:4" ht="17.25" customHeight="1">
      <c r="B52" s="39" t="s">
        <v>41</v>
      </c>
      <c r="C52" s="38"/>
      <c r="D52" s="36">
        <f>'h1'!E40</f>
        <v>-62370</v>
      </c>
    </row>
    <row r="53" spans="2:4" ht="17.25" customHeight="1">
      <c r="B53" s="15"/>
      <c r="C53" s="14"/>
    </row>
    <row r="54" spans="2:4" ht="66.75" customHeight="1">
      <c r="B54" s="43" t="s">
        <v>72</v>
      </c>
      <c r="C54" s="37" t="s">
        <v>94</v>
      </c>
      <c r="D54" s="44" t="s">
        <v>51</v>
      </c>
    </row>
    <row r="55" spans="2:4">
      <c r="B55" s="43" t="s">
        <v>73</v>
      </c>
      <c r="C55" s="37" t="s">
        <v>105</v>
      </c>
      <c r="D55" s="40" t="s">
        <v>74</v>
      </c>
    </row>
    <row r="56" spans="2:4" ht="103.5">
      <c r="B56" s="43" t="s">
        <v>37</v>
      </c>
      <c r="C56" s="37" t="s">
        <v>103</v>
      </c>
      <c r="D56" s="38"/>
    </row>
    <row r="57" spans="2:4" ht="84" customHeight="1">
      <c r="B57" s="43" t="s">
        <v>38</v>
      </c>
      <c r="C57" s="37" t="s">
        <v>104</v>
      </c>
      <c r="D57" s="38"/>
    </row>
    <row r="58" spans="2:4" ht="51.75">
      <c r="B58" s="43" t="s">
        <v>39</v>
      </c>
      <c r="C58" s="37" t="s">
        <v>91</v>
      </c>
      <c r="D58" s="38"/>
    </row>
    <row r="59" spans="2:4" ht="47.25">
      <c r="B59" s="43" t="s">
        <v>92</v>
      </c>
      <c r="C59" s="37" t="s">
        <v>93</v>
      </c>
      <c r="D59" s="38"/>
    </row>
    <row r="60" spans="2:4" ht="17.25" customHeight="1">
      <c r="B60" s="263" t="s">
        <v>40</v>
      </c>
      <c r="C60" s="263"/>
      <c r="D60" s="38"/>
    </row>
    <row r="61" spans="2:4" ht="17.25" customHeight="1">
      <c r="B61" s="39" t="s">
        <v>41</v>
      </c>
      <c r="C61" s="38"/>
      <c r="D61" s="36">
        <f>+'h3'!E52</f>
        <v>-179880</v>
      </c>
    </row>
    <row r="62" spans="2:4" ht="17.25" customHeight="1">
      <c r="B62" s="15"/>
      <c r="C62" s="14"/>
      <c r="D62" s="20"/>
    </row>
    <row r="63" spans="2:4" ht="17.25" customHeight="1">
      <c r="B63" s="15"/>
      <c r="C63" s="14"/>
      <c r="D63" s="20"/>
    </row>
    <row r="64" spans="2:4" s="5" customFormat="1" ht="17.25" customHeight="1">
      <c r="B64" s="34" t="s">
        <v>75</v>
      </c>
      <c r="C64" s="34" t="s">
        <v>76</v>
      </c>
      <c r="D64" s="15"/>
    </row>
    <row r="65" spans="2:4" ht="17.25" customHeight="1">
      <c r="B65" s="32">
        <v>1049</v>
      </c>
      <c r="C65" s="48" t="str">
        <f>+'h3'!D61</f>
        <v xml:space="preserve"> Ճանապարհային ցանցի բարելավում</v>
      </c>
    </row>
    <row r="66" spans="2:4" ht="17.25" customHeight="1">
      <c r="B66" s="9"/>
      <c r="C66" s="84"/>
    </row>
    <row r="67" spans="2:4" ht="17.25" customHeight="1">
      <c r="B67" s="69" t="s">
        <v>34</v>
      </c>
      <c r="C67" s="84"/>
    </row>
    <row r="68" spans="2:4" ht="62.25" customHeight="1">
      <c r="B68" s="43" t="s">
        <v>72</v>
      </c>
      <c r="C68" s="37" t="s">
        <v>239</v>
      </c>
      <c r="D68" s="44" t="s">
        <v>51</v>
      </c>
    </row>
    <row r="69" spans="2:4" ht="19.5" customHeight="1">
      <c r="B69" s="43" t="s">
        <v>73</v>
      </c>
      <c r="C69" s="37" t="s">
        <v>240</v>
      </c>
      <c r="D69" s="40" t="s">
        <v>74</v>
      </c>
    </row>
    <row r="70" spans="2:4" ht="78.75" customHeight="1">
      <c r="B70" s="43" t="s">
        <v>37</v>
      </c>
      <c r="C70" s="37" t="s">
        <v>241</v>
      </c>
      <c r="D70" s="38"/>
    </row>
    <row r="71" spans="2:4" ht="44.25" customHeight="1">
      <c r="B71" s="43" t="s">
        <v>38</v>
      </c>
      <c r="C71" s="37" t="s">
        <v>164</v>
      </c>
      <c r="D71" s="38"/>
    </row>
    <row r="72" spans="2:4" ht="27" customHeight="1">
      <c r="B72" s="43" t="s">
        <v>39</v>
      </c>
      <c r="C72" s="37" t="s">
        <v>165</v>
      </c>
      <c r="D72" s="38"/>
    </row>
    <row r="73" spans="2:4" ht="31.5">
      <c r="B73" s="43" t="s">
        <v>100</v>
      </c>
      <c r="C73" s="37" t="s">
        <v>93</v>
      </c>
      <c r="D73" s="38"/>
    </row>
    <row r="74" spans="2:4" ht="17.25" customHeight="1">
      <c r="B74" s="263" t="s">
        <v>40</v>
      </c>
      <c r="C74" s="263"/>
      <c r="D74" s="38"/>
    </row>
    <row r="75" spans="2:4" ht="17.25" customHeight="1">
      <c r="B75" s="39" t="s">
        <v>41</v>
      </c>
      <c r="C75" s="38"/>
      <c r="D75" s="36">
        <f>+'h3'!E63</f>
        <v>-5300</v>
      </c>
    </row>
    <row r="76" spans="2:4" ht="21.75" customHeight="1">
      <c r="B76" s="15"/>
      <c r="C76" s="14"/>
    </row>
    <row r="77" spans="2:4" ht="51.75">
      <c r="B77" s="43" t="s">
        <v>72</v>
      </c>
      <c r="C77" s="37" t="s">
        <v>239</v>
      </c>
      <c r="D77" s="44" t="s">
        <v>51</v>
      </c>
    </row>
    <row r="78" spans="2:4">
      <c r="B78" s="43" t="s">
        <v>73</v>
      </c>
      <c r="C78" s="37" t="s">
        <v>242</v>
      </c>
      <c r="D78" s="40" t="s">
        <v>74</v>
      </c>
    </row>
    <row r="79" spans="2:4" ht="69">
      <c r="B79" s="43" t="s">
        <v>37</v>
      </c>
      <c r="C79" s="37" t="s">
        <v>243</v>
      </c>
      <c r="D79" s="38"/>
    </row>
    <row r="80" spans="2:4" ht="34.5">
      <c r="B80" s="43" t="s">
        <v>38</v>
      </c>
      <c r="C80" s="37" t="s">
        <v>164</v>
      </c>
      <c r="D80" s="38"/>
    </row>
    <row r="81" spans="2:4">
      <c r="B81" s="43" t="s">
        <v>39</v>
      </c>
      <c r="C81" s="37" t="s">
        <v>165</v>
      </c>
      <c r="D81" s="38"/>
    </row>
    <row r="82" spans="2:4" ht="31.5">
      <c r="B82" s="43" t="s">
        <v>100</v>
      </c>
      <c r="C82" s="37" t="s">
        <v>93</v>
      </c>
      <c r="D82" s="38"/>
    </row>
    <row r="83" spans="2:4" ht="17.25" customHeight="1">
      <c r="B83" s="263" t="s">
        <v>40</v>
      </c>
      <c r="C83" s="263"/>
      <c r="D83" s="38"/>
    </row>
    <row r="84" spans="2:4" ht="17.25" customHeight="1">
      <c r="B84" s="39" t="s">
        <v>41</v>
      </c>
      <c r="C84" s="38"/>
      <c r="D84" s="36">
        <f>+'h3'!E71</f>
        <v>-15000</v>
      </c>
    </row>
    <row r="85" spans="2:4" ht="21.75" customHeight="1">
      <c r="B85" s="15"/>
      <c r="C85" s="14"/>
    </row>
    <row r="86" spans="2:4" ht="62.25" customHeight="1">
      <c r="B86" s="43" t="s">
        <v>72</v>
      </c>
      <c r="C86" s="37" t="s">
        <v>239</v>
      </c>
      <c r="D86" s="44" t="s">
        <v>51</v>
      </c>
    </row>
    <row r="87" spans="2:4" ht="19.5" customHeight="1">
      <c r="B87" s="43" t="s">
        <v>73</v>
      </c>
      <c r="C87" s="37" t="s">
        <v>244</v>
      </c>
      <c r="D87" s="40" t="s">
        <v>74</v>
      </c>
    </row>
    <row r="88" spans="2:4" ht="69">
      <c r="B88" s="43" t="s">
        <v>37</v>
      </c>
      <c r="C88" s="37" t="s">
        <v>245</v>
      </c>
      <c r="D88" s="38"/>
    </row>
    <row r="89" spans="2:4" ht="34.5">
      <c r="B89" s="43" t="s">
        <v>38</v>
      </c>
      <c r="C89" s="37" t="s">
        <v>164</v>
      </c>
      <c r="D89" s="38"/>
    </row>
    <row r="90" spans="2:4">
      <c r="B90" s="43" t="s">
        <v>39</v>
      </c>
      <c r="C90" s="37" t="s">
        <v>165</v>
      </c>
      <c r="D90" s="38"/>
    </row>
    <row r="91" spans="2:4" ht="31.5">
      <c r="B91" s="43" t="s">
        <v>100</v>
      </c>
      <c r="C91" s="37" t="s">
        <v>93</v>
      </c>
      <c r="D91" s="38"/>
    </row>
    <row r="92" spans="2:4" ht="17.25" customHeight="1">
      <c r="B92" s="265" t="s">
        <v>40</v>
      </c>
      <c r="C92" s="266"/>
      <c r="D92" s="38"/>
    </row>
    <row r="93" spans="2:4" ht="17.25" customHeight="1">
      <c r="B93" s="39" t="s">
        <v>41</v>
      </c>
      <c r="C93" s="38"/>
      <c r="D93" s="36">
        <f>+'h3'!E80</f>
        <v>-25000</v>
      </c>
    </row>
    <row r="94" spans="2:4" ht="21.75" customHeight="1">
      <c r="B94" s="15"/>
      <c r="C94" s="14"/>
    </row>
    <row r="95" spans="2:4" ht="51.75">
      <c r="B95" s="43" t="s">
        <v>72</v>
      </c>
      <c r="C95" s="37" t="s">
        <v>239</v>
      </c>
      <c r="D95" s="44" t="s">
        <v>51</v>
      </c>
    </row>
    <row r="96" spans="2:4">
      <c r="B96" s="43" t="s">
        <v>73</v>
      </c>
      <c r="C96" s="37" t="s">
        <v>246</v>
      </c>
      <c r="D96" s="40" t="s">
        <v>74</v>
      </c>
    </row>
    <row r="97" spans="2:4" ht="51.75">
      <c r="B97" s="43" t="s">
        <v>37</v>
      </c>
      <c r="C97" s="37" t="s">
        <v>247</v>
      </c>
      <c r="D97" s="38"/>
    </row>
    <row r="98" spans="2:4" ht="34.5">
      <c r="B98" s="43" t="s">
        <v>38</v>
      </c>
      <c r="C98" s="37" t="s">
        <v>166</v>
      </c>
      <c r="D98" s="38"/>
    </row>
    <row r="99" spans="2:4" ht="51.75">
      <c r="B99" s="43" t="s">
        <v>39</v>
      </c>
      <c r="C99" s="37" t="s">
        <v>167</v>
      </c>
      <c r="D99" s="38"/>
    </row>
    <row r="100" spans="2:4" ht="31.5">
      <c r="B100" s="43" t="s">
        <v>100</v>
      </c>
      <c r="C100" s="37" t="s">
        <v>93</v>
      </c>
      <c r="D100" s="38"/>
    </row>
    <row r="101" spans="2:4" ht="17.25" customHeight="1">
      <c r="B101" s="265" t="s">
        <v>40</v>
      </c>
      <c r="C101" s="266"/>
      <c r="D101" s="38"/>
    </row>
    <row r="102" spans="2:4" ht="17.25" customHeight="1">
      <c r="B102" s="39" t="s">
        <v>41</v>
      </c>
      <c r="C102" s="38"/>
      <c r="D102" s="36">
        <f>+'h3'!E89</f>
        <v>-233000</v>
      </c>
    </row>
    <row r="103" spans="2:4" ht="17.25" customHeight="1">
      <c r="B103" s="15"/>
      <c r="C103" s="14"/>
      <c r="D103" s="20"/>
    </row>
    <row r="104" spans="2:4" ht="17.25" customHeight="1">
      <c r="B104" s="15"/>
      <c r="C104" s="14"/>
      <c r="D104" s="20"/>
    </row>
    <row r="105" spans="2:4" s="5" customFormat="1" ht="17.25" customHeight="1">
      <c r="B105" s="34" t="s">
        <v>75</v>
      </c>
      <c r="C105" s="34" t="s">
        <v>76</v>
      </c>
      <c r="D105" s="15"/>
    </row>
    <row r="106" spans="2:4" ht="17.25" customHeight="1">
      <c r="B106" s="32">
        <f>+'h3'!B100</f>
        <v>1072</v>
      </c>
      <c r="C106" s="32" t="str">
        <f>+'h3'!D100</f>
        <v xml:space="preserve"> Ջրամատակարարաման և ջրահեռացման բարելավում</v>
      </c>
    </row>
    <row r="107" spans="2:4" ht="17.25" customHeight="1">
      <c r="B107" s="14"/>
      <c r="C107" s="14"/>
    </row>
    <row r="108" spans="2:4" ht="17.25" customHeight="1">
      <c r="B108" s="15" t="s">
        <v>34</v>
      </c>
      <c r="C108" s="14"/>
    </row>
    <row r="109" spans="2:4" ht="60" customHeight="1">
      <c r="B109" s="43" t="s">
        <v>72</v>
      </c>
      <c r="C109" s="37" t="s">
        <v>248</v>
      </c>
      <c r="D109" s="44" t="s">
        <v>51</v>
      </c>
    </row>
    <row r="110" spans="2:4" ht="22.5" customHeight="1">
      <c r="B110" s="43" t="s">
        <v>73</v>
      </c>
      <c r="C110" s="37" t="s">
        <v>249</v>
      </c>
      <c r="D110" s="40" t="s">
        <v>74</v>
      </c>
    </row>
    <row r="111" spans="2:4" ht="120.75">
      <c r="B111" s="43" t="s">
        <v>37</v>
      </c>
      <c r="C111" s="37" t="s">
        <v>250</v>
      </c>
      <c r="D111" s="38"/>
    </row>
    <row r="112" spans="2:4" ht="69">
      <c r="B112" s="43" t="s">
        <v>38</v>
      </c>
      <c r="C112" s="37" t="s">
        <v>172</v>
      </c>
      <c r="D112" s="38"/>
    </row>
    <row r="113" spans="2:4" ht="51.75">
      <c r="B113" s="43" t="s">
        <v>39</v>
      </c>
      <c r="C113" s="37" t="s">
        <v>91</v>
      </c>
      <c r="D113" s="38"/>
    </row>
    <row r="114" spans="2:4" ht="47.25">
      <c r="B114" s="43" t="s">
        <v>92</v>
      </c>
      <c r="C114" s="37" t="s">
        <v>93</v>
      </c>
      <c r="D114" s="38"/>
    </row>
    <row r="115" spans="2:4" ht="17.25" customHeight="1">
      <c r="B115" s="263" t="s">
        <v>40</v>
      </c>
      <c r="C115" s="263"/>
      <c r="D115" s="38"/>
    </row>
    <row r="116" spans="2:4" ht="17.25" customHeight="1">
      <c r="B116" s="39" t="s">
        <v>41</v>
      </c>
      <c r="C116" s="38"/>
      <c r="D116" s="36">
        <f>+'h3'!E102</f>
        <v>-226038.3</v>
      </c>
    </row>
    <row r="117" spans="2:4" ht="17.25" customHeight="1">
      <c r="B117" s="15"/>
      <c r="C117" s="14"/>
    </row>
    <row r="118" spans="2:4" ht="66.75" customHeight="1">
      <c r="B118" s="43" t="s">
        <v>72</v>
      </c>
      <c r="C118" s="37" t="s">
        <v>248</v>
      </c>
      <c r="D118" s="44" t="s">
        <v>51</v>
      </c>
    </row>
    <row r="119" spans="2:4">
      <c r="B119" s="43" t="s">
        <v>73</v>
      </c>
      <c r="C119" s="37" t="s">
        <v>251</v>
      </c>
      <c r="D119" s="40" t="s">
        <v>74</v>
      </c>
    </row>
    <row r="120" spans="2:4" ht="120.75">
      <c r="B120" s="43" t="s">
        <v>37</v>
      </c>
      <c r="C120" s="37" t="s">
        <v>252</v>
      </c>
      <c r="D120" s="38"/>
    </row>
    <row r="121" spans="2:4" ht="69">
      <c r="B121" s="43" t="s">
        <v>38</v>
      </c>
      <c r="C121" s="37" t="s">
        <v>172</v>
      </c>
      <c r="D121" s="38"/>
    </row>
    <row r="122" spans="2:4" ht="51.75">
      <c r="B122" s="43" t="s">
        <v>39</v>
      </c>
      <c r="C122" s="37" t="s">
        <v>91</v>
      </c>
      <c r="D122" s="38"/>
    </row>
    <row r="123" spans="2:4" ht="47.25">
      <c r="B123" s="43" t="s">
        <v>92</v>
      </c>
      <c r="C123" s="37" t="s">
        <v>93</v>
      </c>
      <c r="D123" s="38"/>
    </row>
    <row r="124" spans="2:4" ht="17.25" customHeight="1">
      <c r="B124" s="263" t="s">
        <v>40</v>
      </c>
      <c r="C124" s="263"/>
      <c r="D124" s="38"/>
    </row>
    <row r="125" spans="2:4" ht="17.25" customHeight="1">
      <c r="B125" s="39" t="s">
        <v>41</v>
      </c>
      <c r="C125" s="38"/>
      <c r="D125" s="36">
        <f>+'h3'!E111</f>
        <v>-106000</v>
      </c>
    </row>
    <row r="126" spans="2:4" ht="17.25" customHeight="1">
      <c r="B126" s="15"/>
      <c r="C126" s="14"/>
      <c r="D126" s="20"/>
    </row>
    <row r="127" spans="2:4">
      <c r="D127" s="13" t="s">
        <v>137</v>
      </c>
    </row>
    <row r="128" spans="2:4" ht="20.25" customHeight="1">
      <c r="B128" s="253" t="s">
        <v>138</v>
      </c>
      <c r="C128" s="253"/>
      <c r="D128" s="253"/>
    </row>
    <row r="129" spans="2:4" ht="17.25" customHeight="1">
      <c r="B129" s="254" t="s">
        <v>33</v>
      </c>
      <c r="C129" s="254"/>
      <c r="D129" s="254"/>
    </row>
    <row r="130" spans="2:4">
      <c r="B130" s="16"/>
      <c r="C130" s="16"/>
      <c r="D130" s="16"/>
    </row>
    <row r="131" spans="2:4" ht="17.25" customHeight="1">
      <c r="B131" s="41" t="s">
        <v>35</v>
      </c>
      <c r="C131" s="41" t="s">
        <v>36</v>
      </c>
      <c r="D131" s="11"/>
    </row>
    <row r="132" spans="2:4" ht="24.75" customHeight="1">
      <c r="B132" s="47">
        <v>1190</v>
      </c>
      <c r="C132" s="47" t="str">
        <f>+'h3'!D133</f>
        <v xml:space="preserve"> Զբոսաշրջության զարգացման ծրագիր</v>
      </c>
      <c r="D132" s="18"/>
    </row>
    <row r="133" spans="2:4" ht="17.25" customHeight="1">
      <c r="B133" s="12"/>
      <c r="C133" s="12"/>
      <c r="D133" s="85"/>
    </row>
    <row r="134" spans="2:4" ht="17.25" customHeight="1">
      <c r="B134" s="11" t="s">
        <v>77</v>
      </c>
      <c r="C134" s="10"/>
      <c r="D134" s="85"/>
    </row>
    <row r="135" spans="2:4" ht="77.25" customHeight="1">
      <c r="B135" s="38" t="s">
        <v>72</v>
      </c>
      <c r="C135" s="51">
        <f>+'h3'!B133</f>
        <v>1190</v>
      </c>
      <c r="D135" s="32" t="s">
        <v>149</v>
      </c>
    </row>
    <row r="136" spans="2:4">
      <c r="B136" s="38" t="s">
        <v>73</v>
      </c>
      <c r="C136" s="51" t="str">
        <f>+'h3'!C135</f>
        <v xml:space="preserve"> 12001</v>
      </c>
      <c r="D136" s="45" t="s">
        <v>5</v>
      </c>
    </row>
    <row r="137" spans="2:4" ht="120.75">
      <c r="B137" s="38" t="s">
        <v>37</v>
      </c>
      <c r="C137" s="51" t="str">
        <f>+'h3'!D135</f>
        <v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D137" s="86"/>
    </row>
    <row r="138" spans="2:4" ht="103.5">
      <c r="B138" s="38" t="s">
        <v>38</v>
      </c>
      <c r="C138" s="51" t="str">
        <f>+'h1'!D127</f>
        <v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v>
      </c>
      <c r="D138" s="86"/>
    </row>
    <row r="139" spans="2:4">
      <c r="B139" s="38" t="s">
        <v>39</v>
      </c>
      <c r="C139" s="51" t="str">
        <f>+'h1'!D129</f>
        <v xml:space="preserve"> Տրանսֆերտների տրամադրում</v>
      </c>
      <c r="D139" s="86"/>
    </row>
    <row r="140" spans="2:4" ht="34.5">
      <c r="B140" s="38" t="s">
        <v>100</v>
      </c>
      <c r="C140" s="51" t="s">
        <v>93</v>
      </c>
      <c r="D140" s="86"/>
    </row>
    <row r="141" spans="2:4">
      <c r="B141" s="261" t="s">
        <v>40</v>
      </c>
      <c r="C141" s="261"/>
      <c r="D141" s="86"/>
    </row>
    <row r="142" spans="2:4" ht="36" customHeight="1">
      <c r="B142" s="264" t="s">
        <v>148</v>
      </c>
      <c r="C142" s="264"/>
      <c r="D142" s="52">
        <v>1</v>
      </c>
    </row>
    <row r="143" spans="2:4" ht="33.75" customHeight="1">
      <c r="B143" s="50" t="s">
        <v>41</v>
      </c>
      <c r="C143" s="50"/>
      <c r="D143" s="42">
        <f>+'h3'!E135</f>
        <v>-199899.6</v>
      </c>
    </row>
    <row r="144" spans="2:4" ht="30" customHeight="1">
      <c r="B144" s="18"/>
      <c r="C144" s="18"/>
      <c r="D144" s="87"/>
    </row>
    <row r="145" spans="2:4">
      <c r="D145" s="13" t="s">
        <v>140</v>
      </c>
    </row>
    <row r="146" spans="2:4" ht="20.25" customHeight="1">
      <c r="B146" s="253" t="s">
        <v>139</v>
      </c>
      <c r="C146" s="253"/>
      <c r="D146" s="253"/>
    </row>
    <row r="147" spans="2:4">
      <c r="B147" s="254" t="s">
        <v>33</v>
      </c>
      <c r="C147" s="254"/>
      <c r="D147" s="254"/>
    </row>
    <row r="148" spans="2:4">
      <c r="B148" s="16"/>
      <c r="C148" s="16"/>
      <c r="D148" s="16"/>
    </row>
    <row r="149" spans="2:4" ht="17.25" customHeight="1">
      <c r="B149" s="41" t="s">
        <v>35</v>
      </c>
      <c r="C149" s="41" t="s">
        <v>36</v>
      </c>
      <c r="D149" s="11"/>
    </row>
    <row r="150" spans="2:4" ht="47.25" customHeight="1">
      <c r="B150" s="47">
        <f>+'h3'!B121</f>
        <v>1189</v>
      </c>
      <c r="C150" s="47" t="str">
        <f>+'h3'!D121</f>
        <v xml:space="preserve"> Դպրոցների սեյսմիկ անվտանգության մակարդակի բարձրացման ծրագիր</v>
      </c>
      <c r="D150" s="18"/>
    </row>
    <row r="151" spans="2:4" ht="17.25" customHeight="1">
      <c r="B151" s="12"/>
      <c r="C151" s="12"/>
      <c r="D151" s="18"/>
    </row>
    <row r="152" spans="2:4" ht="17.25" customHeight="1">
      <c r="B152" s="11" t="s">
        <v>77</v>
      </c>
      <c r="C152" s="10"/>
      <c r="D152" s="13"/>
    </row>
    <row r="153" spans="2:4" ht="51.75">
      <c r="B153" s="38" t="s">
        <v>72</v>
      </c>
      <c r="C153" s="51">
        <f>+'h3'!B121</f>
        <v>1189</v>
      </c>
      <c r="D153" s="32" t="s">
        <v>31</v>
      </c>
    </row>
    <row r="154" spans="2:4">
      <c r="B154" s="38" t="s">
        <v>73</v>
      </c>
      <c r="C154" s="51">
        <f>+'h3'!C123</f>
        <v>12003</v>
      </c>
      <c r="D154" s="45" t="s">
        <v>5</v>
      </c>
    </row>
    <row r="155" spans="2:4" ht="103.5">
      <c r="B155" s="38" t="s">
        <v>37</v>
      </c>
      <c r="C155" s="51" t="str">
        <f>+'h3'!D123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D155" s="86"/>
    </row>
    <row r="156" spans="2:4" ht="120.75">
      <c r="B156" s="38" t="s">
        <v>38</v>
      </c>
      <c r="C156" s="51" t="str">
        <f>+'h1'!D113</f>
        <v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v>
      </c>
      <c r="D156" s="86"/>
    </row>
    <row r="157" spans="2:4">
      <c r="B157" s="38" t="s">
        <v>39</v>
      </c>
      <c r="C157" s="51" t="str">
        <f>+'h1'!D115</f>
        <v xml:space="preserve"> Տրանսֆերտների տրամադրում</v>
      </c>
      <c r="D157" s="86"/>
    </row>
    <row r="158" spans="2:4" ht="34.5">
      <c r="B158" s="38" t="s">
        <v>100</v>
      </c>
      <c r="C158" s="51" t="s">
        <v>93</v>
      </c>
      <c r="D158" s="86"/>
    </row>
    <row r="159" spans="2:4">
      <c r="B159" s="261" t="s">
        <v>40</v>
      </c>
      <c r="C159" s="261"/>
      <c r="D159" s="86"/>
    </row>
    <row r="160" spans="2:4">
      <c r="B160" s="50" t="s">
        <v>41</v>
      </c>
      <c r="C160" s="50"/>
      <c r="D160" s="42">
        <f>+'h3'!E127</f>
        <v>2197760.7999999998</v>
      </c>
    </row>
    <row r="161" spans="2:7" ht="18.75" customHeight="1"/>
    <row r="162" spans="2:7">
      <c r="D162" s="13" t="s">
        <v>213</v>
      </c>
    </row>
    <row r="163" spans="2:7" ht="19.5" customHeight="1">
      <c r="B163" s="258" t="s">
        <v>212</v>
      </c>
      <c r="C163" s="258"/>
      <c r="D163" s="258"/>
      <c r="E163" s="88"/>
      <c r="F163" s="88"/>
      <c r="G163" s="88"/>
    </row>
    <row r="164" spans="2:7">
      <c r="B164" s="254" t="s">
        <v>33</v>
      </c>
      <c r="C164" s="254"/>
      <c r="D164" s="254"/>
    </row>
    <row r="166" spans="2:7">
      <c r="B166" s="34" t="s">
        <v>75</v>
      </c>
      <c r="C166" s="34" t="s">
        <v>76</v>
      </c>
      <c r="D166" s="15"/>
    </row>
    <row r="167" spans="2:7" ht="18" customHeight="1">
      <c r="B167" s="32">
        <v>1023</v>
      </c>
      <c r="C167" s="32" t="s">
        <v>220</v>
      </c>
    </row>
    <row r="168" spans="2:7">
      <c r="B168" s="14"/>
      <c r="C168" s="14"/>
    </row>
    <row r="169" spans="2:7">
      <c r="B169" s="15" t="s">
        <v>34</v>
      </c>
      <c r="C169" s="14"/>
    </row>
    <row r="170" spans="2:7" ht="51.75">
      <c r="B170" s="43" t="s">
        <v>72</v>
      </c>
      <c r="C170" s="37" t="s">
        <v>214</v>
      </c>
      <c r="D170" s="44" t="s">
        <v>51</v>
      </c>
    </row>
    <row r="171" spans="2:7">
      <c r="B171" s="43" t="s">
        <v>73</v>
      </c>
      <c r="C171" s="37" t="s">
        <v>215</v>
      </c>
      <c r="D171" s="40" t="s">
        <v>74</v>
      </c>
    </row>
    <row r="172" spans="2:7" ht="103.5">
      <c r="B172" s="43" t="s">
        <v>37</v>
      </c>
      <c r="C172" s="37" t="s">
        <v>216</v>
      </c>
      <c r="D172" s="38"/>
    </row>
    <row r="173" spans="2:7" ht="51.75">
      <c r="B173" s="43" t="s">
        <v>38</v>
      </c>
      <c r="C173" s="37" t="s">
        <v>217</v>
      </c>
      <c r="D173" s="38"/>
    </row>
    <row r="174" spans="2:7" ht="51.75">
      <c r="B174" s="43" t="s">
        <v>39</v>
      </c>
      <c r="C174" s="37" t="s">
        <v>91</v>
      </c>
      <c r="D174" s="38"/>
    </row>
    <row r="175" spans="2:7" ht="31.5">
      <c r="B175" s="43" t="s">
        <v>218</v>
      </c>
      <c r="C175" s="37" t="s">
        <v>219</v>
      </c>
      <c r="D175" s="38"/>
    </row>
    <row r="176" spans="2:7">
      <c r="B176" s="255" t="s">
        <v>40</v>
      </c>
      <c r="C176" s="255"/>
      <c r="D176" s="38"/>
    </row>
    <row r="177" spans="2:4">
      <c r="B177" s="39" t="s">
        <v>41</v>
      </c>
      <c r="C177" s="38"/>
      <c r="D177" s="36">
        <f>'h2'!H201</f>
        <v>-960000</v>
      </c>
    </row>
  </sheetData>
  <mergeCells count="31">
    <mergeCell ref="B83:C83"/>
    <mergeCell ref="B92:C92"/>
    <mergeCell ref="B101:C101"/>
    <mergeCell ref="B115:C115"/>
    <mergeCell ref="B124:C124"/>
    <mergeCell ref="B129:D129"/>
    <mergeCell ref="B163:D163"/>
    <mergeCell ref="B164:D164"/>
    <mergeCell ref="B176:C176"/>
    <mergeCell ref="B21:C21"/>
    <mergeCell ref="B159:C159"/>
    <mergeCell ref="B38:D38"/>
    <mergeCell ref="B51:C51"/>
    <mergeCell ref="B50:C50"/>
    <mergeCell ref="B141:C141"/>
    <mergeCell ref="B146:D146"/>
    <mergeCell ref="B147:D147"/>
    <mergeCell ref="B60:C60"/>
    <mergeCell ref="B142:C142"/>
    <mergeCell ref="B128:D128"/>
    <mergeCell ref="B74:C74"/>
    <mergeCell ref="B1:D1"/>
    <mergeCell ref="B2:D2"/>
    <mergeCell ref="B3:D3"/>
    <mergeCell ref="B5:D5"/>
    <mergeCell ref="B37:D37"/>
    <mergeCell ref="B7:D7"/>
    <mergeCell ref="B8:D8"/>
    <mergeCell ref="B20:C20"/>
    <mergeCell ref="B31:C31"/>
    <mergeCell ref="B32:C32"/>
  </mergeCells>
  <pageMargins left="0" right="0" top="0" bottom="0" header="0.31496062992125984" footer="0.31496062992125984"/>
  <pageSetup paperSize="9" scale="70" orientation="portrait" horizontalDpi="300" verticalDpi="300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179"/>
  <sheetViews>
    <sheetView zoomScale="90" zoomScaleNormal="90" workbookViewId="0">
      <selection activeCell="I11" sqref="I11"/>
    </sheetView>
  </sheetViews>
  <sheetFormatPr defaultRowHeight="17.25"/>
  <cols>
    <col min="1" max="1" width="6.42578125" style="1" customWidth="1"/>
    <col min="2" max="2" width="37.5703125" style="8" customWidth="1"/>
    <col min="3" max="3" width="63.7109375" style="8" customWidth="1"/>
    <col min="4" max="4" width="39.85546875" style="1" customWidth="1"/>
    <col min="5" max="5" width="10.5703125" style="1" customWidth="1"/>
    <col min="6" max="6" width="16" style="1" customWidth="1"/>
    <col min="7" max="8" width="18.140625" style="1" bestFit="1" customWidth="1"/>
    <col min="9" max="9" width="17.85546875" style="1" bestFit="1" customWidth="1"/>
    <col min="10" max="16384" width="9.140625" style="1"/>
  </cols>
  <sheetData>
    <row r="1" spans="2:4">
      <c r="B1" s="241" t="s">
        <v>143</v>
      </c>
      <c r="C1" s="241"/>
      <c r="D1" s="241"/>
    </row>
    <row r="2" spans="2:4">
      <c r="B2" s="241" t="s">
        <v>32</v>
      </c>
      <c r="C2" s="241"/>
      <c r="D2" s="241"/>
    </row>
    <row r="3" spans="2:4">
      <c r="B3" s="241" t="s">
        <v>0</v>
      </c>
      <c r="C3" s="241"/>
      <c r="D3" s="241"/>
    </row>
    <row r="5" spans="2:4" ht="51.75" customHeight="1">
      <c r="B5" s="252" t="s">
        <v>224</v>
      </c>
      <c r="C5" s="252"/>
      <c r="D5" s="252"/>
    </row>
    <row r="7" spans="2:4">
      <c r="D7" s="90" t="s">
        <v>223</v>
      </c>
    </row>
    <row r="8" spans="2:4">
      <c r="B8" s="253" t="s">
        <v>199</v>
      </c>
      <c r="C8" s="253"/>
      <c r="D8" s="253"/>
    </row>
    <row r="9" spans="2:4">
      <c r="B9" s="254" t="s">
        <v>42</v>
      </c>
      <c r="C9" s="254"/>
      <c r="D9" s="254"/>
    </row>
    <row r="11" spans="2:4">
      <c r="B11" s="34" t="s">
        <v>75</v>
      </c>
      <c r="C11" s="34" t="s">
        <v>76</v>
      </c>
      <c r="D11" s="15"/>
    </row>
    <row r="12" spans="2:4">
      <c r="B12" s="32">
        <v>1018</v>
      </c>
      <c r="C12" s="32" t="s">
        <v>200</v>
      </c>
      <c r="D12" s="8"/>
    </row>
    <row r="13" spans="2:4">
      <c r="B13" s="14"/>
      <c r="C13" s="14"/>
      <c r="D13" s="8"/>
    </row>
    <row r="14" spans="2:4">
      <c r="B14" s="15" t="s">
        <v>34</v>
      </c>
      <c r="C14" s="14"/>
      <c r="D14" s="8"/>
    </row>
    <row r="15" spans="2:4" ht="51.75">
      <c r="B15" s="53" t="s">
        <v>72</v>
      </c>
      <c r="C15" s="55" t="s">
        <v>201</v>
      </c>
      <c r="D15" s="44" t="s">
        <v>51</v>
      </c>
    </row>
    <row r="16" spans="2:4">
      <c r="B16" s="53" t="s">
        <v>73</v>
      </c>
      <c r="C16" s="55" t="s">
        <v>202</v>
      </c>
      <c r="D16" s="40" t="s">
        <v>74</v>
      </c>
    </row>
    <row r="17" spans="2:7" ht="69">
      <c r="B17" s="53" t="s">
        <v>37</v>
      </c>
      <c r="C17" s="55" t="s">
        <v>203</v>
      </c>
      <c r="D17" s="38"/>
      <c r="G17" s="81"/>
    </row>
    <row r="18" spans="2:7" ht="51.75">
      <c r="B18" s="53" t="s">
        <v>38</v>
      </c>
      <c r="C18" s="55" t="s">
        <v>204</v>
      </c>
      <c r="D18" s="38"/>
    </row>
    <row r="19" spans="2:7">
      <c r="B19" s="53" t="s">
        <v>39</v>
      </c>
      <c r="C19" s="55" t="s">
        <v>165</v>
      </c>
      <c r="D19" s="38"/>
    </row>
    <row r="20" spans="2:7" ht="34.5">
      <c r="B20" s="53" t="s">
        <v>205</v>
      </c>
      <c r="C20" s="55" t="s">
        <v>93</v>
      </c>
      <c r="D20" s="38"/>
    </row>
    <row r="21" spans="2:7">
      <c r="B21" s="269" t="s">
        <v>40</v>
      </c>
      <c r="C21" s="270"/>
      <c r="D21" s="38"/>
    </row>
    <row r="22" spans="2:7" ht="36.75" customHeight="1">
      <c r="B22" s="259" t="s">
        <v>226</v>
      </c>
      <c r="C22" s="260"/>
      <c r="D22" s="56">
        <v>-100</v>
      </c>
    </row>
    <row r="23" spans="2:7">
      <c r="B23" s="39" t="s">
        <v>41</v>
      </c>
      <c r="C23" s="38"/>
      <c r="D23" s="36">
        <f>'h3'!E21</f>
        <v>-30750.400000000001</v>
      </c>
    </row>
    <row r="24" spans="2:7">
      <c r="B24" s="27"/>
      <c r="C24" s="27"/>
      <c r="D24" s="27"/>
    </row>
    <row r="25" spans="2:7" ht="51.75">
      <c r="B25" s="57" t="s">
        <v>72</v>
      </c>
      <c r="C25" s="55" t="s">
        <v>201</v>
      </c>
      <c r="D25" s="44" t="s">
        <v>51</v>
      </c>
    </row>
    <row r="26" spans="2:7">
      <c r="B26" s="57" t="s">
        <v>73</v>
      </c>
      <c r="C26" s="55" t="s">
        <v>206</v>
      </c>
      <c r="D26" s="40" t="s">
        <v>74</v>
      </c>
    </row>
    <row r="27" spans="2:7" ht="86.25">
      <c r="B27" s="57" t="s">
        <v>37</v>
      </c>
      <c r="C27" s="55" t="s">
        <v>207</v>
      </c>
      <c r="D27" s="38"/>
    </row>
    <row r="28" spans="2:7" ht="86.25">
      <c r="B28" s="57" t="s">
        <v>38</v>
      </c>
      <c r="C28" s="55" t="s">
        <v>208</v>
      </c>
      <c r="D28" s="38"/>
    </row>
    <row r="29" spans="2:7" ht="51.75">
      <c r="B29" s="57" t="s">
        <v>39</v>
      </c>
      <c r="C29" s="55" t="s">
        <v>209</v>
      </c>
      <c r="D29" s="38"/>
    </row>
    <row r="30" spans="2:7" ht="34.5">
      <c r="B30" s="57" t="s">
        <v>205</v>
      </c>
      <c r="C30" s="55" t="s">
        <v>210</v>
      </c>
      <c r="D30" s="38"/>
    </row>
    <row r="31" spans="2:7">
      <c r="B31" s="261" t="s">
        <v>40</v>
      </c>
      <c r="C31" s="261"/>
      <c r="D31" s="38"/>
    </row>
    <row r="32" spans="2:7">
      <c r="B32" s="259" t="s">
        <v>211</v>
      </c>
      <c r="C32" s="260"/>
      <c r="D32" s="83">
        <v>-1</v>
      </c>
    </row>
    <row r="33" spans="2:4">
      <c r="B33" s="39" t="s">
        <v>41</v>
      </c>
      <c r="C33" s="38"/>
      <c r="D33" s="36">
        <f>'h2'!H31</f>
        <v>-154522.5</v>
      </c>
    </row>
    <row r="36" spans="2:4">
      <c r="D36" s="90" t="s">
        <v>78</v>
      </c>
    </row>
    <row r="37" spans="2:4">
      <c r="B37" s="253" t="s">
        <v>48</v>
      </c>
      <c r="C37" s="253"/>
      <c r="D37" s="253"/>
    </row>
    <row r="38" spans="2:4">
      <c r="B38" s="254" t="s">
        <v>42</v>
      </c>
      <c r="C38" s="254"/>
      <c r="D38" s="254"/>
    </row>
    <row r="39" spans="2:4" ht="17.25" customHeight="1">
      <c r="B39" s="3"/>
      <c r="C39" s="3"/>
      <c r="D39" s="3"/>
    </row>
    <row r="40" spans="2:4" ht="18" customHeight="1">
      <c r="B40" s="41" t="s">
        <v>35</v>
      </c>
      <c r="C40" s="41" t="s">
        <v>36</v>
      </c>
      <c r="D40" s="3"/>
    </row>
    <row r="41" spans="2:4" ht="37.5" customHeight="1">
      <c r="B41" s="47">
        <f>+'h4'!B65</f>
        <v>1049</v>
      </c>
      <c r="C41" s="47" t="str">
        <f>+'h4'!C65</f>
        <v xml:space="preserve"> Ճանապարհային ցանցի բարելավում</v>
      </c>
      <c r="D41" s="3"/>
    </row>
    <row r="42" spans="2:4" ht="37.5" customHeight="1">
      <c r="B42" s="91" t="s">
        <v>34</v>
      </c>
      <c r="C42" s="92"/>
      <c r="D42" s="3"/>
    </row>
    <row r="43" spans="2:4" ht="62.25" customHeight="1">
      <c r="B43" s="43" t="s">
        <v>72</v>
      </c>
      <c r="C43" s="37" t="s">
        <v>239</v>
      </c>
      <c r="D43" s="44" t="s">
        <v>51</v>
      </c>
    </row>
    <row r="44" spans="2:4" ht="19.5" customHeight="1">
      <c r="B44" s="43" t="s">
        <v>73</v>
      </c>
      <c r="C44" s="37" t="s">
        <v>240</v>
      </c>
      <c r="D44" s="40" t="s">
        <v>74</v>
      </c>
    </row>
    <row r="45" spans="2:4" ht="78.75" customHeight="1">
      <c r="B45" s="43" t="s">
        <v>37</v>
      </c>
      <c r="C45" s="37" t="s">
        <v>241</v>
      </c>
      <c r="D45" s="38"/>
    </row>
    <row r="46" spans="2:4" ht="44.25" customHeight="1">
      <c r="B46" s="43" t="s">
        <v>38</v>
      </c>
      <c r="C46" s="37" t="s">
        <v>164</v>
      </c>
      <c r="D46" s="38"/>
    </row>
    <row r="47" spans="2:4" ht="27" customHeight="1">
      <c r="B47" s="43" t="s">
        <v>39</v>
      </c>
      <c r="C47" s="37" t="s">
        <v>165</v>
      </c>
      <c r="D47" s="38"/>
    </row>
    <row r="48" spans="2:4" ht="31.5">
      <c r="B48" s="43" t="s">
        <v>100</v>
      </c>
      <c r="C48" s="37" t="s">
        <v>93</v>
      </c>
      <c r="D48" s="38"/>
    </row>
    <row r="49" spans="2:4" ht="17.25" customHeight="1">
      <c r="B49" s="263" t="s">
        <v>40</v>
      </c>
      <c r="C49" s="263"/>
      <c r="D49" s="38"/>
    </row>
    <row r="50" spans="2:4" ht="17.25" customHeight="1">
      <c r="B50" s="39" t="s">
        <v>41</v>
      </c>
      <c r="C50" s="38"/>
      <c r="D50" s="36">
        <f>+'h4'!D75</f>
        <v>-5300</v>
      </c>
    </row>
    <row r="51" spans="2:4" ht="21.75" customHeight="1">
      <c r="B51" s="15"/>
      <c r="C51" s="14"/>
      <c r="D51" s="8"/>
    </row>
    <row r="52" spans="2:4" ht="54.75" customHeight="1">
      <c r="B52" s="43" t="s">
        <v>72</v>
      </c>
      <c r="C52" s="37" t="s">
        <v>239</v>
      </c>
      <c r="D52" s="44" t="s">
        <v>51</v>
      </c>
    </row>
    <row r="53" spans="2:4" ht="19.5" customHeight="1">
      <c r="B53" s="43" t="s">
        <v>73</v>
      </c>
      <c r="C53" s="37" t="s">
        <v>242</v>
      </c>
      <c r="D53" s="40" t="s">
        <v>74</v>
      </c>
    </row>
    <row r="54" spans="2:4" ht="51.75">
      <c r="B54" s="43" t="s">
        <v>37</v>
      </c>
      <c r="C54" s="37" t="s">
        <v>243</v>
      </c>
      <c r="D54" s="38"/>
    </row>
    <row r="55" spans="2:4" ht="34.5">
      <c r="B55" s="43" t="s">
        <v>38</v>
      </c>
      <c r="C55" s="37" t="s">
        <v>164</v>
      </c>
      <c r="D55" s="38"/>
    </row>
    <row r="56" spans="2:4" ht="27" customHeight="1">
      <c r="B56" s="43" t="s">
        <v>39</v>
      </c>
      <c r="C56" s="37" t="s">
        <v>165</v>
      </c>
      <c r="D56" s="38"/>
    </row>
    <row r="57" spans="2:4" ht="31.5">
      <c r="B57" s="43" t="s">
        <v>100</v>
      </c>
      <c r="C57" s="37" t="s">
        <v>93</v>
      </c>
      <c r="D57" s="38"/>
    </row>
    <row r="58" spans="2:4" ht="17.25" customHeight="1">
      <c r="B58" s="263" t="s">
        <v>40</v>
      </c>
      <c r="C58" s="263"/>
      <c r="D58" s="38"/>
    </row>
    <row r="59" spans="2:4" ht="17.25" customHeight="1">
      <c r="B59" s="39" t="s">
        <v>41</v>
      </c>
      <c r="C59" s="38"/>
      <c r="D59" s="36">
        <f>+'h4'!D84</f>
        <v>-15000</v>
      </c>
    </row>
    <row r="60" spans="2:4" ht="21.75" customHeight="1">
      <c r="B60" s="15"/>
      <c r="C60" s="14"/>
      <c r="D60" s="8"/>
    </row>
    <row r="61" spans="2:4" ht="62.25" customHeight="1">
      <c r="B61" s="43" t="s">
        <v>72</v>
      </c>
      <c r="C61" s="37" t="s">
        <v>239</v>
      </c>
      <c r="D61" s="44" t="s">
        <v>51</v>
      </c>
    </row>
    <row r="62" spans="2:4" ht="19.5" customHeight="1">
      <c r="B62" s="43" t="s">
        <v>73</v>
      </c>
      <c r="C62" s="37" t="s">
        <v>244</v>
      </c>
      <c r="D62" s="40" t="s">
        <v>74</v>
      </c>
    </row>
    <row r="63" spans="2:4" ht="78.75" customHeight="1">
      <c r="B63" s="43" t="s">
        <v>37</v>
      </c>
      <c r="C63" s="37" t="s">
        <v>245</v>
      </c>
      <c r="D63" s="38"/>
    </row>
    <row r="64" spans="2:4" ht="44.25" customHeight="1">
      <c r="B64" s="43" t="s">
        <v>38</v>
      </c>
      <c r="C64" s="37" t="s">
        <v>164</v>
      </c>
      <c r="D64" s="38"/>
    </row>
    <row r="65" spans="2:4" ht="27" customHeight="1">
      <c r="B65" s="43" t="s">
        <v>39</v>
      </c>
      <c r="C65" s="37" t="s">
        <v>165</v>
      </c>
      <c r="D65" s="38"/>
    </row>
    <row r="66" spans="2:4" ht="31.5">
      <c r="B66" s="43" t="s">
        <v>100</v>
      </c>
      <c r="C66" s="37" t="s">
        <v>93</v>
      </c>
      <c r="D66" s="38"/>
    </row>
    <row r="67" spans="2:4" ht="17.25" customHeight="1">
      <c r="B67" s="263" t="s">
        <v>40</v>
      </c>
      <c r="C67" s="263"/>
      <c r="D67" s="38"/>
    </row>
    <row r="68" spans="2:4" ht="17.25" customHeight="1">
      <c r="B68" s="39" t="s">
        <v>41</v>
      </c>
      <c r="C68" s="38"/>
      <c r="D68" s="36">
        <f>+'h4'!D93</f>
        <v>-25000</v>
      </c>
    </row>
    <row r="69" spans="2:4" ht="21.75" customHeight="1">
      <c r="B69" s="15"/>
      <c r="C69" s="14"/>
      <c r="D69" s="8"/>
    </row>
    <row r="70" spans="2:4" ht="62.25" customHeight="1">
      <c r="B70" s="43" t="s">
        <v>72</v>
      </c>
      <c r="C70" s="37" t="s">
        <v>239</v>
      </c>
      <c r="D70" s="44" t="s">
        <v>51</v>
      </c>
    </row>
    <row r="71" spans="2:4" ht="19.5" customHeight="1">
      <c r="B71" s="43" t="s">
        <v>73</v>
      </c>
      <c r="C71" s="37" t="s">
        <v>246</v>
      </c>
      <c r="D71" s="40" t="s">
        <v>74</v>
      </c>
    </row>
    <row r="72" spans="2:4" ht="51.75">
      <c r="B72" s="43" t="s">
        <v>37</v>
      </c>
      <c r="C72" s="37" t="s">
        <v>247</v>
      </c>
      <c r="D72" s="38"/>
    </row>
    <row r="73" spans="2:4" ht="44.25" customHeight="1">
      <c r="B73" s="43" t="s">
        <v>38</v>
      </c>
      <c r="C73" s="37" t="s">
        <v>166</v>
      </c>
      <c r="D73" s="38"/>
    </row>
    <row r="74" spans="2:4" ht="34.5">
      <c r="B74" s="43" t="s">
        <v>39</v>
      </c>
      <c r="C74" s="37" t="s">
        <v>167</v>
      </c>
      <c r="D74" s="38"/>
    </row>
    <row r="75" spans="2:4" ht="31.5">
      <c r="B75" s="43" t="s">
        <v>100</v>
      </c>
      <c r="C75" s="37" t="s">
        <v>93</v>
      </c>
      <c r="D75" s="38"/>
    </row>
    <row r="76" spans="2:4" ht="17.25" customHeight="1">
      <c r="B76" s="263" t="s">
        <v>40</v>
      </c>
      <c r="C76" s="263"/>
      <c r="D76" s="38"/>
    </row>
    <row r="77" spans="2:4" ht="17.25" customHeight="1">
      <c r="B77" s="39" t="s">
        <v>41</v>
      </c>
      <c r="C77" s="38"/>
      <c r="D77" s="36">
        <f>+'h4'!D102</f>
        <v>-233000</v>
      </c>
    </row>
    <row r="78" spans="2:4" ht="37.5" customHeight="1">
      <c r="B78" s="92"/>
      <c r="C78" s="92"/>
      <c r="D78" s="3"/>
    </row>
    <row r="79" spans="2:4" ht="17.25" customHeight="1">
      <c r="B79" s="41" t="s">
        <v>35</v>
      </c>
      <c r="C79" s="41" t="s">
        <v>36</v>
      </c>
      <c r="D79" s="11"/>
    </row>
    <row r="80" spans="2:4" ht="47.25" customHeight="1">
      <c r="B80" s="47">
        <f>+'h4'!B150</f>
        <v>1189</v>
      </c>
      <c r="C80" s="47" t="str">
        <f>+'h4'!C150</f>
        <v xml:space="preserve"> Դպրոցների սեյսմիկ անվտանգության մակարդակի բարձրացման ծրագիր</v>
      </c>
      <c r="D80" s="18"/>
    </row>
    <row r="81" spans="2:4" ht="17.25" customHeight="1">
      <c r="B81" s="12"/>
      <c r="C81" s="12"/>
      <c r="D81" s="3"/>
    </row>
    <row r="82" spans="2:4" ht="17.25" customHeight="1">
      <c r="B82" s="11" t="s">
        <v>77</v>
      </c>
      <c r="C82" s="10"/>
      <c r="D82" s="93"/>
    </row>
    <row r="83" spans="2:4" ht="54" customHeight="1">
      <c r="B83" s="38" t="s">
        <v>72</v>
      </c>
      <c r="C83" s="51">
        <f>+'h4'!C153</f>
        <v>1189</v>
      </c>
      <c r="D83" s="94" t="s">
        <v>31</v>
      </c>
    </row>
    <row r="84" spans="2:4" ht="32.25" customHeight="1">
      <c r="B84" s="38" t="s">
        <v>73</v>
      </c>
      <c r="C84" s="51">
        <f>+'h4'!C154</f>
        <v>12003</v>
      </c>
      <c r="D84" s="45" t="s">
        <v>5</v>
      </c>
    </row>
    <row r="85" spans="2:4" ht="86.25">
      <c r="B85" s="38" t="s">
        <v>37</v>
      </c>
      <c r="C85" s="51" t="str">
        <f>+'h4'!C155</f>
        <v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v>
      </c>
      <c r="D85" s="95"/>
    </row>
    <row r="86" spans="2:4" ht="103.5">
      <c r="B86" s="38" t="s">
        <v>38</v>
      </c>
      <c r="C86" s="51" t="str">
        <f>+'h4'!C156</f>
        <v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v>
      </c>
      <c r="D86" s="95"/>
    </row>
    <row r="87" spans="2:4" ht="26.25" customHeight="1">
      <c r="B87" s="38" t="s">
        <v>39</v>
      </c>
      <c r="C87" s="51" t="str">
        <f>+'h4'!C157</f>
        <v xml:space="preserve"> Տրանսֆերտների տրամադրում</v>
      </c>
      <c r="D87" s="95"/>
    </row>
    <row r="88" spans="2:4" ht="34.5">
      <c r="B88" s="38" t="s">
        <v>100</v>
      </c>
      <c r="C88" s="51" t="s">
        <v>93</v>
      </c>
      <c r="D88" s="95"/>
    </row>
    <row r="89" spans="2:4" ht="27.75" customHeight="1">
      <c r="B89" s="261" t="s">
        <v>40</v>
      </c>
      <c r="C89" s="261"/>
      <c r="D89" s="95"/>
    </row>
    <row r="90" spans="2:4" ht="33.75" customHeight="1">
      <c r="B90" s="50" t="s">
        <v>41</v>
      </c>
      <c r="C90" s="50"/>
      <c r="D90" s="49">
        <f>+'h3'!E123</f>
        <v>2197760.7999999998</v>
      </c>
    </row>
    <row r="91" spans="2:4" ht="18.75" customHeight="1"/>
    <row r="92" spans="2:4">
      <c r="D92" s="90" t="s">
        <v>142</v>
      </c>
    </row>
    <row r="93" spans="2:4" ht="27.75" customHeight="1">
      <c r="B93" s="253" t="s">
        <v>141</v>
      </c>
      <c r="C93" s="253"/>
      <c r="D93" s="253"/>
    </row>
    <row r="94" spans="2:4">
      <c r="B94" s="254" t="s">
        <v>42</v>
      </c>
      <c r="C94" s="254"/>
      <c r="D94" s="254"/>
    </row>
    <row r="95" spans="2:4" ht="17.25" customHeight="1">
      <c r="B95" s="3"/>
      <c r="C95" s="3"/>
      <c r="D95" s="3"/>
    </row>
    <row r="96" spans="2:4" ht="18" customHeight="1">
      <c r="B96" s="41" t="s">
        <v>35</v>
      </c>
      <c r="C96" s="41" t="s">
        <v>36</v>
      </c>
      <c r="D96" s="3"/>
    </row>
    <row r="97" spans="2:4">
      <c r="B97" s="47">
        <f>+'h3'!B133</f>
        <v>1190</v>
      </c>
      <c r="C97" s="47" t="str">
        <f>+'h3'!D133</f>
        <v xml:space="preserve"> Զբոսաշրջության զարգացման ծրագիր</v>
      </c>
      <c r="D97" s="3"/>
    </row>
    <row r="98" spans="2:4" ht="17.25" customHeight="1">
      <c r="B98" s="11"/>
      <c r="C98" s="10"/>
      <c r="D98" s="3"/>
    </row>
    <row r="99" spans="2:4" ht="17.25" customHeight="1">
      <c r="B99" s="11" t="s">
        <v>77</v>
      </c>
      <c r="C99" s="10"/>
      <c r="D99" s="2" t="s">
        <v>99</v>
      </c>
    </row>
    <row r="100" spans="2:4" ht="67.5" customHeight="1">
      <c r="B100" s="38" t="s">
        <v>72</v>
      </c>
      <c r="C100" s="51">
        <f>+'h4'!C135</f>
        <v>1190</v>
      </c>
      <c r="D100" s="94" t="s">
        <v>149</v>
      </c>
    </row>
    <row r="101" spans="2:4">
      <c r="B101" s="38" t="s">
        <v>73</v>
      </c>
      <c r="C101" s="51" t="str">
        <f>+'h4'!C136</f>
        <v xml:space="preserve"> 12001</v>
      </c>
      <c r="D101" s="45" t="s">
        <v>5</v>
      </c>
    </row>
    <row r="102" spans="2:4" ht="103.5">
      <c r="B102" s="38" t="s">
        <v>37</v>
      </c>
      <c r="C102" s="51" t="str">
        <f>+'h4'!C137</f>
        <v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v>
      </c>
      <c r="D102" s="95"/>
    </row>
    <row r="103" spans="2:4" ht="86.25">
      <c r="B103" s="38" t="s">
        <v>38</v>
      </c>
      <c r="C103" s="51" t="str">
        <f>+'h4'!C138</f>
        <v xml:space="preserve"> Ընտրված մարզերում զբոսաշրջության հետ կապված ենթակառուցվածքների, այդ թվում` ճանապարհների, ավտոկայանատեղերի, ջրամատակարարման համակարգերի, լուսավորության վերանորոգում և նորովի կառուցում</v>
      </c>
      <c r="D103" s="95"/>
    </row>
    <row r="104" spans="2:4">
      <c r="B104" s="38" t="s">
        <v>39</v>
      </c>
      <c r="C104" s="51" t="str">
        <f>+'h4'!C139</f>
        <v xml:space="preserve"> Տրանսֆերտների տրամադրում</v>
      </c>
      <c r="D104" s="95"/>
    </row>
    <row r="105" spans="2:4" ht="34.5">
      <c r="B105" s="38" t="s">
        <v>100</v>
      </c>
      <c r="C105" s="51" t="s">
        <v>93</v>
      </c>
      <c r="D105" s="95"/>
    </row>
    <row r="106" spans="2:4" ht="27.75" customHeight="1">
      <c r="B106" s="261" t="s">
        <v>40</v>
      </c>
      <c r="C106" s="261"/>
      <c r="D106" s="95"/>
    </row>
    <row r="107" spans="2:4" ht="51" customHeight="1">
      <c r="B107" s="264" t="s">
        <v>148</v>
      </c>
      <c r="C107" s="264"/>
      <c r="D107" s="52">
        <v>1</v>
      </c>
    </row>
    <row r="108" spans="2:4" ht="33.75" customHeight="1">
      <c r="B108" s="50" t="s">
        <v>41</v>
      </c>
      <c r="C108" s="50"/>
      <c r="D108" s="49">
        <f>+'h3'!E135</f>
        <v>-199899.6</v>
      </c>
    </row>
    <row r="109" spans="2:4" ht="17.25" customHeight="1">
      <c r="B109" s="11"/>
      <c r="C109" s="10"/>
      <c r="D109" s="3"/>
    </row>
    <row r="110" spans="2:4" ht="17.25" customHeight="1">
      <c r="B110" s="11"/>
      <c r="C110" s="10"/>
      <c r="D110" s="3"/>
    </row>
    <row r="111" spans="2:4">
      <c r="B111" s="96"/>
      <c r="C111" s="16"/>
      <c r="D111" s="97" t="s">
        <v>95</v>
      </c>
    </row>
    <row r="112" spans="2:4">
      <c r="B112" s="96"/>
      <c r="C112" s="16"/>
      <c r="D112" s="97"/>
    </row>
    <row r="113" spans="2:4" s="5" customFormat="1" ht="21" customHeight="1">
      <c r="B113" s="98" t="s">
        <v>96</v>
      </c>
      <c r="C113" s="98"/>
      <c r="D113" s="99"/>
    </row>
    <row r="114" spans="2:4" ht="20.25" customHeight="1">
      <c r="B114" s="98" t="s">
        <v>97</v>
      </c>
    </row>
    <row r="115" spans="2:4">
      <c r="B115" s="14"/>
      <c r="C115" s="14"/>
      <c r="D115" s="7"/>
    </row>
    <row r="116" spans="2:4">
      <c r="B116" s="34" t="s">
        <v>75</v>
      </c>
      <c r="C116" s="34" t="s">
        <v>76</v>
      </c>
      <c r="D116" s="5"/>
    </row>
    <row r="117" spans="2:4">
      <c r="B117" s="32">
        <v>1004</v>
      </c>
      <c r="C117" s="32" t="s">
        <v>81</v>
      </c>
    </row>
    <row r="118" spans="2:4">
      <c r="B118" s="14"/>
      <c r="C118" s="14"/>
    </row>
    <row r="119" spans="2:4">
      <c r="B119" s="15" t="s">
        <v>34</v>
      </c>
      <c r="C119" s="14"/>
    </row>
    <row r="120" spans="2:4" ht="51.75">
      <c r="B120" s="46" t="s">
        <v>72</v>
      </c>
      <c r="C120" s="100" t="str">
        <f>+'h4'!C44</f>
        <v xml:space="preserve"> 1004 </v>
      </c>
      <c r="D120" s="44" t="s">
        <v>51</v>
      </c>
    </row>
    <row r="121" spans="2:4">
      <c r="B121" s="46" t="s">
        <v>73</v>
      </c>
      <c r="C121" s="100" t="str">
        <f>+'h4'!C45</f>
        <v xml:space="preserve"> 31005 </v>
      </c>
      <c r="D121" s="89" t="s">
        <v>74</v>
      </c>
    </row>
    <row r="122" spans="2:4" ht="99" customHeight="1">
      <c r="B122" s="46" t="s">
        <v>37</v>
      </c>
      <c r="C122" s="100" t="str">
        <f>+'h4'!C46</f>
        <v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 </v>
      </c>
      <c r="D122" s="53"/>
    </row>
    <row r="123" spans="2:4" ht="58.5" customHeight="1">
      <c r="B123" s="46" t="s">
        <v>38</v>
      </c>
      <c r="C123" s="100" t="str">
        <f>+'h4'!C47</f>
        <v xml:space="preserve"> Եվրասիական զարգացման բանկի աջակցությամբ իրականացվող ոռոգման համակարգերի զարգացման ծրագիր </v>
      </c>
      <c r="D123" s="53"/>
    </row>
    <row r="124" spans="2:4" ht="42.75" customHeight="1">
      <c r="B124" s="46" t="s">
        <v>39</v>
      </c>
      <c r="C124" s="100" t="str">
        <f>+'h4'!C48</f>
        <v xml:space="preserve"> Պետական մարմինների կողմից օգտագործվող ոչ ֆինանսական ակտիվների հետ գործառնություններ </v>
      </c>
      <c r="D124" s="53"/>
    </row>
    <row r="125" spans="2:4" ht="51.75">
      <c r="B125" s="46" t="s">
        <v>92</v>
      </c>
      <c r="C125" s="100" t="str">
        <f>+'h4'!C49</f>
        <v xml:space="preserve"> Մասնագիտացված միավոր </v>
      </c>
      <c r="D125" s="53"/>
    </row>
    <row r="126" spans="2:4">
      <c r="B126" s="263" t="s">
        <v>40</v>
      </c>
      <c r="C126" s="263"/>
      <c r="D126" s="53"/>
    </row>
    <row r="127" spans="2:4" ht="17.25" customHeight="1">
      <c r="B127" s="262" t="s">
        <v>147</v>
      </c>
      <c r="C127" s="262"/>
      <c r="D127" s="36">
        <v>-0.8</v>
      </c>
    </row>
    <row r="128" spans="2:4">
      <c r="B128" s="101" t="s">
        <v>41</v>
      </c>
      <c r="C128" s="38"/>
      <c r="D128" s="54">
        <f>+'h3'!E43</f>
        <v>-62370</v>
      </c>
    </row>
    <row r="129" spans="2:4">
      <c r="B129" s="15"/>
      <c r="C129" s="14"/>
      <c r="D129" s="17"/>
    </row>
    <row r="130" spans="2:4">
      <c r="B130" s="15"/>
      <c r="C130" s="14"/>
    </row>
    <row r="131" spans="2:4" ht="69" customHeight="1">
      <c r="B131" s="102" t="s">
        <v>72</v>
      </c>
      <c r="C131" s="103" t="s">
        <v>94</v>
      </c>
      <c r="D131" s="104" t="s">
        <v>51</v>
      </c>
    </row>
    <row r="132" spans="2:4">
      <c r="B132" s="102" t="s">
        <v>73</v>
      </c>
      <c r="C132" s="103" t="s">
        <v>105</v>
      </c>
      <c r="D132" s="105" t="s">
        <v>74</v>
      </c>
    </row>
    <row r="133" spans="2:4" ht="86.25">
      <c r="B133" s="102" t="s">
        <v>37</v>
      </c>
      <c r="C133" s="103" t="s">
        <v>103</v>
      </c>
      <c r="D133" s="106"/>
    </row>
    <row r="134" spans="2:4" ht="86.25" customHeight="1">
      <c r="B134" s="102" t="s">
        <v>38</v>
      </c>
      <c r="C134" s="103" t="s">
        <v>104</v>
      </c>
      <c r="D134" s="106"/>
    </row>
    <row r="135" spans="2:4" ht="34.5">
      <c r="B135" s="102" t="s">
        <v>39</v>
      </c>
      <c r="C135" s="103" t="s">
        <v>91</v>
      </c>
      <c r="D135" s="106"/>
    </row>
    <row r="136" spans="2:4" ht="51.75">
      <c r="B136" s="102" t="s">
        <v>92</v>
      </c>
      <c r="C136" s="103" t="s">
        <v>93</v>
      </c>
      <c r="D136" s="106"/>
    </row>
    <row r="137" spans="2:4">
      <c r="B137" s="268" t="s">
        <v>40</v>
      </c>
      <c r="C137" s="268"/>
      <c r="D137" s="106"/>
    </row>
    <row r="138" spans="2:4">
      <c r="B138" s="107" t="s">
        <v>41</v>
      </c>
      <c r="C138" s="108"/>
      <c r="D138" s="26">
        <f>+'h3'!E52</f>
        <v>-179880</v>
      </c>
    </row>
    <row r="139" spans="2:4">
      <c r="B139" s="15"/>
      <c r="C139" s="14"/>
    </row>
    <row r="140" spans="2:4">
      <c r="B140" s="34" t="s">
        <v>75</v>
      </c>
      <c r="C140" s="34" t="s">
        <v>76</v>
      </c>
      <c r="D140" s="5"/>
    </row>
    <row r="141" spans="2:4">
      <c r="B141" s="32">
        <f>+'h4'!B106</f>
        <v>1072</v>
      </c>
      <c r="C141" s="32" t="str">
        <f>+'h4'!C106</f>
        <v xml:space="preserve"> Ջրամատակարարաման և ջրահեռացման բարելավում</v>
      </c>
    </row>
    <row r="142" spans="2:4">
      <c r="B142" s="9"/>
      <c r="C142" s="9"/>
    </row>
    <row r="143" spans="2:4" ht="17.25" customHeight="1">
      <c r="B143" s="15" t="s">
        <v>34</v>
      </c>
      <c r="C143" s="14"/>
      <c r="D143" s="8"/>
    </row>
    <row r="144" spans="2:4" ht="60" customHeight="1">
      <c r="B144" s="46" t="s">
        <v>72</v>
      </c>
      <c r="C144" s="100" t="str">
        <f>+'h4'!C109</f>
        <v xml:space="preserve"> 1072 </v>
      </c>
      <c r="D144" s="44" t="s">
        <v>51</v>
      </c>
    </row>
    <row r="145" spans="2:4" ht="22.5" customHeight="1">
      <c r="B145" s="46" t="s">
        <v>73</v>
      </c>
      <c r="C145" s="100" t="str">
        <f>+'h4'!C110</f>
        <v xml:space="preserve"> 31001 </v>
      </c>
      <c r="D145" s="40" t="s">
        <v>74</v>
      </c>
    </row>
    <row r="146" spans="2:4" ht="106.5" customHeight="1">
      <c r="B146" s="46" t="s">
        <v>37</v>
      </c>
      <c r="C146" s="100" t="str">
        <f>+'h4'!C111</f>
        <v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v>
      </c>
      <c r="D146" s="38"/>
    </row>
    <row r="147" spans="2:4" ht="72.75" customHeight="1">
      <c r="B147" s="46" t="s">
        <v>38</v>
      </c>
      <c r="C147" s="100" t="str">
        <f>+'h4'!C112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 </v>
      </c>
      <c r="D147" s="38"/>
    </row>
    <row r="148" spans="2:4" ht="46.5" customHeight="1">
      <c r="B148" s="46" t="s">
        <v>39</v>
      </c>
      <c r="C148" s="100" t="str">
        <f>+'h4'!C113</f>
        <v xml:space="preserve"> Պետական մարմինների կողմից օգտագործվող ոչ ֆինանսական ակտիվների հետ գործառնություններ </v>
      </c>
      <c r="D148" s="38"/>
    </row>
    <row r="149" spans="2:4" ht="51.75">
      <c r="B149" s="46" t="s">
        <v>92</v>
      </c>
      <c r="C149" s="100" t="s">
        <v>93</v>
      </c>
      <c r="D149" s="38"/>
    </row>
    <row r="150" spans="2:4" ht="17.25" customHeight="1">
      <c r="B150" s="263" t="s">
        <v>40</v>
      </c>
      <c r="C150" s="263"/>
      <c r="D150" s="38"/>
    </row>
    <row r="151" spans="2:4" ht="17.25" customHeight="1">
      <c r="B151" s="39" t="s">
        <v>41</v>
      </c>
      <c r="C151" s="38"/>
      <c r="D151" s="36">
        <f>+'h3'!E102</f>
        <v>-226038.3</v>
      </c>
    </row>
    <row r="152" spans="2:4" ht="17.25" customHeight="1">
      <c r="B152" s="15"/>
      <c r="C152" s="14"/>
      <c r="D152" s="8"/>
    </row>
    <row r="153" spans="2:4" ht="66.75" customHeight="1">
      <c r="B153" s="46" t="s">
        <v>72</v>
      </c>
      <c r="C153" s="46" t="str">
        <f>+'h4'!C118</f>
        <v xml:space="preserve"> 1072 </v>
      </c>
      <c r="D153" s="44" t="s">
        <v>51</v>
      </c>
    </row>
    <row r="154" spans="2:4" ht="30" customHeight="1">
      <c r="B154" s="46" t="s">
        <v>73</v>
      </c>
      <c r="C154" s="46" t="str">
        <f>+'h4'!C119</f>
        <v xml:space="preserve"> 31002 </v>
      </c>
      <c r="D154" s="40" t="s">
        <v>74</v>
      </c>
    </row>
    <row r="155" spans="2:4" ht="100.5" customHeight="1">
      <c r="B155" s="46" t="s">
        <v>37</v>
      </c>
      <c r="C155" s="46" t="str">
        <f>+'h4'!C120</f>
        <v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 </v>
      </c>
      <c r="D155" s="38"/>
    </row>
    <row r="156" spans="2:4" ht="75" customHeight="1">
      <c r="B156" s="46" t="s">
        <v>38</v>
      </c>
      <c r="C156" s="46" t="str">
        <f>+'h4'!C121</f>
        <v xml:space="preserve"> 6 քաղաքների և 37 գյուղական բնակավայրերի ջրամատակարարման և ջրահեռացման համակարգերի հատվածների հրատապ (մասնակի) վերականգնման աշխատանքներ </v>
      </c>
      <c r="D156" s="38"/>
    </row>
    <row r="157" spans="2:4" ht="47.25" customHeight="1">
      <c r="B157" s="46" t="s">
        <v>39</v>
      </c>
      <c r="C157" s="46" t="str">
        <f>+'h4'!C122</f>
        <v xml:space="preserve"> Պետական մարմինների կողմից օգտագործվող ոչ ֆինանսական ակտիվների հետ գործառնություններ </v>
      </c>
      <c r="D157" s="38"/>
    </row>
    <row r="158" spans="2:4" ht="51.75">
      <c r="B158" s="46" t="s">
        <v>92</v>
      </c>
      <c r="C158" s="46" t="s">
        <v>93</v>
      </c>
      <c r="D158" s="38"/>
    </row>
    <row r="159" spans="2:4" ht="22.5" customHeight="1">
      <c r="B159" s="263" t="s">
        <v>40</v>
      </c>
      <c r="C159" s="263"/>
      <c r="D159" s="38"/>
    </row>
    <row r="160" spans="2:4" ht="23.25" customHeight="1">
      <c r="B160" s="39" t="s">
        <v>41</v>
      </c>
      <c r="C160" s="38"/>
      <c r="D160" s="36">
        <f>+'h3'!E111</f>
        <v>-106000</v>
      </c>
    </row>
    <row r="162" spans="2:7">
      <c r="B162" s="109"/>
      <c r="C162" s="109"/>
      <c r="D162" s="97" t="s">
        <v>222</v>
      </c>
      <c r="E162" s="109"/>
      <c r="F162" s="109"/>
      <c r="G162" s="109"/>
    </row>
    <row r="163" spans="2:7">
      <c r="B163" s="109"/>
      <c r="C163" s="109"/>
      <c r="D163" s="109"/>
      <c r="E163" s="109"/>
      <c r="F163" s="109"/>
      <c r="G163" s="109"/>
    </row>
    <row r="164" spans="2:7">
      <c r="B164" s="267" t="s">
        <v>212</v>
      </c>
      <c r="C164" s="267"/>
      <c r="D164" s="267"/>
      <c r="E164" s="267"/>
      <c r="F164" s="267"/>
      <c r="G164" s="267"/>
    </row>
    <row r="165" spans="2:7">
      <c r="B165" s="253" t="s">
        <v>97</v>
      </c>
      <c r="C165" s="253"/>
      <c r="D165" s="253"/>
    </row>
    <row r="168" spans="2:7">
      <c r="B168" s="34" t="s">
        <v>75</v>
      </c>
      <c r="C168" s="34" t="s">
        <v>76</v>
      </c>
      <c r="D168" s="5"/>
    </row>
    <row r="169" spans="2:7">
      <c r="B169" s="32">
        <v>1023</v>
      </c>
      <c r="C169" s="32" t="s">
        <v>220</v>
      </c>
    </row>
    <row r="170" spans="2:7">
      <c r="B170" s="9"/>
      <c r="C170" s="9"/>
    </row>
    <row r="171" spans="2:7">
      <c r="B171" s="15" t="s">
        <v>34</v>
      </c>
      <c r="C171" s="14"/>
      <c r="D171" s="8"/>
    </row>
    <row r="172" spans="2:7" ht="51.75">
      <c r="B172" s="53" t="s">
        <v>72</v>
      </c>
      <c r="C172" s="55" t="s">
        <v>214</v>
      </c>
      <c r="D172" s="44" t="s">
        <v>51</v>
      </c>
    </row>
    <row r="173" spans="2:7">
      <c r="B173" s="53" t="s">
        <v>73</v>
      </c>
      <c r="C173" s="55" t="s">
        <v>215</v>
      </c>
      <c r="D173" s="40" t="s">
        <v>74</v>
      </c>
    </row>
    <row r="174" spans="2:7" ht="86.25">
      <c r="B174" s="53" t="s">
        <v>37</v>
      </c>
      <c r="C174" s="55" t="s">
        <v>216</v>
      </c>
      <c r="D174" s="38"/>
    </row>
    <row r="175" spans="2:7" ht="51.75">
      <c r="B175" s="53" t="s">
        <v>38</v>
      </c>
      <c r="C175" s="55" t="s">
        <v>217</v>
      </c>
      <c r="D175" s="38"/>
    </row>
    <row r="176" spans="2:7" ht="34.5">
      <c r="B176" s="53" t="s">
        <v>39</v>
      </c>
      <c r="C176" s="55" t="s">
        <v>91</v>
      </c>
      <c r="D176" s="38"/>
    </row>
    <row r="177" spans="2:4" ht="34.5">
      <c r="B177" s="53" t="s">
        <v>218</v>
      </c>
      <c r="C177" s="55" t="s">
        <v>219</v>
      </c>
      <c r="D177" s="38"/>
    </row>
    <row r="178" spans="2:4">
      <c r="B178" s="261" t="s">
        <v>40</v>
      </c>
      <c r="C178" s="261"/>
      <c r="D178" s="38"/>
    </row>
    <row r="179" spans="2:4">
      <c r="B179" s="101" t="s">
        <v>41</v>
      </c>
      <c r="C179" s="38"/>
      <c r="D179" s="36">
        <f>'h4'!D177</f>
        <v>-960000</v>
      </c>
    </row>
  </sheetData>
  <mergeCells count="29">
    <mergeCell ref="B106:C106"/>
    <mergeCell ref="B127:C127"/>
    <mergeCell ref="B1:D1"/>
    <mergeCell ref="B2:D2"/>
    <mergeCell ref="B3:D3"/>
    <mergeCell ref="B5:D5"/>
    <mergeCell ref="B37:D37"/>
    <mergeCell ref="B8:D8"/>
    <mergeCell ref="B9:D9"/>
    <mergeCell ref="B21:C21"/>
    <mergeCell ref="B31:C31"/>
    <mergeCell ref="B32:C32"/>
    <mergeCell ref="B22:C22"/>
    <mergeCell ref="B164:G164"/>
    <mergeCell ref="B178:C178"/>
    <mergeCell ref="B165:D165"/>
    <mergeCell ref="B38:D38"/>
    <mergeCell ref="B150:C150"/>
    <mergeCell ref="B159:C159"/>
    <mergeCell ref="B49:C49"/>
    <mergeCell ref="B58:C58"/>
    <mergeCell ref="B67:C67"/>
    <mergeCell ref="B76:C76"/>
    <mergeCell ref="B137:C137"/>
    <mergeCell ref="B126:C126"/>
    <mergeCell ref="B89:C89"/>
    <mergeCell ref="B107:C107"/>
    <mergeCell ref="B93:D93"/>
    <mergeCell ref="B94:D94"/>
  </mergeCells>
  <pageMargins left="0.70866141732283472" right="0.70866141732283472" top="0.74803149606299213" bottom="0.74803149606299213" header="0.31496062992125984" footer="0.31496062992125984"/>
  <pageSetup paperSize="9" scale="52" orientation="portrait" horizontalDpi="300" verticalDpi="300" r:id="rId1"/>
  <rowBreaks count="1" manualBreakCount="1">
    <brk id="109" max="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h1</vt:lpstr>
      <vt:lpstr>h2</vt:lpstr>
      <vt:lpstr>h3</vt:lpstr>
      <vt:lpstr>h4</vt:lpstr>
      <vt:lpstr>h5</vt:lpstr>
      <vt:lpstr>'h1'!Print_Area</vt:lpstr>
      <vt:lpstr>'h2'!Print_Area</vt:lpstr>
      <vt:lpstr>'h3'!Print_Area</vt:lpstr>
      <vt:lpstr>'h4'!Print_Area</vt:lpstr>
      <vt:lpstr>'h5'!Print_Area</vt:lpstr>
      <vt:lpstr>'h3'!Print_Titles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https:/mul2-mta.gov.am/tasks/1711444/oneclick?token=fc2e8757fab5f4bc96868a9431bb36a5</cp:keywords>
  <cp:lastModifiedBy>Siranush Chteyan</cp:lastModifiedBy>
  <cp:lastPrinted>2024-12-11T15:06:56Z</cp:lastPrinted>
  <dcterms:created xsi:type="dcterms:W3CDTF">2020-01-16T08:04:10Z</dcterms:created>
  <dcterms:modified xsi:type="dcterms:W3CDTF">2024-12-11T15:45:04Z</dcterms:modified>
</cp:coreProperties>
</file>