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 activeTab="1"/>
  </bookViews>
  <sheets>
    <sheet name="ՕՀ-1 Ա-2 և Հ-5 Ա-1" sheetId="39" r:id="rId1"/>
    <sheet name="ՕՀ-1 Ա-3" sheetId="38" r:id="rId2"/>
    <sheet name="Հ-3 և 4" sheetId="22" r:id="rId3"/>
    <sheet name="Պահուստ" sheetId="40" r:id="rId4"/>
    <sheet name="Հ-5 Ա-2" sheetId="28" r:id="rId5"/>
    <sheet name="Հ-9 Ա-9.14" sheetId="29" r:id="rId6"/>
    <sheet name="Հ-9 Ա-9.1.14" sheetId="43" r:id="rId7"/>
    <sheet name="Հ-10" sheetId="41" r:id="rId8"/>
    <sheet name="Sheet1" sheetId="4" state="hidden" r:id="rId9"/>
  </sheets>
  <definedNames>
    <definedName name="_tab10" localSheetId="7">#REF!</definedName>
    <definedName name="_tab10" localSheetId="2">#REF!</definedName>
    <definedName name="_tab10" localSheetId="4">#REF!</definedName>
    <definedName name="_tab10" localSheetId="6">#REF!</definedName>
    <definedName name="_tab10" localSheetId="5">#REF!</definedName>
    <definedName name="_tab10" localSheetId="3">#REF!</definedName>
    <definedName name="_tab10" localSheetId="0">#REF!</definedName>
    <definedName name="_tab10">#REF!</definedName>
    <definedName name="_tab11" localSheetId="7">#REF!</definedName>
    <definedName name="_tab11" localSheetId="2">#REF!</definedName>
    <definedName name="_tab11" localSheetId="4">#REF!</definedName>
    <definedName name="_tab11" localSheetId="6">#REF!</definedName>
    <definedName name="_tab11" localSheetId="5">#REF!</definedName>
    <definedName name="_tab11" localSheetId="3">#REF!</definedName>
    <definedName name="_tab11" localSheetId="0">#REF!</definedName>
    <definedName name="_tab11">#REF!</definedName>
    <definedName name="_tab12" localSheetId="7">#REF!</definedName>
    <definedName name="_tab12" localSheetId="2">#REF!</definedName>
    <definedName name="_tab12" localSheetId="4">#REF!</definedName>
    <definedName name="_tab12" localSheetId="6">#REF!</definedName>
    <definedName name="_tab12" localSheetId="5">#REF!</definedName>
    <definedName name="_tab12" localSheetId="3">#REF!</definedName>
    <definedName name="_tab12" localSheetId="0">#REF!</definedName>
    <definedName name="_tab12">#REF!</definedName>
    <definedName name="_tab13" localSheetId="7">#REF!</definedName>
    <definedName name="_tab13" localSheetId="2">#REF!</definedName>
    <definedName name="_tab13" localSheetId="4">#REF!</definedName>
    <definedName name="_tab13" localSheetId="6">#REF!</definedName>
    <definedName name="_tab13" localSheetId="5">#REF!</definedName>
    <definedName name="_tab13" localSheetId="3">#REF!</definedName>
    <definedName name="_tab13" localSheetId="0">#REF!</definedName>
    <definedName name="_tab13">#REF!</definedName>
    <definedName name="_tab14" localSheetId="7">#REF!</definedName>
    <definedName name="_tab14" localSheetId="2">#REF!</definedName>
    <definedName name="_tab14" localSheetId="4">#REF!</definedName>
    <definedName name="_tab14" localSheetId="6">#REF!</definedName>
    <definedName name="_tab14" localSheetId="5">#REF!</definedName>
    <definedName name="_tab14" localSheetId="3">#REF!</definedName>
    <definedName name="_tab14" localSheetId="0">#REF!</definedName>
    <definedName name="_tab14">#REF!</definedName>
    <definedName name="_tab15" localSheetId="7">#REF!</definedName>
    <definedName name="_tab15" localSheetId="2">#REF!</definedName>
    <definedName name="_tab15" localSheetId="4">#REF!</definedName>
    <definedName name="_tab15" localSheetId="6">#REF!</definedName>
    <definedName name="_tab15" localSheetId="5">#REF!</definedName>
    <definedName name="_tab15" localSheetId="3">#REF!</definedName>
    <definedName name="_tab15" localSheetId="0">#REF!</definedName>
    <definedName name="_tab15">#REF!</definedName>
    <definedName name="_tab16" localSheetId="7">#REF!</definedName>
    <definedName name="_tab16" localSheetId="2">#REF!</definedName>
    <definedName name="_tab16" localSheetId="4">#REF!</definedName>
    <definedName name="_tab16" localSheetId="6">#REF!</definedName>
    <definedName name="_tab16" localSheetId="5">#REF!</definedName>
    <definedName name="_tab16" localSheetId="3">#REF!</definedName>
    <definedName name="_tab16" localSheetId="0">#REF!</definedName>
    <definedName name="_tab16">#REF!</definedName>
    <definedName name="_tab17" localSheetId="7">#REF!</definedName>
    <definedName name="_tab17" localSheetId="2">#REF!</definedName>
    <definedName name="_tab17" localSheetId="4">#REF!</definedName>
    <definedName name="_tab17" localSheetId="6">#REF!</definedName>
    <definedName name="_tab17" localSheetId="5">#REF!</definedName>
    <definedName name="_tab17" localSheetId="3">#REF!</definedName>
    <definedName name="_tab17" localSheetId="0">#REF!</definedName>
    <definedName name="_tab17">#REF!</definedName>
    <definedName name="_tab18" localSheetId="7">#REF!</definedName>
    <definedName name="_tab18" localSheetId="2">#REF!</definedName>
    <definedName name="_tab18" localSheetId="4">#REF!</definedName>
    <definedName name="_tab18" localSheetId="6">#REF!</definedName>
    <definedName name="_tab18" localSheetId="5">#REF!</definedName>
    <definedName name="_tab18" localSheetId="3">#REF!</definedName>
    <definedName name="_tab18" localSheetId="0">#REF!</definedName>
    <definedName name="_tab18">#REF!</definedName>
    <definedName name="_tab19" localSheetId="7">#REF!</definedName>
    <definedName name="_tab19" localSheetId="2">#REF!</definedName>
    <definedName name="_tab19" localSheetId="4">#REF!</definedName>
    <definedName name="_tab19" localSheetId="6">#REF!</definedName>
    <definedName name="_tab19" localSheetId="5">#REF!</definedName>
    <definedName name="_tab19" localSheetId="3">#REF!</definedName>
    <definedName name="_tab19" localSheetId="0">#REF!</definedName>
    <definedName name="_tab19">#REF!</definedName>
    <definedName name="_tab20" localSheetId="7">#REF!</definedName>
    <definedName name="_tab20" localSheetId="2">#REF!</definedName>
    <definedName name="_tab20" localSheetId="4">#REF!</definedName>
    <definedName name="_tab20" localSheetId="6">#REF!</definedName>
    <definedName name="_tab20" localSheetId="5">#REF!</definedName>
    <definedName name="_tab20" localSheetId="3">#REF!</definedName>
    <definedName name="_tab20" localSheetId="0">#REF!</definedName>
    <definedName name="_tab20">#REF!</definedName>
    <definedName name="_tab21" localSheetId="7">#REF!</definedName>
    <definedName name="_tab21" localSheetId="2">#REF!</definedName>
    <definedName name="_tab21" localSheetId="4">#REF!</definedName>
    <definedName name="_tab21" localSheetId="6">#REF!</definedName>
    <definedName name="_tab21" localSheetId="5">#REF!</definedName>
    <definedName name="_tab21" localSheetId="3">#REF!</definedName>
    <definedName name="_tab21" localSheetId="0">#REF!</definedName>
    <definedName name="_tab21">#REF!</definedName>
    <definedName name="_tab22" localSheetId="7">#REF!</definedName>
    <definedName name="_tab22" localSheetId="2">#REF!</definedName>
    <definedName name="_tab22" localSheetId="4">#REF!</definedName>
    <definedName name="_tab22" localSheetId="6">#REF!</definedName>
    <definedName name="_tab22" localSheetId="5">#REF!</definedName>
    <definedName name="_tab22" localSheetId="3">#REF!</definedName>
    <definedName name="_tab22" localSheetId="0">#REF!</definedName>
    <definedName name="_tab22">#REF!</definedName>
    <definedName name="_tab23" localSheetId="7">#REF!</definedName>
    <definedName name="_tab23" localSheetId="2">#REF!</definedName>
    <definedName name="_tab23" localSheetId="4">#REF!</definedName>
    <definedName name="_tab23" localSheetId="6">#REF!</definedName>
    <definedName name="_tab23" localSheetId="5">#REF!</definedName>
    <definedName name="_tab23" localSheetId="3">#REF!</definedName>
    <definedName name="_tab23" localSheetId="0">#REF!</definedName>
    <definedName name="_tab23">#REF!</definedName>
    <definedName name="_tab24" localSheetId="7">#REF!</definedName>
    <definedName name="_tab24" localSheetId="2">#REF!</definedName>
    <definedName name="_tab24" localSheetId="4">#REF!</definedName>
    <definedName name="_tab24" localSheetId="6">#REF!</definedName>
    <definedName name="_tab24" localSheetId="5">#REF!</definedName>
    <definedName name="_tab24" localSheetId="3">#REF!</definedName>
    <definedName name="_tab24" localSheetId="0">#REF!</definedName>
    <definedName name="_tab24">#REF!</definedName>
    <definedName name="_tab5" localSheetId="7">#REF!</definedName>
    <definedName name="_tab5" localSheetId="2">#REF!</definedName>
    <definedName name="_tab5" localSheetId="4">#REF!</definedName>
    <definedName name="_tab5" localSheetId="6">#REF!</definedName>
    <definedName name="_tab5" localSheetId="5">#REF!</definedName>
    <definedName name="_tab5" localSheetId="3">#REF!</definedName>
    <definedName name="_tab5" localSheetId="0">#REF!</definedName>
    <definedName name="_tab5">#REF!</definedName>
    <definedName name="_tab6" localSheetId="7">#REF!</definedName>
    <definedName name="_tab6" localSheetId="2">#REF!</definedName>
    <definedName name="_tab6" localSheetId="4">#REF!</definedName>
    <definedName name="_tab6" localSheetId="6">#REF!</definedName>
    <definedName name="_tab6" localSheetId="5">#REF!</definedName>
    <definedName name="_tab6" localSheetId="3">#REF!</definedName>
    <definedName name="_tab6" localSheetId="0">#REF!</definedName>
    <definedName name="_tab6">#REF!</definedName>
    <definedName name="_tab7" localSheetId="7">#REF!</definedName>
    <definedName name="_tab7" localSheetId="2">#REF!</definedName>
    <definedName name="_tab7" localSheetId="4">#REF!</definedName>
    <definedName name="_tab7" localSheetId="6">#REF!</definedName>
    <definedName name="_tab7" localSheetId="5">#REF!</definedName>
    <definedName name="_tab7" localSheetId="3">#REF!</definedName>
    <definedName name="_tab7" localSheetId="0">#REF!</definedName>
    <definedName name="_tab7">#REF!</definedName>
    <definedName name="_tab8" localSheetId="7">#REF!</definedName>
    <definedName name="_tab8" localSheetId="2">#REF!</definedName>
    <definedName name="_tab8" localSheetId="4">#REF!</definedName>
    <definedName name="_tab8" localSheetId="6">#REF!</definedName>
    <definedName name="_tab8" localSheetId="5">#REF!</definedName>
    <definedName name="_tab8" localSheetId="3">#REF!</definedName>
    <definedName name="_tab8" localSheetId="0">#REF!</definedName>
    <definedName name="_tab8">#REF!</definedName>
    <definedName name="_tab9" localSheetId="7">#REF!</definedName>
    <definedName name="_tab9" localSheetId="2">#REF!</definedName>
    <definedName name="_tab9" localSheetId="4">#REF!</definedName>
    <definedName name="_tab9" localSheetId="6">#REF!</definedName>
    <definedName name="_tab9" localSheetId="5">#REF!</definedName>
    <definedName name="_tab9" localSheetId="3">#REF!</definedName>
    <definedName name="_tab9" localSheetId="0">#REF!</definedName>
    <definedName name="_tab9">#REF!</definedName>
    <definedName name="_xlnm._FilterDatabase" localSheetId="7" hidden="1">'Հ-10'!$B$8:$H$979</definedName>
    <definedName name="AgencyCode" localSheetId="7">#REF!</definedName>
    <definedName name="AgencyCode" localSheetId="6">#REF!</definedName>
    <definedName name="AgencyCode">#REF!</definedName>
    <definedName name="AgencyName" localSheetId="7">#REF!</definedName>
    <definedName name="AgencyName" localSheetId="6">#REF!</definedName>
    <definedName name="AgencyName">#REF!</definedName>
    <definedName name="åû" localSheetId="7">#REF!</definedName>
    <definedName name="åû" localSheetId="2">#REF!</definedName>
    <definedName name="åû" localSheetId="4">#REF!</definedName>
    <definedName name="åû" localSheetId="6">#REF!</definedName>
    <definedName name="åû" localSheetId="5">#REF!</definedName>
    <definedName name="åû" localSheetId="3">#REF!</definedName>
    <definedName name="åû" localSheetId="0">#REF!</definedName>
    <definedName name="åû">#REF!</definedName>
    <definedName name="davit" localSheetId="7">#REF!</definedName>
    <definedName name="davit" localSheetId="6">#REF!</definedName>
    <definedName name="davit">#REF!</definedName>
    <definedName name="Functional1" localSheetId="7">#REF!</definedName>
    <definedName name="Functional1" localSheetId="6">#REF!</definedName>
    <definedName name="Functional1">#REF!</definedName>
    <definedName name="ggg" localSheetId="7">#REF!</definedName>
    <definedName name="ggg" localSheetId="6">#REF!</definedName>
    <definedName name="ggg">#REF!</definedName>
    <definedName name="mas" localSheetId="7">#REF!</definedName>
    <definedName name="mas" localSheetId="2">#REF!</definedName>
    <definedName name="mas" localSheetId="4">#REF!</definedName>
    <definedName name="mas" localSheetId="6">#REF!</definedName>
    <definedName name="mas" localSheetId="5">#REF!</definedName>
    <definedName name="mas" localSheetId="3">#REF!</definedName>
    <definedName name="mas" localSheetId="0">#REF!</definedName>
    <definedName name="mas">#REF!</definedName>
    <definedName name="mass" localSheetId="7">#REF!</definedName>
    <definedName name="mass" localSheetId="2">#REF!</definedName>
    <definedName name="mass" localSheetId="4">#REF!</definedName>
    <definedName name="mass" localSheetId="6">#REF!</definedName>
    <definedName name="mass" localSheetId="5">#REF!</definedName>
    <definedName name="mass" localSheetId="3">#REF!</definedName>
    <definedName name="mass" localSheetId="0">#REF!</definedName>
    <definedName name="mass">#REF!</definedName>
    <definedName name="PANature" localSheetId="7">#REF!</definedName>
    <definedName name="PANature" localSheetId="6">#REF!</definedName>
    <definedName name="PANature">#REF!</definedName>
    <definedName name="par_count" localSheetId="7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7">#REF!,#REF!,#REF!,#REF!,#REF!</definedName>
    <definedName name="par_qual" localSheetId="2">#REF!,#REF!,#REF!,#REF!,#REF!</definedName>
    <definedName name="par_qual" localSheetId="4">#REF!,#REF!,#REF!,#REF!,#REF!</definedName>
    <definedName name="par_qual" localSheetId="6">#REF!,#REF!,#REF!,#REF!,#REF!</definedName>
    <definedName name="par_qual" localSheetId="5">#REF!,#REF!,#REF!,#REF!,#REF!</definedName>
    <definedName name="par_qual" localSheetId="3">#REF!,#REF!,#REF!,#REF!,#REF!</definedName>
    <definedName name="par_qual" localSheetId="0">#REF!,#REF!,#REF!,#REF!,#REF!</definedName>
    <definedName name="par_qual">#REF!,#REF!,#REF!,#REF!,#REF!</definedName>
    <definedName name="par_time" localSheetId="7">#REF!,#REF!,#REF!,#REF!</definedName>
    <definedName name="par_time" localSheetId="2">#REF!,#REF!,#REF!,#REF!</definedName>
    <definedName name="par_time" localSheetId="4">#REF!,#REF!,#REF!,#REF!</definedName>
    <definedName name="par_time" localSheetId="6">#REF!,#REF!,#REF!,#REF!</definedName>
    <definedName name="par_time" localSheetId="5">#REF!,#REF!,#REF!,#REF!</definedName>
    <definedName name="par_time" localSheetId="3">#REF!,#REF!,#REF!,#REF!</definedName>
    <definedName name="par_time" localSheetId="0">#REF!,#REF!,#REF!,#REF!</definedName>
    <definedName name="par_time">#REF!,#REF!,#REF!,#REF!</definedName>
    <definedName name="par2.12s" localSheetId="7">#REF!</definedName>
    <definedName name="par2.12s" localSheetId="2">#REF!</definedName>
    <definedName name="par2.12s" localSheetId="4">#REF!</definedName>
    <definedName name="par2.12s" localSheetId="6">#REF!</definedName>
    <definedName name="par2.12s" localSheetId="5">#REF!</definedName>
    <definedName name="par2.12s" localSheetId="3">#REF!</definedName>
    <definedName name="par2.12s" localSheetId="0">#REF!</definedName>
    <definedName name="par2.12s">#REF!</definedName>
    <definedName name="par2.4s" localSheetId="7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7">#REF!,#REF!</definedName>
    <definedName name="par2.5s" localSheetId="2">#REF!,#REF!</definedName>
    <definedName name="par2.5s" localSheetId="4">#REF!,#REF!</definedName>
    <definedName name="par2.5s" localSheetId="6">#REF!,#REF!</definedName>
    <definedName name="par2.5s" localSheetId="5">#REF!,#REF!</definedName>
    <definedName name="par2.5s" localSheetId="3">#REF!,#REF!</definedName>
    <definedName name="par2.5s" localSheetId="0">#REF!,#REF!</definedName>
    <definedName name="par2.5s">#REF!,#REF!</definedName>
    <definedName name="par2.6s" localSheetId="7">#REF!,#REF!,#REF!,#REF!</definedName>
    <definedName name="par2.6s" localSheetId="2">#REF!,#REF!,#REF!,#REF!</definedName>
    <definedName name="par2.6s" localSheetId="4">#REF!,#REF!,#REF!,#REF!</definedName>
    <definedName name="par2.6s" localSheetId="6">#REF!,#REF!,#REF!,#REF!</definedName>
    <definedName name="par2.6s" localSheetId="5">#REF!,#REF!,#REF!,#REF!</definedName>
    <definedName name="par2.6s" localSheetId="3">#REF!,#REF!,#REF!,#REF!</definedName>
    <definedName name="par2.6s" localSheetId="0">#REF!,#REF!,#REF!,#REF!</definedName>
    <definedName name="par2.6s">#REF!,#REF!,#REF!,#REF!</definedName>
    <definedName name="par2.7s" localSheetId="7">#REF!,#REF!</definedName>
    <definedName name="par2.7s" localSheetId="2">#REF!,#REF!</definedName>
    <definedName name="par2.7s" localSheetId="4">#REF!,#REF!</definedName>
    <definedName name="par2.7s" localSheetId="6">#REF!,#REF!</definedName>
    <definedName name="par2.7s" localSheetId="5">#REF!,#REF!</definedName>
    <definedName name="par2.7s" localSheetId="3">#REF!,#REF!</definedName>
    <definedName name="par2.7s" localSheetId="0">#REF!,#REF!</definedName>
    <definedName name="par2.7s">#REF!,#REF!</definedName>
    <definedName name="par2.9s" localSheetId="7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7">#REF!,#REF!</definedName>
    <definedName name="par4.10s" localSheetId="2">#REF!,#REF!</definedName>
    <definedName name="par4.10s" localSheetId="4">#REF!,#REF!</definedName>
    <definedName name="par4.10s" localSheetId="6">#REF!,#REF!</definedName>
    <definedName name="par4.10s" localSheetId="5">#REF!,#REF!</definedName>
    <definedName name="par4.10s" localSheetId="3">#REF!,#REF!</definedName>
    <definedName name="par4.10s" localSheetId="0">#REF!,#REF!</definedName>
    <definedName name="par4.10s">#REF!,#REF!</definedName>
    <definedName name="par4.11d" localSheetId="7">#REF!,#REF!,#REF!,#REF!,#REF!</definedName>
    <definedName name="par4.11d" localSheetId="2">#REF!,#REF!,#REF!,#REF!,#REF!</definedName>
    <definedName name="par4.11d" localSheetId="4">#REF!,#REF!,#REF!,#REF!,#REF!</definedName>
    <definedName name="par4.11d" localSheetId="6">#REF!,#REF!,#REF!,#REF!,#REF!</definedName>
    <definedName name="par4.11d" localSheetId="5">#REF!,#REF!,#REF!,#REF!,#REF!</definedName>
    <definedName name="par4.11d" localSheetId="3">#REF!,#REF!,#REF!,#REF!,#REF!</definedName>
    <definedName name="par4.11d" localSheetId="0">#REF!,#REF!,#REF!,#REF!,#REF!</definedName>
    <definedName name="par4.11d">#REF!,#REF!,#REF!,#REF!,#REF!</definedName>
    <definedName name="par4.12d" localSheetId="7">#REF!</definedName>
    <definedName name="par4.12d" localSheetId="2">#REF!</definedName>
    <definedName name="par4.12d" localSheetId="4">#REF!</definedName>
    <definedName name="par4.12d" localSheetId="6">#REF!</definedName>
    <definedName name="par4.12d" localSheetId="5">#REF!</definedName>
    <definedName name="par4.12d" localSheetId="3">#REF!</definedName>
    <definedName name="par4.12d" localSheetId="0">#REF!</definedName>
    <definedName name="par4.12d">#REF!</definedName>
    <definedName name="par4.13s" localSheetId="7">#REF!</definedName>
    <definedName name="par4.13s" localSheetId="2">#REF!</definedName>
    <definedName name="par4.13s" localSheetId="4">#REF!</definedName>
    <definedName name="par4.13s" localSheetId="6">#REF!</definedName>
    <definedName name="par4.13s" localSheetId="5">#REF!</definedName>
    <definedName name="par4.13s" localSheetId="3">#REF!</definedName>
    <definedName name="par4.13s" localSheetId="0">#REF!</definedName>
    <definedName name="par4.13s">#REF!</definedName>
    <definedName name="par4.14" localSheetId="7">#REF!,#REF!,#REF!,#REF!,#REF!,#REF!</definedName>
    <definedName name="par4.14" localSheetId="2">#REF!,#REF!,#REF!,#REF!,#REF!,#REF!</definedName>
    <definedName name="par4.14" localSheetId="4">#REF!,#REF!,#REF!,#REF!,#REF!,#REF!</definedName>
    <definedName name="par4.14" localSheetId="6">#REF!,#REF!,#REF!,#REF!,#REF!,#REF!</definedName>
    <definedName name="par4.14" localSheetId="5">#REF!,#REF!,#REF!,#REF!,#REF!,#REF!</definedName>
    <definedName name="par4.14" localSheetId="3">#REF!,#REF!,#REF!,#REF!,#REF!,#REF!</definedName>
    <definedName name="par4.14" localSheetId="0">#REF!,#REF!,#REF!,#REF!,#REF!,#REF!</definedName>
    <definedName name="par4.14">#REF!,#REF!,#REF!,#REF!,#REF!,#REF!</definedName>
    <definedName name="par4.15" localSheetId="7">#REF!,#REF!,#REF!</definedName>
    <definedName name="par4.15" localSheetId="2">#REF!,#REF!,#REF!</definedName>
    <definedName name="par4.15" localSheetId="4">#REF!,#REF!,#REF!</definedName>
    <definedName name="par4.15" localSheetId="6">#REF!,#REF!,#REF!</definedName>
    <definedName name="par4.15" localSheetId="5">#REF!,#REF!,#REF!</definedName>
    <definedName name="par4.15" localSheetId="3">#REF!,#REF!,#REF!</definedName>
    <definedName name="par4.15" localSheetId="0">#REF!,#REF!,#REF!</definedName>
    <definedName name="par4.15">#REF!,#REF!,#REF!</definedName>
    <definedName name="par4.16" localSheetId="7">#REF!,#REF!,#REF!</definedName>
    <definedName name="par4.16" localSheetId="2">#REF!,#REF!,#REF!</definedName>
    <definedName name="par4.16" localSheetId="4">#REF!,#REF!,#REF!</definedName>
    <definedName name="par4.16" localSheetId="6">#REF!,#REF!,#REF!</definedName>
    <definedName name="par4.16" localSheetId="5">#REF!,#REF!,#REF!</definedName>
    <definedName name="par4.16" localSheetId="3">#REF!,#REF!,#REF!</definedName>
    <definedName name="par4.16" localSheetId="0">#REF!,#REF!,#REF!</definedName>
    <definedName name="par4.16">#REF!,#REF!,#REF!</definedName>
    <definedName name="par4.17" localSheetId="7">#REF!,#REF!,#REF!,#REF!</definedName>
    <definedName name="par4.17" localSheetId="2">#REF!,#REF!,#REF!,#REF!</definedName>
    <definedName name="par4.17" localSheetId="4">#REF!,#REF!,#REF!,#REF!</definedName>
    <definedName name="par4.17" localSheetId="6">#REF!,#REF!,#REF!,#REF!</definedName>
    <definedName name="par4.17" localSheetId="5">#REF!,#REF!,#REF!,#REF!</definedName>
    <definedName name="par4.17" localSheetId="3">#REF!,#REF!,#REF!,#REF!</definedName>
    <definedName name="par4.17" localSheetId="0">#REF!,#REF!,#REF!,#REF!</definedName>
    <definedName name="par4.17">#REF!,#REF!,#REF!,#REF!</definedName>
    <definedName name="par4.18d" localSheetId="7">#REF!,#REF!</definedName>
    <definedName name="par4.18d" localSheetId="2">#REF!,#REF!</definedName>
    <definedName name="par4.18d" localSheetId="4">#REF!,#REF!</definedName>
    <definedName name="par4.18d" localSheetId="6">#REF!,#REF!</definedName>
    <definedName name="par4.18d" localSheetId="5">#REF!,#REF!</definedName>
    <definedName name="par4.18d" localSheetId="3">#REF!,#REF!</definedName>
    <definedName name="par4.18d" localSheetId="0">#REF!,#REF!</definedName>
    <definedName name="par4.18d">#REF!,#REF!</definedName>
    <definedName name="par4.19s" localSheetId="7">#REF!</definedName>
    <definedName name="par4.19s" localSheetId="2">#REF!</definedName>
    <definedName name="par4.19s" localSheetId="4">#REF!</definedName>
    <definedName name="par4.19s" localSheetId="6">#REF!</definedName>
    <definedName name="par4.19s" localSheetId="5">#REF!</definedName>
    <definedName name="par4.19s" localSheetId="3">#REF!</definedName>
    <definedName name="par4.19s" localSheetId="0">#REF!</definedName>
    <definedName name="par4.19s">#REF!</definedName>
    <definedName name="par4.20f" localSheetId="7">#REF!</definedName>
    <definedName name="par4.20f" localSheetId="2">#REF!</definedName>
    <definedName name="par4.20f" localSheetId="4">#REF!</definedName>
    <definedName name="par4.20f" localSheetId="6">#REF!</definedName>
    <definedName name="par4.20f" localSheetId="5">#REF!</definedName>
    <definedName name="par4.20f" localSheetId="3">#REF!</definedName>
    <definedName name="par4.20f" localSheetId="0">#REF!</definedName>
    <definedName name="par4.20f">#REF!</definedName>
    <definedName name="par4.21f" localSheetId="7">#REF!</definedName>
    <definedName name="par4.21f" localSheetId="2">#REF!</definedName>
    <definedName name="par4.21f" localSheetId="4">#REF!</definedName>
    <definedName name="par4.21f" localSheetId="6">#REF!</definedName>
    <definedName name="par4.21f" localSheetId="5">#REF!</definedName>
    <definedName name="par4.21f" localSheetId="3">#REF!</definedName>
    <definedName name="par4.21f" localSheetId="0">#REF!</definedName>
    <definedName name="par4.21f">#REF!</definedName>
    <definedName name="par4.22" localSheetId="7">#REF!</definedName>
    <definedName name="par4.22" localSheetId="2">#REF!</definedName>
    <definedName name="par4.22" localSheetId="4">#REF!</definedName>
    <definedName name="par4.22" localSheetId="6">#REF!</definedName>
    <definedName name="par4.22" localSheetId="5">#REF!</definedName>
    <definedName name="par4.22" localSheetId="3">#REF!</definedName>
    <definedName name="par4.22" localSheetId="0">#REF!</definedName>
    <definedName name="par4.22">#REF!</definedName>
    <definedName name="par4.4" localSheetId="7">#REF!</definedName>
    <definedName name="par4.4" localSheetId="2">#REF!</definedName>
    <definedName name="par4.4" localSheetId="4">#REF!</definedName>
    <definedName name="par4.4" localSheetId="6">#REF!</definedName>
    <definedName name="par4.4" localSheetId="5">#REF!</definedName>
    <definedName name="par4.4" localSheetId="3">#REF!</definedName>
    <definedName name="par4.4" localSheetId="0">#REF!</definedName>
    <definedName name="par4.4">#REF!</definedName>
    <definedName name="par4.5" localSheetId="7">#REF!</definedName>
    <definedName name="par4.5" localSheetId="2">#REF!</definedName>
    <definedName name="par4.5" localSheetId="4">#REF!</definedName>
    <definedName name="par4.5" localSheetId="6">#REF!</definedName>
    <definedName name="par4.5" localSheetId="5">#REF!</definedName>
    <definedName name="par4.5" localSheetId="3">#REF!</definedName>
    <definedName name="par4.5" localSheetId="0">#REF!</definedName>
    <definedName name="par4.5">#REF!</definedName>
    <definedName name="par4.6s" localSheetId="7">#REF!</definedName>
    <definedName name="par4.6s" localSheetId="2">#REF!</definedName>
    <definedName name="par4.6s" localSheetId="4">#REF!</definedName>
    <definedName name="par4.6s" localSheetId="6">#REF!</definedName>
    <definedName name="par4.6s" localSheetId="5">#REF!</definedName>
    <definedName name="par4.6s" localSheetId="3">#REF!</definedName>
    <definedName name="par4.6s" localSheetId="0">#REF!</definedName>
    <definedName name="par4.6s">#REF!</definedName>
    <definedName name="par4.7s" localSheetId="7">#REF!</definedName>
    <definedName name="par4.7s" localSheetId="2">#REF!</definedName>
    <definedName name="par4.7s" localSheetId="4">#REF!</definedName>
    <definedName name="par4.7s" localSheetId="6">#REF!</definedName>
    <definedName name="par4.7s" localSheetId="5">#REF!</definedName>
    <definedName name="par4.7s" localSheetId="3">#REF!</definedName>
    <definedName name="par4.7s" localSheetId="0">#REF!</definedName>
    <definedName name="par4.7s">#REF!</definedName>
    <definedName name="par4.8" localSheetId="7">#REF!,#REF!,#REF!,#REF!,#REF!</definedName>
    <definedName name="par4.8" localSheetId="2">#REF!,#REF!,#REF!,#REF!,#REF!</definedName>
    <definedName name="par4.8" localSheetId="4">#REF!,#REF!,#REF!,#REF!,#REF!</definedName>
    <definedName name="par4.8" localSheetId="6">#REF!,#REF!,#REF!,#REF!,#REF!</definedName>
    <definedName name="par4.8" localSheetId="5">#REF!,#REF!,#REF!,#REF!,#REF!</definedName>
    <definedName name="par4.8" localSheetId="3">#REF!,#REF!,#REF!,#REF!,#REF!</definedName>
    <definedName name="par4.8" localSheetId="0">#REF!,#REF!,#REF!,#REF!,#REF!</definedName>
    <definedName name="par4.8">#REF!,#REF!,#REF!,#REF!,#REF!</definedName>
    <definedName name="par4.9" localSheetId="7">#REF!,#REF!,#REF!,#REF!,#REF!,#REF!</definedName>
    <definedName name="par4.9" localSheetId="2">#REF!,#REF!,#REF!,#REF!,#REF!,#REF!</definedName>
    <definedName name="par4.9" localSheetId="4">#REF!,#REF!,#REF!,#REF!,#REF!,#REF!</definedName>
    <definedName name="par4.9" localSheetId="6">#REF!,#REF!,#REF!,#REF!,#REF!,#REF!</definedName>
    <definedName name="par4.9" localSheetId="5">#REF!,#REF!,#REF!,#REF!,#REF!,#REF!</definedName>
    <definedName name="par4.9" localSheetId="3">#REF!,#REF!,#REF!,#REF!,#REF!,#REF!</definedName>
    <definedName name="par4.9" localSheetId="0">#REF!,#REF!,#REF!,#REF!,#REF!,#REF!</definedName>
    <definedName name="par4.9">#REF!,#REF!,#REF!,#REF!,#REF!,#REF!</definedName>
    <definedName name="par5.1" localSheetId="7">#REF!,#REF!</definedName>
    <definedName name="par5.1" localSheetId="2">#REF!,#REF!</definedName>
    <definedName name="par5.1" localSheetId="4">#REF!,#REF!</definedName>
    <definedName name="par5.1" localSheetId="6">#REF!,#REF!</definedName>
    <definedName name="par5.1" localSheetId="5">#REF!,#REF!</definedName>
    <definedName name="par5.1" localSheetId="3">#REF!,#REF!</definedName>
    <definedName name="par5.1" localSheetId="0">#REF!,#REF!</definedName>
    <definedName name="par5.1">#REF!,#REF!</definedName>
    <definedName name="par5.3" localSheetId="7">#REF!,#REF!,#REF!,#REF!,#REF!,#REF!</definedName>
    <definedName name="par5.3" localSheetId="2">#REF!,#REF!,#REF!,#REF!,#REF!,#REF!</definedName>
    <definedName name="par5.3" localSheetId="4">#REF!,#REF!,#REF!,#REF!,#REF!,#REF!</definedName>
    <definedName name="par5.3" localSheetId="6">#REF!,#REF!,#REF!,#REF!,#REF!,#REF!</definedName>
    <definedName name="par5.3" localSheetId="5">#REF!,#REF!,#REF!,#REF!,#REF!,#REF!</definedName>
    <definedName name="par5.3" localSheetId="3">#REF!,#REF!,#REF!,#REF!,#REF!,#REF!</definedName>
    <definedName name="par5.3" localSheetId="0">#REF!,#REF!,#REF!,#REF!,#REF!,#REF!</definedName>
    <definedName name="par5.3">#REF!,#REF!,#REF!,#REF!,#REF!,#REF!</definedName>
    <definedName name="par5.4" localSheetId="7">#REF!,#REF!,#REF!,#REF!,#REF!</definedName>
    <definedName name="par5.4" localSheetId="2">#REF!,#REF!,#REF!,#REF!,#REF!</definedName>
    <definedName name="par5.4" localSheetId="4">#REF!,#REF!,#REF!,#REF!,#REF!</definedName>
    <definedName name="par5.4" localSheetId="6">#REF!,#REF!,#REF!,#REF!,#REF!</definedName>
    <definedName name="par5.4" localSheetId="5">#REF!,#REF!,#REF!,#REF!,#REF!</definedName>
    <definedName name="par5.4" localSheetId="3">#REF!,#REF!,#REF!,#REF!,#REF!</definedName>
    <definedName name="par5.4" localSheetId="0">#REF!,#REF!,#REF!,#REF!,#REF!</definedName>
    <definedName name="par5.4">#REF!,#REF!,#REF!,#REF!,#REF!</definedName>
    <definedName name="par5.5" localSheetId="7">#REF!</definedName>
    <definedName name="par5.5" localSheetId="2">#REF!</definedName>
    <definedName name="par5.5" localSheetId="4">#REF!</definedName>
    <definedName name="par5.5" localSheetId="6">#REF!</definedName>
    <definedName name="par5.5" localSheetId="5">#REF!</definedName>
    <definedName name="par5.5" localSheetId="3">#REF!</definedName>
    <definedName name="par5.5" localSheetId="0">#REF!</definedName>
    <definedName name="par5.5">#REF!</definedName>
    <definedName name="par5.6" localSheetId="7">#REF!,#REF!</definedName>
    <definedName name="par5.6" localSheetId="2">#REF!,#REF!</definedName>
    <definedName name="par5.6" localSheetId="4">#REF!,#REF!</definedName>
    <definedName name="par5.6" localSheetId="6">#REF!,#REF!</definedName>
    <definedName name="par5.6" localSheetId="5">#REF!,#REF!</definedName>
    <definedName name="par5.6" localSheetId="3">#REF!,#REF!</definedName>
    <definedName name="par5.6" localSheetId="0">#REF!,#REF!</definedName>
    <definedName name="par5.6">#REF!,#REF!</definedName>
    <definedName name="PAType" localSheetId="7">#REF!</definedName>
    <definedName name="PAType" localSheetId="6">#REF!</definedName>
    <definedName name="PAType">#REF!</definedName>
    <definedName name="Performance2" localSheetId="7">#REF!</definedName>
    <definedName name="Performance2" localSheetId="6">#REF!</definedName>
    <definedName name="Performance2">#REF!</definedName>
    <definedName name="PerformanceType" localSheetId="7">#REF!</definedName>
    <definedName name="PerformanceType" localSheetId="6">#REF!</definedName>
    <definedName name="PerformanceType">#REF!</definedName>
    <definedName name="program" localSheetId="7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7">#REF!</definedName>
    <definedName name="x" localSheetId="2">#REF!</definedName>
    <definedName name="x" localSheetId="4">#REF!</definedName>
    <definedName name="x" localSheetId="6">#REF!</definedName>
    <definedName name="x" localSheetId="5">#REF!</definedName>
    <definedName name="x" localSheetId="3">#REF!</definedName>
    <definedName name="x" localSheetId="0">#REF!</definedName>
    <definedName name="x">#REF!</definedName>
    <definedName name="_xlnm.Print_Titles" localSheetId="7">'Հ-10'!$8:$9</definedName>
    <definedName name="_xlnm.Print_Titles" localSheetId="2">'Հ-3 և 4'!$8:$9</definedName>
    <definedName name="_xlnm.Print_Titles" localSheetId="4">'Հ-5 Ա-2'!$8:$9</definedName>
    <definedName name="_xlnm.Print_Titles" localSheetId="3">Պահուստ!$7:$8</definedName>
    <definedName name="_xlnm.Print_Titles" localSheetId="0">'ՕՀ-1 Ա-2 և Հ-5 Ա-1'!$B:$E,'ՕՀ-1 Ա-2 և Հ-5 Ա-1'!$7:$8</definedName>
    <definedName name="_xlnm.Print_Area" localSheetId="7">'Հ-10'!$A$1:$I$980</definedName>
    <definedName name="_xlnm.Print_Area" localSheetId="2">'Հ-3 և 4'!$A$1:$I$141</definedName>
    <definedName name="_xlnm.Print_Area" localSheetId="4">'Հ-5 Ա-2'!$A$1:$F$17</definedName>
    <definedName name="_xlnm.Print_Area" localSheetId="6">'Հ-9 Ա-9.1.14'!$A$1:$E$95</definedName>
    <definedName name="_xlnm.Print_Area" localSheetId="5">'Հ-9 Ա-9.14'!$A$1:$E$95</definedName>
    <definedName name="_xlnm.Print_Area" localSheetId="3">Պահուստ!$A$1:$I$47</definedName>
    <definedName name="_xlnm.Print_Area" localSheetId="0">'ՕՀ-1 Ա-2 և Հ-5 Ա-1'!$A$1:$F$76</definedName>
    <definedName name="_xlnm.Print_Area" localSheetId="1">'ՕՀ-1 Ա-3'!$A$1:$H$15</definedName>
    <definedName name="դդ" localSheetId="7">#REF!</definedName>
    <definedName name="դդ" localSheetId="6">#REF!</definedName>
    <definedName name="դդ">#REF!</definedName>
    <definedName name="Հավելված" localSheetId="7">#REF!</definedName>
    <definedName name="Հավելված" localSheetId="6">#REF!</definedName>
    <definedName name="Հավելված">#REF!</definedName>
    <definedName name="Մաս" localSheetId="7">#REF!</definedName>
    <definedName name="Մաս" localSheetId="6">#REF!</definedName>
    <definedName name="Մաս">#REF!</definedName>
    <definedName name="շախմատիստ" localSheetId="7">#REF!</definedName>
    <definedName name="շախմատիստ" localSheetId="6">#REF!</definedName>
    <definedName name="շախմատիստ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8" i="22" l="1"/>
  <c r="H19" i="38"/>
  <c r="P979" i="41" l="1"/>
  <c r="P971" i="41"/>
  <c r="P372" i="41"/>
  <c r="P316" i="41"/>
  <c r="P315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12" i="41"/>
  <c r="B5" i="43" l="1"/>
  <c r="D85" i="43"/>
  <c r="D94" i="43" s="1"/>
  <c r="B3" i="43"/>
  <c r="B2" i="43"/>
  <c r="H970" i="41" l="1"/>
  <c r="H371" i="41"/>
  <c r="H313" i="41"/>
  <c r="O316" i="41" l="1"/>
  <c r="H61" i="22" s="1"/>
  <c r="O315" i="41"/>
  <c r="H60" i="22" s="1"/>
  <c r="L314" i="41"/>
  <c r="H22" i="38" s="1"/>
  <c r="I21" i="38" s="1"/>
  <c r="H367" i="41"/>
  <c r="H312" i="41" s="1"/>
  <c r="H59" i="22" l="1"/>
  <c r="O979" i="41"/>
  <c r="H114" i="22" s="1"/>
  <c r="L978" i="41"/>
  <c r="H25" i="38" s="1"/>
  <c r="O971" i="41"/>
  <c r="H97" i="22" s="1"/>
  <c r="L970" i="41"/>
  <c r="H24" i="38" s="1"/>
  <c r="O372" i="41"/>
  <c r="H80" i="22" s="1"/>
  <c r="L371" i="41"/>
  <c r="H23" i="38" s="1"/>
  <c r="P13" i="41"/>
  <c r="H30" i="22" s="1"/>
  <c r="P14" i="41"/>
  <c r="H31" i="22" s="1"/>
  <c r="P15" i="41"/>
  <c r="H33" i="22" s="1"/>
  <c r="P16" i="41"/>
  <c r="H34" i="22" s="1"/>
  <c r="P17" i="41"/>
  <c r="H35" i="22" s="1"/>
  <c r="P18" i="41"/>
  <c r="H36" i="22" s="1"/>
  <c r="P19" i="41"/>
  <c r="H38" i="22" s="1"/>
  <c r="H37" i="22" s="1"/>
  <c r="P20" i="41"/>
  <c r="H40" i="22" s="1"/>
  <c r="H39" i="22" s="1"/>
  <c r="P21" i="41"/>
  <c r="H42" i="22" s="1"/>
  <c r="P22" i="41"/>
  <c r="H43" i="22" s="1"/>
  <c r="P23" i="41"/>
  <c r="H44" i="22" s="1"/>
  <c r="P24" i="41"/>
  <c r="H45" i="22" s="1"/>
  <c r="P25" i="41"/>
  <c r="H46" i="22" s="1"/>
  <c r="P12" i="41"/>
  <c r="H29" i="22" s="1"/>
  <c r="H41" i="22" l="1"/>
  <c r="H32" i="22"/>
  <c r="H28" i="22"/>
  <c r="H27" i="22" l="1"/>
  <c r="L13" i="41"/>
  <c r="H20" i="38" l="1"/>
  <c r="H978" i="41"/>
  <c r="H977" i="41" s="1"/>
  <c r="H976" i="41" s="1"/>
  <c r="H969" i="41"/>
  <c r="H968" i="41" s="1"/>
  <c r="H370" i="41"/>
  <c r="H261" i="41"/>
  <c r="H13" i="41"/>
  <c r="H12" i="41" s="1"/>
  <c r="H11" i="41" s="1"/>
  <c r="H26" i="38" l="1"/>
  <c r="I19" i="38"/>
  <c r="H369" i="41"/>
  <c r="H10" i="41" s="1"/>
  <c r="H113" i="22"/>
  <c r="H112" i="22" s="1"/>
  <c r="H111" i="22" s="1"/>
  <c r="H110" i="22" s="1"/>
  <c r="H108" i="22" s="1"/>
  <c r="H106" i="22" s="1"/>
  <c r="D60" i="43" s="1"/>
  <c r="H96" i="22"/>
  <c r="H95" i="22" s="1"/>
  <c r="H94" i="22" s="1"/>
  <c r="H93" i="22" s="1"/>
  <c r="H91" i="22" s="1"/>
  <c r="H89" i="22" s="1"/>
  <c r="D49" i="43" s="1"/>
  <c r="H79" i="22"/>
  <c r="H78" i="22" s="1"/>
  <c r="H77" i="22" s="1"/>
  <c r="H76" i="22" s="1"/>
  <c r="H74" i="22" s="1"/>
  <c r="E43" i="39" l="1"/>
  <c r="D60" i="29"/>
  <c r="H104" i="22"/>
  <c r="H87" i="22"/>
  <c r="E37" i="39"/>
  <c r="D49" i="29"/>
  <c r="H85" i="22"/>
  <c r="H83" i="22" s="1"/>
  <c r="H81" i="22" s="1"/>
  <c r="H102" i="22"/>
  <c r="H100" i="22" s="1"/>
  <c r="H98" i="22" s="1"/>
  <c r="H72" i="22"/>
  <c r="D71" i="43" s="1"/>
  <c r="E49" i="39" l="1"/>
  <c r="D71" i="29"/>
  <c r="H70" i="22"/>
  <c r="H68" i="22"/>
  <c r="H66" i="22"/>
  <c r="H64" i="22" s="1"/>
  <c r="H62" i="22" s="1"/>
  <c r="H45" i="40"/>
  <c r="H131" i="22"/>
  <c r="H132" i="22"/>
  <c r="H139" i="22"/>
  <c r="H28" i="40" l="1"/>
  <c r="H27" i="40" s="1"/>
  <c r="H26" i="40" s="1"/>
  <c r="H25" i="40" s="1"/>
  <c r="H24" i="40" s="1"/>
  <c r="H22" i="40" s="1"/>
  <c r="H20" i="40" s="1"/>
  <c r="H18" i="40" s="1"/>
  <c r="H44" i="40"/>
  <c r="H43" i="40" s="1"/>
  <c r="H41" i="40" s="1"/>
  <c r="H39" i="40" s="1"/>
  <c r="H37" i="40" s="1"/>
  <c r="H16" i="40" l="1"/>
  <c r="H14" i="40" s="1"/>
  <c r="H12" i="40" s="1"/>
  <c r="H10" i="40" s="1"/>
  <c r="H35" i="40"/>
  <c r="H33" i="40" s="1"/>
  <c r="H31" i="40" s="1"/>
  <c r="H29" i="40" s="1"/>
  <c r="H9" i="40" l="1"/>
  <c r="D85" i="29"/>
  <c r="D94" i="29" s="1"/>
  <c r="E63" i="39"/>
  <c r="H130" i="22" l="1"/>
  <c r="H129" i="22" s="1"/>
  <c r="H127" i="22" s="1"/>
  <c r="H125" i="22" s="1"/>
  <c r="H138" i="22"/>
  <c r="H137" i="22" s="1"/>
  <c r="H135" i="22" s="1"/>
  <c r="H133" i="22" s="1"/>
  <c r="H123" i="22" l="1"/>
  <c r="H121" i="22" s="1"/>
  <c r="H119" i="22" s="1"/>
  <c r="H117" i="22" s="1"/>
  <c r="H115" i="22" s="1"/>
  <c r="H57" i="22"/>
  <c r="H56" i="22" s="1"/>
  <c r="H48" i="22"/>
  <c r="H47" i="22" s="1"/>
  <c r="H26" i="22" s="1"/>
  <c r="H25" i="22" l="1"/>
  <c r="H23" i="22" s="1"/>
  <c r="H21" i="22" s="1"/>
  <c r="D25" i="43" s="1"/>
  <c r="E18" i="39" l="1"/>
  <c r="D25" i="29"/>
  <c r="B3" i="29" l="1"/>
  <c r="B2" i="29"/>
  <c r="B5" i="29"/>
  <c r="B3" i="28"/>
  <c r="B2" i="28"/>
  <c r="B5" i="28"/>
  <c r="H55" i="22" l="1"/>
  <c r="H54" i="22" s="1"/>
  <c r="H52" i="22" s="1"/>
  <c r="H50" i="22" s="1"/>
  <c r="D35" i="43" s="1"/>
  <c r="H19" i="22" l="1"/>
  <c r="H17" i="22" s="1"/>
  <c r="H15" i="22" s="1"/>
  <c r="H13" i="22" s="1"/>
  <c r="H11" i="22" s="1"/>
  <c r="H10" i="22" s="1"/>
  <c r="E14" i="38"/>
  <c r="E24" i="39"/>
  <c r="E70" i="39"/>
  <c r="D35" i="29"/>
  <c r="E16" i="28"/>
  <c r="E14" i="28" s="1"/>
  <c r="E12" i="28" s="1"/>
  <c r="E10" i="28" s="1"/>
  <c r="E56" i="39" l="1"/>
  <c r="E55" i="39" s="1"/>
  <c r="E30" i="39" s="1"/>
  <c r="E12" i="38"/>
  <c r="E10" i="38" s="1"/>
  <c r="D14" i="38"/>
  <c r="D12" i="38" s="1"/>
  <c r="D10" i="38" s="1"/>
  <c r="E11" i="39" l="1"/>
  <c r="E10" i="39" s="1"/>
  <c r="E9" i="39" s="1"/>
</calcChain>
</file>

<file path=xl/sharedStrings.xml><?xml version="1.0" encoding="utf-8"?>
<sst xmlns="http://schemas.openxmlformats.org/spreadsheetml/2006/main" count="4952" uniqueCount="1578">
  <si>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</si>
  <si>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</si>
  <si>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</si>
  <si>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</si>
  <si>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</si>
  <si>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</si>
  <si>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</si>
  <si>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</si>
  <si>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</si>
  <si>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</si>
  <si>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</si>
  <si>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</si>
  <si>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</si>
  <si>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</si>
  <si>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</si>
  <si>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</si>
  <si>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</si>
  <si>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</si>
  <si>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</si>
  <si>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</si>
  <si>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</si>
  <si>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</si>
  <si>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</si>
  <si>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</si>
  <si>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</si>
  <si>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</si>
  <si>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</si>
  <si>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</si>
  <si>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</si>
  <si>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</si>
  <si>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</si>
  <si>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</si>
  <si>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</si>
  <si>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</si>
  <si>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</si>
  <si>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</si>
  <si>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</si>
  <si>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</si>
  <si>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</si>
  <si>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</si>
  <si>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</si>
  <si>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</si>
  <si>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</si>
  <si>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</si>
  <si>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</si>
  <si>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</si>
  <si>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</si>
  <si>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</si>
  <si>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</si>
  <si>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</si>
  <si>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</si>
  <si>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</si>
  <si>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</si>
  <si>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</si>
  <si>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</si>
  <si>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</si>
  <si>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</si>
  <si>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</si>
  <si>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</si>
  <si>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</si>
  <si>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</si>
  <si>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</si>
  <si>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</si>
  <si>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</si>
  <si>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 xml:space="preserve"> ԸՆԴԱՄԵՆԸ ԾԱԽՍԵՐ այդ թվում՝</t>
  </si>
  <si>
    <t xml:space="preserve">ՈՐՈՇՄԱՆ N 5 ՀԱՎԵԼՎԱԾԻ N 2 ԱՂՅՈՒՍԱԿՈՒՄ ԿԱՏԱՐՎՈՂ ՓՈՓՈԽՈՒԹՅՈՒՆՆԵՐԸ </t>
  </si>
  <si>
    <t>ՈՐՈՇՄԱՆ N 3 և N 4 ՀԱՎԵԼՎԱԾՆԵՐՈՒՄ ԿԱՏԱՐՎՈՂ ՓՈՓՈԽՈՒԹՅՈՒՆՆԵՐԸ</t>
  </si>
  <si>
    <t>Բյուջետային հատկացումների գլխավոր կարգադրիչների, ծրագրերի և միջոցառումների անվանումները</t>
  </si>
  <si>
    <t xml:space="preserve"> Չի սահմանվում </t>
  </si>
  <si>
    <t>ՀԱՅԱՍՏԱՆԻ ՀԱՆՐԱՊԵՏՈՒԹՅԱՆ ԿԱՌԱՎԱՐՈՒԹՅԱՆ 2023 ԹՎԱԿԱՆԻ ԴԵԿՏԵՄԲԵՐԻ 28-Ի N 2323-Ն</t>
  </si>
  <si>
    <t>ՀՀ կառավարության 2024 թվականի</t>
  </si>
  <si>
    <t>______________ ի N ___ -Ն որոշման</t>
  </si>
  <si>
    <t xml:space="preserve">Ակտիվն օգտագործող կազմակերպության(ների) անվանում(ներ)ը՝ </t>
  </si>
  <si>
    <t>Հավելված N 5</t>
  </si>
  <si>
    <t>Հավելված N 4</t>
  </si>
  <si>
    <t>Հավելված N 3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</si>
  <si>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</si>
  <si>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</si>
  <si>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</si>
  <si>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</si>
  <si>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</si>
  <si>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Ցուցանիշների փոփոխությունը (ավելացումները նշված են դրական նշանով, իսկ նվազեցումները՝ փակագծերում)</t>
  </si>
  <si>
    <t>Հավելված N 1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</si>
  <si>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</si>
  <si>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</si>
  <si>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</si>
  <si>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Ցուցանիշների փոփոխությունը (ավելացումները նշված են դրական նշանով)</t>
  </si>
  <si>
    <t xml:space="preserve"> - Այլ ծախսեր</t>
  </si>
  <si>
    <t xml:space="preserve"> Ծառայությունը մատուցող կազմակերպության(ների) անվանում(ներ)ը՛ </t>
  </si>
  <si>
    <t>Հավելված N 6</t>
  </si>
  <si>
    <t>հազար դրամով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</si>
  <si>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</si>
  <si>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</si>
  <si>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</si>
  <si>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</si>
  <si>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</si>
  <si>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</si>
  <si>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</si>
  <si>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«ՀԱՅԱՍՏԱՆԻ ՀԱՆՐԱՊԵՏՈՒԹՅԱՆ 2024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 ՓՈՓՈԽՈՒԹՅՈՒՆՆԵՐԸ</t>
  </si>
  <si>
    <t>______________ ի N___ -Ն որոշման</t>
  </si>
  <si>
    <t>Հավելված N 2</t>
  </si>
  <si>
    <t>___________  ___-ի N _______ -Ն որոշման</t>
  </si>
  <si>
    <t xml:space="preserve"> - Շենքերի և շինությունների շինարարություն</t>
  </si>
  <si>
    <t xml:space="preserve"> ՀՀ կառավարություն</t>
  </si>
  <si>
    <t xml:space="preserve"> 1139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</si>
  <si>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</si>
  <si>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</si>
  <si>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</si>
  <si>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</si>
  <si>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</si>
  <si>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արդյունավետության և թափանցիկության ապահովում</t>
  </si>
  <si>
    <t xml:space="preserve"> Ծրագրի միջոցառումներ</t>
  </si>
  <si>
    <t>Միջոցառման անվանումը`</t>
  </si>
  <si>
    <t>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</si>
  <si>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</si>
  <si>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կառավարության պահուստային ֆոնդ</t>
  </si>
  <si>
    <t xml:space="preserve"> 11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</si>
  <si>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</si>
  <si>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</si>
  <si>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ՇԵՆՔԵՐ և ՇԻՆՈՒԹՅՈՒՆՆԵՐ</t>
  </si>
  <si>
    <t xml:space="preserve"> ՀՀ կառավարություն </t>
  </si>
  <si>
    <t xml:space="preserve"> Ծրագրի անվանումը </t>
  </si>
  <si>
    <t xml:space="preserve">ՀՀ կառավարության պահուստային ֆոնդ </t>
  </si>
  <si>
    <t xml:space="preserve"> Ցուցանիշների փոփոխությունը (ավելացումները նշված են դրական նշանով)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</si>
  <si>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</si>
  <si>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</si>
  <si>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</si>
  <si>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</si>
  <si>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</si>
  <si>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ՈՐՈՇՄԱՆ N 9 ՀԱՎԵԼՎԱԾԻ N 9.14 ԵՎ N 9.48 ԱՂՅՈՒՍԱԿՆԵՐՈՒՄ ԿԱՏԱՐՎՈՂ ՓՈՓՈԽՈՒԹՅՈՒՆՆԵՐԸ </t>
  </si>
  <si>
    <t xml:space="preserve">ՈՐՈՇՄԱՆ N 9.1 ՀԱՎԵԼՎԱԾԻ N 9.1.14 ԵՎ N 9.1.58 ԱՂՅՈՒՍԱԿՆԵՐՈՒՄ ԿԱՏԱՐՎՈՂ ՓՈՓՈԽՈՒԹՅՈՒՆՆԵՐԸ </t>
  </si>
  <si>
    <t>Հավելված N 7</t>
  </si>
  <si>
    <t>ՀԱՅԱՍՏԱՆԻ ՀԱՆՐԱՊԵՏՈՒԹՅԱՆ ԿԱՌԱՎԱՐՈՒԹՅԱՆ ՊԱՀՈՒՍՏԱՅԻՆ ՖՈՆԴԻՑ ՀԱՏԿԱՑՈՒՄՆԵՐ</t>
  </si>
  <si>
    <t xml:space="preserve"> - Պահուստային միջոցներ</t>
  </si>
  <si>
    <r>
      <t xml:space="preserve">Ցուցանիշների փոփոխությունը </t>
    </r>
    <r>
      <rPr>
        <sz val="10"/>
        <color rgb="FFFF0000"/>
        <rFont val="GHEA Grapalat"/>
        <family val="3"/>
      </rPr>
      <t>(նվազեցումները նշված են փակագծերում)</t>
    </r>
  </si>
  <si>
    <r>
      <t xml:space="preserve">Ցուցանիշների փոփոխությունը </t>
    </r>
    <r>
      <rPr>
        <sz val="10"/>
        <color rgb="FFFF0000"/>
        <rFont val="GHEA Grapalat"/>
        <family val="3"/>
      </rPr>
      <t>(ավելացումները նշված են դրական նշանով)</t>
    </r>
  </si>
  <si>
    <t>07</t>
  </si>
  <si>
    <t>ԱՌՈՂՋԱՊԱՀՈՒԹՅՈՒՆ</t>
  </si>
  <si>
    <t>Բժշկական ապրանքներ, սարքեր և սարքավորումներ</t>
  </si>
  <si>
    <t>Դեղագործական ապրանքներ</t>
  </si>
  <si>
    <t>Ռազմաբժշկական սպասարկում և առողջապահական ծառայություններ</t>
  </si>
  <si>
    <t>Դեղորայքի տրամադրում զորամասային և հոսպիտալային օղակներում բուժօգնություն ստացողներին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</si>
  <si>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</si>
  <si>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</si>
  <si>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</si>
  <si>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ԾԱՌԱՅՈՒԹՅՈՒՆՆԵՐԻ ԵՎ ԱՊՐԱՆՔՆԵՐԻ ՁԵՌՔ ԲԵՐՈՒՄ</t>
  </si>
  <si>
    <t>ՆՅՈՒԹԵՐ</t>
  </si>
  <si>
    <t xml:space="preserve"> - Առողջապահական և լաբորատոր նյութեր</t>
  </si>
  <si>
    <t xml:space="preserve"> 03</t>
  </si>
  <si>
    <t>Հիվանդանոցային ծառայություններ</t>
  </si>
  <si>
    <t>Ընդհանուր բնույթի հիվանդանոցային ծառայություններ</t>
  </si>
  <si>
    <t>Զինծառայողներին, ինչպես նաև նրանց ընտանիքի անդամներին բժշկական օգնության ծառայություններ</t>
  </si>
  <si>
    <t>ԾԱՌԱՅՈՒԹՅՈՒՆՆԵՐԻ ԵՎ ԱՊՐԱՆՔՆԵՐԻ ՁԵՌՔԲԵՐՈՒՄ</t>
  </si>
  <si>
    <t xml:space="preserve"> - Ընդհանուր բնույթի այլ ծառայություններ</t>
  </si>
  <si>
    <t xml:space="preserve"> 06</t>
  </si>
  <si>
    <t>Առողջապահություն (այլ դասերին չպատկանող)</t>
  </si>
  <si>
    <t>Առողջապահական հարակից ծառայություններ և ծրագրեր</t>
  </si>
  <si>
    <t>Հոսպիտալների և բուժկետերի բժշկական սարքավորումների պահպանման ծառայություններ</t>
  </si>
  <si>
    <t xml:space="preserve"> - Մեքենաների և սարքավորումների ընթացիկ նորոգում և պահպանում</t>
  </si>
  <si>
    <t>______________ ի ___ -Ն որոշման</t>
  </si>
  <si>
    <t xml:space="preserve"> ՈՐՈՇՄԱՆ N 10 ՀԱՎԵԼՎԱԾՈՒՄ ԿԱՏԱՐՎՈՂ ՓՈՓՈԽՈՒԹՅՈՒՆՆԵՐԸ</t>
  </si>
  <si>
    <t>Կոդը</t>
  </si>
  <si>
    <t>Անվանումը</t>
  </si>
  <si>
    <t xml:space="preserve">Գնման ձևը </t>
  </si>
  <si>
    <t>Չափման միավորը</t>
  </si>
  <si>
    <r>
      <t xml:space="preserve">Ցուցանիշների փոփոխությունը                                      </t>
    </r>
    <r>
      <rPr>
        <sz val="10"/>
        <color rgb="FFFF0000"/>
        <rFont val="GHEA Grapalat"/>
        <family val="3"/>
      </rPr>
      <t>(նվազեցումները նշված են փակագծերում)</t>
    </r>
  </si>
  <si>
    <t>միավորի գինը  (դրամով)</t>
  </si>
  <si>
    <t>քանակը</t>
  </si>
  <si>
    <t>գումարը  
(հազար դրամով)</t>
  </si>
  <si>
    <t xml:space="preserve">Բաժին N 02 </t>
  </si>
  <si>
    <t>1169  11001</t>
  </si>
  <si>
    <t>ՄԱՍ I. ԱՊՐԱՆՔՆԵՐ</t>
  </si>
  <si>
    <t>ԲՄ</t>
  </si>
  <si>
    <t>խորհրդանշական նվերներ</t>
  </si>
  <si>
    <t>ԳՀ</t>
  </si>
  <si>
    <t>հատ</t>
  </si>
  <si>
    <t>39281200/16</t>
  </si>
  <si>
    <t>կարի թել</t>
  </si>
  <si>
    <t>տուփ</t>
  </si>
  <si>
    <t>մատիտ` ապակու</t>
  </si>
  <si>
    <t>մետր</t>
  </si>
  <si>
    <t>պատճենահանման թուղթ</t>
  </si>
  <si>
    <t>մեդալներ, կրծքանշաններ</t>
  </si>
  <si>
    <t>18511180/11</t>
  </si>
  <si>
    <t>տոներային քարտրիջներ</t>
  </si>
  <si>
    <t>ավտոմատ անջատիչներ</t>
  </si>
  <si>
    <t>31321270/1</t>
  </si>
  <si>
    <t>էլեկտրական լար` ԱՊՎ, 1x6 մմ2</t>
  </si>
  <si>
    <t>31331280/1</t>
  </si>
  <si>
    <t>էլեկտրական լար` պղնձյա, բազմաջիղ, ՊՊՎ, 2x2.5 մմ2</t>
  </si>
  <si>
    <t>31331290/1</t>
  </si>
  <si>
    <t>էլեկտրական լար` պղնձյա, բազմաջիղ, ՊՊՎ, 2x4.0 մմ2</t>
  </si>
  <si>
    <t>31531730/4</t>
  </si>
  <si>
    <t>լուսամփոփներ</t>
  </si>
  <si>
    <t>լիտր</t>
  </si>
  <si>
    <t>դրոշներ</t>
  </si>
  <si>
    <t>լրակազմ</t>
  </si>
  <si>
    <t>պատերի երեսպատման թղթե կամ ստվարաթղթե պաստառներ</t>
  </si>
  <si>
    <t>քմ</t>
  </si>
  <si>
    <t>խողովակների միացման մասեր</t>
  </si>
  <si>
    <t>44163200/3</t>
  </si>
  <si>
    <t>44163200/4</t>
  </si>
  <si>
    <t>44163200/6</t>
  </si>
  <si>
    <t>44163200/7</t>
  </si>
  <si>
    <t>44163200/8</t>
  </si>
  <si>
    <t>44163200/9</t>
  </si>
  <si>
    <t>մեխ շինարարական</t>
  </si>
  <si>
    <t>44221140/2</t>
  </si>
  <si>
    <t>դռներ</t>
  </si>
  <si>
    <t>փական` սողնակավոր</t>
  </si>
  <si>
    <t>44423680/2</t>
  </si>
  <si>
    <t>շինարարության մեջ օգտագործվող զանազան այլ ապրանքներ</t>
  </si>
  <si>
    <t>ձեռքի գործիքներ</t>
  </si>
  <si>
    <t>հատիչներ</t>
  </si>
  <si>
    <t>44511150/4</t>
  </si>
  <si>
    <t>երկաթե խողովակներ</t>
  </si>
  <si>
    <t>44163200/2</t>
  </si>
  <si>
    <t>44163200/5</t>
  </si>
  <si>
    <t>ՄԱՍ III.  ԾԱՌԱՅՈՒԹՅՈՒՆՆԵՐ</t>
  </si>
  <si>
    <t>65211100/1</t>
  </si>
  <si>
    <t>գազի բաշխում</t>
  </si>
  <si>
    <t>ՄԱ</t>
  </si>
  <si>
    <t>դրամ</t>
  </si>
  <si>
    <t>65311100/1</t>
  </si>
  <si>
    <t>էլեկտրականության բաշխում</t>
  </si>
  <si>
    <t>65111100/1</t>
  </si>
  <si>
    <t>խմելու ջրի բաշխում</t>
  </si>
  <si>
    <t>65111200/1</t>
  </si>
  <si>
    <t>ոռոգման ջրի մատակարարման ծառայություն</t>
  </si>
  <si>
    <t>79821200/10</t>
  </si>
  <si>
    <t>այլ պոլիգրաֆիական արտադրանքի տպագրման ծառայություն</t>
  </si>
  <si>
    <t>79821200/5</t>
  </si>
  <si>
    <t>79821200/6</t>
  </si>
  <si>
    <t>79821200/7</t>
  </si>
  <si>
    <t>79821200/8</t>
  </si>
  <si>
    <t>79821200/9</t>
  </si>
  <si>
    <t>79821200/11</t>
  </si>
  <si>
    <t>79821200/14</t>
  </si>
  <si>
    <t>79821200/18</t>
  </si>
  <si>
    <t>1169  31001</t>
  </si>
  <si>
    <t xml:space="preserve">ՀՀ պաշտպանության նախարարության շենքային պայմանների բարելավում </t>
  </si>
  <si>
    <t>Բաժին N 07</t>
  </si>
  <si>
    <t xml:space="preserve"> 1204  11004</t>
  </si>
  <si>
    <t>24311530/1</t>
  </si>
  <si>
    <t>ջրածնի պերօքսիդ</t>
  </si>
  <si>
    <t>24451141/2</t>
  </si>
  <si>
    <t>ախտահանիչ հեղուկ նյութեր</t>
  </si>
  <si>
    <t>կիլոգրամ</t>
  </si>
  <si>
    <t>33141110/3</t>
  </si>
  <si>
    <t>վիրակապեր</t>
  </si>
  <si>
    <t>ներարկիչներ</t>
  </si>
  <si>
    <t>33191580/5</t>
  </si>
  <si>
    <t>բժշկական օգնության միջոցներ</t>
  </si>
  <si>
    <t>33611200/1</t>
  </si>
  <si>
    <t>լոպերամիդ a07da03</t>
  </si>
  <si>
    <t>33611240/1</t>
  </si>
  <si>
    <t>ակտիվացված ածուխ a07ba01</t>
  </si>
  <si>
    <t>33621530/1</t>
  </si>
  <si>
    <t>պերինդոպրիլ արգինին, ինդապամիդ C09BA04</t>
  </si>
  <si>
    <t>հականեխիչ (անտիսեպտիկ) ― ախտահանիչ միջոցներ</t>
  </si>
  <si>
    <t>հականեխիչ (անտիսեպտիկ) հեղուկներ</t>
  </si>
  <si>
    <t>33621764/4</t>
  </si>
  <si>
    <t>պերինդոպրիլ /պերինդոպրիլի արգինին/, ինդապամիդ, ամլոդիպին /ամլոդիպինի բեզիլատ/ C08GA02</t>
  </si>
  <si>
    <t>33631200/1</t>
  </si>
  <si>
    <t>քլորամֆենիկոլ, մեթիլուրացիլ  D06C</t>
  </si>
  <si>
    <t>33631241/1</t>
  </si>
  <si>
    <t>քլորհեքսիդինի լուծույթ</t>
  </si>
  <si>
    <t>33631290/1</t>
  </si>
  <si>
    <t>իբուպրոֆեն c01eb16, g02cc01, m01ae01, m02aa13</t>
  </si>
  <si>
    <t>կետոպրոֆեն m01ae03, m02aa10</t>
  </si>
  <si>
    <t>դիկլոֆենակ d11ax18, m01ab05, m02aa15, s01bc03</t>
  </si>
  <si>
    <t>ամօքսիցիլին+քլավու֊լանաթթու j01cr02</t>
  </si>
  <si>
    <t>33651114/1</t>
  </si>
  <si>
    <t>բենզիլպենիցիլինի աղեր j01ce01</t>
  </si>
  <si>
    <t>33651117/1</t>
  </si>
  <si>
    <t>ցեֆիքսիմ j01dd08</t>
  </si>
  <si>
    <t>33651140/1</t>
  </si>
  <si>
    <t>ցեֆեպիմ j01de01</t>
  </si>
  <si>
    <t>33651143/1</t>
  </si>
  <si>
    <t>մերոպենեմ j01dh02</t>
  </si>
  <si>
    <t>33651145/1</t>
  </si>
  <si>
    <t>դեքսամեթազոն, նեոմիցին (նեոմիցինի սուլֆատ), պոլիմիքսին B (պոլիմիքսին B-ի սուլֆատ)    S01CA01</t>
  </si>
  <si>
    <t>33651146/1</t>
  </si>
  <si>
    <t>ֆուրազոլիդոն   G01AX06</t>
  </si>
  <si>
    <t>33651170/1</t>
  </si>
  <si>
    <t>ացիկլովիրd06bb03, j05ab01, s01ad03</t>
  </si>
  <si>
    <t>մետամիզոլ (մետամիզոլ նատրիում), տրիացետոամին 4-տոլուենսուլֆոնատ  N02BB72</t>
  </si>
  <si>
    <t>33661119/3</t>
  </si>
  <si>
    <t>33661126/2</t>
  </si>
  <si>
    <t>ացետիլսալիցիլաթթու, պարացետամոլ, կոֆեին  N02BA51, N02BA71</t>
  </si>
  <si>
    <t>33661135/1</t>
  </si>
  <si>
    <t>միդազոլամ n05cd08</t>
  </si>
  <si>
    <t>33661185/1</t>
  </si>
  <si>
    <t>Կետորոլակ (կետորոլակի տրոմետամոլ)</t>
  </si>
  <si>
    <t>քսիլոմետազոլին r01aa07, r01ab06, s01ga03</t>
  </si>
  <si>
    <t>33671120/1</t>
  </si>
  <si>
    <t>նեոմիցին (նեոմիցինի սուլֆատ), պոլիմիքսին B (պոլիմիքսին B-ի սուլֆատ), դեքսամեթազոն (դեքսամեթազոն մետասուլֆոբենզոա-տի նատրիում)  S02CA06</t>
  </si>
  <si>
    <t>33671122/1</t>
  </si>
  <si>
    <t>դեքվալինիումի քլորիդ, դիբուկային (դիբուկայինի հիդրոքլորիդ)    R02A</t>
  </si>
  <si>
    <t>դիֆենհիդրամին d04aa32, d04aa32</t>
  </si>
  <si>
    <t>33691131/1</t>
  </si>
  <si>
    <t>էնտերալ սնուցում</t>
  </si>
  <si>
    <t>33691131/3</t>
  </si>
  <si>
    <t>33691140/1</t>
  </si>
  <si>
    <t>ացետիլցիստեին r05cb01, v03ab23, s01xa08</t>
  </si>
  <si>
    <t>33691158/4</t>
  </si>
  <si>
    <t>արյան խումբը որոշող ազդանյութեր (ռեագենտներ)</t>
  </si>
  <si>
    <t>33691162/3</t>
  </si>
  <si>
    <t>լաբորատոր ազդանյութեր (ռեագենտներ)</t>
  </si>
  <si>
    <t>33691162/81</t>
  </si>
  <si>
    <t>լաբորատոր օժանդակ ― գիտական նյութեր</t>
  </si>
  <si>
    <t>33691167/13</t>
  </si>
  <si>
    <t>33691176/17</t>
  </si>
  <si>
    <t>այլ դեղորայք</t>
  </si>
  <si>
    <t>33691176/40</t>
  </si>
  <si>
    <t>33691176/42</t>
  </si>
  <si>
    <t>33691176/43</t>
  </si>
  <si>
    <t>33691176/44</t>
  </si>
  <si>
    <t>33691176/49</t>
  </si>
  <si>
    <t>33691176/50</t>
  </si>
  <si>
    <t>33691176/51</t>
  </si>
  <si>
    <t>33691176/53</t>
  </si>
  <si>
    <t>33691176/54</t>
  </si>
  <si>
    <t>33691185/1</t>
  </si>
  <si>
    <t>հորթի արյան սպիտակուցազերծ ածանցյալ B06AB</t>
  </si>
  <si>
    <t>33691185/2</t>
  </si>
  <si>
    <t>ֆոսֆոլիպիդներ (էսենցիալ)-ԷՖԼ  A05C</t>
  </si>
  <si>
    <t>33691213/1</t>
  </si>
  <si>
    <t>լիոֆիլացված կենդանի կաթնաթթվային մանրէներ (լակտոբացիլուս    ացիդոֆիլուս, բիֆիդոբակտերիում անիմալիս)  -A07FA01</t>
  </si>
  <si>
    <t>33691232/1</t>
  </si>
  <si>
    <t>նիմեսուլիդ MO1AX17, MO2AA26</t>
  </si>
  <si>
    <t>33691420/10</t>
  </si>
  <si>
    <t>լաբորատոր ազդանյութեր (ռեագենտներ) բազմակոմպոնենտ</t>
  </si>
  <si>
    <t>33691420/17</t>
  </si>
  <si>
    <t>33691420/220</t>
  </si>
  <si>
    <t>33691420/234</t>
  </si>
  <si>
    <t>33691420/27</t>
  </si>
  <si>
    <t>33691420/3</t>
  </si>
  <si>
    <t>33691420/33</t>
  </si>
  <si>
    <t>33691420/44</t>
  </si>
  <si>
    <t>33691420/5</t>
  </si>
  <si>
    <t>33691420/6</t>
  </si>
  <si>
    <t>33691420/8</t>
  </si>
  <si>
    <t>33691800/1</t>
  </si>
  <si>
    <t>վիտամիններ</t>
  </si>
  <si>
    <t>33621290/1</t>
  </si>
  <si>
    <t>էպինեֆրին (ադրենալին) a01ad01, b02bc09, c01ca24, r01aa14, r03aa01, s01ea01</t>
  </si>
  <si>
    <t>33631286/1</t>
  </si>
  <si>
    <t>հակասնկային միջոցներ` մաշկաբանության մեջ կիրառելու համար</t>
  </si>
  <si>
    <t>33661126/1</t>
  </si>
  <si>
    <t>33661155/1</t>
  </si>
  <si>
    <t>պիլոկարպին n07ax01, s01eb01</t>
  </si>
  <si>
    <t>33691176/45</t>
  </si>
  <si>
    <t>33691176/47</t>
  </si>
  <si>
    <t>33691176/48</t>
  </si>
  <si>
    <t>33691176/55</t>
  </si>
  <si>
    <t>33691731/1</t>
  </si>
  <si>
    <t>դիոսմեկտիտ A07BC05</t>
  </si>
  <si>
    <t>33621550/1</t>
  </si>
  <si>
    <t>ռամիպրիլ  C09AA02</t>
  </si>
  <si>
    <t>33621762/1</t>
  </si>
  <si>
    <t>ամլոդիպին /ամլոդիպինի բեզիլատ/ վալասատան C09DB01</t>
  </si>
  <si>
    <t>33691176/39</t>
  </si>
  <si>
    <t>33691422/1</t>
  </si>
  <si>
    <t>լաբորատոր ազդանյութեր (ռեագենտներ) փոշի կամ գրանուլներ</t>
  </si>
  <si>
    <t xml:space="preserve"> 1204  11001</t>
  </si>
  <si>
    <t>Զինծառայողների ինչպես նաև նրանց ընտանիքի անդամների բժշկական օգնության ծառայություններ</t>
  </si>
  <si>
    <t xml:space="preserve"> 1204  11003</t>
  </si>
  <si>
    <t>50421100/1</t>
  </si>
  <si>
    <t>33141223/7</t>
  </si>
  <si>
    <t>բժշկական այլ գործիքներ ― պարագաներ բազմակոմպոնենտ</t>
  </si>
  <si>
    <t>33141211/4</t>
  </si>
  <si>
    <t>բժշկական այլ գործիքներ ― պարագաներ</t>
  </si>
  <si>
    <t>33611150/3</t>
  </si>
  <si>
    <t>պանկրեատին a09a</t>
  </si>
  <si>
    <t>33141193/4</t>
  </si>
  <si>
    <t>ատամնաբուժական սպառման պարագաներ</t>
  </si>
  <si>
    <t>32351230/2</t>
  </si>
  <si>
    <t>ռենտգեն նկարների ժապավեններ</t>
  </si>
  <si>
    <t>33191310/3</t>
  </si>
  <si>
    <t>փորձանոթներ</t>
  </si>
  <si>
    <t>33141225/5</t>
  </si>
  <si>
    <t>անզգայացման գործիքներ բազմակոմպոնենտ</t>
  </si>
  <si>
    <t>33141211/17</t>
  </si>
  <si>
    <t>33141211/3</t>
  </si>
  <si>
    <t>24451170/1</t>
  </si>
  <si>
    <t>ակվատաբս N10</t>
  </si>
  <si>
    <t>33141225/4</t>
  </si>
  <si>
    <t>33161120/4</t>
  </si>
  <si>
    <t>վիրաբուժական գործիքներ</t>
  </si>
  <si>
    <t>33131110/1</t>
  </si>
  <si>
    <t>ատամնաբուժական ձեռքի գործիքներ</t>
  </si>
  <si>
    <t>33611341/4</t>
  </si>
  <si>
    <t>33171100/11</t>
  </si>
  <si>
    <t>անզգայացման գործիքներ</t>
  </si>
  <si>
    <t>33611110/1</t>
  </si>
  <si>
    <t>ալյումինիումի հիդրօքսիդ + մագնեզիումի հիդրօքսիդ a02aa04  a02ab01 g04bx01</t>
  </si>
  <si>
    <t>33611341/3</t>
  </si>
  <si>
    <t>33141159/1</t>
  </si>
  <si>
    <t>ձեռնոցներ բժշկան ոչ ստերիլ</t>
  </si>
  <si>
    <t>զույգ</t>
  </si>
  <si>
    <t>33111490/1</t>
  </si>
  <si>
    <t>բժշկական սարքավորումների պահեստամասեր</t>
  </si>
  <si>
    <t>33141211/12</t>
  </si>
  <si>
    <t>33161120/2</t>
  </si>
  <si>
    <t>33141211/11</t>
  </si>
  <si>
    <t>33611170/2</t>
  </si>
  <si>
    <t>դրոտավերին a03ad02</t>
  </si>
  <si>
    <t>33141182/2</t>
  </si>
  <si>
    <t>վիրափողեր (դրենաժներ)</t>
  </si>
  <si>
    <t>33611140/1</t>
  </si>
  <si>
    <t>օնդանսետրոն a04aa01</t>
  </si>
  <si>
    <t>33171100/9</t>
  </si>
  <si>
    <t>33161120/5</t>
  </si>
  <si>
    <t>33141222/6</t>
  </si>
  <si>
    <t>ատամնաբուժական սպառման բազմակոմպոնենտ պարագաներ</t>
  </si>
  <si>
    <t>33141182/13</t>
  </si>
  <si>
    <t>33141136/4</t>
  </si>
  <si>
    <t>կաթետերներ</t>
  </si>
  <si>
    <t>33141193/8</t>
  </si>
  <si>
    <t>33191310/2</t>
  </si>
  <si>
    <t>33141110/5</t>
  </si>
  <si>
    <t>24311480/1</t>
  </si>
  <si>
    <t>կալիումի պերմանգանատ</t>
  </si>
  <si>
    <t>33611260/1</t>
  </si>
  <si>
    <t>մետֆորմին a10ba02</t>
  </si>
  <si>
    <t>33191580/12</t>
  </si>
  <si>
    <t>33141211/18</t>
  </si>
  <si>
    <t>33141223/10</t>
  </si>
  <si>
    <t>33161120/6</t>
  </si>
  <si>
    <t>33171100/1</t>
  </si>
  <si>
    <t>33141210/1</t>
  </si>
  <si>
    <t>արյան փորձանմուշի վերցման նշտարներ</t>
  </si>
  <si>
    <t>33141211/23</t>
  </si>
  <si>
    <t>33141211/22</t>
  </si>
  <si>
    <t>33191580/8</t>
  </si>
  <si>
    <t>33141193/9</t>
  </si>
  <si>
    <t>33141222/2</t>
  </si>
  <si>
    <t>33171100/6</t>
  </si>
  <si>
    <t>33171100/10</t>
  </si>
  <si>
    <t>33611350/2</t>
  </si>
  <si>
    <t>ասկորբինաթթու g01ad03, s01xa15, a11ga01</t>
  </si>
  <si>
    <t>33171100/4</t>
  </si>
  <si>
    <t>33191310/5</t>
  </si>
  <si>
    <t>33141223/6</t>
  </si>
  <si>
    <t>33191310/4</t>
  </si>
  <si>
    <t>24451111/2</t>
  </si>
  <si>
    <t>միջատասպան հեղուկ նյութեր</t>
  </si>
  <si>
    <t>33191580/7</t>
  </si>
  <si>
    <t>33141222/1</t>
  </si>
  <si>
    <t>33141222/4</t>
  </si>
  <si>
    <t>33191580/10</t>
  </si>
  <si>
    <t>33141193/5</t>
  </si>
  <si>
    <t>33141143/1</t>
  </si>
  <si>
    <t>սկարիֆիկատոր</t>
  </si>
  <si>
    <t>33141193/15</t>
  </si>
  <si>
    <t>33611360/1</t>
  </si>
  <si>
    <t>խոլեկալցիֆերոլ a11cc</t>
  </si>
  <si>
    <t>33141193/2</t>
  </si>
  <si>
    <t>33171100/2</t>
  </si>
  <si>
    <t>33141182/8</t>
  </si>
  <si>
    <t>33141223/11</t>
  </si>
  <si>
    <t>33161220/1</t>
  </si>
  <si>
    <t>շպատել փայտե</t>
  </si>
  <si>
    <t>33141223/8</t>
  </si>
  <si>
    <t>33611180/1</t>
  </si>
  <si>
    <t>լակտուլոզ a06ad11</t>
  </si>
  <si>
    <t>33131110/3</t>
  </si>
  <si>
    <t>31651200/1</t>
  </si>
  <si>
    <t>ԷԿԳ ժապավեն թուղթ</t>
  </si>
  <si>
    <t>33141222/7</t>
  </si>
  <si>
    <t>33141178/1</t>
  </si>
  <si>
    <t>դեղերի ներարկման համակարգեր</t>
  </si>
  <si>
    <t>33611120/2</t>
  </si>
  <si>
    <t>ֆամոտիդին  A02BA03</t>
  </si>
  <si>
    <t>33611350/1</t>
  </si>
  <si>
    <t>33171100/8</t>
  </si>
  <si>
    <t>30192138/1</t>
  </si>
  <si>
    <t>33141223/9</t>
  </si>
  <si>
    <t>33141142/1</t>
  </si>
  <si>
    <t>33141222/5</t>
  </si>
  <si>
    <t>33141110/4</t>
  </si>
  <si>
    <t>33141193/10</t>
  </si>
  <si>
    <t>33191580/9</t>
  </si>
  <si>
    <t>33191580/4</t>
  </si>
  <si>
    <t>33611370/1</t>
  </si>
  <si>
    <t>թիամին a11da01</t>
  </si>
  <si>
    <t>33161120/3</t>
  </si>
  <si>
    <t>33131110/2</t>
  </si>
  <si>
    <t>33141165/2</t>
  </si>
  <si>
    <t>ալբումին</t>
  </si>
  <si>
    <t>33141110/1</t>
  </si>
  <si>
    <t>24451141/1</t>
  </si>
  <si>
    <t>33611341/2</t>
  </si>
  <si>
    <t>33141211/2</t>
  </si>
  <si>
    <t>33141193/3</t>
  </si>
  <si>
    <t>33611390/1</t>
  </si>
  <si>
    <t>պիրիդօքսին a11ha02</t>
  </si>
  <si>
    <t>33141222/3</t>
  </si>
  <si>
    <t>33141193/7</t>
  </si>
  <si>
    <t>33141182/12</t>
  </si>
  <si>
    <t>33141193/11</t>
  </si>
  <si>
    <t>33141193/14</t>
  </si>
  <si>
    <t>33141145/1</t>
  </si>
  <si>
    <t>անզգայացման ասեղներ</t>
  </si>
  <si>
    <t>33661170/2</t>
  </si>
  <si>
    <t>Պրոկային (պրոկայինի հիդրոքլորիդ) N01BA02</t>
  </si>
  <si>
    <t>33661119/1</t>
  </si>
  <si>
    <t>33621641/1</t>
  </si>
  <si>
    <t>33621240/1</t>
  </si>
  <si>
    <t>ցիանոկոբալամին b03ba01</t>
  </si>
  <si>
    <t>33642220/2</t>
  </si>
  <si>
    <t>մեթիլպրեդնիզոլոն d07aa01, d10aa02, h02ab04</t>
  </si>
  <si>
    <t>33621310/2</t>
  </si>
  <si>
    <t>տրիմետազիդին (տրիմետազիդինի դիհիդրոքլորիդ) C01EB15</t>
  </si>
  <si>
    <t>33621210/1</t>
  </si>
  <si>
    <t>երկաթ պարունակող համակցություն b03a</t>
  </si>
  <si>
    <t>33651150/2</t>
  </si>
  <si>
    <t>ֆլյուկոնազոլ d01ac15, j02ac01, j02ac01</t>
  </si>
  <si>
    <t>33631310/6</t>
  </si>
  <si>
    <t>33621641/4</t>
  </si>
  <si>
    <t>33631281/2</t>
  </si>
  <si>
    <t>հակաբորբոքային ― հակառ―մատիկ միջոցներ</t>
  </si>
  <si>
    <t>33671134/1</t>
  </si>
  <si>
    <t>մեբհիդրոլին R06AX15</t>
  </si>
  <si>
    <t>33631180/2</t>
  </si>
  <si>
    <t>արծաթի սուլֆադիազինd06ba01</t>
  </si>
  <si>
    <t>33651194/1</t>
  </si>
  <si>
    <t>իմունոգլոբուլիններ</t>
  </si>
  <si>
    <t>33651141/1</t>
  </si>
  <si>
    <t>ցեֆուրօքսիմ j01dc02, s01aa27</t>
  </si>
  <si>
    <t>33671116/1</t>
  </si>
  <si>
    <t>33661115/2</t>
  </si>
  <si>
    <t>բուպիվակային n01bb01</t>
  </si>
  <si>
    <t>33621280/1</t>
  </si>
  <si>
    <t>ֆենոբարբիտալ, էթիլբրոմիզովալերիանաթթու N05CB02</t>
  </si>
  <si>
    <t>33661136/2</t>
  </si>
  <si>
    <t>դիազեպամ n05ba01</t>
  </si>
  <si>
    <t>33631300/3</t>
  </si>
  <si>
    <t>33671127/1</t>
  </si>
  <si>
    <t>նաֆազոլին (նաֆազոլինի նիտրատ) R01AA08</t>
  </si>
  <si>
    <t>33651194/2</t>
  </si>
  <si>
    <t>33651150/1</t>
  </si>
  <si>
    <t>33631370/1</t>
  </si>
  <si>
    <t>ատրակուրիում բեզիլատ m03ac04</t>
  </si>
  <si>
    <t>33631360/1</t>
  </si>
  <si>
    <t>սուքսամեթոնիում m03ab01</t>
  </si>
  <si>
    <t>33631282/3</t>
  </si>
  <si>
    <t>հակաբակտերիալ միջոցներ` պարբերական օգտագործման համար</t>
  </si>
  <si>
    <t>33621643/1</t>
  </si>
  <si>
    <t>33661155/2</t>
  </si>
  <si>
    <t>33661116/1</t>
  </si>
  <si>
    <t>լիդոկային c01bb01, c05ad01, d04ab01, n01bb02, r02ad02, s01ha07, s02da01</t>
  </si>
  <si>
    <t>33631281/4</t>
  </si>
  <si>
    <t>33661153/1</t>
  </si>
  <si>
    <t>դեքսամեթազոն a01ac02, c05aa09, d07ab19, d07xb05, d10aa03, h02ab02, r01ad03, s01ba01, s01cb01, s02ba06, s03ba01</t>
  </si>
  <si>
    <t>33621640/3</t>
  </si>
  <si>
    <t>հիդրոկորտիզոն a01ac03, a07ea02, c05aa01, d07aa02, d07xa01, h02ab09, s01ba02, s01cb03, s02ba01</t>
  </si>
  <si>
    <t>33661184/1</t>
  </si>
  <si>
    <t>Դեքսմեդետոմիդին (դեքսմեդետոմիդինի հիդրոքլորիդ)</t>
  </si>
  <si>
    <t>33661111/1</t>
  </si>
  <si>
    <t>կետամին n01ax03</t>
  </si>
  <si>
    <t>33661156/1</t>
  </si>
  <si>
    <t>թիմոլոլ c07aa06, s01ed01</t>
  </si>
  <si>
    <t>33631180/1</t>
  </si>
  <si>
    <t>33661182/1</t>
  </si>
  <si>
    <t>Ցիտիկոլին (ցիտիկոլին նատրիում)</t>
  </si>
  <si>
    <t>33621390/1</t>
  </si>
  <si>
    <t>ամիոդարոն c01bd01</t>
  </si>
  <si>
    <t>33661142/1</t>
  </si>
  <si>
    <t>ամիտրիպտիլին n06aa09</t>
  </si>
  <si>
    <t>33651148/2</t>
  </si>
  <si>
    <t>կլոտրիմազոլ a01ab18, d01ac01, g01af02</t>
  </si>
  <si>
    <t>33671114/2</t>
  </si>
  <si>
    <t>ամինոֆիլին r03da05</t>
  </si>
  <si>
    <t>33651170/2</t>
  </si>
  <si>
    <t>33621641/2</t>
  </si>
  <si>
    <t>33631310/7</t>
  </si>
  <si>
    <t>33631286/2</t>
  </si>
  <si>
    <t>33651125/2</t>
  </si>
  <si>
    <t>ազիթրոմիցին j01fa10, s01aa26</t>
  </si>
  <si>
    <t>33661137/1</t>
  </si>
  <si>
    <t>լորազեպամ n05ba06</t>
  </si>
  <si>
    <t>33651189/2</t>
  </si>
  <si>
    <t>իմունային շիճուկ</t>
  </si>
  <si>
    <t>33631250/1</t>
  </si>
  <si>
    <t>էթանոլ d08ax08, v03ab16, v03az01</t>
  </si>
  <si>
    <t>33621320/1</t>
  </si>
  <si>
    <t>կատվախոտ դեղատու, պատրինջ դեղատու, անանուխ պղպեղային  HN05CM</t>
  </si>
  <si>
    <t>33631350/1</t>
  </si>
  <si>
    <t>պիպեկուրոնիումի բրոմիդ m03ac06</t>
  </si>
  <si>
    <t>33621360/1</t>
  </si>
  <si>
    <t>գլիցերիլ եռնիտրատ (նիտրոգլիցերին) c01da02, c05ae01</t>
  </si>
  <si>
    <t>33661128/1</t>
  </si>
  <si>
    <t>կարբամազեպին n03af01</t>
  </si>
  <si>
    <t>33621700/1</t>
  </si>
  <si>
    <t>մետոպրոլոլ c07ab02</t>
  </si>
  <si>
    <t>33631490/1</t>
  </si>
  <si>
    <t>Մոմետազոն (մոմետազոնի ֆուրոատ) D07AC13, R01AD09</t>
  </si>
  <si>
    <t>33631380/2</t>
  </si>
  <si>
    <t>տոլպերիզոնի հիդրոքլորիդ  M03BX04</t>
  </si>
  <si>
    <t>33671126/1</t>
  </si>
  <si>
    <t>բրոմհեքսին (բրոմհեքսինի հիդրոքլորիդ)   R05CB02</t>
  </si>
  <si>
    <t>33661170/3</t>
  </si>
  <si>
    <t>33631170/2</t>
  </si>
  <si>
    <t>տետրացիկլին a01ab13, d06aa04, j01aa07, s01aa09, s02aa08, s03aa02</t>
  </si>
  <si>
    <t>33642220/1</t>
  </si>
  <si>
    <t>33621761/1</t>
  </si>
  <si>
    <t>ացետիլսալիցիլաթթու, մագնեզիումի հիդրօքսիդ B01AC30</t>
  </si>
  <si>
    <t>33651150/3</t>
  </si>
  <si>
    <t>33621140/1</t>
  </si>
  <si>
    <t>կլոպիդոգրելb01ac04</t>
  </si>
  <si>
    <t>33631282/5</t>
  </si>
  <si>
    <t>33651189/1</t>
  </si>
  <si>
    <t>33661140/1</t>
  </si>
  <si>
    <t>քլորպրոմազին n05aa01</t>
  </si>
  <si>
    <t>33651122/1</t>
  </si>
  <si>
    <t>իմիպենեմ+ ցիլաստատին j01dh51</t>
  </si>
  <si>
    <t>33671114/1</t>
  </si>
  <si>
    <t>33661161/1</t>
  </si>
  <si>
    <t>օլանզապին -N05AH03</t>
  </si>
  <si>
    <t>33661113/1</t>
  </si>
  <si>
    <t>թիոպենտալ n01af03, n05ca19</t>
  </si>
  <si>
    <t>33661139/1</t>
  </si>
  <si>
    <t>հալոպերիդոլ n05ad01</t>
  </si>
  <si>
    <t>33661170/1</t>
  </si>
  <si>
    <t>33631310/5</t>
  </si>
  <si>
    <t>33642210/1</t>
  </si>
  <si>
    <t>պրեդնիզոլոն a07ea01, c05aa04, d07aa03, d07xa02, h02ab06, r01ad02, s01ba04, s01cb02, s02ba03, s03ba02</t>
  </si>
  <si>
    <t>33621420/1</t>
  </si>
  <si>
    <t>ատորվաստատին c10aa05</t>
  </si>
  <si>
    <t>33631281/3</t>
  </si>
  <si>
    <t>33661139/2</t>
  </si>
  <si>
    <t>33631270/1</t>
  </si>
  <si>
    <t>ադամանդյա կանաչ  D08AX</t>
  </si>
  <si>
    <t>33651143/2</t>
  </si>
  <si>
    <t>33631230/3</t>
  </si>
  <si>
    <t>պովիդոն յոդ d08ag02, d09aa09, d11ac06, g01ax11, r02aa15, s01ax18</t>
  </si>
  <si>
    <t>33651135/1</t>
  </si>
  <si>
    <t>քլորամֆենիկոլ d06ax02, d10af03, g01aa05, j01ba01, s01aa01, s02aa01, s03aa08</t>
  </si>
  <si>
    <t>33651148/1</t>
  </si>
  <si>
    <t>33691167/9</t>
  </si>
  <si>
    <t>33691130/1</t>
  </si>
  <si>
    <t>պարենտերալ սնուցման լուծույթներ</t>
  </si>
  <si>
    <t>33691153/1</t>
  </si>
  <si>
    <t>բարիումի սուլֆատ v08ba, v08ba01, v08ba02</t>
  </si>
  <si>
    <t>33691123/1</t>
  </si>
  <si>
    <t>մեբենդազոլp02ca01</t>
  </si>
  <si>
    <t>33691167/10</t>
  </si>
  <si>
    <t>33691158/1</t>
  </si>
  <si>
    <t>33691136/2</t>
  </si>
  <si>
    <t>նատրիումի քլորիդ a12ca01, b05cb01, b05xa03</t>
  </si>
  <si>
    <t>33691162/6</t>
  </si>
  <si>
    <t>33691156/1</t>
  </si>
  <si>
    <t>այլ ոչ թերապ―տիկ արտադրանք</t>
  </si>
  <si>
    <t>33691162/4</t>
  </si>
  <si>
    <t>33691121/1</t>
  </si>
  <si>
    <t>ալբենդազոլp02ca03</t>
  </si>
  <si>
    <t>33691160/1</t>
  </si>
  <si>
    <t>քիմիական ազդանյութեր (ռեագենտներ)</t>
  </si>
  <si>
    <t>33691162/68</t>
  </si>
  <si>
    <t>33691131/2</t>
  </si>
  <si>
    <t>33691162/67</t>
  </si>
  <si>
    <t>33691162/2</t>
  </si>
  <si>
    <t>33671140/1</t>
  </si>
  <si>
    <t>Բոգի արմատներ, գնարբուկի ծաղիկներ, ավելուկի խոտ, կտտկենու ծաղիկներ, աղավնիճի խոտ  R07AX</t>
  </si>
  <si>
    <t>33691167/8</t>
  </si>
  <si>
    <t>33691136/5</t>
  </si>
  <si>
    <t>33691133/2</t>
  </si>
  <si>
    <t>ներարկման ջուր v07ab</t>
  </si>
  <si>
    <t>33691167/5</t>
  </si>
  <si>
    <t>33691162/76</t>
  </si>
  <si>
    <t>33691162/64</t>
  </si>
  <si>
    <t>33691138/1</t>
  </si>
  <si>
    <t>գլյուկոզ b05cx01, v04ca02, v06dc01</t>
  </si>
  <si>
    <t>33691162/5</t>
  </si>
  <si>
    <t>33691112/2</t>
  </si>
  <si>
    <t>մետրոնիդազոլ a01ab17, d06bx01, g01af01, j01xd01, p01ab01</t>
  </si>
  <si>
    <t>33691167/4</t>
  </si>
  <si>
    <t>33691158/2</t>
  </si>
  <si>
    <t>33691144/1</t>
  </si>
  <si>
    <t>նատրիումի թիոսուլֆատ v03ab06</t>
  </si>
  <si>
    <t>33691162/58</t>
  </si>
  <si>
    <t>33691162/73</t>
  </si>
  <si>
    <t>33691158/3</t>
  </si>
  <si>
    <t>33691420/240</t>
  </si>
  <si>
    <t>33691167/15</t>
  </si>
  <si>
    <t>33691420/270</t>
  </si>
  <si>
    <t>33691420/257</t>
  </si>
  <si>
    <t>33691420/259</t>
  </si>
  <si>
    <t>33691167/21</t>
  </si>
  <si>
    <t>33691167/17</t>
  </si>
  <si>
    <t>33691420/245</t>
  </si>
  <si>
    <t>33691213/3</t>
  </si>
  <si>
    <t>33691176/12</t>
  </si>
  <si>
    <t>33691167/14</t>
  </si>
  <si>
    <t>33691420/233</t>
  </si>
  <si>
    <t>33691420/237</t>
  </si>
  <si>
    <t>33691420/246</t>
  </si>
  <si>
    <t>33691176/14</t>
  </si>
  <si>
    <t>33691187/1</t>
  </si>
  <si>
    <t>վինպոցետին N06BX18</t>
  </si>
  <si>
    <t>33691420/255</t>
  </si>
  <si>
    <t>33691176/57</t>
  </si>
  <si>
    <t>33691420/41</t>
  </si>
  <si>
    <t>33691176/18</t>
  </si>
  <si>
    <t>33691176/34</t>
  </si>
  <si>
    <t>33691420/241</t>
  </si>
  <si>
    <t>33691400/31</t>
  </si>
  <si>
    <t>քիմիական ազդանյութեր (ռեագենտներ) բազմակոմպոնենտ</t>
  </si>
  <si>
    <t>33691240/1</t>
  </si>
  <si>
    <t>արյունատրամալուծիչ սպիտակուցազերծ` հորթի արյունից B05ZA, S01XA, D11AX</t>
  </si>
  <si>
    <t>33691176/16</t>
  </si>
  <si>
    <t>33691420/205</t>
  </si>
  <si>
    <t>33691420/132</t>
  </si>
  <si>
    <t>33691420/193</t>
  </si>
  <si>
    <t>33691167/16</t>
  </si>
  <si>
    <t>33691167/18</t>
  </si>
  <si>
    <t>33691411/18</t>
  </si>
  <si>
    <t>քիմիական ազդանյութեր (ռեագենտներ) փոշի կամ գրանուլներ</t>
  </si>
  <si>
    <t>33691420/251</t>
  </si>
  <si>
    <t>33691420/38</t>
  </si>
  <si>
    <t>33691420/244</t>
  </si>
  <si>
    <t>38431700/4</t>
  </si>
  <si>
    <t>լաբորատորիայի կաթոցիչներ ― պարագաներ</t>
  </si>
  <si>
    <t>33691400/3</t>
  </si>
  <si>
    <t>33691400/2</t>
  </si>
  <si>
    <t>33691420/288</t>
  </si>
  <si>
    <t>33691420/275</t>
  </si>
  <si>
    <t>33691420/7</t>
  </si>
  <si>
    <t>33691420/278</t>
  </si>
  <si>
    <t>33691167/19</t>
  </si>
  <si>
    <t>33691420/90</t>
  </si>
  <si>
    <t>33691420/253</t>
  </si>
  <si>
    <t>33691420/266</t>
  </si>
  <si>
    <t>33691422/6</t>
  </si>
  <si>
    <t>33691176/19</t>
  </si>
  <si>
    <t>33691422/2</t>
  </si>
  <si>
    <t>33691420/236</t>
  </si>
  <si>
    <t>33691420/222</t>
  </si>
  <si>
    <t>33691240/2</t>
  </si>
  <si>
    <t>33691420/277</t>
  </si>
  <si>
    <t>33691411/9</t>
  </si>
  <si>
    <t>33691411/10</t>
  </si>
  <si>
    <t>33691176/25</t>
  </si>
  <si>
    <t>33691420/239</t>
  </si>
  <si>
    <t>33691420/263</t>
  </si>
  <si>
    <t>33691420/235</t>
  </si>
  <si>
    <t>33691176/3</t>
  </si>
  <si>
    <t>33711120/1</t>
  </si>
  <si>
    <t>քրտնարտադրության դեմ կիրառվող միջոցներ</t>
  </si>
  <si>
    <t>33691411/19</t>
  </si>
  <si>
    <t>33691186/1</t>
  </si>
  <si>
    <t>պիրացետամ  N06BX03</t>
  </si>
  <si>
    <t>33691420/223</t>
  </si>
  <si>
    <t>33691176/23</t>
  </si>
  <si>
    <t>33691420/161</t>
  </si>
  <si>
    <t>33691420/264</t>
  </si>
  <si>
    <t>33691176/35</t>
  </si>
  <si>
    <t>33691197/1</t>
  </si>
  <si>
    <t>լ―ոմեպրոմազին - N05AA02</t>
  </si>
  <si>
    <t>33691420/272</t>
  </si>
  <si>
    <t>33691420/262</t>
  </si>
  <si>
    <t>33691176/4</t>
  </si>
  <si>
    <t>33691420/238</t>
  </si>
  <si>
    <t>33691420/231</t>
  </si>
  <si>
    <t>33691420/194</t>
  </si>
  <si>
    <t>33691201/1</t>
  </si>
  <si>
    <t>կատվախոտի ոգեթուրմ - N05CM09 բուսական ծագման դեղ</t>
  </si>
  <si>
    <t>33691176/38</t>
  </si>
  <si>
    <t>33691420/211</t>
  </si>
  <si>
    <t>33691420/248</t>
  </si>
  <si>
    <t>38431700/3</t>
  </si>
  <si>
    <t>33691420/201</t>
  </si>
  <si>
    <t>33691411/4</t>
  </si>
  <si>
    <t>33691420/116</t>
  </si>
  <si>
    <t>33691420/171</t>
  </si>
  <si>
    <t>33691176/13</t>
  </si>
  <si>
    <t>33691420/97</t>
  </si>
  <si>
    <t>33691420/269</t>
  </si>
  <si>
    <t>33691420/258</t>
  </si>
  <si>
    <t>33691411/6</t>
  </si>
  <si>
    <t>33691420/287</t>
  </si>
  <si>
    <t>33691167/20</t>
  </si>
  <si>
    <t>33691420/260</t>
  </si>
  <si>
    <t>33691420/242</t>
  </si>
  <si>
    <t>33691420/250</t>
  </si>
  <si>
    <t>33691420/254</t>
  </si>
  <si>
    <t>33691411/39</t>
  </si>
  <si>
    <t>33691186/2</t>
  </si>
  <si>
    <t>33691191/2</t>
  </si>
  <si>
    <t>33691176/5</t>
  </si>
  <si>
    <t>33691420/204</t>
  </si>
  <si>
    <t>33691240/3</t>
  </si>
  <si>
    <t>33691420/227</t>
  </si>
  <si>
    <t>33691176/33</t>
  </si>
  <si>
    <t>33691420/198</t>
  </si>
  <si>
    <t>33691422/4</t>
  </si>
  <si>
    <t>33791300/1</t>
  </si>
  <si>
    <t>լաբորատոր ապակյա արտադրանք</t>
  </si>
  <si>
    <t>33691422/3</t>
  </si>
  <si>
    <t>33691420/206</t>
  </si>
  <si>
    <t>33691420/124</t>
  </si>
  <si>
    <t>33691420/186</t>
  </si>
  <si>
    <t>33691420/188</t>
  </si>
  <si>
    <t>33691422/5</t>
  </si>
  <si>
    <t>33691420/249</t>
  </si>
  <si>
    <t>33691420/268</t>
  </si>
  <si>
    <t>33691400/20</t>
  </si>
  <si>
    <t>33691420/197</t>
  </si>
  <si>
    <t>33691420/276</t>
  </si>
  <si>
    <t>33691420/261</t>
  </si>
  <si>
    <t>33691189/1</t>
  </si>
  <si>
    <t>բետահիստին (բետահիստինի դիհիդրոքլորիդ) N07CA01</t>
  </si>
  <si>
    <t>33691420/209</t>
  </si>
  <si>
    <t>33691420/195</t>
  </si>
  <si>
    <t>33691176/15</t>
  </si>
  <si>
    <t>33691231/1</t>
  </si>
  <si>
    <t>կալցիումի կարբոնատ, խոլեկալցիֆերոլ A12AX</t>
  </si>
  <si>
    <t>33691176/24</t>
  </si>
  <si>
    <t>33691420/2</t>
  </si>
  <si>
    <t>33691420/130</t>
  </si>
  <si>
    <t>38431700/2</t>
  </si>
  <si>
    <t>33691420/184</t>
  </si>
  <si>
    <t>33691420/104</t>
  </si>
  <si>
    <t>33691420/93</t>
  </si>
  <si>
    <t>33691420/196</t>
  </si>
  <si>
    <t>33691420/247</t>
  </si>
  <si>
    <t>33691420/293</t>
  </si>
  <si>
    <t>33691420/185</t>
  </si>
  <si>
    <t>33691420/100</t>
  </si>
  <si>
    <t>33691420/200</t>
  </si>
  <si>
    <t>33691176/37</t>
  </si>
  <si>
    <t>33691176/56</t>
  </si>
  <si>
    <t>38431700/1</t>
  </si>
  <si>
    <t>33691400/1</t>
  </si>
  <si>
    <t>33691420/199</t>
  </si>
  <si>
    <t>33691176/10</t>
  </si>
  <si>
    <t>33691420/120</t>
  </si>
  <si>
    <t>33691420/217</t>
  </si>
  <si>
    <t>33691420/243</t>
  </si>
  <si>
    <t>33691420/256</t>
  </si>
  <si>
    <t>33691420/4</t>
  </si>
  <si>
    <t>33691176/28</t>
  </si>
  <si>
    <t>33141182/6</t>
  </si>
  <si>
    <t>33691167/6</t>
  </si>
  <si>
    <t>33691145/1</t>
  </si>
  <si>
    <t>մագնեզիումի սուլֆատ a06ad04, a12cc02, b05xa05, d11ax05, v04cc02</t>
  </si>
  <si>
    <t>33691420/113</t>
  </si>
  <si>
    <t>33631170/504</t>
  </si>
  <si>
    <t>33691411/13</t>
  </si>
  <si>
    <t>33691162/75</t>
  </si>
  <si>
    <t>33631380/503</t>
  </si>
  <si>
    <t>33691420/170</t>
  </si>
  <si>
    <t>33691400/28</t>
  </si>
  <si>
    <t>33651139/2</t>
  </si>
  <si>
    <t>մոքսիֆլօքսացին j01ma14, s01ae07</t>
  </si>
  <si>
    <t>33691162/46</t>
  </si>
  <si>
    <t>33691411/16</t>
  </si>
  <si>
    <t>33691420/19</t>
  </si>
  <si>
    <t>33691197/2</t>
  </si>
  <si>
    <t>33141223/49</t>
  </si>
  <si>
    <t>33651116/501</t>
  </si>
  <si>
    <t>ցեֆազոլին j01db04</t>
  </si>
  <si>
    <t>33691162/27</t>
  </si>
  <si>
    <t>33691162/35</t>
  </si>
  <si>
    <t>33691400/14</t>
  </si>
  <si>
    <t>33621460/2</t>
  </si>
  <si>
    <t>պերինդոպրիլ (պերինդոպրիլի արգինին), ամլոդիպին (ամլոդիպին բեզիլատ)  C09BB04</t>
  </si>
  <si>
    <t>33141223/64</t>
  </si>
  <si>
    <t>33642230/1</t>
  </si>
  <si>
    <t>լ―ոթիրօքսին h03aa01</t>
  </si>
  <si>
    <t>33691162/53</t>
  </si>
  <si>
    <t>33141223/56</t>
  </si>
  <si>
    <t>33141223/62</t>
  </si>
  <si>
    <t>33691176/558</t>
  </si>
  <si>
    <t>33141223/54</t>
  </si>
  <si>
    <t>33611280/1</t>
  </si>
  <si>
    <t>գլիկլազիդ a10bb09</t>
  </si>
  <si>
    <t>33671125/502</t>
  </si>
  <si>
    <t>ամբրօքսոլ (ամբրօքսոլի հիդրոքլորիդ)    R05CB06, R05CB</t>
  </si>
  <si>
    <t>33621763/501</t>
  </si>
  <si>
    <t>Նեբիվոլոլ /նեբիվոլոլի հիդրոքլորիդ/ C07AB12</t>
  </si>
  <si>
    <t>33691420/82</t>
  </si>
  <si>
    <t>33141223/50</t>
  </si>
  <si>
    <t>33691411/15</t>
  </si>
  <si>
    <t>33611341/506</t>
  </si>
  <si>
    <t>33141223/57</t>
  </si>
  <si>
    <t>33651123/1</t>
  </si>
  <si>
    <t>ցեֆոտաքսիմ j01dd01</t>
  </si>
  <si>
    <t>33691420/122</t>
  </si>
  <si>
    <t>33691162/57</t>
  </si>
  <si>
    <t>33691167/7</t>
  </si>
  <si>
    <t>33691162/54</t>
  </si>
  <si>
    <t>33691162/66</t>
  </si>
  <si>
    <t>33691198/1</t>
  </si>
  <si>
    <t>ադեմետիոնին - A16AA02</t>
  </si>
  <si>
    <t>33691420/75</t>
  </si>
  <si>
    <t>33691420/123</t>
  </si>
  <si>
    <t>33141223/66</t>
  </si>
  <si>
    <t>33141223/63</t>
  </si>
  <si>
    <t>33691160/9</t>
  </si>
  <si>
    <t>33691400/26</t>
  </si>
  <si>
    <t>33691176/8</t>
  </si>
  <si>
    <t>33691420/164</t>
  </si>
  <si>
    <t>33621310/1</t>
  </si>
  <si>
    <t>33661112/1</t>
  </si>
  <si>
    <t>պրոպոֆոլ n01ax10</t>
  </si>
  <si>
    <t>33691411/8</t>
  </si>
  <si>
    <t>33141223/55</t>
  </si>
  <si>
    <t>33141223/52</t>
  </si>
  <si>
    <t>33661117/1</t>
  </si>
  <si>
    <t>կատվախոտի հանուկ N05CM09</t>
  </si>
  <si>
    <t>33691420/119</t>
  </si>
  <si>
    <t>33621120/1</t>
  </si>
  <si>
    <t>էնօքսապարին b01ab05</t>
  </si>
  <si>
    <t>33691420/168</t>
  </si>
  <si>
    <t>33691420/175</t>
  </si>
  <si>
    <t>33691420/37</t>
  </si>
  <si>
    <t>33691420/94</t>
  </si>
  <si>
    <t>33611400/502</t>
  </si>
  <si>
    <t>ռետինոլ d10ad02, r01ax02, s01xa02, a11ca01</t>
  </si>
  <si>
    <t>33642230/3</t>
  </si>
  <si>
    <t>33691420/173</t>
  </si>
  <si>
    <t>33141223/53</t>
  </si>
  <si>
    <t>33691212/1</t>
  </si>
  <si>
    <t>դիոսմին, հեսպերիդին-C05CA53</t>
  </si>
  <si>
    <t>33642230/2</t>
  </si>
  <si>
    <t>33691176/566</t>
  </si>
  <si>
    <t>33141193/13</t>
  </si>
  <si>
    <t>33691411/3</t>
  </si>
  <si>
    <t>33651112/504</t>
  </si>
  <si>
    <t>33141182/5</t>
  </si>
  <si>
    <t>33691162/24</t>
  </si>
  <si>
    <t>33691162/47</t>
  </si>
  <si>
    <t>33651170/503</t>
  </si>
  <si>
    <t>33651139/3</t>
  </si>
  <si>
    <t>33691162/25</t>
  </si>
  <si>
    <t>33651134/504</t>
  </si>
  <si>
    <t>ցիպրոֆլօքսացին j01ma02, s01ae03, s02aa15, s03aa07</t>
  </si>
  <si>
    <t>33691216/1</t>
  </si>
  <si>
    <t>էթիլմեթիլհիդրօքսիպիրիդինի սուկցինատ-N07XX</t>
  </si>
  <si>
    <t>33631310/509</t>
  </si>
  <si>
    <t>33671113/502</t>
  </si>
  <si>
    <t>սալբուտամոլ r03ac02</t>
  </si>
  <si>
    <t>33651192/1</t>
  </si>
  <si>
    <t>հակաթունային շիճուկ (օձի) j06aa03</t>
  </si>
  <si>
    <t>33651199/1</t>
  </si>
  <si>
    <t>կատաղության դեմ պատվաստանյութ j07bg</t>
  </si>
  <si>
    <t>33691420/18</t>
  </si>
  <si>
    <t>33621720/1</t>
  </si>
  <si>
    <t>բիսոպրոլոլ c07ab07</t>
  </si>
  <si>
    <t>33141223/58</t>
  </si>
  <si>
    <t>33631210/503</t>
  </si>
  <si>
    <t>բետամեթազոն  a07ea04, c05aa05, d07ac01, d07xc01, h02ab01, r01ad06, r03ba04, s01ba06, s01cb04, s02ba07, s03ba03</t>
  </si>
  <si>
    <t>33691420/112</t>
  </si>
  <si>
    <t>33691141/502</t>
  </si>
  <si>
    <t>թթվածին v03an01</t>
  </si>
  <si>
    <t>33691420/162</t>
  </si>
  <si>
    <t>33631300/503</t>
  </si>
  <si>
    <t>33141223/61</t>
  </si>
  <si>
    <t>33691176/29</t>
  </si>
  <si>
    <t>33631281/1</t>
  </si>
  <si>
    <t>33691411/17</t>
  </si>
  <si>
    <t>33691162/26</t>
  </si>
  <si>
    <t>33611120/1</t>
  </si>
  <si>
    <t>33691411/5</t>
  </si>
  <si>
    <t>33691420/71</t>
  </si>
  <si>
    <t>33631284/1</t>
  </si>
  <si>
    <t>հակահիստամինային միջոցներ` պարբերական կիրառման համար</t>
  </si>
  <si>
    <t>33691140/502</t>
  </si>
  <si>
    <t>33621764/1</t>
  </si>
  <si>
    <t>33691420/208</t>
  </si>
  <si>
    <t>33691162/59</t>
  </si>
  <si>
    <t>33691162/39</t>
  </si>
  <si>
    <t>33691162/52</t>
  </si>
  <si>
    <t>33691420/51</t>
  </si>
  <si>
    <t>33691420/73</t>
  </si>
  <si>
    <t>33642230/4</t>
  </si>
  <si>
    <t>33141193/12</t>
  </si>
  <si>
    <t>33631284/3</t>
  </si>
  <si>
    <t>33691420/56</t>
  </si>
  <si>
    <t>33691162/55</t>
  </si>
  <si>
    <t>33141193/6</t>
  </si>
  <si>
    <t>33691420/42</t>
  </si>
  <si>
    <t>33671130/502</t>
  </si>
  <si>
    <t>33651128/502</t>
  </si>
  <si>
    <t>նիտրոֆուրանտոյին j01xe01</t>
  </si>
  <si>
    <t>33621641/3</t>
  </si>
  <si>
    <t>33691411/1</t>
  </si>
  <si>
    <t>33691162/38</t>
  </si>
  <si>
    <t>33691162/49</t>
  </si>
  <si>
    <t>33691160/8</t>
  </si>
  <si>
    <t>33621120/2</t>
  </si>
  <si>
    <t>33691162/45</t>
  </si>
  <si>
    <t>33621762/3</t>
  </si>
  <si>
    <t>33631120/502</t>
  </si>
  <si>
    <t>տերբինաֆին d01ae15, d01ba02</t>
  </si>
  <si>
    <t>33631210/3</t>
  </si>
  <si>
    <t>33691420/14</t>
  </si>
  <si>
    <t>33691176/565</t>
  </si>
  <si>
    <t>33691420/87</t>
  </si>
  <si>
    <t>33141223/60</t>
  </si>
  <si>
    <t>33631310/508</t>
  </si>
  <si>
    <t>33611300/1</t>
  </si>
  <si>
    <t>գլիբենկլամիդ, մետֆորմին (մետֆորմինի հիդրոքլորիդ) A10BD02</t>
  </si>
  <si>
    <t>33691162/60</t>
  </si>
  <si>
    <t>33691162/37</t>
  </si>
  <si>
    <t>33691162/29</t>
  </si>
  <si>
    <t>33141223/59</t>
  </si>
  <si>
    <t>33661149/1</t>
  </si>
  <si>
    <t>ացետազոլամիդs01ec01</t>
  </si>
  <si>
    <t>33141165/1</t>
  </si>
  <si>
    <t>33691420/176</t>
  </si>
  <si>
    <t>33631310/507</t>
  </si>
  <si>
    <t>33691420/32</t>
  </si>
  <si>
    <t>33691215/1</t>
  </si>
  <si>
    <t>պեպտիդներ խոզի գլխուղեղից    -N06BX</t>
  </si>
  <si>
    <t>33691420/58</t>
  </si>
  <si>
    <t>33691176/567</t>
  </si>
  <si>
    <t>33691420/152</t>
  </si>
  <si>
    <t>33691198/2</t>
  </si>
  <si>
    <t>33691162/56</t>
  </si>
  <si>
    <t>33691420/174</t>
  </si>
  <si>
    <t>33691420/52</t>
  </si>
  <si>
    <t>33691420/1</t>
  </si>
  <si>
    <t>33651136/502</t>
  </si>
  <si>
    <t>կլինդամիցին d10af01, g01aa10, j01ff01</t>
  </si>
  <si>
    <t>33631230/2</t>
  </si>
  <si>
    <t>33651125/503</t>
  </si>
  <si>
    <t>33141182/16</t>
  </si>
  <si>
    <t>33141223/51</t>
  </si>
  <si>
    <t>33661121/502</t>
  </si>
  <si>
    <t>ացետիլսալիցիլաթթու a01ad05, b01ac06, n02ba01</t>
  </si>
  <si>
    <t>33621100/504</t>
  </si>
  <si>
    <t>հեպարին նատրիում b01ab01, c05ba03, s01xa14</t>
  </si>
  <si>
    <t>33141114/503</t>
  </si>
  <si>
    <t>բժշկական թանզիֆ (մարլյա) լայնությունը՝ 90սմ</t>
  </si>
  <si>
    <t>33651124/1</t>
  </si>
  <si>
    <t>ցեֆտազիդիմ j01dd02</t>
  </si>
  <si>
    <t>33621600/1</t>
  </si>
  <si>
    <t>ինդապամիդ c03ba11</t>
  </si>
  <si>
    <t>33141110/6</t>
  </si>
  <si>
    <t>33131160/1</t>
  </si>
  <si>
    <t>ատամնաբուժական հղկող գործիքներ</t>
  </si>
  <si>
    <t>տնտեսում</t>
  </si>
  <si>
    <t>66511140/4</t>
  </si>
  <si>
    <t>բժշկական ապահովագրության ծառայություններ</t>
  </si>
  <si>
    <t>66511140/1</t>
  </si>
  <si>
    <t>66511140/2</t>
  </si>
  <si>
    <t>66511140/5</t>
  </si>
  <si>
    <t>66511140/3</t>
  </si>
  <si>
    <t>բժշկական սարքերի վերանորոգման ― պահպանման ծառայություններ</t>
  </si>
  <si>
    <t>39281200/17</t>
  </si>
  <si>
    <t>39281200/18</t>
  </si>
  <si>
    <t>18511180/21</t>
  </si>
  <si>
    <t>18511200/1</t>
  </si>
  <si>
    <t>մեդալի կախիչներ</t>
  </si>
  <si>
    <t>18511200/2</t>
  </si>
  <si>
    <t>18511200/3</t>
  </si>
  <si>
    <t>18511200/4</t>
  </si>
  <si>
    <t>18511200/5</t>
  </si>
  <si>
    <t>35821400/4</t>
  </si>
  <si>
    <t>35821400/6</t>
  </si>
  <si>
    <t>39281200/11</t>
  </si>
  <si>
    <t>39281200/25</t>
  </si>
  <si>
    <t>39281200/26</t>
  </si>
  <si>
    <t>39281200/27</t>
  </si>
  <si>
    <t>44521230/1</t>
  </si>
  <si>
    <t>ամրակներ</t>
  </si>
  <si>
    <t>03121200/2</t>
  </si>
  <si>
    <t>ծաղիկներ</t>
  </si>
  <si>
    <t>03121210/3</t>
  </si>
  <si>
    <t>ծաղկային կոմպոզիցիաներ</t>
  </si>
  <si>
    <t>03121210/4</t>
  </si>
  <si>
    <t>18441210/1</t>
  </si>
  <si>
    <t>սաղավարտներ</t>
  </si>
  <si>
    <t>18821300/1</t>
  </si>
  <si>
    <t>մարզական կոշիկներ</t>
  </si>
  <si>
    <t>22611400/2</t>
  </si>
  <si>
    <t>ներկեր տպագրական մեքենաների համար</t>
  </si>
  <si>
    <t>30121460/11</t>
  </si>
  <si>
    <t>30121460/18</t>
  </si>
  <si>
    <t>30121460/20</t>
  </si>
  <si>
    <t>30121460/21</t>
  </si>
  <si>
    <t>30121460/22</t>
  </si>
  <si>
    <t>30121460/4</t>
  </si>
  <si>
    <t>30121470/1</t>
  </si>
  <si>
    <t>տոներ լազերային տպիչների/հեռապատճենահանող մեքենաների համար</t>
  </si>
  <si>
    <t>30121470/12</t>
  </si>
  <si>
    <t>30121470/3</t>
  </si>
  <si>
    <t>30121500/18</t>
  </si>
  <si>
    <t>քարտրիջներ</t>
  </si>
  <si>
    <t>30121500/19</t>
  </si>
  <si>
    <t>30121500/20</t>
  </si>
  <si>
    <t>30121500/21</t>
  </si>
  <si>
    <t>30121500/22</t>
  </si>
  <si>
    <t>30121500/23</t>
  </si>
  <si>
    <t>30121500/25</t>
  </si>
  <si>
    <t>30121500/26</t>
  </si>
  <si>
    <t>30121500/27</t>
  </si>
  <si>
    <t>30121500/32</t>
  </si>
  <si>
    <t>30121500/34</t>
  </si>
  <si>
    <t>30121500/35</t>
  </si>
  <si>
    <t>30121500/37</t>
  </si>
  <si>
    <t>30121500/7</t>
  </si>
  <si>
    <t>30197644/1</t>
  </si>
  <si>
    <t>31211260/1</t>
  </si>
  <si>
    <t>բաշխիչ ցանցի փոխակերպիչ</t>
  </si>
  <si>
    <t>35811100/1</t>
  </si>
  <si>
    <t>հրշեջ խմբի համազգեստներ</t>
  </si>
  <si>
    <t>35811190/10</t>
  </si>
  <si>
    <t>ուսադիր</t>
  </si>
  <si>
    <t>35811190/14</t>
  </si>
  <si>
    <t>35811190/15</t>
  </si>
  <si>
    <t>35811190/19</t>
  </si>
  <si>
    <t>35811210/1</t>
  </si>
  <si>
    <t>գլխարկանշան</t>
  </si>
  <si>
    <t>35811240/1</t>
  </si>
  <si>
    <t>35811240/5</t>
  </si>
  <si>
    <t>39561133/3</t>
  </si>
  <si>
    <t>տարբերանշաններ</t>
  </si>
  <si>
    <t>24311114/1</t>
  </si>
  <si>
    <t>ծծմբական թթու</t>
  </si>
  <si>
    <t>31442100/3</t>
  </si>
  <si>
    <t>կուտակիչ մարտկոցներ</t>
  </si>
  <si>
    <t>31442100/6</t>
  </si>
  <si>
    <t>34351200/12</t>
  </si>
  <si>
    <t>ավտոմեքենաների անիվներ</t>
  </si>
  <si>
    <t>34351200/13</t>
  </si>
  <si>
    <t>34351200/2</t>
  </si>
  <si>
    <t>34351200/21</t>
  </si>
  <si>
    <t>34351200/22</t>
  </si>
  <si>
    <t>34351200/27</t>
  </si>
  <si>
    <t>34351200/28</t>
  </si>
  <si>
    <t>34351200/31</t>
  </si>
  <si>
    <t>34351200/32</t>
  </si>
  <si>
    <t>34351200/35</t>
  </si>
  <si>
    <t>34351200/4</t>
  </si>
  <si>
    <t>34351200/41</t>
  </si>
  <si>
    <t>34351200/43</t>
  </si>
  <si>
    <t>34351200/5</t>
  </si>
  <si>
    <t>44511370/1</t>
  </si>
  <si>
    <t>գործիքների հավաքածուներ</t>
  </si>
  <si>
    <t>44511370/2</t>
  </si>
  <si>
    <t>44511370/3</t>
  </si>
  <si>
    <t>33791300/13</t>
  </si>
  <si>
    <t>33711720/1</t>
  </si>
  <si>
    <t>ատամի մածուկ</t>
  </si>
  <si>
    <t>33721100/1</t>
  </si>
  <si>
    <t>ածելիներ</t>
  </si>
  <si>
    <t>33711460/1</t>
  </si>
  <si>
    <t>ածիլվելու նյութեր</t>
  </si>
  <si>
    <t>33711320/1</t>
  </si>
  <si>
    <t>սանրներ</t>
  </si>
  <si>
    <t>33711710/1</t>
  </si>
  <si>
    <t>ատամի խոզանակ</t>
  </si>
  <si>
    <t>33741600/1</t>
  </si>
  <si>
    <t>եղունգների կծաքցաններ (կտրիչներ)</t>
  </si>
  <si>
    <t>24911300/1</t>
  </si>
  <si>
    <t>սոսինձ` հեղուկ</t>
  </si>
  <si>
    <t>24961300/1</t>
  </si>
  <si>
    <t>հակակոռոզիոն արտադրանք</t>
  </si>
  <si>
    <t>30121460/28</t>
  </si>
  <si>
    <t>30121460/29</t>
  </si>
  <si>
    <t>30121460/30</t>
  </si>
  <si>
    <t>31211180/3</t>
  </si>
  <si>
    <t>32421100/6</t>
  </si>
  <si>
    <t>ցանցային մալուխներ</t>
  </si>
  <si>
    <t>32541400/6</t>
  </si>
  <si>
    <t>ավտոմատային հեռախոսային կայանների սարքեր</t>
  </si>
  <si>
    <t>35261100/1</t>
  </si>
  <si>
    <t>տեղեկատվական վահանակներ</t>
  </si>
  <si>
    <t>35821300/2</t>
  </si>
  <si>
    <t>դրոշակաձող</t>
  </si>
  <si>
    <t>35821400/10</t>
  </si>
  <si>
    <t>42661300/1</t>
  </si>
  <si>
    <t>եռակցման սարքեր</t>
  </si>
  <si>
    <t>44111412/1</t>
  </si>
  <si>
    <t>ներկ, շինարարական</t>
  </si>
  <si>
    <t>44111440/1</t>
  </si>
  <si>
    <t>ներկ-էմալ, գույնը` ս―</t>
  </si>
  <si>
    <t>44111444/1</t>
  </si>
  <si>
    <t>ներկ-էմալ, գույնը` պաշտպանիչ կանաչ</t>
  </si>
  <si>
    <t>44112250/1</t>
  </si>
  <si>
    <t>տանիքի նյութեր</t>
  </si>
  <si>
    <t>44112250/2</t>
  </si>
  <si>
    <t>44112250/3</t>
  </si>
  <si>
    <t>44163220/10</t>
  </si>
  <si>
    <t>խողովակների միացնող կցորդիչ</t>
  </si>
  <si>
    <t>44311120/1</t>
  </si>
  <si>
    <t>փշալարեր</t>
  </si>
  <si>
    <t>44411752/8</t>
  </si>
  <si>
    <t>ջրի բաք</t>
  </si>
  <si>
    <t>44423680/1</t>
  </si>
  <si>
    <t>44423680/3</t>
  </si>
  <si>
    <t>44511150/5</t>
  </si>
  <si>
    <t>44531160/1</t>
  </si>
  <si>
    <t>գնդերիթներ ― պտուտակներ</t>
  </si>
  <si>
    <t>44531160/2</t>
  </si>
  <si>
    <t>44531191/1</t>
  </si>
  <si>
    <t>44531191/3</t>
  </si>
  <si>
    <t>18511180/504</t>
  </si>
  <si>
    <t>18511180/505</t>
  </si>
  <si>
    <t>18511180/506</t>
  </si>
  <si>
    <t>18521400/1</t>
  </si>
  <si>
    <t>վայրկյանաչափ</t>
  </si>
  <si>
    <t>18531100/1</t>
  </si>
  <si>
    <t>նվերներ ― պարգ―ներ</t>
  </si>
  <si>
    <t>18931160/1</t>
  </si>
  <si>
    <t>լվացքի պայուսակներ</t>
  </si>
  <si>
    <t>19431610/1</t>
  </si>
  <si>
    <t>22991130/1</t>
  </si>
  <si>
    <t>թուղթ` պլոտեր սարքի</t>
  </si>
  <si>
    <t>24931100/1</t>
  </si>
  <si>
    <t>լուսանկարչական թիթեղիկներ կամ ժապավեններ</t>
  </si>
  <si>
    <t>30121460/43</t>
  </si>
  <si>
    <t>30121460/46</t>
  </si>
  <si>
    <t>30121460/47</t>
  </si>
  <si>
    <t>30211230/1</t>
  </si>
  <si>
    <t>անձնական համակարգիչների կենտրոնական պրոցեսորներ</t>
  </si>
  <si>
    <t>30232231/1</t>
  </si>
  <si>
    <t>համակարգչի կոշտ սկավառակ</t>
  </si>
  <si>
    <t>30237112/3</t>
  </si>
  <si>
    <t>սնուցման բլոկ</t>
  </si>
  <si>
    <t>30237113/1</t>
  </si>
  <si>
    <t>կոնեկտոր (կցորդներ)</t>
  </si>
  <si>
    <t>30237137/1</t>
  </si>
  <si>
    <t>տեսաքարտեր</t>
  </si>
  <si>
    <t>30237140/1</t>
  </si>
  <si>
    <t>մայրական պլատաներ</t>
  </si>
  <si>
    <t>31211120/1</t>
  </si>
  <si>
    <t>ապահովիչների արկղեր</t>
  </si>
  <si>
    <t>31211140/1</t>
  </si>
  <si>
    <t>ապահովիչներ</t>
  </si>
  <si>
    <t>31321130/6</t>
  </si>
  <si>
    <t>միջին լարման մալուխներ</t>
  </si>
  <si>
    <t>31321170/1</t>
  </si>
  <si>
    <t>էկրանացված մալուխներ</t>
  </si>
  <si>
    <t>31431300/1</t>
  </si>
  <si>
    <t>երկաթ-նիկելային կուտակիչներ</t>
  </si>
  <si>
    <t>31431400/1</t>
  </si>
  <si>
    <t>լիթիումային կուտակիչներ</t>
  </si>
  <si>
    <t>31442130/1</t>
  </si>
  <si>
    <t>մարտկոց` 3V(CR2)</t>
  </si>
  <si>
    <t>31625300/2</t>
  </si>
  <si>
    <t>գողության դեպքում ահազանգման սարքեր</t>
  </si>
  <si>
    <t>31625300/3</t>
  </si>
  <si>
    <t>31625300/4</t>
  </si>
  <si>
    <t>31651400/1</t>
  </si>
  <si>
    <t>մեկուսիչ ժապավեններ</t>
  </si>
  <si>
    <t>31681700/4</t>
  </si>
  <si>
    <t>բաժանարար տուփ</t>
  </si>
  <si>
    <t>32341110/1</t>
  </si>
  <si>
    <t>բարձրախոսներ</t>
  </si>
  <si>
    <t>32341120/2</t>
  </si>
  <si>
    <t>գլխին դրվող ականջակալներ</t>
  </si>
  <si>
    <t>32541400/2</t>
  </si>
  <si>
    <t>32551130/1</t>
  </si>
  <si>
    <t>հեռախոսի ականջակալներ ― բարձրախոս</t>
  </si>
  <si>
    <t>32551130/2</t>
  </si>
  <si>
    <t>32551160/1</t>
  </si>
  <si>
    <t>հեռախոսային սարքեր</t>
  </si>
  <si>
    <t>32561600/2</t>
  </si>
  <si>
    <t>օպտիկամանրաթելային փոխարկիչ</t>
  </si>
  <si>
    <t>35111130/2</t>
  </si>
  <si>
    <t>կրակմարիչներ</t>
  </si>
  <si>
    <t>35111130/3</t>
  </si>
  <si>
    <t>35111130/4</t>
  </si>
  <si>
    <t>35111130/5</t>
  </si>
  <si>
    <t>35331100/2</t>
  </si>
  <si>
    <t>գնդակներ</t>
  </si>
  <si>
    <t>35821400/9</t>
  </si>
  <si>
    <t>37421180/1</t>
  </si>
  <si>
    <t>մարմնամարզական պարագաներ` մագլցման համար</t>
  </si>
  <si>
    <t>37431120/1</t>
  </si>
  <si>
    <t>բռնցքամարտի ձեռնոցներ</t>
  </si>
  <si>
    <t>37431130/1</t>
  </si>
  <si>
    <t>բռնցքամարտի մարզաթաթ (լապա)</t>
  </si>
  <si>
    <t>37431270/1</t>
  </si>
  <si>
    <t>մարզագունդ (հանտել)</t>
  </si>
  <si>
    <t>37431350/1</t>
  </si>
  <si>
    <t>մկանների ամրապնդման ձգվող ժապավեններ</t>
  </si>
  <si>
    <t>37451290/1</t>
  </si>
  <si>
    <t>ֆուտբոլի գնդակներ</t>
  </si>
  <si>
    <t>37451580/1</t>
  </si>
  <si>
    <t>վոլեյբոլի գնդակներ</t>
  </si>
  <si>
    <t>37461170/1</t>
  </si>
  <si>
    <t>սեղանի թենիսի գնդակներ</t>
  </si>
  <si>
    <t>37461310/2</t>
  </si>
  <si>
    <t>նետման համար նախատեսված թիրախներ</t>
  </si>
  <si>
    <t>38111130/1</t>
  </si>
  <si>
    <t>նավիգացիայի ― տեղանքի որոշման գլոբալ համակարգեր (gps կամ համարժեք)</t>
  </si>
  <si>
    <t>38421130/1</t>
  </si>
  <si>
    <t>մակարդակի չափման սարքեր</t>
  </si>
  <si>
    <t>38621100/1</t>
  </si>
  <si>
    <t>սարքավորումներ օպտիկական մանրաթելից</t>
  </si>
  <si>
    <t>39191100/1</t>
  </si>
  <si>
    <t>39224333/1</t>
  </si>
  <si>
    <t>դույլ մետաղական</t>
  </si>
  <si>
    <t>39531600/1</t>
  </si>
  <si>
    <t>հատակածածկույթներ</t>
  </si>
  <si>
    <t>39541160/1</t>
  </si>
  <si>
    <t>գործված ցանցեր</t>
  </si>
  <si>
    <t>39541160/2</t>
  </si>
  <si>
    <t>39561110/1</t>
  </si>
  <si>
    <t>երիզներ</t>
  </si>
  <si>
    <t>39561110/2</t>
  </si>
  <si>
    <t>39713500/1</t>
  </si>
  <si>
    <t>էլեկտրական արդուկներ</t>
  </si>
  <si>
    <t>42121230/1</t>
  </si>
  <si>
    <t>վառելիքի պոմպեր</t>
  </si>
  <si>
    <t>42671180/1</t>
  </si>
  <si>
    <t>ձեռքի գործիքների մասեր</t>
  </si>
  <si>
    <t>42671180/2</t>
  </si>
  <si>
    <t>42671180/4</t>
  </si>
  <si>
    <t>44111415/1</t>
  </si>
  <si>
    <t>ներկ` ճանապարհային</t>
  </si>
  <si>
    <t>44111415/2</t>
  </si>
  <si>
    <t>44111415/3</t>
  </si>
  <si>
    <t>44111415/4</t>
  </si>
  <si>
    <t>44111440/2</t>
  </si>
  <si>
    <t>ներկ-էմալ, գույնը` սև</t>
  </si>
  <si>
    <t>44111441/1</t>
  </si>
  <si>
    <t>ներկ-էմալ, գույնը` դեղին</t>
  </si>
  <si>
    <t>44111442/1</t>
  </si>
  <si>
    <t>ներկ-էմալ, գույնը` կարմիր</t>
  </si>
  <si>
    <t>44111443/1</t>
  </si>
  <si>
    <t>ներկ-էմալ, գույնը` շականակագույն</t>
  </si>
  <si>
    <t>44111444/2</t>
  </si>
  <si>
    <t>44111445/2</t>
  </si>
  <si>
    <t>ներկ-էմալ, գույնը` սպիտակ</t>
  </si>
  <si>
    <t>44112450/1</t>
  </si>
  <si>
    <t>մակերեսային ծածկույթներ</t>
  </si>
  <si>
    <t>44163220/1</t>
  </si>
  <si>
    <t>44163220/2</t>
  </si>
  <si>
    <t>44163220/3</t>
  </si>
  <si>
    <t>44163220/9</t>
  </si>
  <si>
    <t>44163300/2</t>
  </si>
  <si>
    <t>ռետինափողրակներ</t>
  </si>
  <si>
    <t>44192610/1</t>
  </si>
  <si>
    <t>44192610/2</t>
  </si>
  <si>
    <t>44192610/3</t>
  </si>
  <si>
    <t>44192610/4</t>
  </si>
  <si>
    <t>44221140/3</t>
  </si>
  <si>
    <t>44311130/1</t>
  </si>
  <si>
    <t>մետաղական ցանցեր</t>
  </si>
  <si>
    <t>44322410/1</t>
  </si>
  <si>
    <t>մալուխ` Ակվվգ 14*2.5</t>
  </si>
  <si>
    <t>44322420/1</t>
  </si>
  <si>
    <t>մալուխ` Ակվվգ 19*2.5</t>
  </si>
  <si>
    <t>44322480/1</t>
  </si>
  <si>
    <t>մալուխ` ՊՊՃ4*1</t>
  </si>
  <si>
    <t>44331300/1</t>
  </si>
  <si>
    <t>մետաղալարեր</t>
  </si>
  <si>
    <t>44331300/2</t>
  </si>
  <si>
    <t>44331300/3</t>
  </si>
  <si>
    <t>44411425/2</t>
  </si>
  <si>
    <t>44411752/1</t>
  </si>
  <si>
    <t>44411752/11</t>
  </si>
  <si>
    <t>44411752/2</t>
  </si>
  <si>
    <t>44411752/3</t>
  </si>
  <si>
    <t>44411752/4</t>
  </si>
  <si>
    <t>44411752/5</t>
  </si>
  <si>
    <t>44411752/6</t>
  </si>
  <si>
    <t>44411752/7</t>
  </si>
  <si>
    <t>44411752/9</t>
  </si>
  <si>
    <t>44423680/6</t>
  </si>
  <si>
    <t>44511100/1</t>
  </si>
  <si>
    <t>44511220/1</t>
  </si>
  <si>
    <t>տարատեսակ ձեռքի գործիքներ</t>
  </si>
  <si>
    <t>44511260/1</t>
  </si>
  <si>
    <t>հղկաթուղթ</t>
  </si>
  <si>
    <t>44511260/2</t>
  </si>
  <si>
    <t>44511270/1</t>
  </si>
  <si>
    <t>մուրճեր</t>
  </si>
  <si>
    <t>44531192/1</t>
  </si>
  <si>
    <t>երկաթե ժապավեն</t>
  </si>
  <si>
    <t>44551100/1</t>
  </si>
  <si>
    <t>զսպանակներ</t>
  </si>
  <si>
    <t>44611400/4</t>
  </si>
  <si>
    <t>արկղեր</t>
  </si>
  <si>
    <t>44611400/5</t>
  </si>
  <si>
    <t>44611560/1</t>
  </si>
  <si>
    <t>փայտե արկղեր</t>
  </si>
  <si>
    <t>44621170/1</t>
  </si>
  <si>
    <t>կենտրոնացված ջեռուցման կաթսաների մասեր</t>
  </si>
  <si>
    <t>44811300/1</t>
  </si>
  <si>
    <t>էմալներ ― փայլեր</t>
  </si>
  <si>
    <t>44811300/2</t>
  </si>
  <si>
    <t>44921500/1</t>
  </si>
  <si>
    <t>ծեփամածիկ` գիպսային</t>
  </si>
  <si>
    <t>79981100/1</t>
  </si>
  <si>
    <t>բաժանորդագրման ծառայություններ</t>
  </si>
  <si>
    <t>79981100/2</t>
  </si>
  <si>
    <t>79981100/3</t>
  </si>
  <si>
    <t>79981100/6</t>
  </si>
  <si>
    <t>79631200/10</t>
  </si>
  <si>
    <t>աշխատակիցների վերապատրաստման ծառայություններ</t>
  </si>
  <si>
    <t>79631200/4</t>
  </si>
  <si>
    <t>79631200/9</t>
  </si>
  <si>
    <t>79821200/12</t>
  </si>
  <si>
    <t>79821200/13</t>
  </si>
  <si>
    <t>79821200/15</t>
  </si>
  <si>
    <t>79821200/16</t>
  </si>
  <si>
    <t>79821200/17</t>
  </si>
  <si>
    <t>79821200/276</t>
  </si>
  <si>
    <t>79821200/278</t>
  </si>
  <si>
    <t>79821200/279</t>
  </si>
  <si>
    <t>79821200/280</t>
  </si>
  <si>
    <t>50431300/1</t>
  </si>
  <si>
    <t>տրամաչափարկման (կալիբրավորման) ծառայություններ</t>
  </si>
  <si>
    <t>79821200/285</t>
  </si>
  <si>
    <t>79821200/312</t>
  </si>
  <si>
    <t>79821200/313</t>
  </si>
  <si>
    <t>55521400/1</t>
  </si>
  <si>
    <t>ճաշկերույթների կազմակերպում</t>
  </si>
  <si>
    <t>79821200/137</t>
  </si>
  <si>
    <t>79821200/142</t>
  </si>
  <si>
    <t>79821200/273</t>
  </si>
  <si>
    <t>79821200/281</t>
  </si>
  <si>
    <t>79821200/282</t>
  </si>
  <si>
    <t>79821200/310</t>
  </si>
  <si>
    <t>79821200/311</t>
  </si>
  <si>
    <t>79821200/314</t>
  </si>
  <si>
    <t>79821200/315</t>
  </si>
  <si>
    <t>79821200/316</t>
  </si>
  <si>
    <t>79821200/317</t>
  </si>
  <si>
    <t>72411300/1</t>
  </si>
  <si>
    <t>համացանցային (www) էջի ձևավորման ծառայություններ</t>
  </si>
  <si>
    <t>50111130/13</t>
  </si>
  <si>
    <t>ավտոմեքենաների վերանորոգման ծառայություններ</t>
  </si>
  <si>
    <t>50111130/33</t>
  </si>
  <si>
    <t>50111130/42</t>
  </si>
  <si>
    <t>50871100/1</t>
  </si>
  <si>
    <t>վարժասարքերի նորոգման ծառայություններ</t>
  </si>
  <si>
    <t>1169 11001</t>
  </si>
  <si>
    <t>հոդված</t>
  </si>
  <si>
    <t>նվազեցում</t>
  </si>
  <si>
    <t>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</si>
  <si>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</si>
  <si>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</si>
  <si>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Կապի ծառայություններ</t>
  </si>
  <si>
    <t>ՊԱՅՄԱՆԱԳՐԱՅԻՆ ԱՅԼ ԾԱՌԱՅՈՒԹՅՈՒՆՆԵՐԻ ՁԵՌՔ ԲԵՐՈՒՄ</t>
  </si>
  <si>
    <t xml:space="preserve"> - Աշխատակազմի մասնագիտական զարգացման ծառայություններ</t>
  </si>
  <si>
    <t xml:space="preserve"> - Տեղեկատվական ծառայություններ</t>
  </si>
  <si>
    <t xml:space="preserve"> - Ներկայացուցչական ծախսեր</t>
  </si>
  <si>
    <t>ԱՅԼ ՄԱՍՆԱԳԻՏԱԿԱՆ ԾԱՌԱՅՈՒԹՅՈՒՆՆԵՐԻ ՁԵՌՔ ԲԵՐՈՒՄ</t>
  </si>
  <si>
    <t xml:space="preserve"> - Մասնագիտական ծառայություններ</t>
  </si>
  <si>
    <t>ԸՆԹԱՑԻԿ ՆՈՐՈԳՈՒՄ ԵՎ ՊԱՀՊԱՆՈՒՄ (ԾԱՌԱՅՈՒԹՅՈՒՆՆԵՐ ԵՎ ՆՅՈՒԹԵՐ)</t>
  </si>
  <si>
    <t>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</si>
  <si>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</si>
  <si>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</si>
  <si>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Կենցաղային և հանրային սննդի նյութեր</t>
  </si>
  <si>
    <t xml:space="preserve"> - Հատուկ նպատակային այլ նյութեր</t>
  </si>
  <si>
    <t>1169 31001</t>
  </si>
  <si>
    <t>ոգ</t>
  </si>
  <si>
    <t>1204  11001</t>
  </si>
  <si>
    <t>38411200/1</t>
  </si>
  <si>
    <t>ջերմաչափեր</t>
  </si>
  <si>
    <t>38411200/2</t>
  </si>
  <si>
    <t>39121320/1</t>
  </si>
  <si>
    <t>սեղան` դիմադիր</t>
  </si>
  <si>
    <t>39141360/1</t>
  </si>
  <si>
    <t>լողասենյակի կահույք</t>
  </si>
  <si>
    <t>39299310/2</t>
  </si>
  <si>
    <t>հայելի, շրջանակով</t>
  </si>
  <si>
    <t>39299320/1</t>
  </si>
  <si>
    <t>հայելի, առանց շրջանակի</t>
  </si>
  <si>
    <t>30121210/2</t>
  </si>
  <si>
    <t>գրասենյակային ― բիզնես մեքենաներ</t>
  </si>
  <si>
    <t>30192170/1</t>
  </si>
  <si>
    <t>հայտարարությունների փակցման գրատախտակ</t>
  </si>
  <si>
    <t>30192170/2</t>
  </si>
  <si>
    <t>30192170/3</t>
  </si>
  <si>
    <t>30192170/4</t>
  </si>
  <si>
    <t>30192170/5</t>
  </si>
  <si>
    <t>30192170/6</t>
  </si>
  <si>
    <t>30192170/7</t>
  </si>
  <si>
    <t>30192170/8</t>
  </si>
  <si>
    <t>30193500/1</t>
  </si>
  <si>
    <t>գրադարակներ</t>
  </si>
  <si>
    <t>30239170/1</t>
  </si>
  <si>
    <t>բազմաֆունկցիոնալ սարք` լազերային</t>
  </si>
  <si>
    <t>39111230/1</t>
  </si>
  <si>
    <t>փոքր բազմոցներ</t>
  </si>
  <si>
    <t>39111260/2</t>
  </si>
  <si>
    <t>աթոռակներ</t>
  </si>
  <si>
    <t>39111320/1</t>
  </si>
  <si>
    <t>նստարաններ</t>
  </si>
  <si>
    <t>39121200/2</t>
  </si>
  <si>
    <t>սեղաններ</t>
  </si>
  <si>
    <t>39121400/1</t>
  </si>
  <si>
    <t>լրագրասեղան</t>
  </si>
  <si>
    <t>39121430/1</t>
  </si>
  <si>
    <t>սեղան` գծագրական</t>
  </si>
  <si>
    <t>39121430/2</t>
  </si>
  <si>
    <t>39121450/1</t>
  </si>
  <si>
    <t>սեղան` արդուկի, մետաղյա կարկասով</t>
  </si>
  <si>
    <t>39121480/1</t>
  </si>
  <si>
    <t>սեղան` կոշկակարի</t>
  </si>
  <si>
    <t>39121520/2</t>
  </si>
  <si>
    <t>գրապահարաններ</t>
  </si>
  <si>
    <t>39121520/4</t>
  </si>
  <si>
    <t>39131200/2</t>
  </si>
  <si>
    <t>արխիվի դարակաշարեր</t>
  </si>
  <si>
    <t>39131200/3</t>
  </si>
  <si>
    <t>39132220/1</t>
  </si>
  <si>
    <t>կախիչներ</t>
  </si>
  <si>
    <t>39132220/2</t>
  </si>
  <si>
    <t>39141170/11</t>
  </si>
  <si>
    <t>ննջասենյակի կահույք</t>
  </si>
  <si>
    <t>39141170/6</t>
  </si>
  <si>
    <t>39141260/3</t>
  </si>
  <si>
    <t>զգեստապահարաններ</t>
  </si>
  <si>
    <t>39141340/2</t>
  </si>
  <si>
    <t>հյուրասենյակի կահույք</t>
  </si>
  <si>
    <t>39151150/1</t>
  </si>
  <si>
    <t>խորհրդակցությունների սենյակի կահույք</t>
  </si>
  <si>
    <t>39224344/1</t>
  </si>
  <si>
    <t>աղբարկղ` թիթեղյա</t>
  </si>
  <si>
    <t>39292600/1</t>
  </si>
  <si>
    <t>ամբիոն</t>
  </si>
  <si>
    <t>44112660/1</t>
  </si>
  <si>
    <t>վարագույրների քիվեր</t>
  </si>
  <si>
    <t>44141200/1</t>
  </si>
  <si>
    <t>շրջանակներ</t>
  </si>
  <si>
    <t>44423400/2</t>
  </si>
  <si>
    <t>ցուցանակներ եւ հարակից առարկաներ</t>
  </si>
  <si>
    <t>18931170/2</t>
  </si>
  <si>
    <t>կտորից պայուսակներ</t>
  </si>
  <si>
    <t>31211340/1</t>
  </si>
  <si>
    <t>էլեկտրաէներգիայի հոսանքափոխարկիչ</t>
  </si>
  <si>
    <t>32321210/1</t>
  </si>
  <si>
    <t>հեռուստասարքեր</t>
  </si>
  <si>
    <t>32321210/2</t>
  </si>
  <si>
    <t>32341100/1</t>
  </si>
  <si>
    <t>խոսափողներ</t>
  </si>
  <si>
    <t>38291100/1</t>
  </si>
  <si>
    <t>հեռաչափման սարքավորումներ</t>
  </si>
  <si>
    <t>38651220/1</t>
  </si>
  <si>
    <t>տեսապրոյեկտորներ</t>
  </si>
  <si>
    <t>38651250/1</t>
  </si>
  <si>
    <t>բռնկումներ</t>
  </si>
  <si>
    <t>42121190/1</t>
  </si>
  <si>
    <t>ջրի պոմպեր</t>
  </si>
  <si>
    <t>42991470/1</t>
  </si>
  <si>
    <t>խողովակաշարերի սպասարկման սարքեր</t>
  </si>
  <si>
    <t>44511100/3</t>
  </si>
  <si>
    <t>կահույքի պատրաստման աշխատանքներ</t>
  </si>
  <si>
    <t>45421140/1</t>
  </si>
  <si>
    <t>ՄԵՔԵՆԱՆԵՐ ԵՎ ՍԱՐՔԱՎՈՐՈՒՄՆԵՐ</t>
  </si>
  <si>
    <t xml:space="preserve"> - Վարչական սարքավորումներ</t>
  </si>
  <si>
    <t xml:space="preserve"> - Այլ մեքենաներ և սարքավորումներ</t>
  </si>
  <si>
    <t>թևքանշան և այլ պարագաներ</t>
  </si>
  <si>
    <t>Խումբ N 03 Դաս N 01 Ընդհանուր բնույթի հիվանդանոցային ծառայություններ</t>
  </si>
  <si>
    <t>Խումբ N 06 Դաս N 01 Առողջապահական հարակից ծառայություններ և ծրագրեր</t>
  </si>
  <si>
    <t>Խումբ N 01 Դաս N 01 Ռազմական պաշտպանություն</t>
  </si>
  <si>
    <t>Խումբ N 01 Դաս N 01 Դեղագործական ապրանքներ</t>
  </si>
  <si>
    <t xml:space="preserve"> Զինծառայողների, ինչպես նաև նրանց ընտանիքների անդամների առողջության պահպանում, որակյալ բժշկական ծառայություններով ապահովում</t>
  </si>
  <si>
    <t xml:space="preserve"> Ծառայողական պարտականությունների արդյունավետ կատարմանը խոչընդոտող հիվանդությունների կանխարգելում և առողջական խնդիրների լուծում</t>
  </si>
  <si>
    <t>ՊՆ համակարգում վերականգնողական մասնագիտացված բուժօգնության գծով ծառայությունների տրամադրում</t>
  </si>
  <si>
    <t>Զինվորական հոսպիտալների և բժշկական կետերի  սարքավորումների ընթացիկ վերանորոգման և տեխնիկական սպասարկման ծառայություններ</t>
  </si>
  <si>
    <t>Կենտրոնացված կարգով դեղորայքի ձեռք բերում ամբուլատոր-պոլիկլինիկական և հոսպիտալային բուժօգնություն ստացողներին տրամադրելու նպատակով</t>
  </si>
  <si>
    <t xml:space="preserve"> Ռազմաբժշկական սպասարկում և առողջապահական ծառայություններ </t>
  </si>
  <si>
    <r>
      <t xml:space="preserve">Ցուցանիշների փոփոխությունը                                          </t>
    </r>
    <r>
      <rPr>
        <sz val="10"/>
        <color rgb="FFFF0000"/>
        <rFont val="GHEA Grapalat"/>
        <family val="3"/>
      </rPr>
      <t>(նվազեցումները նշված են փակագծերում)</t>
    </r>
  </si>
  <si>
    <t xml:space="preserve"> Զինծառայողներին, ինչպես նաև նրանց ընտանիքի անդամներին բժշկական օգնության ծառայություններ </t>
  </si>
  <si>
    <t xml:space="preserve"> ՊՆ համակարգում վերականգնողական մասնագիտացված բուժօգնության գծով ծառայությունների տրամադրում </t>
  </si>
  <si>
    <t xml:space="preserve"> «Գնումների մասին» ՀՀ օրենքի համաձայն ընտրված կազմակերպություն </t>
  </si>
  <si>
    <t xml:space="preserve"> Հոսպիտալների և բուժկետերի բժշկական սարքավորումների պահպանման ծառայություններ </t>
  </si>
  <si>
    <t xml:space="preserve"> Զինվորական հոսպիտալների և բժշկական կետերի  սարքավորումների ընթացիկ վերանորոգման և տեխնիկական սպասարկման ծառայություններ </t>
  </si>
  <si>
    <t xml:space="preserve"> Ծառայությունը մատուցող կազմակերպության(ների) անվանում(ներ)ը՝ </t>
  </si>
  <si>
    <t xml:space="preserve"> Դեղորայքի տրամադրում զորամասային և հոսպիտալային օղակներում բուժօգնություն ստացողներին </t>
  </si>
  <si>
    <t xml:space="preserve"> Կենտրոնացված կարգով դեղորայքի ձեռք բերում ամբուլատոր-պոլիկլինիկական և հոսպիտալային բուժօգնություն ստացողներին տրամադրելու նպատակով </t>
  </si>
  <si>
    <t>1204  11003</t>
  </si>
  <si>
    <t>Տնտեսում</t>
  </si>
  <si>
    <t>Հավելված N 8</t>
  </si>
  <si>
    <t>«ՀԱՅԱՍՏԱՆԻ ՀԱՆՐԱՊԵՏՈՒԹՅԱՆ 2024 ԹՎԱԿԱՆԻ ՊԵՏԱԿԱՆ ԲՅՈՒՋԵԻ ՄԱՍԻՆ» ՀԱՅԱՍՏԱՆԻ ՀԱՆՐԱՊԵՏՈՒԹՅԱՆ ՕՐԵՆՔԻ N 1 
ՀԱՎԵԼՎԱԾԻ N 3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</si>
</sst>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р_._-;\-* #,##0.00_р_._-;_-* &quot;-&quot;??_р_._-;_-@_-"/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#,##0.0_);[Red]\(#,##0.0\)"/>
    <numFmt numFmtId="172" formatCode="0.00;[Red]0.00"/>
    <numFmt numFmtId="173" formatCode="#,##0.0000_);[Red]\(#,##0.0000\)"/>
  </numFmts>
  <fonts count="54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u/>
      <sz val="11"/>
      <name val="GHEA Grapalat"/>
      <family val="3"/>
    </font>
    <font>
      <sz val="11"/>
      <name val="Calibri"/>
      <family val="2"/>
      <scheme val="minor"/>
    </font>
    <font>
      <b/>
      <i/>
      <sz val="11"/>
      <name val="GHEA Grapalat"/>
      <family val="3"/>
    </font>
    <font>
      <sz val="10"/>
      <color rgb="FF00B050"/>
      <name val="GHEA Grapalat"/>
      <family val="3"/>
    </font>
    <font>
      <b/>
      <u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10"/>
      <color rgb="FFFF0000"/>
      <name val="GHEA Grapalat"/>
      <family val="3"/>
    </font>
    <font>
      <b/>
      <u/>
      <sz val="12"/>
      <color theme="1"/>
      <name val="GHEA Grapalat"/>
      <family val="3"/>
    </font>
    <font>
      <b/>
      <sz val="8"/>
      <name val="GHEA Grapalat"/>
      <family val="2"/>
    </font>
    <font>
      <sz val="10"/>
      <color rgb="FF0070C0"/>
      <name val="GHEA Grapalat"/>
      <family val="3"/>
    </font>
    <font>
      <i/>
      <sz val="10"/>
      <color rgb="FF7030A0"/>
      <name val="GHEA Grapalat"/>
      <family val="3"/>
    </font>
    <font>
      <sz val="10"/>
      <color rgb="FF7030A0"/>
      <name val="GHEA Grapalat"/>
      <family val="3"/>
    </font>
    <font>
      <i/>
      <sz val="10"/>
      <color theme="1"/>
      <name val="GHEA Grapalat"/>
      <family val="3"/>
    </font>
    <font>
      <sz val="12"/>
      <color rgb="FF00B050"/>
      <name val="GHEA Grapalat"/>
      <family val="3"/>
    </font>
    <font>
      <b/>
      <sz val="10"/>
      <color rgb="FF0070C0"/>
      <name val="GHEA Grapalat"/>
      <family val="3"/>
    </font>
    <font>
      <b/>
      <sz val="10"/>
      <color rgb="FFFF0000"/>
      <name val="GHEA Grapalat"/>
      <family val="3"/>
    </font>
    <font>
      <i/>
      <sz val="12"/>
      <color rgb="FF7030A0"/>
      <name val="GHEA Grapalat"/>
      <family val="3"/>
    </font>
    <font>
      <b/>
      <i/>
      <sz val="10"/>
      <color rgb="FF7030A0"/>
      <name val="GHEA Grapalat"/>
      <family val="3"/>
    </font>
    <font>
      <b/>
      <i/>
      <sz val="10"/>
      <color rgb="FF002060"/>
      <name val="GHEA Grapalat"/>
      <family val="3"/>
    </font>
    <font>
      <sz val="12"/>
      <name val="Times Armenian"/>
      <family val="1"/>
    </font>
    <font>
      <b/>
      <i/>
      <sz val="10"/>
      <name val="GHEA Grapalat"/>
      <family val="3"/>
    </font>
    <font>
      <sz val="10"/>
      <color theme="0"/>
      <name val="GHEA Grapalat"/>
      <family val="3"/>
    </font>
    <font>
      <sz val="12"/>
      <color rgb="FFFF0000"/>
      <name val="GHEA Grapalat"/>
      <family val="3"/>
    </font>
    <font>
      <i/>
      <sz val="8"/>
      <name val="GHEA Grapalat"/>
      <family val="3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3FFF9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164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164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6" fillId="0" borderId="0"/>
    <xf numFmtId="0" fontId="5" fillId="0" borderId="0"/>
    <xf numFmtId="167" fontId="38" fillId="0" borderId="0" applyFill="0" applyBorder="0" applyProtection="0">
      <alignment horizontal="right" vertical="top"/>
    </xf>
    <xf numFmtId="0" fontId="7" fillId="0" borderId="0"/>
    <xf numFmtId="0" fontId="49" fillId="0" borderId="0"/>
  </cellStyleXfs>
  <cellXfs count="458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left" vertical="center" wrapText="1"/>
    </xf>
    <xf numFmtId="0" fontId="18" fillId="0" borderId="1" xfId="7" applyFont="1" applyBorder="1" applyAlignment="1">
      <alignment horizontal="left" vertical="center" wrapText="1"/>
    </xf>
    <xf numFmtId="0" fontId="12" fillId="0" borderId="0" xfId="3" applyFont="1" applyAlignment="1">
      <alignment vertical="center"/>
    </xf>
    <xf numFmtId="0" fontId="14" fillId="0" borderId="0" xfId="3" applyFont="1" applyAlignment="1">
      <alignment horizontal="center" vertical="center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0" fontId="21" fillId="0" borderId="1" xfId="7" applyFont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20" fillId="0" borderId="1" xfId="7" applyFont="1" applyBorder="1" applyAlignment="1">
      <alignment vertical="center" wrapText="1"/>
    </xf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20" fillId="2" borderId="1" xfId="3" applyFont="1" applyFill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vertical="center" wrapText="1"/>
    </xf>
    <xf numFmtId="164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5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164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6" fontId="12" fillId="0" borderId="1" xfId="8" applyNumberFormat="1" applyFont="1" applyBorder="1" applyAlignment="1">
      <alignment horizontal="right" vertical="center" wrapText="1"/>
    </xf>
    <xf numFmtId="166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164" fontId="4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23" fillId="0" borderId="0" xfId="7" applyFont="1" applyAlignment="1">
      <alignment vertical="center" wrapText="1"/>
    </xf>
    <xf numFmtId="164" fontId="23" fillId="0" borderId="0" xfId="8" applyFont="1" applyAlignment="1">
      <alignment vertical="center" wrapText="1"/>
    </xf>
    <xf numFmtId="165" fontId="12" fillId="0" borderId="0" xfId="7" applyNumberFormat="1" applyFont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14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6" fillId="0" borderId="1" xfId="3" applyFont="1" applyBorder="1" applyAlignment="1">
      <alignment horizontal="left" vertical="center" wrapText="1"/>
    </xf>
    <xf numFmtId="170" fontId="15" fillId="0" borderId="2" xfId="3" applyNumberFormat="1" applyFont="1" applyBorder="1" applyAlignment="1">
      <alignment horizontal="right" vertical="center"/>
    </xf>
    <xf numFmtId="0" fontId="25" fillId="0" borderId="1" xfId="7" applyFont="1" applyBorder="1" applyAlignment="1">
      <alignment horizontal="center" vertical="center" wrapText="1"/>
    </xf>
    <xf numFmtId="166" fontId="4" fillId="0" borderId="1" xfId="8" applyNumberFormat="1" applyFont="1" applyBorder="1" applyAlignment="1">
      <alignment horizontal="right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170" fontId="16" fillId="0" borderId="1" xfId="6" applyNumberFormat="1" applyFont="1" applyBorder="1" applyAlignment="1">
      <alignment horizontal="right"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15" fillId="2" borderId="1" xfId="18" applyFont="1" applyFill="1" applyBorder="1" applyAlignment="1">
      <alignment horizontal="center" vertical="center" wrapText="1"/>
    </xf>
    <xf numFmtId="0" fontId="14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5" fillId="0" borderId="0" xfId="2" applyFont="1" applyAlignment="1">
      <alignment horizontal="center" vertical="center" wrapText="1"/>
    </xf>
    <xf numFmtId="0" fontId="27" fillId="0" borderId="0" xfId="3" applyFont="1"/>
    <xf numFmtId="166" fontId="15" fillId="0" borderId="0" xfId="15" applyNumberFormat="1" applyFont="1" applyFill="1" applyBorder="1" applyAlignment="1">
      <alignment horizontal="right" vertical="center"/>
    </xf>
    <xf numFmtId="0" fontId="14" fillId="0" borderId="0" xfId="7" applyFont="1" applyAlignment="1">
      <alignment vertical="center" wrapText="1"/>
    </xf>
    <xf numFmtId="0" fontId="28" fillId="0" borderId="0" xfId="3" applyFont="1"/>
    <xf numFmtId="0" fontId="15" fillId="2" borderId="0" xfId="3" applyFont="1" applyFill="1" applyAlignment="1">
      <alignment horizontal="right"/>
    </xf>
    <xf numFmtId="0" fontId="15" fillId="0" borderId="0" xfId="3" applyFont="1" applyAlignment="1">
      <alignment horizontal="right"/>
    </xf>
    <xf numFmtId="165" fontId="15" fillId="0" borderId="0" xfId="7" applyNumberFormat="1" applyFont="1" applyAlignment="1">
      <alignment horizontal="right" vertical="center" wrapText="1"/>
    </xf>
    <xf numFmtId="0" fontId="29" fillId="0" borderId="0" xfId="7" applyFont="1" applyAlignment="1">
      <alignment wrapText="1"/>
    </xf>
    <xf numFmtId="49" fontId="16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5" fontId="16" fillId="0" borderId="0" xfId="7" applyNumberFormat="1" applyFont="1" applyAlignment="1">
      <alignment horizontal="center" vertical="center" wrapText="1"/>
    </xf>
    <xf numFmtId="165" fontId="15" fillId="0" borderId="9" xfId="7" applyNumberFormat="1" applyFont="1" applyBorder="1" applyAlignment="1">
      <alignment vertical="center" wrapText="1"/>
    </xf>
    <xf numFmtId="165" fontId="15" fillId="0" borderId="9" xfId="7" applyNumberFormat="1" applyFont="1" applyBorder="1" applyAlignment="1">
      <alignment horizontal="right" vertical="center" wrapText="1"/>
    </xf>
    <xf numFmtId="0" fontId="15" fillId="0" borderId="0" xfId="7" applyFont="1" applyAlignment="1">
      <alignment horizontal="center" vertical="center" wrapText="1"/>
    </xf>
    <xf numFmtId="165" fontId="30" fillId="0" borderId="1" xfId="0" applyNumberFormat="1" applyFont="1" applyBorder="1" applyAlignment="1">
      <alignment horizontal="center" vertical="center" wrapText="1"/>
    </xf>
    <xf numFmtId="49" fontId="31" fillId="0" borderId="1" xfId="7" applyNumberFormat="1" applyFont="1" applyBorder="1" applyAlignment="1">
      <alignment horizontal="center" vertical="center" textRotation="90" wrapText="1"/>
    </xf>
    <xf numFmtId="0" fontId="31" fillId="0" borderId="1" xfId="7" applyFont="1" applyBorder="1" applyAlignment="1">
      <alignment horizontal="center" vertical="center" wrapText="1"/>
    </xf>
    <xf numFmtId="166" fontId="31" fillId="0" borderId="5" xfId="8" applyNumberFormat="1" applyFont="1" applyFill="1" applyBorder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5" fontId="31" fillId="0" borderId="5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166" fontId="14" fillId="0" borderId="1" xfId="8" applyNumberFormat="1" applyFont="1" applyBorder="1" applyAlignment="1">
      <alignment horizontal="center" vertical="center" wrapText="1"/>
    </xf>
    <xf numFmtId="165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166" fontId="14" fillId="0" borderId="1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165" fontId="14" fillId="0" borderId="0" xfId="7" applyNumberFormat="1" applyFont="1" applyAlignment="1">
      <alignment vertical="center" wrapText="1"/>
    </xf>
    <xf numFmtId="0" fontId="32" fillId="0" borderId="1" xfId="7" applyFont="1" applyBorder="1" applyAlignment="1">
      <alignment horizontal="center" vertical="center" wrapText="1"/>
    </xf>
    <xf numFmtId="170" fontId="14" fillId="0" borderId="1" xfId="7" applyNumberFormat="1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14" fillId="0" borderId="0" xfId="18" applyFont="1" applyFill="1" applyAlignment="1">
      <alignment horizontal="center" vertical="center" wrapText="1"/>
    </xf>
    <xf numFmtId="0" fontId="14" fillId="0" borderId="0" xfId="18" applyFont="1" applyFill="1" applyAlignment="1">
      <alignment horizontal="left" vertical="center" wrapText="1"/>
    </xf>
    <xf numFmtId="0" fontId="15" fillId="0" borderId="0" xfId="18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6" fontId="34" fillId="0" borderId="1" xfId="3" applyNumberFormat="1" applyFont="1" applyBorder="1"/>
    <xf numFmtId="0" fontId="2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6" fontId="35" fillId="0" borderId="1" xfId="6" applyNumberFormat="1" applyFont="1" applyBorder="1" applyAlignment="1">
      <alignment horizontal="right"/>
    </xf>
    <xf numFmtId="49" fontId="33" fillId="0" borderId="1" xfId="7" applyNumberFormat="1" applyFont="1" applyBorder="1" applyAlignment="1">
      <alignment horizontal="center" vertical="center" textRotation="90" wrapText="1"/>
    </xf>
    <xf numFmtId="166" fontId="33" fillId="0" borderId="5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  <xf numFmtId="0" fontId="17" fillId="0" borderId="1" xfId="7" applyFont="1" applyBorder="1" applyAlignment="1">
      <alignment horizontal="center" vertical="center" wrapText="1"/>
    </xf>
    <xf numFmtId="0" fontId="37" fillId="0" borderId="1" xfId="7" applyFont="1" applyBorder="1" applyAlignment="1">
      <alignment horizontal="center" vertical="center" wrapText="1"/>
    </xf>
    <xf numFmtId="166" fontId="29" fillId="0" borderId="1" xfId="8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7" fontId="16" fillId="0" borderId="1" xfId="35" applyFont="1" applyBorder="1" applyAlignment="1">
      <alignment horizontal="right" vertical="center"/>
    </xf>
    <xf numFmtId="167" fontId="15" fillId="0" borderId="1" xfId="20" applyFont="1" applyBorder="1" applyAlignment="1">
      <alignment horizontal="right" vertical="center"/>
    </xf>
    <xf numFmtId="0" fontId="35" fillId="2" borderId="1" xfId="3" applyFont="1" applyFill="1" applyBorder="1" applyAlignment="1">
      <alignment horizontal="center" vertical="center" wrapText="1"/>
    </xf>
    <xf numFmtId="166" fontId="15" fillId="0" borderId="1" xfId="9" applyNumberFormat="1" applyFont="1" applyFill="1" applyBorder="1" applyAlignment="1">
      <alignment horizontal="right" vertical="center" wrapText="1"/>
    </xf>
    <xf numFmtId="0" fontId="15" fillId="0" borderId="0" xfId="18" applyFont="1" applyFill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4" fillId="2" borderId="1" xfId="3" applyFont="1" applyFill="1" applyBorder="1" applyAlignment="1">
      <alignment horizontal="center" vertical="center" wrapText="1"/>
    </xf>
    <xf numFmtId="167" fontId="16" fillId="0" borderId="1" xfId="20" applyFont="1" applyBorder="1" applyAlignment="1">
      <alignment horizontal="right" vertical="center"/>
    </xf>
    <xf numFmtId="0" fontId="17" fillId="2" borderId="0" xfId="18" applyFont="1" applyFill="1" applyAlignment="1">
      <alignment horizontal="left" vertical="center" wrapText="1"/>
    </xf>
    <xf numFmtId="0" fontId="16" fillId="2" borderId="0" xfId="18" applyFont="1" applyFill="1" applyAlignment="1">
      <alignment horizontal="center" vertical="center" wrapText="1"/>
    </xf>
    <xf numFmtId="0" fontId="16" fillId="2" borderId="0" xfId="18" applyFont="1" applyFill="1" applyAlignment="1">
      <alignment horizontal="left" vertical="center" wrapText="1"/>
    </xf>
    <xf numFmtId="0" fontId="39" fillId="2" borderId="1" xfId="3" applyFont="1" applyFill="1" applyBorder="1" applyAlignment="1">
      <alignment vertical="center" wrapText="1"/>
    </xf>
    <xf numFmtId="170" fontId="39" fillId="2" borderId="1" xfId="9" applyNumberFormat="1" applyFont="1" applyFill="1" applyBorder="1" applyAlignment="1">
      <alignment horizontal="right" vertical="center" wrapText="1"/>
    </xf>
    <xf numFmtId="0" fontId="36" fillId="2" borderId="4" xfId="3" applyFont="1" applyFill="1" applyBorder="1" applyAlignment="1">
      <alignment vertical="center" wrapText="1"/>
    </xf>
    <xf numFmtId="170" fontId="36" fillId="2" borderId="1" xfId="9" applyNumberFormat="1" applyFont="1" applyFill="1" applyBorder="1" applyAlignment="1">
      <alignment horizontal="right" vertical="center" wrapText="1"/>
    </xf>
    <xf numFmtId="0" fontId="40" fillId="2" borderId="4" xfId="3" applyFont="1" applyFill="1" applyBorder="1" applyAlignment="1">
      <alignment vertical="center" wrapText="1"/>
    </xf>
    <xf numFmtId="170" fontId="41" fillId="2" borderId="1" xfId="9" applyNumberFormat="1" applyFont="1" applyFill="1" applyBorder="1" applyAlignment="1">
      <alignment horizontal="right" vertical="center" wrapText="1"/>
    </xf>
    <xf numFmtId="0" fontId="17" fillId="0" borderId="0" xfId="3" applyFont="1" applyAlignment="1">
      <alignment vertical="center"/>
    </xf>
    <xf numFmtId="0" fontId="14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166" fontId="36" fillId="0" borderId="1" xfId="6" applyNumberFormat="1" applyFont="1" applyBorder="1" applyAlignment="1">
      <alignment horizontal="right"/>
    </xf>
    <xf numFmtId="0" fontId="35" fillId="0" borderId="0" xfId="3" applyFont="1"/>
    <xf numFmtId="170" fontId="15" fillId="2" borderId="1" xfId="0" applyNumberFormat="1" applyFont="1" applyFill="1" applyBorder="1" applyAlignment="1">
      <alignment horizontal="right" vertical="center"/>
    </xf>
    <xf numFmtId="165" fontId="35" fillId="0" borderId="0" xfId="9" applyNumberFormat="1" applyFont="1" applyBorder="1" applyAlignment="1">
      <alignment horizontal="right"/>
    </xf>
    <xf numFmtId="0" fontId="35" fillId="2" borderId="1" xfId="3" applyFont="1" applyFill="1" applyBorder="1" applyAlignment="1">
      <alignment horizontal="left" vertical="center" wrapText="1"/>
    </xf>
    <xf numFmtId="0" fontId="42" fillId="2" borderId="1" xfId="3" applyFont="1" applyFill="1" applyBorder="1" applyAlignment="1">
      <alignment horizontal="left" vertical="center" wrapText="1"/>
    </xf>
    <xf numFmtId="0" fontId="35" fillId="2" borderId="1" xfId="3" applyFont="1" applyFill="1" applyBorder="1" applyAlignment="1">
      <alignment vertical="top" wrapText="1"/>
    </xf>
    <xf numFmtId="0" fontId="42" fillId="0" borderId="1" xfId="7" applyFont="1" applyBorder="1" applyAlignment="1">
      <alignment vertical="center" wrapText="1"/>
    </xf>
    <xf numFmtId="0" fontId="42" fillId="2" borderId="1" xfId="3" applyFont="1" applyFill="1" applyBorder="1" applyAlignment="1">
      <alignment vertical="center" wrapText="1"/>
    </xf>
    <xf numFmtId="0" fontId="35" fillId="0" borderId="1" xfId="3" applyFont="1" applyBorder="1"/>
    <xf numFmtId="0" fontId="34" fillId="0" borderId="0" xfId="3" applyFont="1" applyFill="1" applyAlignment="1">
      <alignment horizontal="left"/>
    </xf>
    <xf numFmtId="0" fontId="34" fillId="0" borderId="1" xfId="3" applyFont="1" applyFill="1" applyBorder="1" applyAlignment="1">
      <alignment vertical="center" wrapText="1"/>
    </xf>
    <xf numFmtId="0" fontId="35" fillId="0" borderId="0" xfId="3" applyFont="1" applyFill="1"/>
    <xf numFmtId="0" fontId="42" fillId="0" borderId="1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4" fillId="0" borderId="1" xfId="3" applyFont="1" applyFill="1" applyBorder="1" applyAlignment="1">
      <alignment vertical="center" wrapText="1"/>
    </xf>
    <xf numFmtId="0" fontId="18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vertical="center" wrapText="1"/>
    </xf>
    <xf numFmtId="0" fontId="12" fillId="0" borderId="1" xfId="7" applyNumberFormat="1" applyFont="1" applyFill="1" applyBorder="1" applyAlignment="1">
      <alignment horizontal="left" vertical="center" wrapText="1"/>
    </xf>
    <xf numFmtId="0" fontId="17" fillId="0" borderId="0" xfId="3" applyFont="1" applyFill="1" applyAlignment="1">
      <alignment horizontal="center" vertical="center" wrapText="1"/>
    </xf>
    <xf numFmtId="0" fontId="15" fillId="0" borderId="0" xfId="3" applyFont="1" applyFill="1" applyAlignment="1">
      <alignment vertical="center"/>
    </xf>
    <xf numFmtId="0" fontId="12" fillId="0" borderId="0" xfId="3" applyFont="1" applyFill="1" applyAlignment="1">
      <alignment horizontal="justify" vertical="center"/>
    </xf>
    <xf numFmtId="166" fontId="18" fillId="0" borderId="1" xfId="8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170" fontId="24" fillId="0" borderId="1" xfId="3" applyNumberFormat="1" applyFont="1" applyFill="1" applyBorder="1" applyAlignment="1">
      <alignment horizontal="right" vertical="center" wrapText="1"/>
    </xf>
    <xf numFmtId="170" fontId="24" fillId="2" borderId="1" xfId="3" applyNumberFormat="1" applyFont="1" applyFill="1" applyBorder="1" applyAlignment="1">
      <alignment horizontal="right" vertical="center" wrapText="1"/>
    </xf>
    <xf numFmtId="0" fontId="15" fillId="0" borderId="0" xfId="3" applyFont="1" applyBorder="1" applyAlignment="1">
      <alignment horizontal="left" vertical="center"/>
    </xf>
    <xf numFmtId="0" fontId="43" fillId="2" borderId="0" xfId="18" applyFont="1" applyFill="1" applyAlignment="1">
      <alignment horizontal="left" vertical="center" wrapText="1"/>
    </xf>
    <xf numFmtId="0" fontId="24" fillId="2" borderId="0" xfId="18" applyFont="1" applyFill="1" applyAlignment="1">
      <alignment horizontal="left" vertical="center" wrapText="1"/>
    </xf>
    <xf numFmtId="0" fontId="24" fillId="2" borderId="0" xfId="18" applyFont="1" applyFill="1" applyAlignment="1">
      <alignment horizontal="center" vertical="center" wrapText="1"/>
    </xf>
    <xf numFmtId="0" fontId="44" fillId="2" borderId="1" xfId="3" applyFont="1" applyFill="1" applyBorder="1" applyAlignment="1">
      <alignment vertical="center" wrapText="1"/>
    </xf>
    <xf numFmtId="170" fontId="44" fillId="2" borderId="1" xfId="6" applyNumberFormat="1" applyFont="1" applyFill="1" applyBorder="1" applyAlignment="1">
      <alignment horizontal="right" vertical="center" wrapText="1"/>
    </xf>
    <xf numFmtId="170" fontId="45" fillId="2" borderId="1" xfId="6" applyNumberFormat="1" applyFont="1" applyFill="1" applyBorder="1" applyAlignment="1">
      <alignment horizontal="right" vertical="center" wrapText="1"/>
    </xf>
    <xf numFmtId="0" fontId="46" fillId="2" borderId="0" xfId="18" applyFont="1" applyFill="1" applyAlignment="1">
      <alignment horizontal="left" vertical="center" wrapText="1"/>
    </xf>
    <xf numFmtId="0" fontId="40" fillId="2" borderId="0" xfId="18" applyFont="1" applyFill="1" applyAlignment="1">
      <alignment horizontal="left" vertical="center" wrapText="1"/>
    </xf>
    <xf numFmtId="0" fontId="40" fillId="2" borderId="0" xfId="18" applyFont="1" applyFill="1" applyAlignment="1">
      <alignment horizontal="center" vertical="center" wrapText="1"/>
    </xf>
    <xf numFmtId="0" fontId="45" fillId="2" borderId="1" xfId="3" applyFont="1" applyFill="1" applyBorder="1" applyAlignment="1">
      <alignment vertical="center" wrapText="1"/>
    </xf>
    <xf numFmtId="0" fontId="47" fillId="2" borderId="1" xfId="3" applyFont="1" applyFill="1" applyBorder="1" applyAlignment="1">
      <alignment vertical="center" wrapText="1"/>
    </xf>
    <xf numFmtId="170" fontId="48" fillId="2" borderId="1" xfId="6" applyNumberFormat="1" applyFont="1" applyFill="1" applyBorder="1" applyAlignment="1">
      <alignment horizontal="right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2" fillId="2" borderId="0" xfId="16" applyFont="1" applyFill="1" applyAlignment="1">
      <alignment horizontal="left" vertical="center" wrapText="1"/>
    </xf>
    <xf numFmtId="0" fontId="12" fillId="0" borderId="0" xfId="16" applyFont="1" applyAlignment="1">
      <alignment horizontal="center" vertical="center" wrapText="1"/>
    </xf>
    <xf numFmtId="0" fontId="12" fillId="0" borderId="0" xfId="2" applyFont="1" applyAlignment="1">
      <alignment vertical="center" wrapText="1"/>
    </xf>
    <xf numFmtId="0" fontId="12" fillId="2" borderId="0" xfId="2" applyFont="1" applyFill="1" applyAlignment="1">
      <alignment vertical="center" wrapText="1"/>
    </xf>
    <xf numFmtId="0" fontId="12" fillId="0" borderId="0" xfId="2" applyFont="1" applyFill="1" applyAlignment="1">
      <alignment vertical="center" wrapText="1"/>
    </xf>
    <xf numFmtId="171" fontId="12" fillId="0" borderId="0" xfId="2" applyNumberFormat="1" applyFont="1" applyAlignment="1">
      <alignment vertical="center" wrapText="1"/>
    </xf>
    <xf numFmtId="0" fontId="12" fillId="0" borderId="0" xfId="16" applyFont="1" applyAlignment="1">
      <alignment horizontal="right" vertical="center" wrapText="1"/>
    </xf>
    <xf numFmtId="0" fontId="12" fillId="0" borderId="0" xfId="2" applyFont="1" applyAlignment="1">
      <alignment horizontal="right" vertical="center" wrapText="1"/>
    </xf>
    <xf numFmtId="0" fontId="12" fillId="2" borderId="0" xfId="2" applyFont="1" applyFill="1" applyAlignment="1">
      <alignment horizontal="right" vertical="center" wrapText="1"/>
    </xf>
    <xf numFmtId="0" fontId="12" fillId="2" borderId="0" xfId="2" applyFont="1" applyFill="1" applyAlignment="1">
      <alignment horizontal="left" vertical="center" wrapText="1"/>
    </xf>
    <xf numFmtId="0" fontId="12" fillId="0" borderId="0" xfId="2" applyFont="1" applyAlignment="1">
      <alignment horizontal="center" vertical="center" wrapText="1"/>
    </xf>
    <xf numFmtId="0" fontId="12" fillId="2" borderId="0" xfId="0" applyFont="1" applyFill="1" applyAlignment="1">
      <alignment horizontal="right" vertical="center" wrapText="1"/>
    </xf>
    <xf numFmtId="0" fontId="15" fillId="2" borderId="0" xfId="2" applyFont="1" applyFill="1" applyAlignment="1">
      <alignment horizontal="center" vertical="center" wrapText="1"/>
    </xf>
    <xf numFmtId="0" fontId="15" fillId="0" borderId="0" xfId="2" applyFont="1" applyFill="1" applyAlignment="1">
      <alignment horizontal="center" vertical="center" wrapText="1"/>
    </xf>
    <xf numFmtId="168" fontId="15" fillId="0" borderId="4" xfId="3" applyNumberFormat="1" applyFont="1" applyBorder="1" applyAlignment="1">
      <alignment horizontal="center" vertical="center" wrapText="1"/>
    </xf>
    <xf numFmtId="168" fontId="15" fillId="0" borderId="1" xfId="3" applyNumberFormat="1" applyFont="1" applyBorder="1" applyAlignment="1">
      <alignment horizontal="center" vertical="center" wrapText="1"/>
    </xf>
    <xf numFmtId="168" fontId="15" fillId="2" borderId="1" xfId="3" applyNumberFormat="1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 vertical="center" wrapText="1"/>
    </xf>
    <xf numFmtId="0" fontId="16" fillId="0" borderId="1" xfId="2" applyFont="1" applyBorder="1" applyAlignment="1">
      <alignment horizontal="left" vertical="center" wrapText="1"/>
    </xf>
    <xf numFmtId="171" fontId="16" fillId="0" borderId="1" xfId="6" applyNumberFormat="1" applyFont="1" applyFill="1" applyBorder="1" applyAlignment="1">
      <alignment horizontal="right" vertical="center"/>
    </xf>
    <xf numFmtId="0" fontId="15" fillId="0" borderId="0" xfId="2" applyFont="1" applyFill="1" applyAlignment="1">
      <alignment horizontal="left" vertical="center" wrapText="1"/>
    </xf>
    <xf numFmtId="0" fontId="16" fillId="4" borderId="1" xfId="2" applyFont="1" applyFill="1" applyBorder="1" applyAlignment="1">
      <alignment horizontal="center" vertical="center" wrapText="1"/>
    </xf>
    <xf numFmtId="0" fontId="16" fillId="4" borderId="3" xfId="37" applyFont="1" applyFill="1" applyBorder="1" applyAlignment="1">
      <alignment vertical="center"/>
    </xf>
    <xf numFmtId="171" fontId="16" fillId="4" borderId="1" xfId="6" applyNumberFormat="1" applyFont="1" applyFill="1" applyBorder="1" applyAlignment="1">
      <alignment horizontal="right" vertical="center"/>
    </xf>
    <xf numFmtId="0" fontId="50" fillId="2" borderId="0" xfId="2" applyFont="1" applyFill="1" applyAlignment="1">
      <alignment horizontal="center" vertical="center" wrapText="1"/>
    </xf>
    <xf numFmtId="0" fontId="15" fillId="4" borderId="0" xfId="2" applyFont="1" applyFill="1" applyAlignment="1">
      <alignment horizontal="center" vertical="center" wrapText="1"/>
    </xf>
    <xf numFmtId="0" fontId="50" fillId="0" borderId="0" xfId="2" applyFont="1" applyAlignment="1">
      <alignment horizontal="center" vertical="center" wrapText="1"/>
    </xf>
    <xf numFmtId="49" fontId="16" fillId="5" borderId="1" xfId="2" applyNumberFormat="1" applyFont="1" applyFill="1" applyBorder="1" applyAlignment="1" applyProtection="1">
      <alignment horizontal="center" vertical="center" wrapText="1"/>
      <protection locked="0"/>
    </xf>
    <xf numFmtId="171" fontId="16" fillId="5" borderId="1" xfId="6" applyNumberFormat="1" applyFont="1" applyFill="1" applyBorder="1" applyAlignment="1">
      <alignment horizontal="right" vertical="center"/>
    </xf>
    <xf numFmtId="0" fontId="15" fillId="5" borderId="0" xfId="2" applyFont="1" applyFill="1" applyAlignment="1">
      <alignment horizontal="center" vertical="center" wrapText="1"/>
    </xf>
    <xf numFmtId="49" fontId="16" fillId="6" borderId="1" xfId="2" applyNumberFormat="1" applyFont="1" applyFill="1" applyBorder="1" applyAlignment="1" applyProtection="1">
      <alignment horizontal="left" vertical="center" wrapText="1"/>
      <protection locked="0"/>
    </xf>
    <xf numFmtId="0" fontId="16" fillId="6" borderId="3" xfId="37" applyFont="1" applyFill="1" applyBorder="1" applyAlignment="1">
      <alignment horizontal="left" vertical="center" wrapText="1"/>
    </xf>
    <xf numFmtId="0" fontId="16" fillId="6" borderId="7" xfId="37" applyFont="1" applyFill="1" applyBorder="1" applyAlignment="1">
      <alignment horizontal="left" vertical="center" wrapText="1"/>
    </xf>
    <xf numFmtId="0" fontId="16" fillId="6" borderId="7" xfId="37" applyFont="1" applyFill="1" applyBorder="1" applyAlignment="1">
      <alignment horizontal="right" vertical="center" wrapText="1"/>
    </xf>
    <xf numFmtId="0" fontId="16" fillId="6" borderId="2" xfId="37" applyFont="1" applyFill="1" applyBorder="1" applyAlignment="1">
      <alignment horizontal="right" vertical="center" wrapText="1"/>
    </xf>
    <xf numFmtId="171" fontId="16" fillId="6" borderId="1" xfId="6" applyNumberFormat="1" applyFont="1" applyFill="1" applyBorder="1" applyAlignment="1">
      <alignment horizontal="right" vertical="center"/>
    </xf>
    <xf numFmtId="0" fontId="15" fillId="6" borderId="0" xfId="2" applyFont="1" applyFill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/>
    </xf>
    <xf numFmtId="49" fontId="15" fillId="2" borderId="3" xfId="0" applyNumberFormat="1" applyFont="1" applyFill="1" applyBorder="1" applyAlignment="1">
      <alignment horizontal="left" vertical="center" wrapText="1"/>
    </xf>
    <xf numFmtId="49" fontId="15" fillId="2" borderId="1" xfId="0" applyNumberFormat="1" applyFont="1" applyFill="1" applyBorder="1" applyAlignment="1">
      <alignment horizontal="center" vertical="center"/>
    </xf>
    <xf numFmtId="171" fontId="15" fillId="2" borderId="1" xfId="6" applyNumberFormat="1" applyFont="1" applyFill="1" applyBorder="1" applyAlignment="1">
      <alignment horizontal="right" vertical="center" wrapText="1"/>
    </xf>
    <xf numFmtId="171" fontId="15" fillId="0" borderId="1" xfId="6" applyNumberFormat="1" applyFont="1" applyFill="1" applyBorder="1" applyAlignment="1">
      <alignment horizontal="right" vertical="center" wrapText="1"/>
    </xf>
    <xf numFmtId="0" fontId="15" fillId="7" borderId="0" xfId="2" applyFont="1" applyFill="1" applyAlignment="1">
      <alignment horizontal="center" vertical="center" wrapText="1"/>
    </xf>
    <xf numFmtId="172" fontId="15" fillId="2" borderId="1" xfId="6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left" vertical="center"/>
    </xf>
    <xf numFmtId="49" fontId="15" fillId="0" borderId="3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172" fontId="51" fillId="2" borderId="1" xfId="6" applyNumberFormat="1" applyFont="1" applyFill="1" applyBorder="1" applyAlignment="1">
      <alignment horizontal="right" vertical="center" wrapText="1"/>
    </xf>
    <xf numFmtId="49" fontId="16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left" vertical="center"/>
    </xf>
    <xf numFmtId="49" fontId="15" fillId="0" borderId="3" xfId="0" applyNumberFormat="1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center" vertical="center"/>
    </xf>
    <xf numFmtId="171" fontId="16" fillId="4" borderId="1" xfId="6" applyNumberFormat="1" applyFont="1" applyFill="1" applyBorder="1" applyAlignment="1">
      <alignment vertical="center" wrapText="1"/>
    </xf>
    <xf numFmtId="0" fontId="20" fillId="4" borderId="0" xfId="2" applyFont="1" applyFill="1" applyAlignment="1">
      <alignment horizontal="center" vertical="center" wrapText="1"/>
    </xf>
    <xf numFmtId="49" fontId="16" fillId="5" borderId="1" xfId="2" applyNumberFormat="1" applyFont="1" applyFill="1" applyBorder="1" applyAlignment="1" applyProtection="1">
      <alignment horizontal="center" vertical="center"/>
      <protection locked="0"/>
    </xf>
    <xf numFmtId="0" fontId="16" fillId="5" borderId="3" xfId="37" applyFont="1" applyFill="1" applyBorder="1" applyAlignment="1">
      <alignment horizontal="left" vertical="center"/>
    </xf>
    <xf numFmtId="0" fontId="16" fillId="5" borderId="7" xfId="37" applyFont="1" applyFill="1" applyBorder="1" applyAlignment="1">
      <alignment horizontal="left" vertical="center"/>
    </xf>
    <xf numFmtId="0" fontId="16" fillId="5" borderId="2" xfId="37" applyFont="1" applyFill="1" applyBorder="1" applyAlignment="1">
      <alignment horizontal="right" vertical="center"/>
    </xf>
    <xf numFmtId="165" fontId="16" fillId="5" borderId="7" xfId="37" applyNumberFormat="1" applyFont="1" applyFill="1" applyBorder="1" applyAlignment="1">
      <alignment horizontal="right" vertical="center"/>
    </xf>
    <xf numFmtId="171" fontId="16" fillId="5" borderId="1" xfId="2" applyNumberFormat="1" applyFont="1" applyFill="1" applyBorder="1" applyAlignment="1">
      <alignment horizontal="right" vertical="center"/>
    </xf>
    <xf numFmtId="0" fontId="16" fillId="2" borderId="0" xfId="2" applyFont="1" applyFill="1" applyAlignment="1">
      <alignment horizontal="center" vertical="center"/>
    </xf>
    <xf numFmtId="0" fontId="15" fillId="5" borderId="0" xfId="2" applyFont="1" applyFill="1" applyAlignment="1">
      <alignment horizontal="center" vertical="center"/>
    </xf>
    <xf numFmtId="0" fontId="15" fillId="5" borderId="0" xfId="2" applyFont="1" applyFill="1" applyAlignment="1">
      <alignment vertical="center" wrapText="1"/>
    </xf>
    <xf numFmtId="0" fontId="15" fillId="0" borderId="0" xfId="2" applyFont="1" applyAlignment="1">
      <alignment vertical="center" wrapText="1"/>
    </xf>
    <xf numFmtId="49" fontId="16" fillId="6" borderId="1" xfId="2" applyNumberFormat="1" applyFont="1" applyFill="1" applyBorder="1" applyAlignment="1" applyProtection="1">
      <alignment horizontal="left" vertical="center"/>
      <protection locked="0"/>
    </xf>
    <xf numFmtId="0" fontId="16" fillId="6" borderId="3" xfId="37" applyFont="1" applyFill="1" applyBorder="1" applyAlignment="1">
      <alignment horizontal="left" vertical="center"/>
    </xf>
    <xf numFmtId="0" fontId="16" fillId="6" borderId="7" xfId="37" applyFont="1" applyFill="1" applyBorder="1" applyAlignment="1">
      <alignment horizontal="left" vertical="center"/>
    </xf>
    <xf numFmtId="0" fontId="16" fillId="6" borderId="2" xfId="37" applyFont="1" applyFill="1" applyBorder="1" applyAlignment="1">
      <alignment horizontal="right" vertical="center"/>
    </xf>
    <xf numFmtId="165" fontId="16" fillId="6" borderId="7" xfId="37" applyNumberFormat="1" applyFont="1" applyFill="1" applyBorder="1" applyAlignment="1">
      <alignment horizontal="right" vertical="center"/>
    </xf>
    <xf numFmtId="171" fontId="16" fillId="6" borderId="1" xfId="2" applyNumberFormat="1" applyFont="1" applyFill="1" applyBorder="1" applyAlignment="1">
      <alignment horizontal="right" vertical="center"/>
    </xf>
    <xf numFmtId="0" fontId="15" fillId="6" borderId="0" xfId="2" applyFont="1" applyFill="1" applyAlignment="1">
      <alignment horizontal="center" vertical="center"/>
    </xf>
    <xf numFmtId="0" fontId="15" fillId="6" borderId="0" xfId="2" applyFont="1" applyFill="1" applyAlignment="1">
      <alignment vertical="center" wrapText="1"/>
    </xf>
    <xf numFmtId="49" fontId="15" fillId="2" borderId="1" xfId="2" applyNumberFormat="1" applyFont="1" applyFill="1" applyBorder="1" applyAlignment="1">
      <alignment horizontal="left" vertical="center" wrapText="1"/>
    </xf>
    <xf numFmtId="0" fontId="15" fillId="2" borderId="3" xfId="2" applyFont="1" applyFill="1" applyBorder="1" applyAlignment="1">
      <alignment horizontal="left" vertical="center" wrapText="1"/>
    </xf>
    <xf numFmtId="0" fontId="15" fillId="2" borderId="1" xfId="2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 wrapText="1"/>
    </xf>
    <xf numFmtId="166" fontId="36" fillId="2" borderId="1" xfId="5" applyNumberFormat="1" applyFont="1" applyFill="1" applyBorder="1" applyAlignment="1">
      <alignment horizontal="right" vertical="center" wrapText="1"/>
    </xf>
    <xf numFmtId="171" fontId="15" fillId="2" borderId="1" xfId="5" applyNumberFormat="1" applyFont="1" applyFill="1" applyBorder="1" applyAlignment="1">
      <alignment horizontal="right" vertical="center" wrapText="1"/>
    </xf>
    <xf numFmtId="0" fontId="16" fillId="2" borderId="0" xfId="2" applyFont="1" applyFill="1" applyAlignment="1">
      <alignment horizontal="center" vertical="center" wrapText="1"/>
    </xf>
    <xf numFmtId="166" fontId="15" fillId="2" borderId="1" xfId="5" applyNumberFormat="1" applyFont="1" applyFill="1" applyBorder="1" applyAlignment="1">
      <alignment horizontal="right" vertical="center" wrapText="1"/>
    </xf>
    <xf numFmtId="165" fontId="15" fillId="2" borderId="1" xfId="5" applyNumberFormat="1" applyFont="1" applyFill="1" applyBorder="1" applyAlignment="1">
      <alignment horizontal="right" vertical="center" wrapText="1"/>
    </xf>
    <xf numFmtId="173" fontId="15" fillId="2" borderId="1" xfId="5" applyNumberFormat="1" applyFont="1" applyFill="1" applyBorder="1" applyAlignment="1">
      <alignment horizontal="right" vertical="center" wrapText="1"/>
    </xf>
    <xf numFmtId="171" fontId="16" fillId="4" borderId="1" xfId="6" applyNumberFormat="1" applyFont="1" applyFill="1" applyBorder="1" applyAlignment="1">
      <alignment horizontal="right" vertical="center" wrapText="1"/>
    </xf>
    <xf numFmtId="0" fontId="15" fillId="4" borderId="0" xfId="2" applyFont="1" applyFill="1" applyAlignment="1">
      <alignment vertical="center" wrapText="1"/>
    </xf>
    <xf numFmtId="2" fontId="16" fillId="5" borderId="3" xfId="37" applyNumberFormat="1" applyFont="1" applyFill="1" applyBorder="1" applyAlignment="1">
      <alignment vertical="center"/>
    </xf>
    <xf numFmtId="2" fontId="16" fillId="5" borderId="7" xfId="37" applyNumberFormat="1" applyFont="1" applyFill="1" applyBorder="1" applyAlignment="1">
      <alignment vertical="center"/>
    </xf>
    <xf numFmtId="2" fontId="16" fillId="5" borderId="2" xfId="37" applyNumberFormat="1" applyFont="1" applyFill="1" applyBorder="1" applyAlignment="1">
      <alignment vertical="center"/>
    </xf>
    <xf numFmtId="171" fontId="16" fillId="5" borderId="1" xfId="2" applyNumberFormat="1" applyFont="1" applyFill="1" applyBorder="1" applyAlignment="1">
      <alignment horizontal="right" vertical="center" wrapText="1"/>
    </xf>
    <xf numFmtId="171" fontId="16" fillId="6" borderId="1" xfId="2" applyNumberFormat="1" applyFont="1" applyFill="1" applyBorder="1" applyAlignment="1">
      <alignment horizontal="right" vertical="center" wrapText="1"/>
    </xf>
    <xf numFmtId="0" fontId="15" fillId="2" borderId="0" xfId="2" applyFont="1" applyFill="1" applyAlignment="1">
      <alignment vertical="center" wrapText="1"/>
    </xf>
    <xf numFmtId="49" fontId="16" fillId="6" borderId="1" xfId="2" applyNumberFormat="1" applyFont="1" applyFill="1" applyBorder="1" applyAlignment="1" applyProtection="1">
      <alignment horizontal="center" vertical="center"/>
      <protection locked="0"/>
    </xf>
    <xf numFmtId="2" fontId="16" fillId="6" borderId="7" xfId="37" applyNumberFormat="1" applyFont="1" applyFill="1" applyBorder="1" applyAlignment="1">
      <alignment vertical="center"/>
    </xf>
    <xf numFmtId="2" fontId="16" fillId="6" borderId="2" xfId="37" applyNumberFormat="1" applyFont="1" applyFill="1" applyBorder="1" applyAlignment="1">
      <alignment vertical="center"/>
    </xf>
    <xf numFmtId="166" fontId="15" fillId="2" borderId="1" xfId="5" applyNumberFormat="1" applyFont="1" applyFill="1" applyBorder="1" applyAlignment="1">
      <alignment horizontal="center" vertical="center" wrapText="1"/>
    </xf>
    <xf numFmtId="165" fontId="15" fillId="2" borderId="1" xfId="5" applyNumberFormat="1" applyFont="1" applyFill="1" applyBorder="1" applyAlignment="1">
      <alignment horizontal="center" vertical="center" wrapText="1"/>
    </xf>
    <xf numFmtId="0" fontId="15" fillId="2" borderId="0" xfId="2" applyFont="1" applyFill="1" applyAlignment="1">
      <alignment horizontal="left" vertical="center" wrapText="1"/>
    </xf>
    <xf numFmtId="0" fontId="15" fillId="0" borderId="0" xfId="2" applyFont="1" applyAlignment="1">
      <alignment horizontal="right" vertical="center" wrapText="1"/>
    </xf>
    <xf numFmtId="0" fontId="15" fillId="2" borderId="0" xfId="2" applyFont="1" applyFill="1" applyAlignment="1">
      <alignment horizontal="right" vertical="center" wrapText="1"/>
    </xf>
    <xf numFmtId="0" fontId="15" fillId="0" borderId="0" xfId="2" applyFont="1" applyFill="1" applyAlignment="1">
      <alignment vertical="center" wrapText="1"/>
    </xf>
    <xf numFmtId="164" fontId="15" fillId="2" borderId="0" xfId="6" applyFont="1" applyFill="1" applyAlignment="1">
      <alignment horizontal="center" vertical="center" wrapText="1"/>
    </xf>
    <xf numFmtId="0" fontId="15" fillId="0" borderId="12" xfId="2" applyFont="1" applyBorder="1" applyAlignment="1">
      <alignment horizontal="center" vertical="center" wrapText="1"/>
    </xf>
    <xf numFmtId="0" fontId="15" fillId="2" borderId="12" xfId="2" applyFont="1" applyFill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2" borderId="4" xfId="18" applyFont="1" applyFill="1" applyBorder="1" applyAlignment="1">
      <alignment horizontal="center" vertical="center" wrapText="1"/>
    </xf>
    <xf numFmtId="170" fontId="24" fillId="0" borderId="1" xfId="6" applyNumberFormat="1" applyFont="1" applyFill="1" applyBorder="1" applyAlignment="1">
      <alignment horizontal="right" vertical="center" wrapText="1"/>
    </xf>
    <xf numFmtId="49" fontId="16" fillId="0" borderId="5" xfId="18" applyNumberFormat="1" applyFont="1" applyFill="1" applyBorder="1" applyAlignment="1">
      <alignment horizontal="center" vertical="center" wrapText="1"/>
    </xf>
    <xf numFmtId="0" fontId="16" fillId="0" borderId="5" xfId="18" applyFont="1" applyFill="1" applyBorder="1" applyAlignment="1">
      <alignment horizontal="center" vertical="center" wrapText="1"/>
    </xf>
    <xf numFmtId="49" fontId="15" fillId="0" borderId="1" xfId="18" applyNumberFormat="1" applyFont="1" applyFill="1" applyBorder="1" applyAlignment="1">
      <alignment horizontal="center" vertical="center" wrapText="1"/>
    </xf>
    <xf numFmtId="0" fontId="15" fillId="0" borderId="1" xfId="18" applyFont="1" applyFill="1" applyBorder="1" applyAlignment="1">
      <alignment horizontal="center" vertical="center" wrapText="1"/>
    </xf>
    <xf numFmtId="49" fontId="16" fillId="0" borderId="1" xfId="18" applyNumberFormat="1" applyFont="1" applyFill="1" applyBorder="1" applyAlignment="1">
      <alignment horizontal="center" vertical="center" wrapText="1"/>
    </xf>
    <xf numFmtId="0" fontId="16" fillId="0" borderId="1" xfId="18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24" fillId="0" borderId="1" xfId="18" applyFont="1" applyFill="1" applyBorder="1" applyAlignment="1">
      <alignment horizontal="center" vertical="center" wrapText="1"/>
    </xf>
    <xf numFmtId="0" fontId="40" fillId="0" borderId="1" xfId="18" applyFont="1" applyFill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50" fillId="0" borderId="0" xfId="2" applyFont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5" fillId="2" borderId="0" xfId="18" applyFont="1" applyFill="1" applyAlignment="1">
      <alignment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horizontal="center" vertical="center" wrapText="1"/>
    </xf>
    <xf numFmtId="0" fontId="50" fillId="0" borderId="0" xfId="2" applyFont="1" applyAlignment="1">
      <alignment horizontal="center" vertical="center" wrapText="1"/>
    </xf>
    <xf numFmtId="0" fontId="16" fillId="4" borderId="7" xfId="37" applyFont="1" applyFill="1" applyBorder="1" applyAlignment="1">
      <alignment vertical="center"/>
    </xf>
    <xf numFmtId="0" fontId="16" fillId="4" borderId="2" xfId="37" applyFont="1" applyFill="1" applyBorder="1" applyAlignment="1">
      <alignment vertical="center"/>
    </xf>
    <xf numFmtId="0" fontId="15" fillId="3" borderId="0" xfId="18" applyFont="1" applyFill="1" applyAlignment="1">
      <alignment horizontal="center" vertical="center" wrapText="1"/>
    </xf>
    <xf numFmtId="0" fontId="15" fillId="3" borderId="0" xfId="2" applyFont="1" applyFill="1" applyAlignment="1">
      <alignment horizontal="center" vertical="center" wrapText="1"/>
    </xf>
    <xf numFmtId="0" fontId="16" fillId="0" borderId="5" xfId="3" applyFont="1" applyFill="1" applyBorder="1" applyAlignment="1">
      <alignment vertical="center" wrapText="1"/>
    </xf>
    <xf numFmtId="170" fontId="34" fillId="0" borderId="1" xfId="6" applyNumberFormat="1" applyFont="1" applyFill="1" applyBorder="1" applyAlignment="1">
      <alignment horizontal="right" vertical="center" wrapText="1"/>
    </xf>
    <xf numFmtId="0" fontId="20" fillId="0" borderId="1" xfId="3" applyFont="1" applyFill="1" applyBorder="1" applyAlignment="1">
      <alignment vertical="center" wrapText="1"/>
    </xf>
    <xf numFmtId="0" fontId="16" fillId="0" borderId="1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vertical="center" wrapText="1"/>
    </xf>
    <xf numFmtId="170" fontId="44" fillId="0" borderId="1" xfId="6" applyNumberFormat="1" applyFont="1" applyFill="1" applyBorder="1" applyAlignment="1">
      <alignment horizontal="right" vertical="center" wrapText="1"/>
    </xf>
    <xf numFmtId="49" fontId="45" fillId="0" borderId="1" xfId="36" applyNumberFormat="1" applyFont="1" applyFill="1" applyBorder="1" applyAlignment="1">
      <alignment vertical="center" wrapText="1"/>
    </xf>
    <xf numFmtId="170" fontId="45" fillId="0" borderId="1" xfId="6" applyNumberFormat="1" applyFont="1" applyFill="1" applyBorder="1" applyAlignment="1">
      <alignment horizontal="right" vertical="center" wrapText="1"/>
    </xf>
    <xf numFmtId="0" fontId="47" fillId="0" borderId="1" xfId="0" applyFont="1" applyFill="1" applyBorder="1" applyAlignment="1">
      <alignment horizontal="left" vertical="center" wrapText="1"/>
    </xf>
    <xf numFmtId="170" fontId="47" fillId="0" borderId="1" xfId="6" applyNumberFormat="1" applyFont="1" applyFill="1" applyBorder="1" applyAlignment="1">
      <alignment horizontal="right" vertical="center" wrapText="1"/>
    </xf>
    <xf numFmtId="0" fontId="24" fillId="0" borderId="1" xfId="0" applyFont="1" applyFill="1" applyBorder="1" applyAlignment="1">
      <alignment horizontal="left" vertical="center" wrapText="1"/>
    </xf>
    <xf numFmtId="170" fontId="16" fillId="0" borderId="1" xfId="6" applyNumberFormat="1" applyFont="1" applyFill="1" applyBorder="1" applyAlignment="1">
      <alignment horizontal="right" vertical="center" wrapText="1"/>
    </xf>
    <xf numFmtId="0" fontId="45" fillId="0" borderId="1" xfId="0" applyFont="1" applyFill="1" applyBorder="1" applyAlignment="1">
      <alignment horizontal="left" vertical="center" wrapText="1"/>
    </xf>
    <xf numFmtId="0" fontId="36" fillId="0" borderId="0" xfId="3" applyFont="1" applyAlignment="1">
      <alignment vertical="center"/>
    </xf>
    <xf numFmtId="0" fontId="52" fillId="0" borderId="0" xfId="3" applyFont="1" applyFill="1" applyAlignment="1">
      <alignment horizontal="right" vertical="center"/>
    </xf>
    <xf numFmtId="170" fontId="36" fillId="0" borderId="1" xfId="6" applyNumberFormat="1" applyFont="1" applyBorder="1" applyAlignment="1">
      <alignment horizontal="right" vertical="center" wrapText="1"/>
    </xf>
    <xf numFmtId="0" fontId="4" fillId="2" borderId="1" xfId="3" applyFont="1" applyFill="1" applyBorder="1" applyAlignment="1">
      <alignment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vertical="center" wrapText="1"/>
    </xf>
    <xf numFmtId="0" fontId="12" fillId="0" borderId="0" xfId="3" applyFont="1" applyAlignment="1">
      <alignment horizontal="justify" vertical="center"/>
    </xf>
    <xf numFmtId="171" fontId="15" fillId="0" borderId="1" xfId="9" applyNumberFormat="1" applyFont="1" applyBorder="1" applyAlignment="1">
      <alignment horizontal="right" vertical="center"/>
    </xf>
    <xf numFmtId="170" fontId="15" fillId="0" borderId="0" xfId="9" applyNumberFormat="1" applyFont="1" applyBorder="1" applyAlignment="1">
      <alignment horizontal="right" vertical="center"/>
    </xf>
    <xf numFmtId="0" fontId="14" fillId="0" borderId="9" xfId="7" applyFont="1" applyBorder="1" applyAlignment="1">
      <alignment horizontal="center" vertical="center" wrapText="1"/>
    </xf>
    <xf numFmtId="0" fontId="17" fillId="0" borderId="0" xfId="3" applyFont="1" applyFill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5" fillId="0" borderId="0" xfId="3" applyFont="1" applyAlignment="1">
      <alignment vertical="center"/>
    </xf>
    <xf numFmtId="0" fontId="17" fillId="0" borderId="0" xfId="3" applyFont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170" fontId="14" fillId="0" borderId="0" xfId="7" applyNumberFormat="1" applyFont="1" applyAlignment="1">
      <alignment horizontal="center" vertical="center" wrapText="1"/>
    </xf>
    <xf numFmtId="170" fontId="14" fillId="0" borderId="0" xfId="7" applyNumberFormat="1" applyFont="1" applyAlignment="1">
      <alignment vertical="center" wrapText="1"/>
    </xf>
    <xf numFmtId="170" fontId="14" fillId="0" borderId="9" xfId="7" applyNumberFormat="1" applyFont="1" applyBorder="1" applyAlignment="1">
      <alignment vertical="center" wrapText="1"/>
    </xf>
    <xf numFmtId="0" fontId="14" fillId="0" borderId="0" xfId="7" applyFont="1" applyAlignment="1">
      <alignment horizontal="right" vertical="center" wrapText="1"/>
    </xf>
    <xf numFmtId="170" fontId="15" fillId="0" borderId="0" xfId="7" applyNumberFormat="1" applyFont="1" applyAlignment="1">
      <alignment vertical="center" wrapText="1"/>
    </xf>
    <xf numFmtId="166" fontId="16" fillId="0" borderId="0" xfId="15" applyNumberFormat="1" applyFont="1" applyFill="1" applyBorder="1" applyAlignment="1">
      <alignment horizontal="right" vertical="center"/>
    </xf>
    <xf numFmtId="0" fontId="15" fillId="8" borderId="0" xfId="3" applyFont="1" applyFill="1" applyAlignment="1">
      <alignment vertical="center"/>
    </xf>
    <xf numFmtId="0" fontId="53" fillId="0" borderId="0" xfId="2" applyFont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164" fontId="15" fillId="2" borderId="13" xfId="6" applyFont="1" applyFill="1" applyBorder="1" applyAlignment="1">
      <alignment horizontal="center" vertical="center" wrapText="1"/>
    </xf>
    <xf numFmtId="0" fontId="36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/>
    </xf>
    <xf numFmtId="170" fontId="15" fillId="0" borderId="1" xfId="6" applyNumberFormat="1" applyFont="1" applyBorder="1" applyAlignment="1">
      <alignment horizontal="right" vertical="center" wrapText="1"/>
    </xf>
    <xf numFmtId="0" fontId="12" fillId="2" borderId="1" xfId="3" applyFont="1" applyFill="1" applyBorder="1" applyAlignment="1">
      <alignment horizontal="center" vertical="center"/>
    </xf>
    <xf numFmtId="170" fontId="15" fillId="0" borderId="1" xfId="6" applyNumberFormat="1" applyFont="1" applyBorder="1" applyAlignment="1">
      <alignment horizontal="right" vertical="center"/>
    </xf>
    <xf numFmtId="0" fontId="16" fillId="0" borderId="4" xfId="3" applyFont="1" applyBorder="1" applyAlignment="1">
      <alignment horizontal="center" vertical="center"/>
    </xf>
    <xf numFmtId="0" fontId="16" fillId="0" borderId="6" xfId="3" applyFont="1" applyBorder="1" applyAlignment="1">
      <alignment horizontal="center" vertical="center"/>
    </xf>
    <xf numFmtId="0" fontId="16" fillId="0" borderId="5" xfId="3" applyFont="1" applyBorder="1" applyAlignment="1">
      <alignment horizontal="center" vertical="center"/>
    </xf>
    <xf numFmtId="0" fontId="45" fillId="0" borderId="4" xfId="3" applyFont="1" applyBorder="1" applyAlignment="1">
      <alignment horizontal="center" vertical="center"/>
    </xf>
    <xf numFmtId="0" fontId="45" fillId="0" borderId="6" xfId="3" applyFont="1" applyBorder="1" applyAlignment="1">
      <alignment horizontal="center" vertical="center"/>
    </xf>
    <xf numFmtId="0" fontId="45" fillId="0" borderId="5" xfId="3" applyFont="1" applyBorder="1" applyAlignment="1">
      <alignment horizontal="center" vertical="center"/>
    </xf>
    <xf numFmtId="170" fontId="16" fillId="0" borderId="4" xfId="6" applyNumberFormat="1" applyFont="1" applyBorder="1" applyAlignment="1">
      <alignment horizontal="center" vertical="center" wrapText="1"/>
    </xf>
    <xf numFmtId="170" fontId="16" fillId="0" borderId="6" xfId="6" applyNumberFormat="1" applyFont="1" applyBorder="1" applyAlignment="1">
      <alignment horizontal="center" vertical="center" wrapText="1"/>
    </xf>
    <xf numFmtId="170" fontId="16" fillId="0" borderId="5" xfId="6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6" fontId="15" fillId="0" borderId="4" xfId="6" applyNumberFormat="1" applyFont="1" applyBorder="1" applyAlignment="1">
      <alignment horizontal="right" vertical="center"/>
    </xf>
    <xf numFmtId="166" fontId="15" fillId="0" borderId="6" xfId="6" applyNumberFormat="1" applyFont="1" applyBorder="1" applyAlignment="1">
      <alignment horizontal="right" vertical="center"/>
    </xf>
    <xf numFmtId="166" fontId="15" fillId="0" borderId="5" xfId="6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166" fontId="35" fillId="0" borderId="4" xfId="6" applyNumberFormat="1" applyFont="1" applyBorder="1" applyAlignment="1">
      <alignment horizontal="right" vertical="center"/>
    </xf>
    <xf numFmtId="166" fontId="35" fillId="0" borderId="6" xfId="6" applyNumberFormat="1" applyFont="1" applyBorder="1" applyAlignment="1">
      <alignment horizontal="right" vertical="center"/>
    </xf>
    <xf numFmtId="166" fontId="35" fillId="0" borderId="5" xfId="6" applyNumberFormat="1" applyFont="1" applyBorder="1" applyAlignment="1">
      <alignment horizontal="right" vertical="center"/>
    </xf>
    <xf numFmtId="166" fontId="17" fillId="0" borderId="0" xfId="15" applyNumberFormat="1" applyFont="1" applyFill="1" applyBorder="1" applyAlignment="1">
      <alignment horizontal="right" vertical="center"/>
    </xf>
    <xf numFmtId="0" fontId="14" fillId="0" borderId="0" xfId="3" applyFont="1" applyFill="1" applyBorder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0" fontId="15" fillId="0" borderId="4" xfId="6" applyNumberFormat="1" applyFont="1" applyBorder="1" applyAlignment="1">
      <alignment horizontal="right" vertical="center"/>
    </xf>
    <xf numFmtId="170" fontId="15" fillId="0" borderId="6" xfId="6" applyNumberFormat="1" applyFont="1" applyBorder="1" applyAlignment="1">
      <alignment horizontal="right" vertical="center"/>
    </xf>
    <xf numFmtId="170" fontId="15" fillId="0" borderId="5" xfId="6" applyNumberFormat="1" applyFont="1" applyBorder="1" applyAlignment="1">
      <alignment horizontal="right" vertical="center"/>
    </xf>
    <xf numFmtId="165" fontId="14" fillId="0" borderId="0" xfId="7" applyNumberFormat="1" applyFont="1" applyAlignment="1">
      <alignment horizontal="center" vertical="center" wrapText="1"/>
    </xf>
    <xf numFmtId="0" fontId="29" fillId="0" borderId="0" xfId="7" applyFont="1" applyAlignment="1">
      <alignment horizontal="center" vertical="center" wrapText="1"/>
    </xf>
    <xf numFmtId="49" fontId="30" fillId="0" borderId="3" xfId="7" applyNumberFormat="1" applyFont="1" applyBorder="1" applyAlignment="1">
      <alignment horizontal="center" vertical="center" wrapText="1"/>
    </xf>
    <xf numFmtId="49" fontId="30" fillId="0" borderId="2" xfId="7" applyNumberFormat="1" applyFont="1" applyBorder="1" applyAlignment="1">
      <alignment horizontal="center" vertical="center" wrapText="1"/>
    </xf>
    <xf numFmtId="0" fontId="30" fillId="0" borderId="4" xfId="7" applyFont="1" applyBorder="1" applyAlignment="1">
      <alignment horizontal="center" vertical="center" wrapText="1"/>
    </xf>
    <xf numFmtId="0" fontId="30" fillId="0" borderId="6" xfId="7" applyFont="1" applyBorder="1" applyAlignment="1">
      <alignment horizontal="center" vertical="center" wrapText="1"/>
    </xf>
    <xf numFmtId="0" fontId="30" fillId="0" borderId="5" xfId="7" applyFont="1" applyBorder="1" applyAlignment="1">
      <alignment horizontal="center" vertical="center" wrapText="1"/>
    </xf>
    <xf numFmtId="165" fontId="15" fillId="0" borderId="3" xfId="0" applyNumberFormat="1" applyFont="1" applyBorder="1" applyAlignment="1">
      <alignment horizontal="center" vertical="center" wrapText="1"/>
    </xf>
    <xf numFmtId="165" fontId="15" fillId="0" borderId="7" xfId="0" applyNumberFormat="1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165" fontId="30" fillId="0" borderId="4" xfId="0" applyNumberFormat="1" applyFont="1" applyBorder="1" applyAlignment="1">
      <alignment horizontal="center" vertical="center" wrapText="1"/>
    </xf>
    <xf numFmtId="165" fontId="30" fillId="0" borderId="5" xfId="0" applyNumberFormat="1" applyFont="1" applyBorder="1" applyAlignment="1">
      <alignment horizontal="center" vertical="center" wrapText="1"/>
    </xf>
    <xf numFmtId="165" fontId="30" fillId="0" borderId="8" xfId="0" applyNumberFormat="1" applyFont="1" applyBorder="1" applyAlignment="1">
      <alignment horizontal="center" vertical="center" wrapText="1"/>
    </xf>
    <xf numFmtId="165" fontId="30" fillId="0" borderId="9" xfId="0" applyNumberFormat="1" applyFont="1" applyBorder="1" applyAlignment="1">
      <alignment horizontal="center" vertical="center" wrapText="1"/>
    </xf>
    <xf numFmtId="165" fontId="30" fillId="0" borderId="10" xfId="0" applyNumberFormat="1" applyFont="1" applyBorder="1" applyAlignment="1">
      <alignment horizontal="center" vertical="center" wrapText="1"/>
    </xf>
    <xf numFmtId="49" fontId="30" fillId="0" borderId="1" xfId="7" applyNumberFormat="1" applyFont="1" applyBorder="1" applyAlignment="1">
      <alignment horizontal="center" vertical="center" textRotation="90" wrapText="1"/>
    </xf>
    <xf numFmtId="0" fontId="17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5" fontId="4" fillId="0" borderId="0" xfId="7" applyNumberFormat="1" applyFont="1" applyFill="1" applyAlignment="1">
      <alignment horizontal="right" vertical="center" wrapText="1"/>
    </xf>
    <xf numFmtId="165" fontId="12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35" fillId="2" borderId="3" xfId="3" applyFont="1" applyFill="1" applyBorder="1" applyAlignment="1">
      <alignment horizontal="center" vertical="center" wrapText="1"/>
    </xf>
    <xf numFmtId="0" fontId="35" fillId="2" borderId="2" xfId="3" applyFont="1" applyFill="1" applyBorder="1" applyAlignment="1">
      <alignment horizontal="center" vertical="center" wrapText="1"/>
    </xf>
    <xf numFmtId="0" fontId="29" fillId="0" borderId="0" xfId="3" applyFont="1" applyFill="1" applyAlignment="1">
      <alignment horizontal="left"/>
    </xf>
    <xf numFmtId="0" fontId="20" fillId="2" borderId="3" xfId="3" applyFont="1" applyFill="1" applyBorder="1" applyAlignment="1">
      <alignment horizontal="left" vertical="center" wrapText="1"/>
    </xf>
    <xf numFmtId="0" fontId="20" fillId="2" borderId="2" xfId="3" applyFont="1" applyFill="1" applyBorder="1" applyAlignment="1">
      <alignment horizontal="left" vertical="center" wrapText="1"/>
    </xf>
    <xf numFmtId="0" fontId="17" fillId="0" borderId="0" xfId="3" applyFont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5" fillId="0" borderId="0" xfId="3" applyFont="1" applyAlignment="1">
      <alignment vertical="center"/>
    </xf>
    <xf numFmtId="0" fontId="17" fillId="0" borderId="0" xfId="3" applyFont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6" fillId="0" borderId="3" xfId="37" applyFont="1" applyBorder="1" applyAlignment="1">
      <alignment horizontal="left" vertical="center" wrapText="1"/>
    </xf>
    <xf numFmtId="0" fontId="16" fillId="0" borderId="7" xfId="37" applyFont="1" applyBorder="1" applyAlignment="1">
      <alignment horizontal="left" vertical="center" wrapText="1"/>
    </xf>
    <xf numFmtId="0" fontId="16" fillId="0" borderId="2" xfId="37" applyFont="1" applyBorder="1" applyAlignment="1">
      <alignment horizontal="left" vertical="center" wrapText="1"/>
    </xf>
    <xf numFmtId="0" fontId="16" fillId="5" borderId="3" xfId="37" applyFont="1" applyFill="1" applyBorder="1" applyAlignment="1">
      <alignment horizontal="left" vertical="center" wrapText="1"/>
    </xf>
    <xf numFmtId="0" fontId="16" fillId="5" borderId="7" xfId="37" applyFont="1" applyFill="1" applyBorder="1" applyAlignment="1">
      <alignment horizontal="left" vertical="center" wrapText="1"/>
    </xf>
    <xf numFmtId="0" fontId="16" fillId="5" borderId="2" xfId="37" applyFont="1" applyFill="1" applyBorder="1" applyAlignment="1">
      <alignment horizontal="left" vertical="center" wrapText="1"/>
    </xf>
    <xf numFmtId="0" fontId="4" fillId="0" borderId="0" xfId="16" applyFont="1" applyAlignment="1">
      <alignment horizontal="right" vertical="center" wrapText="1"/>
    </xf>
    <xf numFmtId="0" fontId="12" fillId="0" borderId="0" xfId="16" applyFont="1" applyAlignment="1">
      <alignment horizontal="right" vertical="center" wrapText="1"/>
    </xf>
    <xf numFmtId="0" fontId="4" fillId="0" borderId="0" xfId="16" applyFont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5" fillId="0" borderId="11" xfId="3" applyFont="1" applyBorder="1" applyAlignment="1">
      <alignment horizontal="center" vertical="center" wrapText="1"/>
    </xf>
    <xf numFmtId="0" fontId="15" fillId="0" borderId="8" xfId="3" applyFont="1" applyBorder="1" applyAlignment="1">
      <alignment horizontal="center" vertical="center" wrapText="1"/>
    </xf>
    <xf numFmtId="0" fontId="16" fillId="4" borderId="3" xfId="37" applyFont="1" applyFill="1" applyBorder="1" applyAlignment="1">
      <alignment horizontal="left" vertical="center" wrapText="1"/>
    </xf>
    <xf numFmtId="0" fontId="16" fillId="4" borderId="7" xfId="37" applyFont="1" applyFill="1" applyBorder="1" applyAlignment="1">
      <alignment horizontal="left" vertical="center" wrapText="1"/>
    </xf>
    <xf numFmtId="0" fontId="16" fillId="4" borderId="2" xfId="37" applyFont="1" applyFill="1" applyBorder="1" applyAlignment="1">
      <alignment horizontal="left" vertical="center" wrapText="1"/>
    </xf>
    <xf numFmtId="0" fontId="50" fillId="0" borderId="0" xfId="2" applyFont="1" applyAlignment="1">
      <alignment horizontal="center" vertical="center" wrapText="1"/>
    </xf>
    <xf numFmtId="0" fontId="16" fillId="5" borderId="3" xfId="37" applyFont="1" applyFill="1" applyBorder="1" applyAlignment="1">
      <alignment vertical="center" wrapText="1"/>
    </xf>
    <xf numFmtId="0" fontId="16" fillId="5" borderId="7" xfId="37" applyFont="1" applyFill="1" applyBorder="1" applyAlignment="1">
      <alignment vertical="center" wrapText="1"/>
    </xf>
    <xf numFmtId="0" fontId="16" fillId="5" borderId="2" xfId="37" applyFont="1" applyFill="1" applyBorder="1" applyAlignment="1">
      <alignment vertical="center" wrapText="1"/>
    </xf>
    <xf numFmtId="0" fontId="16" fillId="4" borderId="3" xfId="37" applyFont="1" applyFill="1" applyBorder="1" applyAlignment="1">
      <alignment horizontal="left" vertical="center"/>
    </xf>
    <xf numFmtId="0" fontId="16" fillId="4" borderId="7" xfId="37" applyFont="1" applyFill="1" applyBorder="1" applyAlignment="1">
      <alignment horizontal="left" vertical="center"/>
    </xf>
    <xf numFmtId="0" fontId="16" fillId="4" borderId="2" xfId="37" applyFont="1" applyFill="1" applyBorder="1" applyAlignment="1">
      <alignment horizontal="left" vertical="center"/>
    </xf>
  </cellXfs>
  <cellStyles count="38">
    <cellStyle name="_artabyuje" xfId="10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 10" xfId="33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7 2 2" xfId="34"/>
    <cellStyle name="Normal 8" xfId="18"/>
    <cellStyle name="Normal 8 2" xfId="36"/>
    <cellStyle name="Normal 9" xfId="32"/>
    <cellStyle name="Normal 9 3_հավ1-3" xfId="4"/>
    <cellStyle name="Normal_2017 PLAN VERJNAKAN.23.12.16" xfId="2"/>
    <cellStyle name="Normal_Book1_1_2010 nax" xfId="37"/>
    <cellStyle name="Percent 2" xfId="19"/>
    <cellStyle name="SN_241" xfId="20"/>
    <cellStyle name="SN_b" xfId="35"/>
    <cellStyle name="Обычный" xfId="0" builtinId="0"/>
    <cellStyle name="Финансовый" xfId="6" builtinId="3"/>
  </cellStyles>
  <dxfs count="0"/>
  <tableStyles count="0" defaultTableStyle="TableStyleMedium2" defaultPivotStyle="PivotStyleLight16"/>
  <colors>
    <mruColors>
      <color rgb="FFFF9999"/>
      <color rgb="FF3FFF96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C75"/>
  <sheetViews>
    <sheetView view="pageBreakPreview" zoomScaleNormal="100" zoomScaleSheetLayoutView="100" workbookViewId="0">
      <pane ySplit="9" topLeftCell="A28" activePane="bottomLeft" state="frozen"/>
      <selection activeCell="E70" sqref="E70:E75"/>
      <selection pane="bottomLeft" activeCell="I6" sqref="I6"/>
    </sheetView>
  </sheetViews>
  <sheetFormatPr defaultColWidth="9.140625" defaultRowHeight="17.25"/>
  <cols>
    <col min="1" max="1" width="1.7109375" style="76" customWidth="1"/>
    <col min="2" max="3" width="8.7109375" style="8" customWidth="1"/>
    <col min="4" max="4" width="120.7109375" style="76" customWidth="1"/>
    <col min="5" max="5" width="32.7109375" style="76" customWidth="1"/>
    <col min="6" max="6" width="1.7109375" style="76" customWidth="1"/>
    <col min="7" max="16384" width="9.140625" style="76"/>
  </cols>
  <sheetData>
    <row r="1" spans="2:55" s="149" customFormat="1" ht="20.25" customHeight="1">
      <c r="B1" s="385" t="s">
        <v>82</v>
      </c>
      <c r="C1" s="385"/>
      <c r="D1" s="385"/>
      <c r="E1" s="385"/>
    </row>
    <row r="2" spans="2:55" s="150" customFormat="1">
      <c r="B2" s="386" t="s">
        <v>70</v>
      </c>
      <c r="C2" s="386"/>
      <c r="D2" s="386"/>
      <c r="E2" s="386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</row>
    <row r="3" spans="2:55" s="150" customFormat="1" ht="19.5" customHeight="1">
      <c r="B3" s="387" t="s">
        <v>99</v>
      </c>
      <c r="C3" s="387"/>
      <c r="D3" s="387"/>
      <c r="E3" s="387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</row>
    <row r="4" spans="2:55" s="149" customFormat="1" ht="14.1" customHeight="1">
      <c r="B4" s="115"/>
      <c r="C4" s="115"/>
      <c r="D4" s="388"/>
      <c r="E4" s="388"/>
    </row>
    <row r="5" spans="2:55" ht="68.25" customHeight="1">
      <c r="B5" s="389" t="s">
        <v>98</v>
      </c>
      <c r="C5" s="389"/>
      <c r="D5" s="389"/>
      <c r="E5" s="389"/>
    </row>
    <row r="6" spans="2:55" ht="18" customHeight="1">
      <c r="C6" s="75"/>
      <c r="D6" s="75"/>
      <c r="E6" s="9" t="s">
        <v>46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</row>
    <row r="7" spans="2:55" ht="62.25" customHeight="1">
      <c r="B7" s="390" t="s">
        <v>33</v>
      </c>
      <c r="C7" s="390"/>
      <c r="D7" s="390" t="s">
        <v>67</v>
      </c>
      <c r="E7" s="22" t="s">
        <v>81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</row>
    <row r="8" spans="2:55" s="80" customFormat="1" ht="35.1" customHeight="1">
      <c r="B8" s="79" t="s">
        <v>50</v>
      </c>
      <c r="C8" s="77" t="s">
        <v>55</v>
      </c>
      <c r="D8" s="390"/>
      <c r="E8" s="22" t="s">
        <v>49</v>
      </c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</row>
    <row r="9" spans="2:55" s="80" customFormat="1">
      <c r="B9" s="79"/>
      <c r="C9" s="79"/>
      <c r="D9" s="48" t="s">
        <v>32</v>
      </c>
      <c r="E9" s="69">
        <f>ROUND(E10+E55, 4)</f>
        <v>0</v>
      </c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</row>
    <row r="10" spans="2:55" s="80" customFormat="1">
      <c r="B10" s="27" t="s">
        <v>31</v>
      </c>
      <c r="C10" s="27"/>
      <c r="D10" s="49" t="s">
        <v>0</v>
      </c>
      <c r="E10" s="69">
        <f>ROUND(E11+E30, 4)</f>
        <v>0</v>
      </c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</row>
    <row r="11" spans="2:55" s="80" customFormat="1">
      <c r="B11" s="391">
        <v>1169</v>
      </c>
      <c r="C11" s="391"/>
      <c r="D11" s="28" t="s">
        <v>30</v>
      </c>
      <c r="E11" s="394">
        <f>SUM(E18:E29)</f>
        <v>496017.31275999546</v>
      </c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</row>
    <row r="12" spans="2:55" s="80" customFormat="1">
      <c r="B12" s="392"/>
      <c r="C12" s="392"/>
      <c r="D12" s="26" t="s">
        <v>58</v>
      </c>
      <c r="E12" s="395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</row>
    <row r="13" spans="2:55" s="80" customFormat="1">
      <c r="B13" s="392"/>
      <c r="C13" s="392"/>
      <c r="D13" s="16" t="s">
        <v>28</v>
      </c>
      <c r="E13" s="395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</row>
    <row r="14" spans="2:55" s="80" customFormat="1" ht="27">
      <c r="B14" s="392"/>
      <c r="C14" s="392"/>
      <c r="D14" s="23" t="s">
        <v>59</v>
      </c>
      <c r="E14" s="395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</row>
    <row r="15" spans="2:55" s="80" customFormat="1">
      <c r="B15" s="392"/>
      <c r="C15" s="392"/>
      <c r="D15" s="28" t="s">
        <v>27</v>
      </c>
      <c r="E15" s="395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</row>
    <row r="16" spans="2:55" s="80" customFormat="1">
      <c r="B16" s="393"/>
      <c r="C16" s="393"/>
      <c r="D16" s="26" t="s">
        <v>60</v>
      </c>
      <c r="E16" s="396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</row>
    <row r="17" spans="2:55" s="80" customFormat="1">
      <c r="B17" s="374" t="s">
        <v>26</v>
      </c>
      <c r="C17" s="374"/>
      <c r="D17" s="374"/>
      <c r="E17" s="78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</row>
    <row r="18" spans="2:55" s="80" customFormat="1" ht="13.5">
      <c r="B18" s="361"/>
      <c r="C18" s="361">
        <v>11001</v>
      </c>
      <c r="D18" s="16" t="s">
        <v>25</v>
      </c>
      <c r="E18" s="364">
        <f>+'Հ-3 և 4'!H21</f>
        <v>-26741770.676263906</v>
      </c>
    </row>
    <row r="19" spans="2:55" s="80" customFormat="1" ht="13.5">
      <c r="B19" s="361"/>
      <c r="C19" s="361"/>
      <c r="D19" s="26" t="s">
        <v>83</v>
      </c>
      <c r="E19" s="364"/>
    </row>
    <row r="20" spans="2:55" s="80" customFormat="1" ht="13.5">
      <c r="B20" s="361"/>
      <c r="C20" s="361"/>
      <c r="D20" s="16" t="s">
        <v>24</v>
      </c>
      <c r="E20" s="364"/>
    </row>
    <row r="21" spans="2:55" s="80" customFormat="1" ht="13.5">
      <c r="B21" s="361"/>
      <c r="C21" s="361"/>
      <c r="D21" s="26" t="s">
        <v>84</v>
      </c>
      <c r="E21" s="364"/>
    </row>
    <row r="22" spans="2:55" s="80" customFormat="1" ht="13.5">
      <c r="B22" s="361"/>
      <c r="C22" s="361"/>
      <c r="D22" s="16" t="s">
        <v>23</v>
      </c>
      <c r="E22" s="364"/>
    </row>
    <row r="23" spans="2:55" s="80" customFormat="1" ht="13.5">
      <c r="B23" s="361"/>
      <c r="C23" s="361"/>
      <c r="D23" s="29" t="s">
        <v>85</v>
      </c>
      <c r="E23" s="364"/>
    </row>
    <row r="24" spans="2:55" s="80" customFormat="1" ht="13.5">
      <c r="B24" s="361"/>
      <c r="C24" s="361">
        <v>31001</v>
      </c>
      <c r="D24" s="16" t="s">
        <v>25</v>
      </c>
      <c r="E24" s="364">
        <f>'Հ-3 և 4'!H50</f>
        <v>27237787.989023902</v>
      </c>
    </row>
    <row r="25" spans="2:55" s="80" customFormat="1" ht="13.5">
      <c r="B25" s="361"/>
      <c r="C25" s="361"/>
      <c r="D25" s="26" t="s">
        <v>38</v>
      </c>
      <c r="E25" s="364"/>
    </row>
    <row r="26" spans="2:55" s="80" customFormat="1" ht="13.5">
      <c r="B26" s="361"/>
      <c r="C26" s="361"/>
      <c r="D26" s="16" t="s">
        <v>24</v>
      </c>
      <c r="E26" s="364"/>
    </row>
    <row r="27" spans="2:55" s="80" customFormat="1" ht="13.5">
      <c r="B27" s="361"/>
      <c r="C27" s="361"/>
      <c r="D27" s="26" t="s">
        <v>39</v>
      </c>
      <c r="E27" s="364"/>
    </row>
    <row r="28" spans="2:55" s="80" customFormat="1" ht="13.5">
      <c r="B28" s="361"/>
      <c r="C28" s="361"/>
      <c r="D28" s="16" t="s">
        <v>23</v>
      </c>
      <c r="E28" s="364"/>
    </row>
    <row r="29" spans="2:55" s="80" customFormat="1" ht="13.5">
      <c r="B29" s="361"/>
      <c r="C29" s="361"/>
      <c r="D29" s="29" t="s">
        <v>40</v>
      </c>
      <c r="E29" s="364"/>
    </row>
    <row r="30" spans="2:55" s="334" customFormat="1">
      <c r="B30" s="365">
        <v>1204</v>
      </c>
      <c r="C30" s="368"/>
      <c r="D30" s="28" t="s">
        <v>30</v>
      </c>
      <c r="E30" s="371">
        <f>E37+E43+E49+E55</f>
        <v>-496017.31276000018</v>
      </c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5"/>
      <c r="T30" s="335"/>
      <c r="U30" s="335"/>
      <c r="V30" s="335"/>
      <c r="W30" s="335"/>
      <c r="X30" s="335"/>
      <c r="Y30" s="335"/>
      <c r="Z30" s="335"/>
      <c r="AA30" s="335"/>
      <c r="AB30" s="335"/>
      <c r="AC30" s="335"/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5"/>
      <c r="AO30" s="335"/>
      <c r="AP30" s="335"/>
      <c r="AQ30" s="335"/>
      <c r="AR30" s="335"/>
      <c r="AS30" s="335"/>
      <c r="AT30" s="335"/>
      <c r="AU30" s="335"/>
      <c r="AV30" s="335"/>
      <c r="AW30" s="335"/>
      <c r="AX30" s="335"/>
      <c r="AY30" s="335"/>
      <c r="AZ30" s="335"/>
      <c r="BA30" s="335"/>
      <c r="BB30" s="335"/>
      <c r="BC30" s="335"/>
    </row>
    <row r="31" spans="2:55" s="334" customFormat="1">
      <c r="B31" s="366"/>
      <c r="C31" s="369"/>
      <c r="D31" s="26" t="s">
        <v>140</v>
      </c>
      <c r="E31" s="372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5"/>
      <c r="T31" s="335"/>
      <c r="U31" s="335"/>
      <c r="V31" s="335"/>
      <c r="W31" s="335"/>
      <c r="X31" s="335"/>
      <c r="Y31" s="335"/>
      <c r="Z31" s="335"/>
      <c r="AA31" s="335"/>
      <c r="AB31" s="335"/>
      <c r="AC31" s="335"/>
      <c r="AD31" s="335"/>
      <c r="AE31" s="335"/>
      <c r="AF31" s="335"/>
      <c r="AG31" s="335"/>
      <c r="AH31" s="335"/>
      <c r="AI31" s="335"/>
      <c r="AJ31" s="335"/>
      <c r="AK31" s="335"/>
      <c r="AL31" s="335"/>
      <c r="AM31" s="335"/>
      <c r="AN31" s="335"/>
      <c r="AO31" s="335"/>
      <c r="AP31" s="335"/>
      <c r="AQ31" s="335"/>
      <c r="AR31" s="335"/>
      <c r="AS31" s="335"/>
      <c r="AT31" s="335"/>
      <c r="AU31" s="335"/>
      <c r="AV31" s="335"/>
      <c r="AW31" s="335"/>
      <c r="AX31" s="335"/>
      <c r="AY31" s="335"/>
      <c r="AZ31" s="335"/>
      <c r="BA31" s="335"/>
      <c r="BB31" s="335"/>
      <c r="BC31" s="335"/>
    </row>
    <row r="32" spans="2:55" s="334" customFormat="1">
      <c r="B32" s="366"/>
      <c r="C32" s="369"/>
      <c r="D32" s="16" t="s">
        <v>28</v>
      </c>
      <c r="E32" s="372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5"/>
      <c r="T32" s="335"/>
      <c r="U32" s="335"/>
      <c r="V32" s="335"/>
      <c r="W32" s="335"/>
      <c r="X32" s="335"/>
      <c r="Y32" s="335"/>
      <c r="Z32" s="335"/>
      <c r="AA32" s="335"/>
      <c r="AB32" s="335"/>
      <c r="AC32" s="335"/>
      <c r="AD32" s="335"/>
      <c r="AE32" s="335"/>
      <c r="AF32" s="335"/>
      <c r="AG32" s="335"/>
      <c r="AH32" s="335"/>
      <c r="AI32" s="335"/>
      <c r="AJ32" s="335"/>
      <c r="AK32" s="335"/>
      <c r="AL32" s="335"/>
      <c r="AM32" s="335"/>
      <c r="AN32" s="335"/>
      <c r="AO32" s="335"/>
      <c r="AP32" s="335"/>
      <c r="AQ32" s="335"/>
      <c r="AR32" s="335"/>
      <c r="AS32" s="335"/>
      <c r="AT32" s="335"/>
      <c r="AU32" s="335"/>
      <c r="AV32" s="335"/>
      <c r="AW32" s="335"/>
      <c r="AX32" s="335"/>
      <c r="AY32" s="335"/>
      <c r="AZ32" s="335"/>
      <c r="BA32" s="335"/>
      <c r="BB32" s="335"/>
      <c r="BC32" s="335"/>
    </row>
    <row r="33" spans="2:55" s="334" customFormat="1" ht="27">
      <c r="B33" s="366"/>
      <c r="C33" s="369"/>
      <c r="D33" s="23" t="s">
        <v>1559</v>
      </c>
      <c r="E33" s="372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5"/>
      <c r="T33" s="335"/>
      <c r="U33" s="335"/>
      <c r="V33" s="335"/>
      <c r="W33" s="335"/>
      <c r="X33" s="335"/>
      <c r="Y33" s="335"/>
      <c r="Z33" s="335"/>
      <c r="AA33" s="335"/>
      <c r="AB33" s="335"/>
      <c r="AC33" s="335"/>
      <c r="AD33" s="335"/>
      <c r="AE33" s="335"/>
      <c r="AF33" s="335"/>
      <c r="AG33" s="335"/>
      <c r="AH33" s="335"/>
      <c r="AI33" s="335"/>
      <c r="AJ33" s="335"/>
      <c r="AK33" s="335"/>
      <c r="AL33" s="335"/>
      <c r="AM33" s="335"/>
      <c r="AN33" s="335"/>
      <c r="AO33" s="335"/>
      <c r="AP33" s="335"/>
      <c r="AQ33" s="335"/>
      <c r="AR33" s="335"/>
      <c r="AS33" s="335"/>
      <c r="AT33" s="335"/>
      <c r="AU33" s="335"/>
      <c r="AV33" s="335"/>
      <c r="AW33" s="335"/>
      <c r="AX33" s="335"/>
      <c r="AY33" s="335"/>
      <c r="AZ33" s="335"/>
      <c r="BA33" s="335"/>
      <c r="BB33" s="335"/>
      <c r="BC33" s="335"/>
    </row>
    <row r="34" spans="2:55" s="334" customFormat="1">
      <c r="B34" s="366"/>
      <c r="C34" s="369"/>
      <c r="D34" s="28" t="s">
        <v>27</v>
      </c>
      <c r="E34" s="372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5"/>
      <c r="T34" s="335"/>
      <c r="U34" s="335"/>
      <c r="V34" s="335"/>
      <c r="W34" s="335"/>
      <c r="X34" s="335"/>
      <c r="Y34" s="335"/>
      <c r="Z34" s="335"/>
      <c r="AA34" s="335"/>
      <c r="AB34" s="335"/>
      <c r="AC34" s="335"/>
      <c r="AD34" s="335"/>
      <c r="AE34" s="335"/>
      <c r="AF34" s="335"/>
      <c r="AG34" s="335"/>
      <c r="AH34" s="335"/>
      <c r="AI34" s="335"/>
      <c r="AJ34" s="335"/>
      <c r="AK34" s="335"/>
      <c r="AL34" s="335"/>
      <c r="AM34" s="335"/>
      <c r="AN34" s="335"/>
      <c r="AO34" s="335"/>
      <c r="AP34" s="335"/>
      <c r="AQ34" s="335"/>
      <c r="AR34" s="335"/>
      <c r="AS34" s="335"/>
      <c r="AT34" s="335"/>
      <c r="AU34" s="335"/>
      <c r="AV34" s="335"/>
      <c r="AW34" s="335"/>
      <c r="AX34" s="335"/>
      <c r="AY34" s="335"/>
      <c r="AZ34" s="335"/>
      <c r="BA34" s="335"/>
      <c r="BB34" s="335"/>
      <c r="BC34" s="335"/>
    </row>
    <row r="35" spans="2:55" s="334" customFormat="1" ht="27">
      <c r="B35" s="367"/>
      <c r="C35" s="370"/>
      <c r="D35" s="26" t="s">
        <v>1560</v>
      </c>
      <c r="E35" s="373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5"/>
      <c r="T35" s="335"/>
      <c r="U35" s="335"/>
      <c r="V35" s="335"/>
      <c r="W35" s="335"/>
      <c r="X35" s="335"/>
      <c r="Y35" s="335"/>
      <c r="Z35" s="335"/>
      <c r="AA35" s="335"/>
      <c r="AB35" s="335"/>
      <c r="AC35" s="335"/>
      <c r="AD35" s="335"/>
      <c r="AE35" s="335"/>
      <c r="AF35" s="335"/>
      <c r="AG35" s="335"/>
      <c r="AH35" s="335"/>
      <c r="AI35" s="335"/>
      <c r="AJ35" s="335"/>
      <c r="AK35" s="335"/>
      <c r="AL35" s="335"/>
      <c r="AM35" s="335"/>
      <c r="AN35" s="335"/>
      <c r="AO35" s="335"/>
      <c r="AP35" s="335"/>
      <c r="AQ35" s="335"/>
      <c r="AR35" s="335"/>
      <c r="AS35" s="335"/>
      <c r="AT35" s="335"/>
      <c r="AU35" s="335"/>
      <c r="AV35" s="335"/>
      <c r="AW35" s="335"/>
      <c r="AX35" s="335"/>
      <c r="AY35" s="335"/>
      <c r="AZ35" s="335"/>
      <c r="BA35" s="335"/>
      <c r="BB35" s="335"/>
      <c r="BC35" s="335"/>
    </row>
    <row r="36" spans="2:55" s="334" customFormat="1">
      <c r="B36" s="363" t="s">
        <v>26</v>
      </c>
      <c r="C36" s="363"/>
      <c r="D36" s="363"/>
      <c r="E36" s="336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5"/>
      <c r="T36" s="335"/>
      <c r="U36" s="335"/>
      <c r="V36" s="335"/>
      <c r="W36" s="335"/>
      <c r="X36" s="335"/>
      <c r="Y36" s="335"/>
      <c r="Z36" s="335"/>
      <c r="AA36" s="335"/>
      <c r="AB36" s="335"/>
      <c r="AC36" s="335"/>
      <c r="AD36" s="335"/>
      <c r="AE36" s="335"/>
      <c r="AF36" s="335"/>
      <c r="AG36" s="335"/>
      <c r="AH36" s="335"/>
      <c r="AI36" s="335"/>
      <c r="AJ36" s="335"/>
      <c r="AK36" s="335"/>
      <c r="AL36" s="335"/>
      <c r="AM36" s="335"/>
      <c r="AN36" s="335"/>
      <c r="AO36" s="335"/>
      <c r="AP36" s="335"/>
      <c r="AQ36" s="335"/>
      <c r="AR36" s="335"/>
      <c r="AS36" s="335"/>
      <c r="AT36" s="335"/>
      <c r="AU36" s="335"/>
      <c r="AV36" s="335"/>
      <c r="AW36" s="335"/>
      <c r="AX36" s="335"/>
      <c r="AY36" s="335"/>
      <c r="AZ36" s="335"/>
      <c r="BA36" s="335"/>
      <c r="BB36" s="335"/>
      <c r="BC36" s="335"/>
    </row>
    <row r="37" spans="2:55" s="334" customFormat="1" ht="13.5">
      <c r="B37" s="360"/>
      <c r="C37" s="361">
        <v>11001</v>
      </c>
      <c r="D37" s="16" t="s">
        <v>25</v>
      </c>
      <c r="E37" s="362">
        <f>+'Հ-3 և 4'!H89</f>
        <v>-107100</v>
      </c>
    </row>
    <row r="38" spans="2:55" s="334" customFormat="1" ht="13.5">
      <c r="B38" s="360"/>
      <c r="C38" s="361"/>
      <c r="D38" s="26" t="s">
        <v>151</v>
      </c>
      <c r="E38" s="362"/>
    </row>
    <row r="39" spans="2:55" s="334" customFormat="1" ht="13.5">
      <c r="B39" s="360"/>
      <c r="C39" s="361"/>
      <c r="D39" s="16" t="s">
        <v>24</v>
      </c>
      <c r="E39" s="362"/>
    </row>
    <row r="40" spans="2:55" s="334" customFormat="1" ht="13.5">
      <c r="B40" s="360"/>
      <c r="C40" s="361"/>
      <c r="D40" s="26" t="s">
        <v>1561</v>
      </c>
      <c r="E40" s="362"/>
    </row>
    <row r="41" spans="2:55" s="334" customFormat="1" ht="13.5">
      <c r="B41" s="360"/>
      <c r="C41" s="361"/>
      <c r="D41" s="16" t="s">
        <v>23</v>
      </c>
      <c r="E41" s="362"/>
    </row>
    <row r="42" spans="2:55" s="334" customFormat="1" ht="13.5">
      <c r="B42" s="360"/>
      <c r="C42" s="361"/>
      <c r="D42" s="29" t="s">
        <v>85</v>
      </c>
      <c r="E42" s="362"/>
    </row>
    <row r="43" spans="2:55" s="334" customFormat="1" ht="13.5">
      <c r="B43" s="360"/>
      <c r="C43" s="361">
        <v>11003</v>
      </c>
      <c r="D43" s="16" t="s">
        <v>25</v>
      </c>
      <c r="E43" s="362">
        <f>+'Հ-3 և 4'!H106</f>
        <v>-22643</v>
      </c>
    </row>
    <row r="44" spans="2:55" s="334" customFormat="1" ht="13.5">
      <c r="B44" s="360"/>
      <c r="C44" s="361"/>
      <c r="D44" s="26" t="s">
        <v>157</v>
      </c>
      <c r="E44" s="362"/>
    </row>
    <row r="45" spans="2:55" s="334" customFormat="1" ht="13.5">
      <c r="B45" s="360"/>
      <c r="C45" s="361"/>
      <c r="D45" s="16" t="s">
        <v>24</v>
      </c>
      <c r="E45" s="362"/>
    </row>
    <row r="46" spans="2:55" s="334" customFormat="1" ht="27">
      <c r="B46" s="360"/>
      <c r="C46" s="361"/>
      <c r="D46" s="26" t="s">
        <v>1562</v>
      </c>
      <c r="E46" s="362"/>
    </row>
    <row r="47" spans="2:55" s="334" customFormat="1" ht="13.5">
      <c r="B47" s="360"/>
      <c r="C47" s="361"/>
      <c r="D47" s="16" t="s">
        <v>23</v>
      </c>
      <c r="E47" s="362"/>
    </row>
    <row r="48" spans="2:55" s="334" customFormat="1" ht="13.5">
      <c r="B48" s="360"/>
      <c r="C48" s="361"/>
      <c r="D48" s="29" t="s">
        <v>85</v>
      </c>
      <c r="E48" s="362"/>
    </row>
    <row r="49" spans="2:5" s="334" customFormat="1" ht="13.5">
      <c r="B49" s="360"/>
      <c r="C49" s="361">
        <v>11004</v>
      </c>
      <c r="D49" s="16" t="s">
        <v>25</v>
      </c>
      <c r="E49" s="362">
        <f>+'Հ-3 և 4'!H72</f>
        <v>-366274.31276000018</v>
      </c>
    </row>
    <row r="50" spans="2:5" s="334" customFormat="1" ht="13.5">
      <c r="B50" s="360"/>
      <c r="C50" s="361"/>
      <c r="D50" s="26" t="s">
        <v>141</v>
      </c>
      <c r="E50" s="362"/>
    </row>
    <row r="51" spans="2:5" s="334" customFormat="1" ht="13.5">
      <c r="B51" s="360"/>
      <c r="C51" s="361"/>
      <c r="D51" s="16" t="s">
        <v>24</v>
      </c>
      <c r="E51" s="362"/>
    </row>
    <row r="52" spans="2:5" s="334" customFormat="1" ht="27">
      <c r="B52" s="360"/>
      <c r="C52" s="361"/>
      <c r="D52" s="26" t="s">
        <v>1563</v>
      </c>
      <c r="E52" s="362"/>
    </row>
    <row r="53" spans="2:5" s="334" customFormat="1" ht="13.5">
      <c r="B53" s="360"/>
      <c r="C53" s="361"/>
      <c r="D53" s="16" t="s">
        <v>23</v>
      </c>
      <c r="E53" s="362"/>
    </row>
    <row r="54" spans="2:5" s="334" customFormat="1" ht="13.5">
      <c r="B54" s="360"/>
      <c r="C54" s="361"/>
      <c r="D54" s="29" t="s">
        <v>85</v>
      </c>
      <c r="E54" s="362"/>
    </row>
    <row r="55" spans="2:5" s="148" customFormat="1">
      <c r="B55" s="119"/>
      <c r="C55" s="119"/>
      <c r="D55" s="119" t="s">
        <v>103</v>
      </c>
      <c r="E55" s="120">
        <f>+E56</f>
        <v>0</v>
      </c>
    </row>
    <row r="56" spans="2:5">
      <c r="B56" s="375" t="s">
        <v>104</v>
      </c>
      <c r="C56" s="375"/>
      <c r="D56" s="121" t="s">
        <v>105</v>
      </c>
      <c r="E56" s="382">
        <f>E63+E70</f>
        <v>0</v>
      </c>
    </row>
    <row r="57" spans="2:5">
      <c r="B57" s="376"/>
      <c r="C57" s="376"/>
      <c r="D57" s="122" t="s">
        <v>106</v>
      </c>
      <c r="E57" s="383"/>
    </row>
    <row r="58" spans="2:5">
      <c r="B58" s="376"/>
      <c r="C58" s="376"/>
      <c r="D58" s="121" t="s">
        <v>107</v>
      </c>
      <c r="E58" s="383"/>
    </row>
    <row r="59" spans="2:5">
      <c r="B59" s="376"/>
      <c r="C59" s="376"/>
      <c r="D59" s="122" t="s">
        <v>108</v>
      </c>
      <c r="E59" s="383"/>
    </row>
    <row r="60" spans="2:5">
      <c r="B60" s="376"/>
      <c r="C60" s="376"/>
      <c r="D60" s="121" t="s">
        <v>109</v>
      </c>
      <c r="E60" s="383"/>
    </row>
    <row r="61" spans="2:5">
      <c r="B61" s="377"/>
      <c r="C61" s="377"/>
      <c r="D61" s="122" t="s">
        <v>110</v>
      </c>
      <c r="E61" s="384"/>
    </row>
    <row r="62" spans="2:5">
      <c r="B62" s="381" t="s">
        <v>111</v>
      </c>
      <c r="C62" s="381"/>
      <c r="D62" s="381"/>
      <c r="E62" s="123"/>
    </row>
    <row r="63" spans="2:5">
      <c r="B63" s="375"/>
      <c r="C63" s="375" t="s">
        <v>76</v>
      </c>
      <c r="D63" s="121" t="s">
        <v>112</v>
      </c>
      <c r="E63" s="378">
        <f>'Հ-3 և 4'!H140</f>
        <v>-1329316.6772700001</v>
      </c>
    </row>
    <row r="64" spans="2:5">
      <c r="B64" s="376"/>
      <c r="C64" s="376"/>
      <c r="D64" s="122" t="s">
        <v>106</v>
      </c>
      <c r="E64" s="379"/>
    </row>
    <row r="65" spans="2:5">
      <c r="B65" s="376"/>
      <c r="C65" s="376"/>
      <c r="D65" s="121" t="s">
        <v>113</v>
      </c>
      <c r="E65" s="379"/>
    </row>
    <row r="66" spans="2:5" ht="27">
      <c r="B66" s="376"/>
      <c r="C66" s="376"/>
      <c r="D66" s="122" t="s">
        <v>114</v>
      </c>
      <c r="E66" s="379"/>
    </row>
    <row r="67" spans="2:5">
      <c r="B67" s="376"/>
      <c r="C67" s="376"/>
      <c r="D67" s="121" t="s">
        <v>23</v>
      </c>
      <c r="E67" s="379"/>
    </row>
    <row r="68" spans="2:5">
      <c r="B68" s="377"/>
      <c r="C68" s="377"/>
      <c r="D68" s="122" t="s">
        <v>85</v>
      </c>
      <c r="E68" s="380"/>
    </row>
    <row r="69" spans="2:5">
      <c r="B69" s="381" t="s">
        <v>111</v>
      </c>
      <c r="C69" s="381"/>
      <c r="D69" s="381"/>
      <c r="E69" s="152"/>
    </row>
    <row r="70" spans="2:5">
      <c r="B70" s="375"/>
      <c r="C70" s="375" t="s">
        <v>76</v>
      </c>
      <c r="D70" s="121" t="s">
        <v>112</v>
      </c>
      <c r="E70" s="378">
        <f>-E63</f>
        <v>1329316.6772700001</v>
      </c>
    </row>
    <row r="71" spans="2:5">
      <c r="B71" s="376"/>
      <c r="C71" s="376"/>
      <c r="D71" s="122" t="s">
        <v>106</v>
      </c>
      <c r="E71" s="379"/>
    </row>
    <row r="72" spans="2:5">
      <c r="B72" s="376"/>
      <c r="C72" s="376"/>
      <c r="D72" s="121" t="s">
        <v>113</v>
      </c>
      <c r="E72" s="379"/>
    </row>
    <row r="73" spans="2:5" ht="27">
      <c r="B73" s="376"/>
      <c r="C73" s="376"/>
      <c r="D73" s="122" t="s">
        <v>114</v>
      </c>
      <c r="E73" s="379"/>
    </row>
    <row r="74" spans="2:5">
      <c r="B74" s="376"/>
      <c r="C74" s="376"/>
      <c r="D74" s="121" t="s">
        <v>23</v>
      </c>
      <c r="E74" s="379"/>
    </row>
    <row r="75" spans="2:5">
      <c r="B75" s="377"/>
      <c r="C75" s="377"/>
      <c r="D75" s="122" t="s">
        <v>85</v>
      </c>
      <c r="E75" s="380"/>
    </row>
  </sheetData>
  <mergeCells count="41">
    <mergeCell ref="B7:C7"/>
    <mergeCell ref="D7:D8"/>
    <mergeCell ref="B11:B16"/>
    <mergeCell ref="C11:C16"/>
    <mergeCell ref="E11:E16"/>
    <mergeCell ref="B1:E1"/>
    <mergeCell ref="B2:E2"/>
    <mergeCell ref="B3:E3"/>
    <mergeCell ref="D4:E4"/>
    <mergeCell ref="B5:E5"/>
    <mergeCell ref="B17:D17"/>
    <mergeCell ref="B18:B23"/>
    <mergeCell ref="C18:C23"/>
    <mergeCell ref="E18:E23"/>
    <mergeCell ref="B70:B75"/>
    <mergeCell ref="C70:C75"/>
    <mergeCell ref="E70:E75"/>
    <mergeCell ref="B63:B68"/>
    <mergeCell ref="C63:C68"/>
    <mergeCell ref="E63:E68"/>
    <mergeCell ref="B69:D69"/>
    <mergeCell ref="B56:B61"/>
    <mergeCell ref="C56:C61"/>
    <mergeCell ref="E56:E61"/>
    <mergeCell ref="B62:D62"/>
    <mergeCell ref="B24:B29"/>
    <mergeCell ref="C24:C29"/>
    <mergeCell ref="E24:E29"/>
    <mergeCell ref="B30:B35"/>
    <mergeCell ref="C30:C35"/>
    <mergeCell ref="E30:E35"/>
    <mergeCell ref="B49:B54"/>
    <mergeCell ref="C49:C54"/>
    <mergeCell ref="E49:E54"/>
    <mergeCell ref="B36:D36"/>
    <mergeCell ref="B37:B42"/>
    <mergeCell ref="C37:C42"/>
    <mergeCell ref="E37:E42"/>
    <mergeCell ref="B43:B48"/>
    <mergeCell ref="C43:C48"/>
    <mergeCell ref="E43:E48"/>
  </mergeCells>
  <printOptions horizontalCentered="1"/>
  <pageMargins left="0.25" right="0.25" top="0.5" bottom="0.25" header="0" footer="0"/>
  <pageSetup paperSize="9" scale="61" fitToHeight="4" orientation="landscape" r:id="rId1"/>
  <rowBreaks count="1" manualBreakCount="1">
    <brk id="42" max="5" man="1"/>
  </rowBreaks>
  <ignoredErrors>
    <ignoredError sqref="B63:D7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view="pageBreakPreview" zoomScale="115" zoomScaleNormal="115" zoomScaleSheetLayoutView="115" workbookViewId="0">
      <selection activeCell="A5" sqref="A5:H5"/>
    </sheetView>
  </sheetViews>
  <sheetFormatPr defaultColWidth="9.140625" defaultRowHeight="17.25"/>
  <cols>
    <col min="1" max="1" width="7.42578125" style="100" customWidth="1"/>
    <col min="2" max="2" width="8.7109375" style="100" customWidth="1"/>
    <col min="3" max="3" width="53.28515625" style="84" customWidth="1"/>
    <col min="4" max="4" width="17.42578125" style="108" customWidth="1"/>
    <col min="5" max="5" width="18.140625" style="108" customWidth="1"/>
    <col min="6" max="6" width="18.42578125" style="108" customWidth="1"/>
    <col min="7" max="7" width="17.5703125" style="108" customWidth="1"/>
    <col min="8" max="8" width="15.5703125" style="108" customWidth="1"/>
    <col min="9" max="9" width="14.7109375" style="84" customWidth="1"/>
    <col min="10" max="10" width="9.85546875" style="84" bestFit="1" customWidth="1"/>
    <col min="11" max="11" width="17.42578125" style="84" customWidth="1"/>
    <col min="12" max="12" width="13.42578125" style="84" customWidth="1"/>
    <col min="13" max="16384" width="9.140625" style="84"/>
  </cols>
  <sheetData>
    <row r="1" spans="1:11">
      <c r="A1" s="82"/>
      <c r="B1" s="83"/>
      <c r="C1" s="82"/>
      <c r="D1" s="83"/>
      <c r="E1" s="82"/>
      <c r="F1" s="83"/>
      <c r="G1" s="82"/>
      <c r="H1" s="355" t="s">
        <v>100</v>
      </c>
    </row>
    <row r="2" spans="1:11">
      <c r="A2" s="85"/>
      <c r="B2" s="86"/>
      <c r="C2" s="85"/>
      <c r="D2" s="86"/>
      <c r="E2" s="85"/>
      <c r="F2" s="86"/>
      <c r="G2" s="85"/>
      <c r="H2" s="86" t="s">
        <v>70</v>
      </c>
    </row>
    <row r="3" spans="1:11">
      <c r="A3" s="85"/>
      <c r="B3" s="87"/>
      <c r="C3" s="85"/>
      <c r="D3" s="87"/>
      <c r="E3" s="85"/>
      <c r="F3" s="87"/>
      <c r="G3" s="85"/>
      <c r="H3" s="87" t="s">
        <v>101</v>
      </c>
    </row>
    <row r="4" spans="1:11">
      <c r="A4" s="88"/>
      <c r="B4" s="88"/>
      <c r="C4" s="88"/>
      <c r="D4" s="88"/>
      <c r="E4" s="88"/>
      <c r="F4" s="88"/>
      <c r="G4" s="88"/>
      <c r="H4" s="88"/>
    </row>
    <row r="5" spans="1:11" ht="47.25" customHeight="1">
      <c r="A5" s="398" t="s">
        <v>1577</v>
      </c>
      <c r="B5" s="398"/>
      <c r="C5" s="398"/>
      <c r="D5" s="398"/>
      <c r="E5" s="398"/>
      <c r="F5" s="398"/>
      <c r="G5" s="398"/>
      <c r="H5" s="398"/>
      <c r="I5" s="89"/>
      <c r="J5" s="89"/>
    </row>
    <row r="6" spans="1:11">
      <c r="A6" s="90"/>
      <c r="B6" s="90"/>
      <c r="C6" s="91"/>
      <c r="D6" s="92"/>
      <c r="E6" s="92"/>
      <c r="F6" s="92"/>
      <c r="G6" s="93"/>
      <c r="H6" s="94" t="s">
        <v>90</v>
      </c>
    </row>
    <row r="7" spans="1:11" s="95" customFormat="1" ht="36" customHeight="1">
      <c r="A7" s="399" t="s">
        <v>41</v>
      </c>
      <c r="B7" s="400"/>
      <c r="C7" s="401" t="s">
        <v>42</v>
      </c>
      <c r="D7" s="404" t="s">
        <v>81</v>
      </c>
      <c r="E7" s="405"/>
      <c r="F7" s="405"/>
      <c r="G7" s="405"/>
      <c r="H7" s="406"/>
    </row>
    <row r="8" spans="1:11" s="95" customFormat="1" ht="15" customHeight="1">
      <c r="A8" s="412" t="s">
        <v>92</v>
      </c>
      <c r="B8" s="412" t="s">
        <v>93</v>
      </c>
      <c r="C8" s="402"/>
      <c r="D8" s="407" t="s">
        <v>32</v>
      </c>
      <c r="E8" s="409" t="s">
        <v>91</v>
      </c>
      <c r="F8" s="410"/>
      <c r="G8" s="410"/>
      <c r="H8" s="411"/>
    </row>
    <row r="9" spans="1:11" s="95" customFormat="1" ht="99.75" customHeight="1">
      <c r="A9" s="412"/>
      <c r="B9" s="412"/>
      <c r="C9" s="403"/>
      <c r="D9" s="408"/>
      <c r="E9" s="96" t="s">
        <v>94</v>
      </c>
      <c r="F9" s="96" t="s">
        <v>95</v>
      </c>
      <c r="G9" s="96" t="s">
        <v>96</v>
      </c>
      <c r="H9" s="96" t="s">
        <v>97</v>
      </c>
    </row>
    <row r="10" spans="1:11" s="126" customFormat="1">
      <c r="A10" s="124"/>
      <c r="B10" s="124"/>
      <c r="C10" s="111" t="s">
        <v>43</v>
      </c>
      <c r="D10" s="125">
        <f>D12</f>
        <v>27237787.989023902</v>
      </c>
      <c r="E10" s="125">
        <f>E12</f>
        <v>27237787.989023902</v>
      </c>
      <c r="F10" s="125"/>
      <c r="G10" s="125"/>
      <c r="H10" s="125"/>
    </row>
    <row r="11" spans="1:11">
      <c r="A11" s="97"/>
      <c r="B11" s="97"/>
      <c r="C11" s="98" t="s">
        <v>44</v>
      </c>
      <c r="D11" s="99"/>
      <c r="E11" s="99"/>
      <c r="F11" s="101"/>
      <c r="G11" s="101"/>
      <c r="H11" s="101"/>
    </row>
    <row r="12" spans="1:11" s="126" customFormat="1">
      <c r="A12" s="127"/>
      <c r="B12" s="128"/>
      <c r="C12" s="109" t="s">
        <v>0</v>
      </c>
      <c r="D12" s="129">
        <f>+D14</f>
        <v>27237787.989023902</v>
      </c>
      <c r="E12" s="129">
        <f>+E14</f>
        <v>27237787.989023902</v>
      </c>
      <c r="F12" s="129"/>
      <c r="G12" s="129"/>
      <c r="H12" s="129"/>
    </row>
    <row r="13" spans="1:11" s="100" customFormat="1">
      <c r="A13" s="102"/>
      <c r="B13" s="102"/>
      <c r="C13" s="105" t="s">
        <v>34</v>
      </c>
      <c r="D13" s="103"/>
      <c r="E13" s="103"/>
      <c r="F13" s="104"/>
      <c r="G13" s="104"/>
      <c r="H13" s="104"/>
    </row>
    <row r="14" spans="1:11" s="107" customFormat="1" ht="34.5">
      <c r="A14" s="102">
        <v>1169</v>
      </c>
      <c r="B14" s="102">
        <v>31001</v>
      </c>
      <c r="C14" s="105" t="s">
        <v>38</v>
      </c>
      <c r="D14" s="103">
        <f>SUM(E14:H14)</f>
        <v>27237787.989023902</v>
      </c>
      <c r="E14" s="106">
        <f>'Հ-3 և 4'!H50</f>
        <v>27237787.989023902</v>
      </c>
      <c r="F14" s="104"/>
      <c r="G14" s="104"/>
      <c r="H14" s="110"/>
    </row>
    <row r="15" spans="1:11">
      <c r="K15" s="100"/>
    </row>
    <row r="18" spans="6:9" hidden="1">
      <c r="G18" s="397" t="s">
        <v>1575</v>
      </c>
      <c r="H18" s="397"/>
    </row>
    <row r="19" spans="6:9" hidden="1">
      <c r="F19" s="353"/>
      <c r="G19" s="100" t="s">
        <v>1436</v>
      </c>
      <c r="H19" s="350">
        <f>-1025992.592-97905</f>
        <v>-1123897.5919999999</v>
      </c>
      <c r="I19" s="354">
        <f>+H19+H20</f>
        <v>-1258741.5094900001</v>
      </c>
    </row>
    <row r="20" spans="6:9" hidden="1">
      <c r="F20" s="353" t="s">
        <v>1456</v>
      </c>
      <c r="G20" s="100" t="s">
        <v>1436</v>
      </c>
      <c r="H20" s="351">
        <f>'Հ-10'!$L$13</f>
        <v>-134843.91749000005</v>
      </c>
    </row>
    <row r="21" spans="6:9" hidden="1">
      <c r="F21" s="353"/>
      <c r="G21" s="100" t="s">
        <v>1455</v>
      </c>
      <c r="H21" s="350"/>
      <c r="I21" s="354">
        <f>+H21+H22</f>
        <v>-4355.1420000000007</v>
      </c>
    </row>
    <row r="22" spans="6:9" hidden="1">
      <c r="F22" s="353" t="s">
        <v>1456</v>
      </c>
      <c r="G22" s="100" t="s">
        <v>1455</v>
      </c>
      <c r="H22" s="350">
        <f>'Հ-10'!$L$314</f>
        <v>-4355.1420000000007</v>
      </c>
    </row>
    <row r="23" spans="6:9" hidden="1">
      <c r="F23" s="107"/>
      <c r="G23" s="100" t="s">
        <v>242</v>
      </c>
      <c r="H23" s="351">
        <f>'Հ-10'!$L$371</f>
        <v>-66220.025779999996</v>
      </c>
    </row>
    <row r="24" spans="6:9" hidden="1">
      <c r="F24" s="107"/>
      <c r="G24" s="100" t="s">
        <v>1457</v>
      </c>
      <c r="H24" s="351">
        <f>'Հ-10'!$L$970</f>
        <v>0</v>
      </c>
    </row>
    <row r="25" spans="6:9" hidden="1">
      <c r="G25" s="343" t="s">
        <v>1574</v>
      </c>
      <c r="H25" s="352">
        <f>'Հ-10'!$L$978</f>
        <v>0</v>
      </c>
    </row>
    <row r="26" spans="6:9" hidden="1">
      <c r="H26" s="351">
        <f>SUM(H19:H25)</f>
        <v>-1329316.6772700001</v>
      </c>
    </row>
  </sheetData>
  <mergeCells count="9">
    <mergeCell ref="G18:H18"/>
    <mergeCell ref="A5:H5"/>
    <mergeCell ref="A7:B7"/>
    <mergeCell ref="C7:C9"/>
    <mergeCell ref="D7:H7"/>
    <mergeCell ref="D8:D9"/>
    <mergeCell ref="E8:H8"/>
    <mergeCell ref="B8:B9"/>
    <mergeCell ref="A8:A9"/>
  </mergeCells>
  <printOptions horizontalCentered="1"/>
  <pageMargins left="0.2" right="0.2" top="0.75" bottom="0.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0"/>
  <sheetViews>
    <sheetView view="pageBreakPreview" zoomScaleNormal="100" zoomScaleSheetLayoutView="100" workbookViewId="0">
      <pane ySplit="10" topLeftCell="A38" activePane="bottomLeft" state="frozen"/>
      <selection activeCell="E70" sqref="E70:E75"/>
      <selection pane="bottomLeft" activeCell="P51" sqref="P51"/>
    </sheetView>
  </sheetViews>
  <sheetFormatPr defaultColWidth="9.140625" defaultRowHeight="17.25"/>
  <cols>
    <col min="1" max="1" width="0.85546875" style="13" customWidth="1"/>
    <col min="2" max="4" width="6.7109375" style="14" customWidth="1"/>
    <col min="5" max="6" width="11.28515625" style="14" customWidth="1"/>
    <col min="7" max="7" width="82.5703125" style="13" customWidth="1"/>
    <col min="8" max="8" width="30.7109375" style="13" customWidth="1"/>
    <col min="9" max="9" width="0.85546875" style="13" customWidth="1"/>
    <col min="10" max="10" width="16.140625" style="52" hidden="1" customWidth="1"/>
    <col min="11" max="11" width="5.85546875" style="54" customWidth="1"/>
    <col min="12" max="12" width="9.140625" style="13"/>
    <col min="13" max="13" width="12" style="13" bestFit="1" customWidth="1"/>
    <col min="14" max="16384" width="9.140625" style="13"/>
  </cols>
  <sheetData>
    <row r="1" spans="2:11" s="58" customFormat="1" ht="20.100000000000001" customHeight="1">
      <c r="B1" s="413" t="s">
        <v>75</v>
      </c>
      <c r="C1" s="413"/>
      <c r="D1" s="413"/>
      <c r="E1" s="413"/>
      <c r="F1" s="413"/>
      <c r="G1" s="413"/>
      <c r="H1" s="413"/>
      <c r="J1" s="51"/>
      <c r="K1" s="60"/>
    </row>
    <row r="2" spans="2:11" s="7" customFormat="1" ht="20.100000000000001" customHeight="1">
      <c r="B2" s="387" t="s">
        <v>70</v>
      </c>
      <c r="C2" s="387"/>
      <c r="D2" s="387"/>
      <c r="E2" s="387"/>
      <c r="F2" s="387"/>
      <c r="G2" s="387"/>
      <c r="H2" s="387"/>
      <c r="J2" s="51"/>
      <c r="K2" s="60"/>
    </row>
    <row r="3" spans="2:11" s="7" customFormat="1" ht="20.100000000000001" customHeight="1">
      <c r="B3" s="387" t="s">
        <v>71</v>
      </c>
      <c r="C3" s="387"/>
      <c r="D3" s="387"/>
      <c r="E3" s="387"/>
      <c r="F3" s="387"/>
      <c r="G3" s="387"/>
      <c r="H3" s="387"/>
      <c r="J3" s="51"/>
      <c r="K3" s="60"/>
    </row>
    <row r="4" spans="2:11" s="58" customFormat="1" ht="15" customHeight="1">
      <c r="B4" s="8"/>
      <c r="C4" s="8"/>
      <c r="D4" s="8"/>
      <c r="E4" s="414"/>
      <c r="F4" s="414"/>
      <c r="G4" s="414"/>
      <c r="H4" s="414"/>
      <c r="J4" s="51"/>
      <c r="K4" s="60"/>
    </row>
    <row r="5" spans="2:11" s="58" customFormat="1" ht="20.100000000000001" customHeight="1">
      <c r="B5" s="389" t="s">
        <v>69</v>
      </c>
      <c r="C5" s="389"/>
      <c r="D5" s="389"/>
      <c r="E5" s="389"/>
      <c r="F5" s="389"/>
      <c r="G5" s="389"/>
      <c r="H5" s="389"/>
      <c r="J5" s="51"/>
      <c r="K5" s="60"/>
    </row>
    <row r="6" spans="2:11" s="58" customFormat="1" ht="20.100000000000001" customHeight="1">
      <c r="B6" s="389" t="s">
        <v>66</v>
      </c>
      <c r="C6" s="389"/>
      <c r="D6" s="389"/>
      <c r="E6" s="389"/>
      <c r="F6" s="389"/>
      <c r="G6" s="389"/>
      <c r="H6" s="389"/>
      <c r="J6" s="51"/>
      <c r="K6" s="60"/>
    </row>
    <row r="7" spans="2:11" ht="20.100000000000001" customHeight="1">
      <c r="B7" s="112"/>
      <c r="C7" s="112"/>
      <c r="D7" s="112"/>
      <c r="E7" s="112"/>
      <c r="F7" s="112"/>
      <c r="G7" s="113"/>
      <c r="H7" s="114" t="s">
        <v>46</v>
      </c>
    </row>
    <row r="8" spans="2:11" ht="60" customHeight="1">
      <c r="B8" s="415" t="s">
        <v>22</v>
      </c>
      <c r="C8" s="415"/>
      <c r="D8" s="415"/>
      <c r="E8" s="415" t="s">
        <v>21</v>
      </c>
      <c r="F8" s="415"/>
      <c r="G8" s="415" t="s">
        <v>61</v>
      </c>
      <c r="H8" s="22" t="s">
        <v>81</v>
      </c>
    </row>
    <row r="9" spans="2:11" ht="25.5" customHeight="1">
      <c r="B9" s="62" t="s">
        <v>52</v>
      </c>
      <c r="C9" s="62" t="s">
        <v>53</v>
      </c>
      <c r="D9" s="62" t="s">
        <v>54</v>
      </c>
      <c r="E9" s="62" t="s">
        <v>50</v>
      </c>
      <c r="F9" s="62" t="s">
        <v>51</v>
      </c>
      <c r="G9" s="415"/>
      <c r="H9" s="22" t="s">
        <v>49</v>
      </c>
    </row>
    <row r="10" spans="2:11" ht="15" customHeight="1">
      <c r="B10" s="62"/>
      <c r="C10" s="62"/>
      <c r="D10" s="62"/>
      <c r="E10" s="62"/>
      <c r="F10" s="62"/>
      <c r="G10" s="64" t="s">
        <v>64</v>
      </c>
      <c r="H10" s="31">
        <f>ROUND(H11+H62, 4)</f>
        <v>0</v>
      </c>
    </row>
    <row r="11" spans="2:11" ht="15" customHeight="1">
      <c r="B11" s="19" t="s">
        <v>20</v>
      </c>
      <c r="C11" s="19"/>
      <c r="D11" s="19"/>
      <c r="E11" s="19"/>
      <c r="F11" s="19"/>
      <c r="G11" s="17" t="s">
        <v>19</v>
      </c>
      <c r="H11" s="31">
        <f t="shared" ref="H11" si="0">H13</f>
        <v>496017.31275999546</v>
      </c>
    </row>
    <row r="12" spans="2:11" ht="15" customHeight="1">
      <c r="B12" s="59"/>
      <c r="C12" s="59"/>
      <c r="D12" s="59"/>
      <c r="E12" s="59"/>
      <c r="F12" s="59"/>
      <c r="G12" s="16" t="s">
        <v>17</v>
      </c>
      <c r="H12" s="30"/>
    </row>
    <row r="13" spans="2:11" ht="15" customHeight="1">
      <c r="B13" s="19"/>
      <c r="C13" s="19" t="s">
        <v>18</v>
      </c>
      <c r="D13" s="19"/>
      <c r="E13" s="19"/>
      <c r="F13" s="19"/>
      <c r="G13" s="17" t="s">
        <v>1</v>
      </c>
      <c r="H13" s="31">
        <f t="shared" ref="H13" si="1">H15</f>
        <v>496017.31275999546</v>
      </c>
    </row>
    <row r="14" spans="2:11" ht="15" customHeight="1">
      <c r="B14" s="59"/>
      <c r="C14" s="59"/>
      <c r="D14" s="59"/>
      <c r="E14" s="59"/>
      <c r="F14" s="59"/>
      <c r="G14" s="16" t="s">
        <v>17</v>
      </c>
      <c r="H14" s="30"/>
    </row>
    <row r="15" spans="2:11" ht="15" customHeight="1">
      <c r="B15" s="19"/>
      <c r="C15" s="19"/>
      <c r="D15" s="19" t="s">
        <v>18</v>
      </c>
      <c r="E15" s="19"/>
      <c r="F15" s="19"/>
      <c r="G15" s="17" t="s">
        <v>1</v>
      </c>
      <c r="H15" s="31">
        <f t="shared" ref="H15" si="2">H17</f>
        <v>496017.31275999546</v>
      </c>
    </row>
    <row r="16" spans="2:11" ht="15" customHeight="1">
      <c r="B16" s="59"/>
      <c r="C16" s="59"/>
      <c r="D16" s="59"/>
      <c r="E16" s="59"/>
      <c r="F16" s="59"/>
      <c r="G16" s="16" t="s">
        <v>17</v>
      </c>
      <c r="H16" s="30"/>
    </row>
    <row r="17" spans="2:11" ht="15" customHeight="1">
      <c r="B17" s="59"/>
      <c r="C17" s="59"/>
      <c r="D17" s="59"/>
      <c r="E17" s="59"/>
      <c r="F17" s="61"/>
      <c r="G17" s="17" t="s">
        <v>56</v>
      </c>
      <c r="H17" s="32">
        <f t="shared" ref="H17" si="3">H19</f>
        <v>496017.31275999546</v>
      </c>
      <c r="J17" s="53"/>
      <c r="K17" s="55"/>
    </row>
    <row r="18" spans="2:11" ht="15" customHeight="1">
      <c r="B18" s="59"/>
      <c r="C18" s="59"/>
      <c r="D18" s="59"/>
      <c r="E18" s="59"/>
      <c r="F18" s="61"/>
      <c r="G18" s="16" t="s">
        <v>17</v>
      </c>
      <c r="H18" s="32"/>
      <c r="J18" s="53"/>
      <c r="K18" s="55"/>
    </row>
    <row r="19" spans="2:11" ht="15" customHeight="1">
      <c r="B19" s="59"/>
      <c r="C19" s="59"/>
      <c r="D19" s="59"/>
      <c r="E19" s="19" t="s">
        <v>16</v>
      </c>
      <c r="F19" s="19"/>
      <c r="G19" s="17" t="s">
        <v>29</v>
      </c>
      <c r="H19" s="31">
        <f>H50+H21</f>
        <v>496017.31275999546</v>
      </c>
      <c r="J19" s="53"/>
      <c r="K19" s="55"/>
    </row>
    <row r="20" spans="2:11" ht="15" customHeight="1">
      <c r="B20" s="59"/>
      <c r="C20" s="59"/>
      <c r="D20" s="59"/>
      <c r="E20" s="19"/>
      <c r="F20" s="19"/>
      <c r="G20" s="16" t="s">
        <v>17</v>
      </c>
      <c r="H20" s="31"/>
      <c r="J20" s="53"/>
      <c r="K20" s="55"/>
    </row>
    <row r="21" spans="2:11" ht="15" customHeight="1">
      <c r="B21" s="70"/>
      <c r="C21" s="70"/>
      <c r="D21" s="70"/>
      <c r="E21" s="19"/>
      <c r="F21" s="19" t="s">
        <v>76</v>
      </c>
      <c r="G21" s="17" t="s">
        <v>77</v>
      </c>
      <c r="H21" s="31">
        <f>H23</f>
        <v>-26741770.676263906</v>
      </c>
      <c r="J21" s="53"/>
      <c r="K21" s="55"/>
    </row>
    <row r="22" spans="2:11" ht="15" customHeight="1">
      <c r="B22" s="70"/>
      <c r="C22" s="70"/>
      <c r="D22" s="70"/>
      <c r="E22" s="19"/>
      <c r="F22" s="70"/>
      <c r="G22" s="16" t="s">
        <v>14</v>
      </c>
      <c r="H22" s="30"/>
      <c r="J22" s="53"/>
      <c r="K22" s="55"/>
    </row>
    <row r="23" spans="2:11" ht="15" customHeight="1">
      <c r="B23" s="70"/>
      <c r="C23" s="70"/>
      <c r="D23" s="70"/>
      <c r="E23" s="19"/>
      <c r="F23" s="70"/>
      <c r="G23" s="17" t="s">
        <v>78</v>
      </c>
      <c r="H23" s="31">
        <f>H25</f>
        <v>-26741770.676263906</v>
      </c>
      <c r="J23" s="53"/>
      <c r="K23" s="55"/>
    </row>
    <row r="24" spans="2:11" ht="15" customHeight="1">
      <c r="B24" s="70"/>
      <c r="C24" s="70"/>
      <c r="D24" s="70"/>
      <c r="E24" s="19"/>
      <c r="F24" s="70"/>
      <c r="G24" s="16" t="s">
        <v>13</v>
      </c>
      <c r="H24" s="30"/>
      <c r="J24" s="53"/>
      <c r="K24" s="55"/>
    </row>
    <row r="25" spans="2:11" ht="15" customHeight="1">
      <c r="B25" s="70"/>
      <c r="C25" s="70"/>
      <c r="D25" s="70"/>
      <c r="E25" s="19"/>
      <c r="F25" s="70"/>
      <c r="G25" s="17" t="s">
        <v>15</v>
      </c>
      <c r="H25" s="31">
        <f t="shared" ref="H25" si="4">H26</f>
        <v>-26741770.676263906</v>
      </c>
      <c r="J25" s="53"/>
      <c r="K25" s="55"/>
    </row>
    <row r="26" spans="2:11" ht="15" customHeight="1">
      <c r="B26" s="116"/>
      <c r="C26" s="116"/>
      <c r="D26" s="116"/>
      <c r="E26" s="116"/>
      <c r="F26" s="116"/>
      <c r="G26" s="142" t="s">
        <v>79</v>
      </c>
      <c r="H26" s="143">
        <f>H27+H47</f>
        <v>-26741770.676263906</v>
      </c>
      <c r="J26" s="81"/>
      <c r="K26" s="55"/>
    </row>
    <row r="27" spans="2:11" ht="15" customHeight="1">
      <c r="B27" s="193"/>
      <c r="C27" s="193"/>
      <c r="D27" s="193"/>
      <c r="E27" s="193"/>
      <c r="F27" s="298"/>
      <c r="G27" s="144" t="s">
        <v>145</v>
      </c>
      <c r="H27" s="145">
        <f>H28+H32+H37+H39+H41</f>
        <v>-677885.58364999993</v>
      </c>
      <c r="J27" s="81"/>
      <c r="K27" s="55"/>
    </row>
    <row r="28" spans="2:11" ht="15" customHeight="1">
      <c r="B28" s="193"/>
      <c r="C28" s="193"/>
      <c r="D28" s="193"/>
      <c r="E28" s="193"/>
      <c r="F28" s="298"/>
      <c r="G28" s="146" t="s">
        <v>1439</v>
      </c>
      <c r="H28" s="147">
        <f>H29+H30+H31</f>
        <v>-491902</v>
      </c>
      <c r="J28" s="81"/>
      <c r="K28" s="55"/>
    </row>
    <row r="29" spans="2:11" ht="15" customHeight="1">
      <c r="B29" s="193"/>
      <c r="C29" s="193"/>
      <c r="D29" s="193"/>
      <c r="E29" s="193"/>
      <c r="F29" s="298"/>
      <c r="G29" s="21" t="s">
        <v>1440</v>
      </c>
      <c r="H29" s="179">
        <f>'Հ-10'!$P$12</f>
        <v>-479444.6</v>
      </c>
      <c r="J29" s="81">
        <v>4212</v>
      </c>
      <c r="K29" s="55"/>
    </row>
    <row r="30" spans="2:11" ht="15" customHeight="1">
      <c r="B30" s="193"/>
      <c r="C30" s="193"/>
      <c r="D30" s="193"/>
      <c r="E30" s="193"/>
      <c r="F30" s="298"/>
      <c r="G30" s="21" t="s">
        <v>1441</v>
      </c>
      <c r="H30" s="179">
        <f>'Հ-10'!$P$13</f>
        <v>-12344</v>
      </c>
      <c r="J30" s="81">
        <v>4213</v>
      </c>
      <c r="K30" s="55"/>
    </row>
    <row r="31" spans="2:11" ht="15" customHeight="1">
      <c r="B31" s="193"/>
      <c r="C31" s="193"/>
      <c r="D31" s="193"/>
      <c r="E31" s="193"/>
      <c r="F31" s="298"/>
      <c r="G31" s="21" t="s">
        <v>1442</v>
      </c>
      <c r="H31" s="179">
        <f>'Հ-10'!$P$14</f>
        <v>-113.4</v>
      </c>
      <c r="J31" s="81">
        <v>4214</v>
      </c>
      <c r="K31" s="55"/>
    </row>
    <row r="32" spans="2:11" ht="15" customHeight="1">
      <c r="B32" s="193"/>
      <c r="C32" s="193"/>
      <c r="D32" s="193"/>
      <c r="E32" s="193"/>
      <c r="F32" s="298"/>
      <c r="G32" s="146" t="s">
        <v>1443</v>
      </c>
      <c r="H32" s="147">
        <f>SUM(H33:H36)</f>
        <v>-39269.289099999995</v>
      </c>
      <c r="J32" s="81"/>
      <c r="K32" s="55"/>
    </row>
    <row r="33" spans="2:11" ht="15" customHeight="1">
      <c r="B33" s="193"/>
      <c r="C33" s="193"/>
      <c r="D33" s="193"/>
      <c r="E33" s="193"/>
      <c r="F33" s="298"/>
      <c r="G33" s="21" t="s">
        <v>1444</v>
      </c>
      <c r="H33" s="179">
        <f>'Հ-10'!$P$15</f>
        <v>-12437.4</v>
      </c>
      <c r="J33" s="81">
        <v>4233</v>
      </c>
      <c r="K33" s="55"/>
    </row>
    <row r="34" spans="2:11" ht="15" customHeight="1">
      <c r="B34" s="193"/>
      <c r="C34" s="193"/>
      <c r="D34" s="193"/>
      <c r="E34" s="193"/>
      <c r="F34" s="298"/>
      <c r="G34" s="21" t="s">
        <v>1445</v>
      </c>
      <c r="H34" s="179">
        <f>'Հ-10'!$P$16</f>
        <v>-863.75</v>
      </c>
      <c r="J34" s="81">
        <v>4234</v>
      </c>
      <c r="K34" s="55"/>
    </row>
    <row r="35" spans="2:11" ht="15" customHeight="1">
      <c r="B35" s="193"/>
      <c r="C35" s="193"/>
      <c r="D35" s="193"/>
      <c r="E35" s="193"/>
      <c r="F35" s="298"/>
      <c r="G35" s="21" t="s">
        <v>1446</v>
      </c>
      <c r="H35" s="179">
        <f>'Հ-10'!$P$17</f>
        <v>-15824.159100000001</v>
      </c>
      <c r="J35" s="81">
        <v>4237</v>
      </c>
      <c r="K35" s="55"/>
    </row>
    <row r="36" spans="2:11" ht="15" customHeight="1">
      <c r="B36" s="193"/>
      <c r="C36" s="193"/>
      <c r="D36" s="193"/>
      <c r="E36" s="193"/>
      <c r="F36" s="298"/>
      <c r="G36" s="21" t="s">
        <v>153</v>
      </c>
      <c r="H36" s="179">
        <f>'Հ-10'!$P$18</f>
        <v>-10143.98</v>
      </c>
      <c r="J36" s="81">
        <v>4239</v>
      </c>
      <c r="K36" s="55"/>
    </row>
    <row r="37" spans="2:11" ht="15" customHeight="1">
      <c r="B37" s="193"/>
      <c r="C37" s="193"/>
      <c r="D37" s="193"/>
      <c r="E37" s="193"/>
      <c r="F37" s="298"/>
      <c r="G37" s="146" t="s">
        <v>1447</v>
      </c>
      <c r="H37" s="147">
        <f>H38</f>
        <v>-1100</v>
      </c>
      <c r="J37" s="81"/>
      <c r="K37" s="55"/>
    </row>
    <row r="38" spans="2:11" ht="15" customHeight="1">
      <c r="B38" s="193"/>
      <c r="C38" s="193"/>
      <c r="D38" s="193"/>
      <c r="E38" s="193"/>
      <c r="F38" s="298"/>
      <c r="G38" s="21" t="s">
        <v>1448</v>
      </c>
      <c r="H38" s="179">
        <f>'Հ-10'!$P$19</f>
        <v>-1100</v>
      </c>
      <c r="J38" s="81">
        <v>4241</v>
      </c>
      <c r="K38" s="55"/>
    </row>
    <row r="39" spans="2:11" ht="15" customHeight="1">
      <c r="B39" s="193"/>
      <c r="C39" s="193"/>
      <c r="D39" s="193"/>
      <c r="E39" s="193"/>
      <c r="F39" s="298"/>
      <c r="G39" s="146" t="s">
        <v>1449</v>
      </c>
      <c r="H39" s="147">
        <f>H40</f>
        <v>-11261.239160000001</v>
      </c>
      <c r="J39" s="81"/>
      <c r="K39" s="55"/>
    </row>
    <row r="40" spans="2:11" ht="15" customHeight="1">
      <c r="B40" s="193"/>
      <c r="C40" s="193"/>
      <c r="D40" s="193"/>
      <c r="E40" s="193"/>
      <c r="F40" s="298"/>
      <c r="G40" s="21" t="s">
        <v>158</v>
      </c>
      <c r="H40" s="179">
        <f>'Հ-10'!$P$20</f>
        <v>-11261.239160000001</v>
      </c>
      <c r="J40" s="81">
        <v>4252</v>
      </c>
      <c r="K40" s="55"/>
    </row>
    <row r="41" spans="2:11" ht="15" customHeight="1">
      <c r="B41" s="193"/>
      <c r="C41" s="193"/>
      <c r="D41" s="193"/>
      <c r="E41" s="193"/>
      <c r="F41" s="298"/>
      <c r="G41" s="146" t="s">
        <v>1450</v>
      </c>
      <c r="H41" s="147">
        <f>SUM(H42:H46)</f>
        <v>-134353.05538999999</v>
      </c>
      <c r="J41" s="81"/>
      <c r="K41" s="55"/>
    </row>
    <row r="42" spans="2:11" ht="15" customHeight="1">
      <c r="B42" s="193"/>
      <c r="C42" s="193"/>
      <c r="D42" s="193"/>
      <c r="E42" s="193"/>
      <c r="F42" s="298"/>
      <c r="G42" s="21" t="s">
        <v>1451</v>
      </c>
      <c r="H42" s="179">
        <f>'Հ-10'!$P$21</f>
        <v>-2563.7395000000001</v>
      </c>
      <c r="J42" s="81">
        <v>4261</v>
      </c>
      <c r="K42" s="55"/>
    </row>
    <row r="43" spans="2:11" ht="15" customHeight="1">
      <c r="B43" s="193"/>
      <c r="C43" s="193"/>
      <c r="D43" s="193"/>
      <c r="E43" s="193"/>
      <c r="F43" s="298"/>
      <c r="G43" s="21" t="s">
        <v>1452</v>
      </c>
      <c r="H43" s="179">
        <f>'Հ-10'!$P$22</f>
        <v>-9517.02</v>
      </c>
      <c r="J43" s="81">
        <v>4264</v>
      </c>
      <c r="K43" s="55"/>
    </row>
    <row r="44" spans="2:11" ht="15" customHeight="1">
      <c r="B44" s="193"/>
      <c r="C44" s="193"/>
      <c r="D44" s="193"/>
      <c r="E44" s="193"/>
      <c r="F44" s="298"/>
      <c r="G44" s="21" t="s">
        <v>147</v>
      </c>
      <c r="H44" s="179">
        <f>'Հ-10'!$P$23</f>
        <v>-1764</v>
      </c>
      <c r="J44" s="81">
        <v>4266</v>
      </c>
      <c r="K44" s="55"/>
    </row>
    <row r="45" spans="2:11" ht="15" customHeight="1">
      <c r="B45" s="193"/>
      <c r="C45" s="193"/>
      <c r="D45" s="193"/>
      <c r="E45" s="193"/>
      <c r="F45" s="298"/>
      <c r="G45" s="21" t="s">
        <v>1453</v>
      </c>
      <c r="H45" s="179">
        <f>'Հ-10'!$P$24</f>
        <v>-2228.11204</v>
      </c>
      <c r="J45" s="81">
        <v>4267</v>
      </c>
      <c r="K45" s="55"/>
    </row>
    <row r="46" spans="2:11" ht="15" customHeight="1">
      <c r="B46" s="193"/>
      <c r="C46" s="193"/>
      <c r="D46" s="193"/>
      <c r="E46" s="193"/>
      <c r="F46" s="298"/>
      <c r="G46" s="21" t="s">
        <v>1454</v>
      </c>
      <c r="H46" s="179">
        <f>'Հ-10'!$P$25</f>
        <v>-118280.18385</v>
      </c>
      <c r="J46" s="81">
        <v>4269</v>
      </c>
      <c r="K46" s="55"/>
    </row>
    <row r="47" spans="2:11" ht="15" customHeight="1">
      <c r="B47" s="116"/>
      <c r="C47" s="116"/>
      <c r="D47" s="116"/>
      <c r="E47" s="116"/>
      <c r="F47" s="18"/>
      <c r="G47" s="144" t="s">
        <v>80</v>
      </c>
      <c r="H47" s="145">
        <f>H48</f>
        <v>-26063885.092613906</v>
      </c>
      <c r="J47" s="81"/>
      <c r="K47" s="55"/>
    </row>
    <row r="48" spans="2:11" ht="15" customHeight="1">
      <c r="B48" s="116"/>
      <c r="C48" s="116"/>
      <c r="D48" s="116"/>
      <c r="E48" s="116"/>
      <c r="F48" s="18"/>
      <c r="G48" s="146" t="s">
        <v>80</v>
      </c>
      <c r="H48" s="147">
        <f>H49</f>
        <v>-26063885.092613906</v>
      </c>
      <c r="J48" s="81"/>
      <c r="K48" s="55"/>
    </row>
    <row r="49" spans="2:13" ht="15" customHeight="1">
      <c r="B49" s="70"/>
      <c r="C49" s="70"/>
      <c r="D49" s="70"/>
      <c r="E49" s="19"/>
      <c r="F49" s="63"/>
      <c r="G49" s="21" t="s">
        <v>87</v>
      </c>
      <c r="H49" s="179">
        <v>-26063885.092613906</v>
      </c>
      <c r="J49" s="320">
        <v>4861</v>
      </c>
      <c r="K49" s="55"/>
    </row>
    <row r="50" spans="2:13" ht="15" customHeight="1">
      <c r="B50" s="19"/>
      <c r="C50" s="19"/>
      <c r="D50" s="19"/>
      <c r="E50" s="19"/>
      <c r="F50" s="20">
        <v>31001</v>
      </c>
      <c r="G50" s="17" t="s">
        <v>35</v>
      </c>
      <c r="H50" s="31">
        <f>H52</f>
        <v>27237787.989023902</v>
      </c>
    </row>
    <row r="51" spans="2:13" ht="15" customHeight="1">
      <c r="B51" s="59"/>
      <c r="C51" s="59"/>
      <c r="D51" s="59"/>
      <c r="E51" s="59"/>
      <c r="F51" s="61"/>
      <c r="G51" s="16" t="s">
        <v>14</v>
      </c>
      <c r="H51" s="30"/>
    </row>
    <row r="52" spans="2:13" ht="15" customHeight="1">
      <c r="B52" s="59"/>
      <c r="C52" s="59"/>
      <c r="D52" s="59"/>
      <c r="E52" s="59"/>
      <c r="F52" s="61"/>
      <c r="G52" s="17" t="s">
        <v>56</v>
      </c>
      <c r="H52" s="31">
        <f>H54</f>
        <v>27237787.989023902</v>
      </c>
    </row>
    <row r="53" spans="2:13" ht="15" customHeight="1">
      <c r="B53" s="59"/>
      <c r="C53" s="59"/>
      <c r="D53" s="59"/>
      <c r="E53" s="59"/>
      <c r="F53" s="61"/>
      <c r="G53" s="16" t="s">
        <v>13</v>
      </c>
      <c r="H53" s="30"/>
    </row>
    <row r="54" spans="2:13" ht="15" customHeight="1">
      <c r="B54" s="59"/>
      <c r="C54" s="59"/>
      <c r="D54" s="59"/>
      <c r="E54" s="59"/>
      <c r="F54" s="61"/>
      <c r="G54" s="17" t="s">
        <v>15</v>
      </c>
      <c r="H54" s="31">
        <f t="shared" ref="H54" si="5">H55</f>
        <v>27237787.989023902</v>
      </c>
    </row>
    <row r="55" spans="2:13" ht="15" customHeight="1">
      <c r="B55" s="116"/>
      <c r="C55" s="116"/>
      <c r="D55" s="116"/>
      <c r="E55" s="116"/>
      <c r="F55" s="63"/>
      <c r="G55" s="142" t="s">
        <v>36</v>
      </c>
      <c r="H55" s="143">
        <f>H56</f>
        <v>27237787.989023902</v>
      </c>
    </row>
    <row r="56" spans="2:13" ht="15" customHeight="1">
      <c r="B56" s="116"/>
      <c r="C56" s="116"/>
      <c r="D56" s="116"/>
      <c r="E56" s="116"/>
      <c r="F56" s="18"/>
      <c r="G56" s="144" t="s">
        <v>37</v>
      </c>
      <c r="H56" s="145">
        <f>H57+H59</f>
        <v>27237787.989023902</v>
      </c>
    </row>
    <row r="57" spans="2:13" ht="15" customHeight="1">
      <c r="B57" s="116"/>
      <c r="C57" s="116"/>
      <c r="D57" s="116"/>
      <c r="E57" s="116"/>
      <c r="F57" s="63"/>
      <c r="G57" s="146" t="s">
        <v>119</v>
      </c>
      <c r="H57" s="147">
        <f>SUM(H58:H58)</f>
        <v>27251603.081023902</v>
      </c>
    </row>
    <row r="58" spans="2:13" ht="15" customHeight="1">
      <c r="B58" s="73"/>
      <c r="C58" s="73"/>
      <c r="D58" s="73"/>
      <c r="E58" s="73"/>
      <c r="F58" s="63"/>
      <c r="G58" s="21" t="s">
        <v>102</v>
      </c>
      <c r="H58" s="178">
        <f>27153698.0810239+97905</f>
        <v>27251603.081023902</v>
      </c>
      <c r="J58" s="319">
        <v>5112</v>
      </c>
    </row>
    <row r="59" spans="2:13" ht="15" customHeight="1">
      <c r="B59" s="303"/>
      <c r="C59" s="309"/>
      <c r="D59" s="309"/>
      <c r="E59" s="309"/>
      <c r="F59" s="311"/>
      <c r="G59" s="146" t="s">
        <v>1551</v>
      </c>
      <c r="H59" s="147">
        <f>SUM(H60:H61)</f>
        <v>-13815.092000000001</v>
      </c>
    </row>
    <row r="60" spans="2:13" ht="15" customHeight="1">
      <c r="B60" s="303"/>
      <c r="C60" s="309"/>
      <c r="D60" s="309"/>
      <c r="E60" s="309"/>
      <c r="F60" s="311"/>
      <c r="G60" s="21" t="s">
        <v>1552</v>
      </c>
      <c r="H60" s="178">
        <f>'Հ-10'!O315</f>
        <v>-6784.1419999999998</v>
      </c>
      <c r="J60" s="135">
        <v>5122</v>
      </c>
    </row>
    <row r="61" spans="2:13" ht="15" customHeight="1">
      <c r="B61" s="303"/>
      <c r="C61" s="309"/>
      <c r="D61" s="309"/>
      <c r="E61" s="309"/>
      <c r="F61" s="311"/>
      <c r="G61" s="21" t="s">
        <v>1553</v>
      </c>
      <c r="H61" s="178">
        <f>'Հ-10'!O316</f>
        <v>-7030.95</v>
      </c>
      <c r="J61" s="135">
        <v>5129</v>
      </c>
    </row>
    <row r="62" spans="2:13" s="181" customFormat="1" ht="15" customHeight="1">
      <c r="B62" s="300" t="s">
        <v>136</v>
      </c>
      <c r="C62" s="300"/>
      <c r="D62" s="300"/>
      <c r="E62" s="301"/>
      <c r="F62" s="301"/>
      <c r="G62" s="321" t="s">
        <v>137</v>
      </c>
      <c r="H62" s="322">
        <f>H64+H81+H98</f>
        <v>-496017.31276000018</v>
      </c>
      <c r="I62" s="182"/>
      <c r="J62" s="312"/>
      <c r="K62" s="312"/>
      <c r="L62" s="312"/>
      <c r="M62" s="312"/>
    </row>
    <row r="63" spans="2:13" s="181" customFormat="1" ht="15" customHeight="1">
      <c r="B63" s="302"/>
      <c r="C63" s="302"/>
      <c r="D63" s="302"/>
      <c r="E63" s="303"/>
      <c r="F63" s="303"/>
      <c r="G63" s="323" t="s">
        <v>34</v>
      </c>
      <c r="H63" s="299"/>
      <c r="I63" s="182"/>
      <c r="J63" s="183"/>
      <c r="K63" s="182"/>
    </row>
    <row r="64" spans="2:13" s="181" customFormat="1" ht="15" customHeight="1">
      <c r="B64" s="304"/>
      <c r="C64" s="304" t="s">
        <v>18</v>
      </c>
      <c r="D64" s="304"/>
      <c r="E64" s="305"/>
      <c r="F64" s="305"/>
      <c r="G64" s="324" t="s">
        <v>138</v>
      </c>
      <c r="H64" s="322">
        <f>H66</f>
        <v>-366274.31276000018</v>
      </c>
      <c r="I64" s="182"/>
      <c r="J64" s="183"/>
      <c r="K64" s="182"/>
    </row>
    <row r="65" spans="2:11" s="181" customFormat="1" ht="15" customHeight="1">
      <c r="B65" s="302"/>
      <c r="C65" s="302"/>
      <c r="D65" s="302"/>
      <c r="E65" s="303"/>
      <c r="F65" s="303"/>
      <c r="G65" s="323" t="s">
        <v>34</v>
      </c>
      <c r="H65" s="299"/>
      <c r="I65" s="182"/>
      <c r="J65" s="183"/>
      <c r="K65" s="182"/>
    </row>
    <row r="66" spans="2:11" s="181" customFormat="1" ht="15" customHeight="1">
      <c r="B66" s="304"/>
      <c r="C66" s="304"/>
      <c r="D66" s="304" t="s">
        <v>18</v>
      </c>
      <c r="E66" s="305"/>
      <c r="F66" s="305"/>
      <c r="G66" s="324" t="s">
        <v>139</v>
      </c>
      <c r="H66" s="322">
        <f>H72</f>
        <v>-366274.31276000018</v>
      </c>
      <c r="I66" s="182"/>
      <c r="J66" s="183"/>
      <c r="K66" s="182"/>
    </row>
    <row r="67" spans="2:11" s="181" customFormat="1" ht="15" customHeight="1">
      <c r="B67" s="303"/>
      <c r="C67" s="303"/>
      <c r="D67" s="303"/>
      <c r="E67" s="303"/>
      <c r="F67" s="303"/>
      <c r="G67" s="323" t="s">
        <v>34</v>
      </c>
      <c r="H67" s="299"/>
      <c r="I67" s="182"/>
      <c r="J67" s="183"/>
      <c r="K67" s="182"/>
    </row>
    <row r="68" spans="2:11" s="181" customFormat="1" ht="15" customHeight="1">
      <c r="B68" s="303"/>
      <c r="C68" s="303"/>
      <c r="D68" s="303"/>
      <c r="E68" s="303"/>
      <c r="F68" s="306"/>
      <c r="G68" s="324" t="s">
        <v>0</v>
      </c>
      <c r="H68" s="322">
        <f>H70</f>
        <v>-366274.31276000018</v>
      </c>
      <c r="I68" s="182"/>
      <c r="J68" s="183"/>
      <c r="K68" s="182"/>
    </row>
    <row r="69" spans="2:11" s="181" customFormat="1" ht="15" customHeight="1">
      <c r="B69" s="303"/>
      <c r="C69" s="303"/>
      <c r="D69" s="303"/>
      <c r="E69" s="303"/>
      <c r="F69" s="306"/>
      <c r="G69" s="323" t="s">
        <v>34</v>
      </c>
      <c r="H69" s="299"/>
      <c r="I69" s="182"/>
      <c r="J69" s="183"/>
      <c r="K69" s="182"/>
    </row>
    <row r="70" spans="2:11" s="181" customFormat="1" ht="15" customHeight="1">
      <c r="B70" s="303"/>
      <c r="C70" s="303"/>
      <c r="D70" s="303"/>
      <c r="E70" s="305">
        <v>1204</v>
      </c>
      <c r="F70" s="305"/>
      <c r="G70" s="324" t="s">
        <v>140</v>
      </c>
      <c r="H70" s="322">
        <f>H72</f>
        <v>-366274.31276000018</v>
      </c>
      <c r="I70" s="182"/>
      <c r="J70" s="183"/>
      <c r="K70" s="182"/>
    </row>
    <row r="71" spans="2:11" s="181" customFormat="1" ht="15" customHeight="1">
      <c r="B71" s="303"/>
      <c r="C71" s="303"/>
      <c r="D71" s="303"/>
      <c r="E71" s="305"/>
      <c r="F71" s="305"/>
      <c r="G71" s="323" t="s">
        <v>34</v>
      </c>
      <c r="H71" s="299"/>
      <c r="I71" s="182"/>
      <c r="J71" s="183"/>
      <c r="K71" s="182"/>
    </row>
    <row r="72" spans="2:11" s="181" customFormat="1" ht="30" customHeight="1">
      <c r="B72" s="303"/>
      <c r="C72" s="303"/>
      <c r="D72" s="303"/>
      <c r="E72" s="305"/>
      <c r="F72" s="305">
        <v>11004</v>
      </c>
      <c r="G72" s="324" t="s">
        <v>141</v>
      </c>
      <c r="H72" s="322">
        <f>H74</f>
        <v>-366274.31276000018</v>
      </c>
      <c r="I72" s="182"/>
      <c r="J72" s="183"/>
      <c r="K72" s="182"/>
    </row>
    <row r="73" spans="2:11" s="181" customFormat="1" ht="15" customHeight="1">
      <c r="B73" s="303"/>
      <c r="C73" s="303"/>
      <c r="D73" s="303"/>
      <c r="E73" s="303"/>
      <c r="F73" s="303"/>
      <c r="G73" s="323" t="s">
        <v>45</v>
      </c>
      <c r="H73" s="299"/>
      <c r="I73" s="182"/>
      <c r="J73" s="183"/>
      <c r="K73" s="182"/>
    </row>
    <row r="74" spans="2:11" s="181" customFormat="1" ht="15" customHeight="1">
      <c r="B74" s="303"/>
      <c r="C74" s="303"/>
      <c r="D74" s="303"/>
      <c r="E74" s="303"/>
      <c r="F74" s="303"/>
      <c r="G74" s="324" t="s">
        <v>0</v>
      </c>
      <c r="H74" s="322">
        <f>H76</f>
        <v>-366274.31276000018</v>
      </c>
      <c r="I74" s="182"/>
      <c r="J74" s="183"/>
      <c r="K74" s="182"/>
    </row>
    <row r="75" spans="2:11" s="181" customFormat="1" ht="15" customHeight="1">
      <c r="B75" s="303"/>
      <c r="C75" s="303"/>
      <c r="D75" s="303"/>
      <c r="E75" s="303"/>
      <c r="F75" s="303"/>
      <c r="G75" s="323" t="s">
        <v>142</v>
      </c>
      <c r="H75" s="299"/>
      <c r="I75" s="182"/>
      <c r="J75" s="183"/>
      <c r="K75" s="182"/>
    </row>
    <row r="76" spans="2:11" s="181" customFormat="1" ht="15" customHeight="1">
      <c r="B76" s="303"/>
      <c r="C76" s="303"/>
      <c r="D76" s="303"/>
      <c r="E76" s="303"/>
      <c r="F76" s="303"/>
      <c r="G76" s="324" t="s">
        <v>143</v>
      </c>
      <c r="H76" s="322">
        <f>H77</f>
        <v>-366274.31276000018</v>
      </c>
      <c r="I76" s="182"/>
      <c r="J76" s="183"/>
      <c r="K76" s="182"/>
    </row>
    <row r="77" spans="2:11" s="181" customFormat="1" ht="15" customHeight="1">
      <c r="B77" s="303"/>
      <c r="C77" s="303"/>
      <c r="D77" s="303"/>
      <c r="E77" s="303"/>
      <c r="F77" s="303"/>
      <c r="G77" s="325" t="s">
        <v>144</v>
      </c>
      <c r="H77" s="326">
        <f>H78</f>
        <v>-366274.31276000018</v>
      </c>
      <c r="I77" s="182"/>
      <c r="J77" s="183"/>
      <c r="K77" s="182"/>
    </row>
    <row r="78" spans="2:11" s="181" customFormat="1" ht="15" customHeight="1">
      <c r="B78" s="307"/>
      <c r="C78" s="307"/>
      <c r="D78" s="307"/>
      <c r="E78" s="307"/>
      <c r="F78" s="307"/>
      <c r="G78" s="327" t="s">
        <v>145</v>
      </c>
      <c r="H78" s="328">
        <f>H79</f>
        <v>-366274.31276000018</v>
      </c>
      <c r="I78" s="182"/>
      <c r="K78" s="182"/>
    </row>
    <row r="79" spans="2:11" s="187" customFormat="1" ht="15" customHeight="1">
      <c r="B79" s="308"/>
      <c r="C79" s="308"/>
      <c r="D79" s="308"/>
      <c r="E79" s="308"/>
      <c r="F79" s="308"/>
      <c r="G79" s="329" t="s">
        <v>146</v>
      </c>
      <c r="H79" s="330">
        <f>H80</f>
        <v>-366274.31276000018</v>
      </c>
      <c r="I79" s="188"/>
      <c r="J79" s="189"/>
      <c r="K79" s="188"/>
    </row>
    <row r="80" spans="2:11" s="181" customFormat="1" ht="15" customHeight="1">
      <c r="B80" s="307"/>
      <c r="C80" s="307"/>
      <c r="D80" s="307"/>
      <c r="E80" s="307"/>
      <c r="F80" s="307"/>
      <c r="G80" s="331" t="s">
        <v>147</v>
      </c>
      <c r="H80" s="299">
        <f>'Հ-10'!$O$372</f>
        <v>-366274.31276000018</v>
      </c>
      <c r="I80" s="182"/>
      <c r="J80" s="52">
        <v>4266</v>
      </c>
      <c r="K80" s="182"/>
    </row>
    <row r="81" spans="2:11" s="181" customFormat="1" ht="15" customHeight="1">
      <c r="B81" s="307"/>
      <c r="C81" s="304" t="s">
        <v>148</v>
      </c>
      <c r="D81" s="304"/>
      <c r="E81" s="305"/>
      <c r="F81" s="305"/>
      <c r="G81" s="324" t="s">
        <v>149</v>
      </c>
      <c r="H81" s="332">
        <f>H83</f>
        <v>-107100</v>
      </c>
      <c r="I81" s="182"/>
      <c r="J81" s="183"/>
      <c r="K81" s="182"/>
    </row>
    <row r="82" spans="2:11" s="181" customFormat="1" ht="15" customHeight="1">
      <c r="B82" s="307"/>
      <c r="C82" s="302"/>
      <c r="D82" s="302"/>
      <c r="E82" s="303"/>
      <c r="F82" s="303"/>
      <c r="G82" s="323" t="s">
        <v>34</v>
      </c>
      <c r="H82" s="299"/>
      <c r="I82" s="182"/>
      <c r="J82" s="183"/>
      <c r="K82" s="182"/>
    </row>
    <row r="83" spans="2:11" s="181" customFormat="1" ht="15" customHeight="1">
      <c r="B83" s="307"/>
      <c r="C83" s="304"/>
      <c r="D83" s="304" t="s">
        <v>18</v>
      </c>
      <c r="E83" s="305"/>
      <c r="F83" s="305"/>
      <c r="G83" s="324" t="s">
        <v>150</v>
      </c>
      <c r="H83" s="332">
        <f>H85</f>
        <v>-107100</v>
      </c>
      <c r="I83" s="182"/>
      <c r="J83" s="183"/>
      <c r="K83" s="182"/>
    </row>
    <row r="84" spans="2:11" s="181" customFormat="1" ht="15" customHeight="1">
      <c r="B84" s="307"/>
      <c r="C84" s="303"/>
      <c r="D84" s="303"/>
      <c r="E84" s="303"/>
      <c r="F84" s="303"/>
      <c r="G84" s="323" t="s">
        <v>34</v>
      </c>
      <c r="H84" s="299"/>
      <c r="I84" s="182"/>
      <c r="J84" s="183"/>
      <c r="K84" s="182"/>
    </row>
    <row r="85" spans="2:11" s="181" customFormat="1" ht="15" customHeight="1">
      <c r="B85" s="307"/>
      <c r="C85" s="303"/>
      <c r="D85" s="303"/>
      <c r="E85" s="303"/>
      <c r="F85" s="306"/>
      <c r="G85" s="324" t="s">
        <v>0</v>
      </c>
      <c r="H85" s="332">
        <f>H89</f>
        <v>-107100</v>
      </c>
      <c r="I85" s="182"/>
      <c r="J85" s="183"/>
      <c r="K85" s="182"/>
    </row>
    <row r="86" spans="2:11" s="181" customFormat="1" ht="15" customHeight="1">
      <c r="B86" s="307"/>
      <c r="C86" s="303"/>
      <c r="D86" s="303"/>
      <c r="E86" s="303"/>
      <c r="F86" s="306"/>
      <c r="G86" s="323" t="s">
        <v>34</v>
      </c>
      <c r="H86" s="299"/>
      <c r="I86" s="182"/>
      <c r="J86" s="183"/>
      <c r="K86" s="182"/>
    </row>
    <row r="87" spans="2:11" s="181" customFormat="1" ht="15" customHeight="1">
      <c r="B87" s="303"/>
      <c r="C87" s="303"/>
      <c r="D87" s="303"/>
      <c r="E87" s="305">
        <v>1204</v>
      </c>
      <c r="F87" s="305"/>
      <c r="G87" s="324" t="s">
        <v>140</v>
      </c>
      <c r="H87" s="322">
        <f>+H89</f>
        <v>-107100</v>
      </c>
      <c r="I87" s="182"/>
      <c r="J87" s="183"/>
      <c r="K87" s="182"/>
    </row>
    <row r="88" spans="2:11" s="181" customFormat="1" ht="15" customHeight="1">
      <c r="B88" s="303"/>
      <c r="C88" s="303"/>
      <c r="D88" s="303"/>
      <c r="E88" s="305"/>
      <c r="F88" s="305"/>
      <c r="G88" s="323" t="s">
        <v>34</v>
      </c>
      <c r="H88" s="299"/>
      <c r="I88" s="182"/>
      <c r="J88" s="183"/>
      <c r="K88" s="182"/>
    </row>
    <row r="89" spans="2:11" s="181" customFormat="1" ht="30" customHeight="1">
      <c r="B89" s="307"/>
      <c r="C89" s="303"/>
      <c r="D89" s="303"/>
      <c r="E89" s="305"/>
      <c r="F89" s="305">
        <v>11001</v>
      </c>
      <c r="G89" s="324" t="s">
        <v>151</v>
      </c>
      <c r="H89" s="332">
        <f>H91</f>
        <v>-107100</v>
      </c>
      <c r="I89" s="182"/>
      <c r="J89" s="183"/>
      <c r="K89" s="182"/>
    </row>
    <row r="90" spans="2:11" s="181" customFormat="1" ht="15" customHeight="1">
      <c r="B90" s="307"/>
      <c r="C90" s="303"/>
      <c r="D90" s="303"/>
      <c r="E90" s="303"/>
      <c r="F90" s="303"/>
      <c r="G90" s="323" t="s">
        <v>45</v>
      </c>
      <c r="H90" s="299"/>
      <c r="I90" s="182"/>
      <c r="J90" s="183"/>
      <c r="K90" s="182"/>
    </row>
    <row r="91" spans="2:11" s="181" customFormat="1" ht="15" customHeight="1">
      <c r="B91" s="307"/>
      <c r="C91" s="303"/>
      <c r="D91" s="303"/>
      <c r="E91" s="303"/>
      <c r="F91" s="303"/>
      <c r="G91" s="324" t="s">
        <v>0</v>
      </c>
      <c r="H91" s="332">
        <f>H93</f>
        <v>-107100</v>
      </c>
      <c r="I91" s="182"/>
      <c r="J91" s="183"/>
      <c r="K91" s="182"/>
    </row>
    <row r="92" spans="2:11" s="181" customFormat="1" ht="15" customHeight="1">
      <c r="B92" s="307"/>
      <c r="C92" s="303"/>
      <c r="D92" s="303"/>
      <c r="E92" s="303"/>
      <c r="F92" s="303"/>
      <c r="G92" s="323" t="s">
        <v>142</v>
      </c>
      <c r="H92" s="299"/>
      <c r="I92" s="182"/>
      <c r="J92" s="183"/>
      <c r="K92" s="182"/>
    </row>
    <row r="93" spans="2:11" s="181" customFormat="1" ht="15" customHeight="1">
      <c r="B93" s="307"/>
      <c r="C93" s="303"/>
      <c r="D93" s="303"/>
      <c r="E93" s="303"/>
      <c r="F93" s="303"/>
      <c r="G93" s="324" t="s">
        <v>143</v>
      </c>
      <c r="H93" s="332">
        <f>H94</f>
        <v>-107100</v>
      </c>
      <c r="I93" s="182"/>
      <c r="J93" s="183"/>
      <c r="K93" s="182"/>
    </row>
    <row r="94" spans="2:11" s="181" customFormat="1" ht="15" customHeight="1">
      <c r="B94" s="307"/>
      <c r="C94" s="303"/>
      <c r="D94" s="303"/>
      <c r="E94" s="303"/>
      <c r="F94" s="303"/>
      <c r="G94" s="325" t="s">
        <v>144</v>
      </c>
      <c r="H94" s="326">
        <f>H95</f>
        <v>-107100</v>
      </c>
      <c r="I94" s="182"/>
      <c r="J94" s="183"/>
      <c r="K94" s="182"/>
    </row>
    <row r="95" spans="2:11" s="181" customFormat="1" ht="15" customHeight="1">
      <c r="B95" s="307"/>
      <c r="C95" s="307"/>
      <c r="D95" s="307"/>
      <c r="E95" s="307"/>
      <c r="F95" s="307"/>
      <c r="G95" s="333" t="s">
        <v>152</v>
      </c>
      <c r="H95" s="328">
        <f>H96</f>
        <v>-107100</v>
      </c>
      <c r="I95" s="182"/>
      <c r="J95" s="183"/>
      <c r="K95" s="182"/>
    </row>
    <row r="96" spans="2:11" s="181" customFormat="1" ht="15" customHeight="1">
      <c r="B96" s="307"/>
      <c r="C96" s="308"/>
      <c r="D96" s="308"/>
      <c r="E96" s="308"/>
      <c r="F96" s="308"/>
      <c r="G96" s="329" t="s">
        <v>1439</v>
      </c>
      <c r="H96" s="330">
        <f>H97</f>
        <v>-107100</v>
      </c>
      <c r="I96" s="182"/>
      <c r="K96" s="182"/>
    </row>
    <row r="97" spans="2:11" s="181" customFormat="1" ht="15" customHeight="1">
      <c r="B97" s="307"/>
      <c r="C97" s="307"/>
      <c r="D97" s="307"/>
      <c r="E97" s="307"/>
      <c r="F97" s="307"/>
      <c r="G97" s="331" t="s">
        <v>153</v>
      </c>
      <c r="H97" s="299">
        <f>'Հ-10'!$O$971</f>
        <v>-107100</v>
      </c>
      <c r="I97" s="182"/>
      <c r="J97" s="52">
        <v>4215</v>
      </c>
      <c r="K97" s="182"/>
    </row>
    <row r="98" spans="2:11" s="181" customFormat="1" ht="15" customHeight="1">
      <c r="B98" s="307"/>
      <c r="C98" s="304" t="s">
        <v>154</v>
      </c>
      <c r="D98" s="304"/>
      <c r="E98" s="305"/>
      <c r="F98" s="305"/>
      <c r="G98" s="324" t="s">
        <v>155</v>
      </c>
      <c r="H98" s="332">
        <f>H100</f>
        <v>-22643</v>
      </c>
      <c r="I98" s="182"/>
      <c r="J98" s="183"/>
      <c r="K98" s="182"/>
    </row>
    <row r="99" spans="2:11" s="181" customFormat="1" ht="15" customHeight="1">
      <c r="B99" s="307"/>
      <c r="C99" s="302"/>
      <c r="D99" s="302"/>
      <c r="E99" s="303"/>
      <c r="F99" s="303"/>
      <c r="G99" s="323" t="s">
        <v>34</v>
      </c>
      <c r="H99" s="332"/>
      <c r="I99" s="182"/>
      <c r="J99" s="183"/>
      <c r="K99" s="182"/>
    </row>
    <row r="100" spans="2:11" s="181" customFormat="1" ht="15" customHeight="1">
      <c r="B100" s="307"/>
      <c r="C100" s="304"/>
      <c r="D100" s="304" t="s">
        <v>18</v>
      </c>
      <c r="E100" s="305"/>
      <c r="F100" s="305"/>
      <c r="G100" s="324" t="s">
        <v>156</v>
      </c>
      <c r="H100" s="332">
        <f>H102</f>
        <v>-22643</v>
      </c>
      <c r="I100" s="182"/>
      <c r="J100" s="183"/>
      <c r="K100" s="182"/>
    </row>
    <row r="101" spans="2:11" s="181" customFormat="1" ht="15" customHeight="1">
      <c r="B101" s="307"/>
      <c r="C101" s="303"/>
      <c r="D101" s="303"/>
      <c r="E101" s="303"/>
      <c r="F101" s="303"/>
      <c r="G101" s="323" t="s">
        <v>34</v>
      </c>
      <c r="H101" s="332"/>
      <c r="I101" s="182"/>
      <c r="J101" s="183"/>
      <c r="K101" s="182"/>
    </row>
    <row r="102" spans="2:11" s="181" customFormat="1" ht="15" customHeight="1">
      <c r="B102" s="307"/>
      <c r="C102" s="303"/>
      <c r="D102" s="303"/>
      <c r="E102" s="303"/>
      <c r="F102" s="306"/>
      <c r="G102" s="324" t="s">
        <v>0</v>
      </c>
      <c r="H102" s="332">
        <f>H106</f>
        <v>-22643</v>
      </c>
      <c r="I102" s="182"/>
      <c r="J102" s="183"/>
      <c r="K102" s="182"/>
    </row>
    <row r="103" spans="2:11" s="181" customFormat="1" ht="15" customHeight="1">
      <c r="B103" s="307"/>
      <c r="C103" s="303"/>
      <c r="D103" s="303"/>
      <c r="E103" s="303"/>
      <c r="F103" s="306"/>
      <c r="G103" s="323" t="s">
        <v>34</v>
      </c>
      <c r="H103" s="332"/>
      <c r="I103" s="182"/>
      <c r="J103" s="183"/>
      <c r="K103" s="182"/>
    </row>
    <row r="104" spans="2:11" s="181" customFormat="1" ht="15" customHeight="1">
      <c r="B104" s="303"/>
      <c r="C104" s="303"/>
      <c r="D104" s="303"/>
      <c r="E104" s="305">
        <v>1204</v>
      </c>
      <c r="F104" s="305"/>
      <c r="G104" s="324" t="s">
        <v>140</v>
      </c>
      <c r="H104" s="322">
        <f>+H106</f>
        <v>-22643</v>
      </c>
      <c r="I104" s="182"/>
      <c r="J104" s="183"/>
      <c r="K104" s="182"/>
    </row>
    <row r="105" spans="2:11" s="181" customFormat="1" ht="15" customHeight="1">
      <c r="B105" s="303"/>
      <c r="C105" s="303"/>
      <c r="D105" s="303"/>
      <c r="E105" s="305"/>
      <c r="F105" s="305"/>
      <c r="G105" s="323" t="s">
        <v>34</v>
      </c>
      <c r="H105" s="299"/>
      <c r="I105" s="182"/>
      <c r="J105" s="183"/>
      <c r="K105" s="182"/>
    </row>
    <row r="106" spans="2:11" s="181" customFormat="1" ht="30" customHeight="1">
      <c r="B106" s="307"/>
      <c r="C106" s="303"/>
      <c r="D106" s="303"/>
      <c r="E106" s="305"/>
      <c r="F106" s="305">
        <v>11003</v>
      </c>
      <c r="G106" s="324" t="s">
        <v>157</v>
      </c>
      <c r="H106" s="332">
        <f>H108</f>
        <v>-22643</v>
      </c>
      <c r="I106" s="182"/>
      <c r="J106" s="183"/>
      <c r="K106" s="182"/>
    </row>
    <row r="107" spans="2:11" s="181" customFormat="1" ht="15" customHeight="1">
      <c r="B107" s="307"/>
      <c r="C107" s="303"/>
      <c r="D107" s="303"/>
      <c r="E107" s="303"/>
      <c r="F107" s="303"/>
      <c r="G107" s="323" t="s">
        <v>45</v>
      </c>
      <c r="H107" s="299"/>
      <c r="I107" s="182"/>
      <c r="J107" s="183"/>
      <c r="K107" s="182"/>
    </row>
    <row r="108" spans="2:11" s="181" customFormat="1" ht="15" customHeight="1">
      <c r="B108" s="307"/>
      <c r="C108" s="303"/>
      <c r="D108" s="303"/>
      <c r="E108" s="303"/>
      <c r="F108" s="303"/>
      <c r="G108" s="324" t="s">
        <v>0</v>
      </c>
      <c r="H108" s="332">
        <f>H110</f>
        <v>-22643</v>
      </c>
      <c r="I108" s="182"/>
      <c r="J108" s="183"/>
      <c r="K108" s="182"/>
    </row>
    <row r="109" spans="2:11" s="181" customFormat="1" ht="15" customHeight="1">
      <c r="B109" s="307"/>
      <c r="C109" s="303"/>
      <c r="D109" s="303"/>
      <c r="E109" s="303"/>
      <c r="F109" s="303"/>
      <c r="G109" s="323" t="s">
        <v>142</v>
      </c>
      <c r="H109" s="299"/>
      <c r="I109" s="182"/>
      <c r="J109" s="183"/>
      <c r="K109" s="182"/>
    </row>
    <row r="110" spans="2:11" s="181" customFormat="1" ht="15" customHeight="1">
      <c r="B110" s="307"/>
      <c r="C110" s="303"/>
      <c r="D110" s="303"/>
      <c r="E110" s="303"/>
      <c r="F110" s="303"/>
      <c r="G110" s="324" t="s">
        <v>143</v>
      </c>
      <c r="H110" s="332">
        <f>H111</f>
        <v>-22643</v>
      </c>
      <c r="I110" s="182"/>
      <c r="J110" s="183"/>
      <c r="K110" s="182"/>
    </row>
    <row r="111" spans="2:11" s="181" customFormat="1" ht="15" customHeight="1">
      <c r="B111" s="307"/>
      <c r="C111" s="303"/>
      <c r="D111" s="303"/>
      <c r="E111" s="303"/>
      <c r="F111" s="303"/>
      <c r="G111" s="184" t="s">
        <v>144</v>
      </c>
      <c r="H111" s="185">
        <f>H112</f>
        <v>-22643</v>
      </c>
      <c r="I111" s="182"/>
      <c r="J111" s="183"/>
      <c r="K111" s="182"/>
    </row>
    <row r="112" spans="2:11" s="181" customFormat="1" ht="15" customHeight="1">
      <c r="B112" s="307"/>
      <c r="C112" s="307"/>
      <c r="D112" s="307"/>
      <c r="E112" s="307"/>
      <c r="F112" s="307"/>
      <c r="G112" s="190" t="s">
        <v>145</v>
      </c>
      <c r="H112" s="186">
        <f>H113</f>
        <v>-22643</v>
      </c>
      <c r="I112" s="182"/>
      <c r="J112" s="183"/>
      <c r="K112" s="182"/>
    </row>
    <row r="113" spans="2:11" s="181" customFormat="1" ht="15" customHeight="1">
      <c r="B113" s="307"/>
      <c r="C113" s="308"/>
      <c r="D113" s="308"/>
      <c r="E113" s="308"/>
      <c r="F113" s="308"/>
      <c r="G113" s="191" t="s">
        <v>1443</v>
      </c>
      <c r="H113" s="192">
        <f>H114</f>
        <v>-22643</v>
      </c>
      <c r="I113" s="182"/>
      <c r="J113" s="183"/>
      <c r="K113" s="182"/>
    </row>
    <row r="114" spans="2:11" s="181" customFormat="1" ht="15" customHeight="1">
      <c r="B114" s="307"/>
      <c r="C114" s="307"/>
      <c r="D114" s="307"/>
      <c r="E114" s="307"/>
      <c r="F114" s="307"/>
      <c r="G114" s="21" t="s">
        <v>153</v>
      </c>
      <c r="H114" s="299">
        <f>'Հ-10'!$O$979</f>
        <v>-22643</v>
      </c>
      <c r="I114" s="182"/>
      <c r="J114" s="52">
        <v>4239</v>
      </c>
      <c r="K114" s="182"/>
    </row>
    <row r="115" spans="2:11" ht="13.5" customHeight="1">
      <c r="B115" s="305" t="s">
        <v>116</v>
      </c>
      <c r="C115" s="305"/>
      <c r="D115" s="305"/>
      <c r="E115" s="305"/>
      <c r="F115" s="305"/>
      <c r="G115" s="130" t="s">
        <v>117</v>
      </c>
      <c r="H115" s="131">
        <f t="shared" ref="H115" si="6">H117</f>
        <v>0</v>
      </c>
    </row>
    <row r="116" spans="2:11">
      <c r="B116" s="303"/>
      <c r="C116" s="116"/>
      <c r="D116" s="116"/>
      <c r="E116" s="116"/>
      <c r="F116" s="116"/>
      <c r="G116" s="121" t="s">
        <v>17</v>
      </c>
      <c r="H116" s="122"/>
    </row>
    <row r="117" spans="2:11" s="139" customFormat="1">
      <c r="B117" s="19"/>
      <c r="C117" s="19" t="s">
        <v>18</v>
      </c>
      <c r="D117" s="19"/>
      <c r="E117" s="19"/>
      <c r="F117" s="19"/>
      <c r="G117" s="130" t="s">
        <v>118</v>
      </c>
      <c r="H117" s="138">
        <f t="shared" ref="H117" si="7">H119</f>
        <v>0</v>
      </c>
      <c r="J117" s="140"/>
      <c r="K117" s="141"/>
    </row>
    <row r="118" spans="2:11">
      <c r="B118" s="116"/>
      <c r="C118" s="116"/>
      <c r="D118" s="116"/>
      <c r="E118" s="116"/>
      <c r="F118" s="116"/>
      <c r="G118" s="121" t="s">
        <v>17</v>
      </c>
      <c r="H118" s="122"/>
    </row>
    <row r="119" spans="2:11" s="139" customFormat="1">
      <c r="B119" s="19"/>
      <c r="C119" s="19"/>
      <c r="D119" s="19" t="s">
        <v>18</v>
      </c>
      <c r="E119" s="19"/>
      <c r="F119" s="19"/>
      <c r="G119" s="130" t="s">
        <v>115</v>
      </c>
      <c r="H119" s="138">
        <f t="shared" ref="H119" si="8">H121</f>
        <v>0</v>
      </c>
      <c r="J119" s="140"/>
      <c r="K119" s="141"/>
    </row>
    <row r="120" spans="2:11">
      <c r="B120" s="116"/>
      <c r="C120" s="116"/>
      <c r="D120" s="116"/>
      <c r="E120" s="116"/>
      <c r="F120" s="116"/>
      <c r="G120" s="121" t="s">
        <v>17</v>
      </c>
      <c r="H120" s="122"/>
    </row>
    <row r="121" spans="2:11" s="139" customFormat="1">
      <c r="B121" s="19"/>
      <c r="C121" s="19"/>
      <c r="D121" s="19"/>
      <c r="E121" s="19"/>
      <c r="F121" s="137"/>
      <c r="G121" s="130" t="s">
        <v>103</v>
      </c>
      <c r="H121" s="131">
        <f t="shared" ref="H121" si="9">H123</f>
        <v>0</v>
      </c>
      <c r="J121" s="140"/>
      <c r="K121" s="141"/>
    </row>
    <row r="122" spans="2:11">
      <c r="B122" s="116"/>
      <c r="C122" s="116"/>
      <c r="D122" s="116"/>
      <c r="E122" s="116"/>
      <c r="F122" s="116"/>
      <c r="G122" s="121" t="s">
        <v>17</v>
      </c>
      <c r="H122" s="122"/>
    </row>
    <row r="123" spans="2:11" s="139" customFormat="1">
      <c r="B123" s="19"/>
      <c r="C123" s="19"/>
      <c r="D123" s="19"/>
      <c r="E123" s="19" t="s">
        <v>104</v>
      </c>
      <c r="F123" s="19"/>
      <c r="G123" s="130" t="s">
        <v>115</v>
      </c>
      <c r="H123" s="131">
        <f>H133+H125</f>
        <v>0</v>
      </c>
      <c r="J123" s="140"/>
      <c r="K123" s="141"/>
    </row>
    <row r="124" spans="2:11">
      <c r="B124" s="116"/>
      <c r="C124" s="116"/>
      <c r="D124" s="116"/>
      <c r="E124" s="116"/>
      <c r="F124" s="116"/>
      <c r="G124" s="121" t="s">
        <v>17</v>
      </c>
      <c r="H124" s="122"/>
    </row>
    <row r="125" spans="2:11" s="139" customFormat="1">
      <c r="B125" s="19"/>
      <c r="C125" s="19"/>
      <c r="D125" s="19"/>
      <c r="E125" s="136"/>
      <c r="F125" s="137" t="s">
        <v>76</v>
      </c>
      <c r="G125" s="130" t="s">
        <v>115</v>
      </c>
      <c r="H125" s="138">
        <f t="shared" ref="H125" si="10">H127</f>
        <v>1329316.6772700001</v>
      </c>
      <c r="J125" s="140"/>
      <c r="K125" s="54"/>
    </row>
    <row r="126" spans="2:11">
      <c r="B126" s="116"/>
      <c r="C126" s="116"/>
      <c r="D126" s="116"/>
      <c r="E126" s="116"/>
      <c r="F126" s="133"/>
      <c r="G126" s="121" t="s">
        <v>14</v>
      </c>
      <c r="H126" s="122"/>
    </row>
    <row r="127" spans="2:11" s="139" customFormat="1">
      <c r="B127" s="19"/>
      <c r="C127" s="19"/>
      <c r="D127" s="19"/>
      <c r="E127" s="19"/>
      <c r="F127" s="137"/>
      <c r="G127" s="130" t="s">
        <v>103</v>
      </c>
      <c r="H127" s="138">
        <f t="shared" ref="H127" si="11">H129</f>
        <v>1329316.6772700001</v>
      </c>
      <c r="J127" s="140"/>
      <c r="K127" s="54"/>
    </row>
    <row r="128" spans="2:11">
      <c r="B128" s="116"/>
      <c r="C128" s="116"/>
      <c r="D128" s="116"/>
      <c r="E128" s="116"/>
      <c r="F128" s="133"/>
      <c r="G128" s="121" t="s">
        <v>13</v>
      </c>
      <c r="H128" s="122"/>
    </row>
    <row r="129" spans="2:11" s="139" customFormat="1">
      <c r="B129" s="119"/>
      <c r="C129" s="119"/>
      <c r="D129" s="119"/>
      <c r="E129" s="119"/>
      <c r="F129" s="119"/>
      <c r="G129" s="17" t="s">
        <v>15</v>
      </c>
      <c r="H129" s="138">
        <f t="shared" ref="H129:H130" si="12">H130</f>
        <v>1329316.6772700001</v>
      </c>
      <c r="J129" s="140"/>
      <c r="K129" s="54"/>
    </row>
    <row r="130" spans="2:11">
      <c r="B130" s="118"/>
      <c r="C130" s="118"/>
      <c r="D130" s="118"/>
      <c r="E130" s="118"/>
      <c r="F130" s="118"/>
      <c r="G130" s="142" t="s">
        <v>79</v>
      </c>
      <c r="H130" s="132">
        <f t="shared" si="12"/>
        <v>1329316.6772700001</v>
      </c>
    </row>
    <row r="131" spans="2:11">
      <c r="B131" s="118"/>
      <c r="C131" s="118"/>
      <c r="D131" s="118"/>
      <c r="E131" s="118"/>
      <c r="F131" s="118"/>
      <c r="G131" s="144" t="s">
        <v>80</v>
      </c>
      <c r="H131" s="132">
        <f>-H140</f>
        <v>1329316.6772700001</v>
      </c>
    </row>
    <row r="132" spans="2:11">
      <c r="B132" s="116"/>
      <c r="C132" s="116"/>
      <c r="D132" s="116"/>
      <c r="E132" s="116"/>
      <c r="F132" s="133"/>
      <c r="G132" s="26" t="s">
        <v>133</v>
      </c>
      <c r="H132" s="134">
        <f>-H140</f>
        <v>1329316.6772700001</v>
      </c>
    </row>
    <row r="133" spans="2:11" s="139" customFormat="1">
      <c r="B133" s="19"/>
      <c r="C133" s="19"/>
      <c r="D133" s="19"/>
      <c r="E133" s="136"/>
      <c r="F133" s="137" t="s">
        <v>76</v>
      </c>
      <c r="G133" s="130" t="s">
        <v>115</v>
      </c>
      <c r="H133" s="138">
        <f t="shared" ref="H133" si="13">H135</f>
        <v>-1329316.6772700001</v>
      </c>
      <c r="J133" s="140"/>
      <c r="K133" s="141"/>
    </row>
    <row r="134" spans="2:11">
      <c r="B134" s="116"/>
      <c r="C134" s="116"/>
      <c r="D134" s="116"/>
      <c r="E134" s="116"/>
      <c r="F134" s="133"/>
      <c r="G134" s="121" t="s">
        <v>14</v>
      </c>
      <c r="H134" s="122"/>
    </row>
    <row r="135" spans="2:11" s="139" customFormat="1">
      <c r="B135" s="19"/>
      <c r="C135" s="19"/>
      <c r="D135" s="19"/>
      <c r="E135" s="19"/>
      <c r="F135" s="137"/>
      <c r="G135" s="130" t="s">
        <v>103</v>
      </c>
      <c r="H135" s="138">
        <f t="shared" ref="H135" si="14">H137</f>
        <v>-1329316.6772700001</v>
      </c>
      <c r="J135" s="140"/>
      <c r="K135" s="141"/>
    </row>
    <row r="136" spans="2:11">
      <c r="B136" s="116"/>
      <c r="C136" s="116"/>
      <c r="D136" s="116"/>
      <c r="E136" s="116"/>
      <c r="F136" s="133"/>
      <c r="G136" s="121" t="s">
        <v>13</v>
      </c>
      <c r="H136" s="122"/>
    </row>
    <row r="137" spans="2:11" s="139" customFormat="1">
      <c r="B137" s="119"/>
      <c r="C137" s="119"/>
      <c r="D137" s="119"/>
      <c r="E137" s="119"/>
      <c r="F137" s="119"/>
      <c r="G137" s="17" t="s">
        <v>15</v>
      </c>
      <c r="H137" s="138">
        <f t="shared" ref="H137:H138" si="15">H138</f>
        <v>-1329316.6772700001</v>
      </c>
      <c r="J137" s="140"/>
      <c r="K137" s="141"/>
    </row>
    <row r="138" spans="2:11">
      <c r="B138" s="118"/>
      <c r="C138" s="118"/>
      <c r="D138" s="118"/>
      <c r="E138" s="118"/>
      <c r="F138" s="118"/>
      <c r="G138" s="142" t="s">
        <v>79</v>
      </c>
      <c r="H138" s="132">
        <f t="shared" si="15"/>
        <v>-1329316.6772700001</v>
      </c>
    </row>
    <row r="139" spans="2:11" ht="17.25" customHeight="1">
      <c r="B139" s="118"/>
      <c r="C139" s="118"/>
      <c r="D139" s="118"/>
      <c r="E139" s="118"/>
      <c r="F139" s="118"/>
      <c r="G139" s="144" t="s">
        <v>80</v>
      </c>
      <c r="H139" s="132">
        <f>+H140</f>
        <v>-1329316.6772700001</v>
      </c>
    </row>
    <row r="140" spans="2:11">
      <c r="B140" s="116"/>
      <c r="C140" s="116"/>
      <c r="D140" s="116"/>
      <c r="E140" s="116"/>
      <c r="F140" s="133"/>
      <c r="G140" s="26" t="s">
        <v>133</v>
      </c>
      <c r="H140" s="134">
        <v>-1329316.6772700001</v>
      </c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rintOptions horizontalCentered="1"/>
  <pageMargins left="0.25" right="0.25" top="0.5" bottom="0.25" header="0.25" footer="0.25"/>
  <pageSetup paperSize="9" scale="80" fitToHeight="2" orientation="landscape" r:id="rId1"/>
  <rowBreaks count="1" manualBreakCount="1">
    <brk id="114" max="9" man="1"/>
  </rowBreaks>
  <ignoredErrors>
    <ignoredError sqref="B19:E19 B11:E17 F21 B133:F133 B115:F124" numberStoredAsText="1"/>
    <ignoredError sqref="H29 H38 H4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6"/>
  <sheetViews>
    <sheetView view="pageBreakPreview" zoomScaleNormal="100" zoomScaleSheetLayoutView="100" workbookViewId="0">
      <pane ySplit="9" topLeftCell="A34" activePane="bottomLeft" state="frozen"/>
      <selection activeCell="E70" sqref="E70:E75"/>
      <selection pane="bottomLeft" activeCell="G55" sqref="G55"/>
    </sheetView>
  </sheetViews>
  <sheetFormatPr defaultColWidth="9.140625" defaultRowHeight="17.25"/>
  <cols>
    <col min="1" max="1" width="0.85546875" style="13" customWidth="1"/>
    <col min="2" max="4" width="6.7109375" style="14" customWidth="1"/>
    <col min="5" max="6" width="11.28515625" style="14" customWidth="1"/>
    <col min="7" max="7" width="104.28515625" style="13" customWidth="1"/>
    <col min="8" max="8" width="30.7109375" style="13" customWidth="1"/>
    <col min="9" max="9" width="0.85546875" style="13" customWidth="1"/>
    <col min="10" max="10" width="8.140625" style="52" hidden="1" customWidth="1"/>
    <col min="11" max="11" width="5.85546875" style="54" customWidth="1"/>
    <col min="12" max="16384" width="9.140625" style="13"/>
  </cols>
  <sheetData>
    <row r="1" spans="2:11" s="76" customFormat="1" ht="20.100000000000001" customHeight="1">
      <c r="B1" s="413" t="s">
        <v>74</v>
      </c>
      <c r="C1" s="413"/>
      <c r="D1" s="413"/>
      <c r="E1" s="413"/>
      <c r="F1" s="413"/>
      <c r="G1" s="413"/>
      <c r="H1" s="413"/>
      <c r="J1" s="51"/>
      <c r="K1" s="177"/>
    </row>
    <row r="2" spans="2:11" s="7" customFormat="1" ht="20.100000000000001" customHeight="1">
      <c r="B2" s="387" t="s">
        <v>70</v>
      </c>
      <c r="C2" s="387"/>
      <c r="D2" s="387"/>
      <c r="E2" s="387"/>
      <c r="F2" s="387"/>
      <c r="G2" s="387"/>
      <c r="H2" s="387"/>
      <c r="J2" s="51"/>
      <c r="K2" s="177"/>
    </row>
    <row r="3" spans="2:11" s="7" customFormat="1" ht="20.100000000000001" customHeight="1">
      <c r="B3" s="387" t="s">
        <v>71</v>
      </c>
      <c r="C3" s="387"/>
      <c r="D3" s="387"/>
      <c r="E3" s="387"/>
      <c r="F3" s="387"/>
      <c r="G3" s="387"/>
      <c r="H3" s="387"/>
      <c r="J3" s="51"/>
      <c r="K3" s="177"/>
    </row>
    <row r="4" spans="2:11" s="76" customFormat="1" ht="15" customHeight="1">
      <c r="B4" s="8"/>
      <c r="C4" s="8"/>
      <c r="D4" s="8"/>
      <c r="E4" s="414"/>
      <c r="F4" s="414"/>
      <c r="G4" s="414"/>
      <c r="H4" s="414"/>
      <c r="J4" s="51"/>
      <c r="K4" s="177"/>
    </row>
    <row r="5" spans="2:11" s="76" customFormat="1" ht="20.100000000000001" customHeight="1">
      <c r="B5" s="389" t="s">
        <v>132</v>
      </c>
      <c r="C5" s="389"/>
      <c r="D5" s="389"/>
      <c r="E5" s="389"/>
      <c r="F5" s="389"/>
      <c r="G5" s="389"/>
      <c r="H5" s="389"/>
      <c r="J5" s="51"/>
      <c r="K5" s="177"/>
    </row>
    <row r="6" spans="2:11" ht="20.100000000000001" customHeight="1">
      <c r="B6" s="112"/>
      <c r="C6" s="112"/>
      <c r="D6" s="112"/>
      <c r="E6" s="112"/>
      <c r="F6" s="112"/>
      <c r="G6" s="113"/>
      <c r="H6" s="114" t="s">
        <v>46</v>
      </c>
    </row>
    <row r="7" spans="2:11" ht="60" customHeight="1">
      <c r="B7" s="415" t="s">
        <v>22</v>
      </c>
      <c r="C7" s="415"/>
      <c r="D7" s="415"/>
      <c r="E7" s="415" t="s">
        <v>21</v>
      </c>
      <c r="F7" s="415"/>
      <c r="G7" s="415" t="s">
        <v>61</v>
      </c>
      <c r="H7" s="22" t="s">
        <v>81</v>
      </c>
    </row>
    <row r="8" spans="2:11" ht="25.5" customHeight="1">
      <c r="B8" s="176" t="s">
        <v>52</v>
      </c>
      <c r="C8" s="176" t="s">
        <v>53</v>
      </c>
      <c r="D8" s="176" t="s">
        <v>54</v>
      </c>
      <c r="E8" s="176" t="s">
        <v>50</v>
      </c>
      <c r="F8" s="176" t="s">
        <v>51</v>
      </c>
      <c r="G8" s="415"/>
      <c r="H8" s="22" t="s">
        <v>49</v>
      </c>
    </row>
    <row r="9" spans="2:11" ht="15" customHeight="1">
      <c r="B9" s="176"/>
      <c r="C9" s="176"/>
      <c r="D9" s="176"/>
      <c r="E9" s="176"/>
      <c r="F9" s="176"/>
      <c r="G9" s="64" t="s">
        <v>64</v>
      </c>
      <c r="H9" s="31">
        <f>H10+H29</f>
        <v>0</v>
      </c>
    </row>
    <row r="10" spans="2:11" ht="15" customHeight="1">
      <c r="B10" s="19" t="s">
        <v>20</v>
      </c>
      <c r="C10" s="19"/>
      <c r="D10" s="19"/>
      <c r="E10" s="19"/>
      <c r="F10" s="19"/>
      <c r="G10" s="17" t="s">
        <v>19</v>
      </c>
      <c r="H10" s="31">
        <f t="shared" ref="H10" si="0">H12</f>
        <v>1329316.6772700001</v>
      </c>
    </row>
    <row r="11" spans="2:11" ht="15" customHeight="1">
      <c r="B11" s="176"/>
      <c r="C11" s="176"/>
      <c r="D11" s="176"/>
      <c r="E11" s="176"/>
      <c r="F11" s="176"/>
      <c r="G11" s="16" t="s">
        <v>17</v>
      </c>
      <c r="H11" s="30"/>
    </row>
    <row r="12" spans="2:11" ht="15" customHeight="1">
      <c r="B12" s="19"/>
      <c r="C12" s="19" t="s">
        <v>18</v>
      </c>
      <c r="D12" s="19"/>
      <c r="E12" s="19"/>
      <c r="F12" s="19"/>
      <c r="G12" s="17" t="s">
        <v>1</v>
      </c>
      <c r="H12" s="31">
        <f t="shared" ref="H12" si="1">H14</f>
        <v>1329316.6772700001</v>
      </c>
    </row>
    <row r="13" spans="2:11" ht="15" customHeight="1">
      <c r="B13" s="176"/>
      <c r="C13" s="176"/>
      <c r="D13" s="176"/>
      <c r="E13" s="176"/>
      <c r="F13" s="176"/>
      <c r="G13" s="16" t="s">
        <v>17</v>
      </c>
      <c r="H13" s="30"/>
    </row>
    <row r="14" spans="2:11" ht="15" customHeight="1">
      <c r="B14" s="19"/>
      <c r="C14" s="19"/>
      <c r="D14" s="19" t="s">
        <v>18</v>
      </c>
      <c r="E14" s="19"/>
      <c r="F14" s="19"/>
      <c r="G14" s="17" t="s">
        <v>1</v>
      </c>
      <c r="H14" s="31">
        <f t="shared" ref="H14" si="2">H16</f>
        <v>1329316.6772700001</v>
      </c>
    </row>
    <row r="15" spans="2:11" ht="15" customHeight="1">
      <c r="B15" s="176"/>
      <c r="C15" s="176"/>
      <c r="D15" s="176"/>
      <c r="E15" s="176"/>
      <c r="F15" s="176"/>
      <c r="G15" s="16" t="s">
        <v>17</v>
      </c>
      <c r="H15" s="30"/>
    </row>
    <row r="16" spans="2:11" ht="15" customHeight="1">
      <c r="B16" s="176"/>
      <c r="C16" s="176"/>
      <c r="D16" s="176"/>
      <c r="E16" s="176"/>
      <c r="F16" s="63"/>
      <c r="G16" s="17" t="s">
        <v>56</v>
      </c>
      <c r="H16" s="32">
        <f t="shared" ref="H16" si="3">H18</f>
        <v>1329316.6772700001</v>
      </c>
      <c r="J16" s="53"/>
      <c r="K16" s="55"/>
    </row>
    <row r="17" spans="2:11" ht="15" customHeight="1">
      <c r="B17" s="176"/>
      <c r="C17" s="176"/>
      <c r="D17" s="176"/>
      <c r="E17" s="176"/>
      <c r="F17" s="63"/>
      <c r="G17" s="16" t="s">
        <v>17</v>
      </c>
      <c r="H17" s="32"/>
      <c r="J17" s="53"/>
      <c r="K17" s="55"/>
    </row>
    <row r="18" spans="2:11" ht="15" customHeight="1">
      <c r="B18" s="176"/>
      <c r="C18" s="176"/>
      <c r="D18" s="176"/>
      <c r="E18" s="19" t="s">
        <v>16</v>
      </c>
      <c r="F18" s="19"/>
      <c r="G18" s="17" t="s">
        <v>29</v>
      </c>
      <c r="H18" s="31">
        <f>H20</f>
        <v>1329316.6772700001</v>
      </c>
      <c r="J18" s="53"/>
      <c r="K18" s="55"/>
    </row>
    <row r="19" spans="2:11" ht="15" customHeight="1">
      <c r="B19" s="176"/>
      <c r="C19" s="176"/>
      <c r="D19" s="176"/>
      <c r="E19" s="19"/>
      <c r="F19" s="19"/>
      <c r="G19" s="16" t="s">
        <v>17</v>
      </c>
      <c r="H19" s="31"/>
      <c r="J19" s="53"/>
      <c r="K19" s="55"/>
    </row>
    <row r="20" spans="2:11" ht="15" customHeight="1">
      <c r="B20" s="19"/>
      <c r="C20" s="19"/>
      <c r="D20" s="19"/>
      <c r="E20" s="19"/>
      <c r="F20" s="20">
        <v>31001</v>
      </c>
      <c r="G20" s="17" t="s">
        <v>35</v>
      </c>
      <c r="H20" s="31">
        <f>H22</f>
        <v>1329316.6772700001</v>
      </c>
    </row>
    <row r="21" spans="2:11" ht="15" customHeight="1">
      <c r="B21" s="176"/>
      <c r="C21" s="176"/>
      <c r="D21" s="176"/>
      <c r="E21" s="176"/>
      <c r="F21" s="63"/>
      <c r="G21" s="16" t="s">
        <v>14</v>
      </c>
      <c r="H21" s="30"/>
    </row>
    <row r="22" spans="2:11" ht="15" customHeight="1">
      <c r="B22" s="176"/>
      <c r="C22" s="176"/>
      <c r="D22" s="176"/>
      <c r="E22" s="176"/>
      <c r="F22" s="63"/>
      <c r="G22" s="17" t="s">
        <v>56</v>
      </c>
      <c r="H22" s="31">
        <f>H24</f>
        <v>1329316.6772700001</v>
      </c>
    </row>
    <row r="23" spans="2:11" ht="15" customHeight="1">
      <c r="B23" s="176"/>
      <c r="C23" s="176"/>
      <c r="D23" s="176"/>
      <c r="E23" s="176"/>
      <c r="F23" s="63"/>
      <c r="G23" s="16" t="s">
        <v>13</v>
      </c>
      <c r="H23" s="30"/>
    </row>
    <row r="24" spans="2:11" ht="15" customHeight="1">
      <c r="B24" s="176"/>
      <c r="C24" s="176"/>
      <c r="D24" s="176"/>
      <c r="E24" s="176"/>
      <c r="F24" s="63"/>
      <c r="G24" s="17" t="s">
        <v>15</v>
      </c>
      <c r="H24" s="31">
        <f t="shared" ref="H24" si="4">H25</f>
        <v>1329316.6772700001</v>
      </c>
    </row>
    <row r="25" spans="2:11" ht="15" customHeight="1">
      <c r="B25" s="176"/>
      <c r="C25" s="176"/>
      <c r="D25" s="176"/>
      <c r="E25" s="176"/>
      <c r="F25" s="63"/>
      <c r="G25" s="142" t="s">
        <v>36</v>
      </c>
      <c r="H25" s="143">
        <f>H26</f>
        <v>1329316.6772700001</v>
      </c>
    </row>
    <row r="26" spans="2:11" ht="15" customHeight="1">
      <c r="B26" s="176"/>
      <c r="C26" s="176"/>
      <c r="D26" s="176"/>
      <c r="E26" s="176"/>
      <c r="F26" s="18"/>
      <c r="G26" s="144" t="s">
        <v>37</v>
      </c>
      <c r="H26" s="145">
        <f>+H27</f>
        <v>1329316.6772700001</v>
      </c>
    </row>
    <row r="27" spans="2:11" ht="15" customHeight="1">
      <c r="B27" s="176"/>
      <c r="C27" s="176"/>
      <c r="D27" s="176"/>
      <c r="E27" s="176"/>
      <c r="F27" s="63"/>
      <c r="G27" s="146" t="s">
        <v>119</v>
      </c>
      <c r="H27" s="147">
        <f>SUM(H28:H28)</f>
        <v>1329316.6772700001</v>
      </c>
    </row>
    <row r="28" spans="2:11" ht="15" customHeight="1">
      <c r="B28" s="176"/>
      <c r="C28" s="176"/>
      <c r="D28" s="176"/>
      <c r="E28" s="176"/>
      <c r="F28" s="63"/>
      <c r="G28" s="21" t="s">
        <v>102</v>
      </c>
      <c r="H28" s="178">
        <f>-H46</f>
        <v>1329316.6772700001</v>
      </c>
      <c r="J28" s="135">
        <v>5112</v>
      </c>
    </row>
    <row r="29" spans="2:11" ht="13.5" customHeight="1">
      <c r="B29" s="19" t="s">
        <v>116</v>
      </c>
      <c r="C29" s="19"/>
      <c r="D29" s="19"/>
      <c r="E29" s="19"/>
      <c r="F29" s="19"/>
      <c r="G29" s="130" t="s">
        <v>117</v>
      </c>
      <c r="H29" s="131">
        <f t="shared" ref="H29" si="5">H31</f>
        <v>-1329316.6772700001</v>
      </c>
    </row>
    <row r="30" spans="2:11">
      <c r="B30" s="176"/>
      <c r="C30" s="176"/>
      <c r="D30" s="176"/>
      <c r="E30" s="176"/>
      <c r="F30" s="176"/>
      <c r="G30" s="121" t="s">
        <v>17</v>
      </c>
      <c r="H30" s="122"/>
    </row>
    <row r="31" spans="2:11" s="139" customFormat="1">
      <c r="B31" s="19"/>
      <c r="C31" s="19" t="s">
        <v>18</v>
      </c>
      <c r="D31" s="19"/>
      <c r="E31" s="19"/>
      <c r="F31" s="19"/>
      <c r="G31" s="130" t="s">
        <v>118</v>
      </c>
      <c r="H31" s="138">
        <f t="shared" ref="H31" si="6">H33</f>
        <v>-1329316.6772700001</v>
      </c>
      <c r="J31" s="140"/>
      <c r="K31" s="141"/>
    </row>
    <row r="32" spans="2:11">
      <c r="B32" s="176"/>
      <c r="C32" s="176"/>
      <c r="D32" s="176"/>
      <c r="E32" s="176"/>
      <c r="F32" s="176"/>
      <c r="G32" s="121" t="s">
        <v>17</v>
      </c>
      <c r="H32" s="122"/>
    </row>
    <row r="33" spans="2:11" s="139" customFormat="1">
      <c r="B33" s="19"/>
      <c r="C33" s="19"/>
      <c r="D33" s="19" t="s">
        <v>18</v>
      </c>
      <c r="E33" s="19"/>
      <c r="F33" s="19"/>
      <c r="G33" s="130" t="s">
        <v>115</v>
      </c>
      <c r="H33" s="138">
        <f t="shared" ref="H33" si="7">H35</f>
        <v>-1329316.6772700001</v>
      </c>
      <c r="J33" s="140"/>
      <c r="K33" s="141"/>
    </row>
    <row r="34" spans="2:11">
      <c r="B34" s="176"/>
      <c r="C34" s="176"/>
      <c r="D34" s="176"/>
      <c r="E34" s="176"/>
      <c r="F34" s="176"/>
      <c r="G34" s="121" t="s">
        <v>17</v>
      </c>
      <c r="H34" s="122"/>
    </row>
    <row r="35" spans="2:11" s="139" customFormat="1">
      <c r="B35" s="19"/>
      <c r="C35" s="19"/>
      <c r="D35" s="19"/>
      <c r="E35" s="19"/>
      <c r="F35" s="137"/>
      <c r="G35" s="130" t="s">
        <v>103</v>
      </c>
      <c r="H35" s="131">
        <f t="shared" ref="H35" si="8">H37</f>
        <v>-1329316.6772700001</v>
      </c>
      <c r="J35" s="140"/>
      <c r="K35" s="141"/>
    </row>
    <row r="36" spans="2:11">
      <c r="B36" s="176"/>
      <c r="C36" s="176"/>
      <c r="D36" s="176"/>
      <c r="E36" s="176"/>
      <c r="F36" s="176"/>
      <c r="G36" s="121" t="s">
        <v>17</v>
      </c>
      <c r="H36" s="122"/>
    </row>
    <row r="37" spans="2:11" s="139" customFormat="1">
      <c r="B37" s="19"/>
      <c r="C37" s="19"/>
      <c r="D37" s="19"/>
      <c r="E37" s="19" t="s">
        <v>104</v>
      </c>
      <c r="F37" s="19"/>
      <c r="G37" s="130" t="s">
        <v>115</v>
      </c>
      <c r="H37" s="131">
        <f>H39</f>
        <v>-1329316.6772700001</v>
      </c>
      <c r="J37" s="140"/>
      <c r="K37" s="141"/>
    </row>
    <row r="38" spans="2:11">
      <c r="B38" s="176"/>
      <c r="C38" s="176"/>
      <c r="D38" s="176"/>
      <c r="E38" s="176"/>
      <c r="F38" s="176"/>
      <c r="G38" s="121" t="s">
        <v>17</v>
      </c>
      <c r="H38" s="122"/>
    </row>
    <row r="39" spans="2:11" s="139" customFormat="1">
      <c r="B39" s="19"/>
      <c r="C39" s="19"/>
      <c r="D39" s="19"/>
      <c r="E39" s="136"/>
      <c r="F39" s="137" t="s">
        <v>76</v>
      </c>
      <c r="G39" s="130" t="s">
        <v>115</v>
      </c>
      <c r="H39" s="138">
        <f t="shared" ref="H39" si="9">H41</f>
        <v>-1329316.6772700001</v>
      </c>
      <c r="J39" s="140"/>
      <c r="K39" s="141"/>
    </row>
    <row r="40" spans="2:11">
      <c r="B40" s="176"/>
      <c r="C40" s="176"/>
      <c r="D40" s="176"/>
      <c r="E40" s="176"/>
      <c r="F40" s="133"/>
      <c r="G40" s="121" t="s">
        <v>14</v>
      </c>
      <c r="H40" s="122"/>
    </row>
    <row r="41" spans="2:11" s="139" customFormat="1">
      <c r="B41" s="19"/>
      <c r="C41" s="19"/>
      <c r="D41" s="19"/>
      <c r="E41" s="19"/>
      <c r="F41" s="137"/>
      <c r="G41" s="130" t="s">
        <v>103</v>
      </c>
      <c r="H41" s="138">
        <f t="shared" ref="H41" si="10">H43</f>
        <v>-1329316.6772700001</v>
      </c>
      <c r="J41" s="140"/>
      <c r="K41" s="141"/>
    </row>
    <row r="42" spans="2:11">
      <c r="B42" s="176"/>
      <c r="C42" s="176"/>
      <c r="D42" s="176"/>
      <c r="E42" s="176"/>
      <c r="F42" s="133"/>
      <c r="G42" s="121" t="s">
        <v>13</v>
      </c>
      <c r="H42" s="122"/>
    </row>
    <row r="43" spans="2:11" s="139" customFormat="1">
      <c r="B43" s="175"/>
      <c r="C43" s="175"/>
      <c r="D43" s="175"/>
      <c r="E43" s="175"/>
      <c r="F43" s="175"/>
      <c r="G43" s="130" t="s">
        <v>15</v>
      </c>
      <c r="H43" s="138">
        <f t="shared" ref="H43:H44" si="11">H44</f>
        <v>-1329316.6772700001</v>
      </c>
      <c r="J43" s="140"/>
      <c r="K43" s="141"/>
    </row>
    <row r="44" spans="2:11">
      <c r="B44" s="118"/>
      <c r="C44" s="118"/>
      <c r="D44" s="118"/>
      <c r="E44" s="118"/>
      <c r="F44" s="118"/>
      <c r="G44" s="142" t="s">
        <v>79</v>
      </c>
      <c r="H44" s="132">
        <f t="shared" si="11"/>
        <v>-1329316.6772700001</v>
      </c>
    </row>
    <row r="45" spans="2:11">
      <c r="B45" s="118"/>
      <c r="C45" s="118"/>
      <c r="D45" s="118"/>
      <c r="E45" s="118"/>
      <c r="F45" s="118"/>
      <c r="G45" s="144" t="s">
        <v>80</v>
      </c>
      <c r="H45" s="132">
        <f>H46</f>
        <v>-1329316.6772700001</v>
      </c>
    </row>
    <row r="46" spans="2:11">
      <c r="B46" s="176"/>
      <c r="C46" s="176"/>
      <c r="D46" s="176"/>
      <c r="E46" s="176"/>
      <c r="F46" s="133"/>
      <c r="G46" s="26" t="s">
        <v>133</v>
      </c>
      <c r="H46" s="134">
        <v>-1329316.6772700001</v>
      </c>
    </row>
  </sheetData>
  <mergeCells count="8">
    <mergeCell ref="B7:D7"/>
    <mergeCell ref="E7:F7"/>
    <mergeCell ref="G7:G8"/>
    <mergeCell ref="B1:H1"/>
    <mergeCell ref="B2:H2"/>
    <mergeCell ref="B3:H3"/>
    <mergeCell ref="E4:H4"/>
    <mergeCell ref="B5:H5"/>
  </mergeCells>
  <printOptions horizontalCentered="1"/>
  <pageMargins left="0.25" right="0.25" top="0.5" bottom="0.25" header="0.25" footer="0.25"/>
  <pageSetup paperSize="9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view="pageBreakPreview" zoomScale="110" zoomScaleNormal="120" zoomScaleSheetLayoutView="110" workbookViewId="0">
      <selection activeCell="D27" sqref="D27"/>
    </sheetView>
  </sheetViews>
  <sheetFormatPr defaultColWidth="9.140625" defaultRowHeight="16.5"/>
  <cols>
    <col min="1" max="1" width="0.85546875" style="33" customWidth="1"/>
    <col min="2" max="3" width="10" style="37" customWidth="1"/>
    <col min="4" max="4" width="78.42578125" style="33" customWidth="1"/>
    <col min="5" max="5" width="32.7109375" style="47" customWidth="1"/>
    <col min="6" max="6" width="0.85546875" style="33" customWidth="1"/>
    <col min="7" max="7" width="16.42578125" style="34" bestFit="1" customWidth="1"/>
    <col min="8" max="9" width="18.28515625" style="34" bestFit="1" customWidth="1"/>
    <col min="10" max="10" width="18.5703125" style="34" bestFit="1" customWidth="1"/>
    <col min="11" max="11" width="16.42578125" style="33" customWidth="1"/>
    <col min="12" max="16384" width="9.140625" style="33"/>
  </cols>
  <sheetData>
    <row r="1" spans="2:10" ht="17.25" customHeight="1">
      <c r="B1" s="418" t="s">
        <v>73</v>
      </c>
      <c r="C1" s="418"/>
      <c r="D1" s="418"/>
      <c r="E1" s="418"/>
    </row>
    <row r="2" spans="2:10">
      <c r="B2" s="419" t="str">
        <f>'Հ-3 և 4'!B2</f>
        <v>ՀՀ կառավարության 2024 թվականի</v>
      </c>
      <c r="C2" s="419"/>
      <c r="D2" s="419"/>
      <c r="E2" s="419"/>
    </row>
    <row r="3" spans="2:10" ht="17.25" customHeight="1">
      <c r="B3" s="419" t="str">
        <f>'Հ-3 և 4'!B3</f>
        <v>______________ ի N ___ -Ն որոշման</v>
      </c>
      <c r="C3" s="419"/>
      <c r="D3" s="419"/>
      <c r="E3" s="419"/>
    </row>
    <row r="4" spans="2:10">
      <c r="B4" s="418"/>
      <c r="C4" s="418"/>
      <c r="D4" s="418"/>
      <c r="E4" s="418"/>
    </row>
    <row r="5" spans="2:10" ht="20.100000000000001" customHeight="1">
      <c r="B5" s="420" t="str">
        <f>'Հ-3 և 4'!B5:H5</f>
        <v>ՀԱՅԱՍՏԱՆԻ ՀԱՆՐԱՊԵՏՈՒԹՅԱՆ ԿԱՌԱՎԱՐՈՒԹՅԱՆ 2023 ԹՎԱԿԱՆԻ ԴԵԿՏԵՄԲԵՐԻ 28-Ի N 2323-Ն</v>
      </c>
      <c r="C5" s="420"/>
      <c r="D5" s="420"/>
      <c r="E5" s="420"/>
    </row>
    <row r="6" spans="2:10" ht="20.100000000000001" customHeight="1">
      <c r="B6" s="420" t="s">
        <v>65</v>
      </c>
      <c r="C6" s="420"/>
      <c r="D6" s="420"/>
      <c r="E6" s="420"/>
    </row>
    <row r="7" spans="2:10">
      <c r="B7" s="35"/>
      <c r="C7" s="35"/>
      <c r="D7" s="3"/>
      <c r="E7" s="36" t="s">
        <v>46</v>
      </c>
    </row>
    <row r="8" spans="2:10" s="37" customFormat="1" ht="62.45" customHeight="1">
      <c r="B8" s="416" t="s">
        <v>41</v>
      </c>
      <c r="C8" s="416"/>
      <c r="D8" s="417" t="s">
        <v>42</v>
      </c>
      <c r="E8" s="22" t="s">
        <v>86</v>
      </c>
      <c r="G8" s="38"/>
      <c r="H8" s="38"/>
      <c r="I8" s="38"/>
      <c r="J8" s="38"/>
    </row>
    <row r="9" spans="2:10" s="37" customFormat="1" ht="35.1" customHeight="1">
      <c r="B9" s="39" t="s">
        <v>50</v>
      </c>
      <c r="C9" s="39" t="s">
        <v>55</v>
      </c>
      <c r="D9" s="417"/>
      <c r="E9" s="22" t="s">
        <v>49</v>
      </c>
      <c r="G9" s="38"/>
      <c r="H9" s="38"/>
      <c r="I9" s="38"/>
      <c r="J9" s="38"/>
    </row>
    <row r="10" spans="2:10" s="37" customFormat="1" ht="20.100000000000001" customHeight="1">
      <c r="B10" s="11"/>
      <c r="C10" s="11"/>
      <c r="D10" s="68" t="s">
        <v>43</v>
      </c>
      <c r="E10" s="67">
        <f>E12</f>
        <v>27237787.989023902</v>
      </c>
      <c r="G10" s="38"/>
      <c r="H10" s="38"/>
      <c r="I10" s="38"/>
      <c r="J10" s="38"/>
    </row>
    <row r="11" spans="2:10" ht="20.100000000000001" customHeight="1">
      <c r="B11" s="11"/>
      <c r="C11" s="11"/>
      <c r="D11" s="170" t="s">
        <v>44</v>
      </c>
      <c r="E11" s="41"/>
    </row>
    <row r="12" spans="2:10" s="37" customFormat="1" ht="20.100000000000001" customHeight="1">
      <c r="B12" s="4"/>
      <c r="C12" s="12"/>
      <c r="D12" s="66" t="s">
        <v>56</v>
      </c>
      <c r="E12" s="67">
        <f t="shared" ref="E12" si="0">E14</f>
        <v>27237787.989023902</v>
      </c>
      <c r="G12" s="38"/>
      <c r="H12" s="38"/>
      <c r="I12" s="38"/>
      <c r="J12" s="38"/>
    </row>
    <row r="13" spans="2:10" s="37" customFormat="1" ht="20.100000000000001" customHeight="1">
      <c r="B13" s="4"/>
      <c r="C13" s="4"/>
      <c r="D13" s="5" t="s">
        <v>34</v>
      </c>
      <c r="E13" s="40"/>
      <c r="G13" s="38"/>
      <c r="H13" s="38"/>
      <c r="I13" s="38"/>
      <c r="J13" s="38"/>
    </row>
    <row r="14" spans="2:10" s="42" customFormat="1" ht="20.100000000000001" customHeight="1">
      <c r="B14" s="4">
        <v>1169</v>
      </c>
      <c r="C14" s="4">
        <v>31001</v>
      </c>
      <c r="D14" s="5" t="s">
        <v>38</v>
      </c>
      <c r="E14" s="40">
        <f t="shared" ref="E14" si="1">E16</f>
        <v>27237787.989023902</v>
      </c>
      <c r="G14" s="43"/>
      <c r="H14" s="43"/>
      <c r="I14" s="43"/>
      <c r="J14" s="43"/>
    </row>
    <row r="15" spans="2:10" s="42" customFormat="1" ht="20.100000000000001" customHeight="1">
      <c r="B15" s="4"/>
      <c r="C15" s="4"/>
      <c r="D15" s="4" t="s">
        <v>45</v>
      </c>
      <c r="E15" s="40"/>
      <c r="G15" s="43"/>
      <c r="H15" s="43"/>
      <c r="I15" s="43"/>
      <c r="J15" s="43"/>
    </row>
    <row r="16" spans="2:10" s="45" customFormat="1" ht="20.100000000000001" customHeight="1">
      <c r="B16" s="44"/>
      <c r="C16" s="44"/>
      <c r="D16" s="6" t="s">
        <v>0</v>
      </c>
      <c r="E16" s="174">
        <f>'Հ-3 և 4'!H50</f>
        <v>27237787.989023902</v>
      </c>
      <c r="G16" s="46"/>
      <c r="H16" s="46"/>
      <c r="I16" s="46"/>
      <c r="J16" s="46"/>
    </row>
  </sheetData>
  <mergeCells count="8">
    <mergeCell ref="B8:C8"/>
    <mergeCell ref="D8:D9"/>
    <mergeCell ref="B1:E1"/>
    <mergeCell ref="B2:E2"/>
    <mergeCell ref="B3:E3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4"/>
  <sheetViews>
    <sheetView view="pageBreakPreview" zoomScaleNormal="100" zoomScaleSheetLayoutView="100" workbookViewId="0">
      <selection activeCell="C92" sqref="C92"/>
    </sheetView>
  </sheetViews>
  <sheetFormatPr defaultColWidth="9.140625" defaultRowHeight="13.5"/>
  <cols>
    <col min="1" max="1" width="0.85546875" style="10" customWidth="1"/>
    <col min="2" max="2" width="60.7109375" style="10" customWidth="1"/>
    <col min="3" max="3" width="90.7109375" style="10" customWidth="1"/>
    <col min="4" max="4" width="30.7109375" style="10" customWidth="1"/>
    <col min="5" max="5" width="0.85546875" style="10" customWidth="1"/>
    <col min="6" max="6" width="49.85546875" style="10" customWidth="1"/>
    <col min="7" max="16384" width="9.140625" style="10"/>
  </cols>
  <sheetData>
    <row r="1" spans="2:7" ht="20.100000000000001" customHeight="1">
      <c r="B1" s="431" t="s">
        <v>89</v>
      </c>
      <c r="C1" s="431"/>
      <c r="D1" s="431"/>
    </row>
    <row r="2" spans="2:7" ht="20.100000000000001" customHeight="1">
      <c r="B2" s="432" t="str">
        <f>'Հ-3 և 4'!B2</f>
        <v>ՀՀ կառավարության 2024 թվականի</v>
      </c>
      <c r="C2" s="432"/>
      <c r="D2" s="432"/>
    </row>
    <row r="3" spans="2:7" ht="20.100000000000001" customHeight="1">
      <c r="B3" s="432" t="str">
        <f>'Հ-3 և 4'!B3</f>
        <v>______________ ի N ___ -Ն որոշման</v>
      </c>
      <c r="C3" s="432"/>
      <c r="D3" s="432"/>
    </row>
    <row r="4" spans="2:7" ht="9.9499999999999993" customHeight="1">
      <c r="C4" s="433"/>
      <c r="D4" s="433"/>
    </row>
    <row r="5" spans="2:7" ht="20.100000000000001" customHeight="1">
      <c r="B5" s="434" t="str">
        <f>+'Հ-3 և 4'!B5:H5</f>
        <v>ՀԱՅԱՍՏԱՆԻ ՀԱՆՐԱՊԵՏՈՒԹՅԱՆ ԿԱՌԱՎԱՐՈՒԹՅԱՆ 2023 ԹՎԱԿԱՆԻ ԴԵԿՏԵՄԲԵՐԻ 28-Ի N 2323-Ն</v>
      </c>
      <c r="C5" s="434"/>
      <c r="D5" s="434"/>
    </row>
    <row r="6" spans="2:7" ht="20.100000000000001" customHeight="1">
      <c r="B6" s="434" t="s">
        <v>129</v>
      </c>
      <c r="C6" s="434"/>
      <c r="D6" s="434"/>
    </row>
    <row r="7" spans="2:7" ht="9.9499999999999993" customHeight="1">
      <c r="B7" s="50"/>
      <c r="C7" s="50"/>
      <c r="D7" s="50"/>
    </row>
    <row r="8" spans="2:7" ht="20.100000000000001" customHeight="1">
      <c r="B8" s="434" t="s">
        <v>4</v>
      </c>
      <c r="C8" s="434"/>
      <c r="D8" s="434"/>
    </row>
    <row r="9" spans="2:7" ht="9.9499999999999993" customHeight="1">
      <c r="B9" s="171"/>
      <c r="C9" s="171"/>
      <c r="D9" s="171"/>
    </row>
    <row r="10" spans="2:7" s="57" customFormat="1" ht="20.100000000000001" customHeight="1">
      <c r="B10" s="435" t="s">
        <v>47</v>
      </c>
      <c r="C10" s="435"/>
      <c r="D10" s="435"/>
      <c r="E10" s="56"/>
      <c r="F10" s="56"/>
      <c r="G10" s="56"/>
    </row>
    <row r="11" spans="2:7" ht="9.9499999999999993" customHeight="1">
      <c r="B11" s="172"/>
      <c r="C11" s="172"/>
      <c r="D11" s="172"/>
    </row>
    <row r="12" spans="2:7" ht="20.100000000000001" customHeight="1">
      <c r="B12" s="167" t="s">
        <v>12</v>
      </c>
      <c r="C12" s="167" t="s">
        <v>63</v>
      </c>
      <c r="D12" s="150"/>
    </row>
    <row r="13" spans="2:7" ht="20.100000000000001" customHeight="1">
      <c r="B13" s="168" t="s">
        <v>9</v>
      </c>
      <c r="C13" s="169" t="s">
        <v>62</v>
      </c>
      <c r="D13" s="150"/>
    </row>
    <row r="14" spans="2:7" ht="9.9499999999999993" customHeight="1">
      <c r="B14" s="173"/>
      <c r="C14" s="150"/>
      <c r="D14" s="150"/>
    </row>
    <row r="15" spans="2:7" ht="20.100000000000001" customHeight="1">
      <c r="B15" s="421" t="s">
        <v>11</v>
      </c>
      <c r="C15" s="421"/>
      <c r="D15" s="7"/>
    </row>
    <row r="16" spans="2:7" s="71" customFormat="1" ht="11.25" customHeight="1">
      <c r="B16" s="72"/>
      <c r="C16" s="72"/>
      <c r="D16" s="7"/>
    </row>
    <row r="17" spans="2:6" s="71" customFormat="1" ht="50.1" customHeight="1">
      <c r="B17" s="23" t="s">
        <v>10</v>
      </c>
      <c r="C17" s="24">
        <v>1169</v>
      </c>
      <c r="D17" s="22" t="s">
        <v>134</v>
      </c>
    </row>
    <row r="18" spans="2:6" s="71" customFormat="1" ht="20.100000000000001" customHeight="1">
      <c r="B18" s="23" t="s">
        <v>8</v>
      </c>
      <c r="C18" s="24">
        <v>11001</v>
      </c>
      <c r="D18" s="22" t="s">
        <v>49</v>
      </c>
    </row>
    <row r="19" spans="2:6" s="71" customFormat="1" ht="20.100000000000001" customHeight="1">
      <c r="B19" s="23" t="s">
        <v>7</v>
      </c>
      <c r="C19" s="24" t="s">
        <v>83</v>
      </c>
      <c r="D19" s="26"/>
    </row>
    <row r="20" spans="2:6" s="71" customFormat="1" ht="20.100000000000001" customHeight="1">
      <c r="B20" s="23" t="s">
        <v>6</v>
      </c>
      <c r="C20" s="25" t="s">
        <v>84</v>
      </c>
      <c r="D20" s="26"/>
    </row>
    <row r="21" spans="2:6" s="71" customFormat="1" ht="20.100000000000001" customHeight="1">
      <c r="B21" s="23" t="s">
        <v>5</v>
      </c>
      <c r="C21" s="24" t="s">
        <v>85</v>
      </c>
      <c r="D21" s="26"/>
    </row>
    <row r="22" spans="2:6" s="71" customFormat="1" ht="20.100000000000001" customHeight="1">
      <c r="B22" s="23" t="s">
        <v>88</v>
      </c>
      <c r="C22" s="16" t="s">
        <v>57</v>
      </c>
      <c r="D22" s="26"/>
    </row>
    <row r="23" spans="2:6" s="71" customFormat="1" ht="20.100000000000001" customHeight="1">
      <c r="B23" s="422" t="s">
        <v>3</v>
      </c>
      <c r="C23" s="423"/>
      <c r="D23" s="26"/>
    </row>
    <row r="24" spans="2:6" s="71" customFormat="1" ht="20.100000000000001" customHeight="1">
      <c r="B24" s="429" t="s">
        <v>68</v>
      </c>
      <c r="C24" s="430"/>
      <c r="D24" s="26"/>
    </row>
    <row r="25" spans="2:6" s="71" customFormat="1" ht="20.100000000000001" customHeight="1">
      <c r="B25" s="424" t="s">
        <v>2</v>
      </c>
      <c r="C25" s="425"/>
      <c r="D25" s="65">
        <f>+'Հ-3 և 4'!H21</f>
        <v>-26741770.676263906</v>
      </c>
      <c r="F25" s="356"/>
    </row>
    <row r="26" spans="2:6" ht="9.9499999999999993" customHeight="1">
      <c r="B26" s="7"/>
      <c r="C26" s="7"/>
      <c r="D26" s="15"/>
    </row>
    <row r="27" spans="2:6" ht="50.1" customHeight="1">
      <c r="B27" s="23" t="s">
        <v>10</v>
      </c>
      <c r="C27" s="24">
        <v>1169</v>
      </c>
      <c r="D27" s="22" t="s">
        <v>135</v>
      </c>
    </row>
    <row r="28" spans="2:6" ht="20.100000000000001" customHeight="1">
      <c r="B28" s="23" t="s">
        <v>8</v>
      </c>
      <c r="C28" s="24">
        <v>31001</v>
      </c>
      <c r="D28" s="22" t="s">
        <v>49</v>
      </c>
    </row>
    <row r="29" spans="2:6" ht="20.100000000000001" customHeight="1">
      <c r="B29" s="23" t="s">
        <v>7</v>
      </c>
      <c r="C29" s="24" t="s">
        <v>38</v>
      </c>
      <c r="D29" s="26"/>
    </row>
    <row r="30" spans="2:6" ht="39.950000000000003" customHeight="1">
      <c r="B30" s="23" t="s">
        <v>6</v>
      </c>
      <c r="C30" s="25" t="s">
        <v>39</v>
      </c>
      <c r="D30" s="26"/>
    </row>
    <row r="31" spans="2:6" ht="20.100000000000001" customHeight="1">
      <c r="B31" s="23" t="s">
        <v>5</v>
      </c>
      <c r="C31" s="24" t="s">
        <v>40</v>
      </c>
      <c r="D31" s="26"/>
    </row>
    <row r="32" spans="2:6" ht="20.100000000000001" customHeight="1">
      <c r="B32" s="23" t="s">
        <v>72</v>
      </c>
      <c r="C32" s="16" t="s">
        <v>57</v>
      </c>
      <c r="D32" s="26"/>
    </row>
    <row r="33" spans="2:6" ht="20.100000000000001" customHeight="1">
      <c r="B33" s="422" t="s">
        <v>3</v>
      </c>
      <c r="C33" s="423"/>
      <c r="D33" s="26"/>
    </row>
    <row r="34" spans="2:6" ht="20.100000000000001" customHeight="1">
      <c r="B34" s="429" t="s">
        <v>68</v>
      </c>
      <c r="C34" s="430"/>
      <c r="D34" s="26"/>
    </row>
    <row r="35" spans="2:6" ht="20.100000000000001" customHeight="1">
      <c r="B35" s="424" t="s">
        <v>2</v>
      </c>
      <c r="C35" s="425"/>
      <c r="D35" s="65">
        <f>'Հ-3 և 4'!H50</f>
        <v>27237787.989023902</v>
      </c>
      <c r="F35" s="356"/>
    </row>
    <row r="36" spans="2:6" s="314" customFormat="1" ht="9.9499999999999993" customHeight="1">
      <c r="B36" s="7"/>
      <c r="C36" s="7"/>
      <c r="D36" s="15"/>
    </row>
    <row r="37" spans="2:6" s="314" customFormat="1" ht="20.100000000000001" customHeight="1">
      <c r="B37" s="337" t="s">
        <v>12</v>
      </c>
      <c r="C37" s="337" t="s">
        <v>63</v>
      </c>
      <c r="D37" s="7"/>
    </row>
    <row r="38" spans="2:6" s="314" customFormat="1" ht="20.100000000000001" customHeight="1">
      <c r="B38" s="338">
        <v>1204</v>
      </c>
      <c r="C38" s="339" t="s">
        <v>1564</v>
      </c>
      <c r="D38" s="7"/>
    </row>
    <row r="39" spans="2:6" s="314" customFormat="1" ht="9.9499999999999993" customHeight="1">
      <c r="B39" s="340"/>
      <c r="C39" s="7"/>
      <c r="D39" s="7"/>
    </row>
    <row r="40" spans="2:6" s="314" customFormat="1" ht="20.100000000000001" customHeight="1">
      <c r="B40" s="421" t="s">
        <v>11</v>
      </c>
      <c r="C40" s="421"/>
      <c r="D40" s="7"/>
    </row>
    <row r="41" spans="2:6" s="314" customFormat="1" ht="9.9499999999999993" customHeight="1">
      <c r="B41" s="7"/>
      <c r="C41" s="7"/>
      <c r="D41" s="15"/>
    </row>
    <row r="42" spans="2:6" s="314" customFormat="1" ht="50.1" customHeight="1">
      <c r="B42" s="23" t="s">
        <v>10</v>
      </c>
      <c r="C42" s="24">
        <v>1204</v>
      </c>
      <c r="D42" s="313" t="s">
        <v>1565</v>
      </c>
    </row>
    <row r="43" spans="2:6" s="314" customFormat="1" ht="20.100000000000001" customHeight="1">
      <c r="B43" s="23" t="s">
        <v>8</v>
      </c>
      <c r="C43" s="24">
        <v>11001</v>
      </c>
      <c r="D43" s="315" t="s">
        <v>49</v>
      </c>
    </row>
    <row r="44" spans="2:6" s="314" customFormat="1" ht="33.950000000000003" customHeight="1">
      <c r="B44" s="23" t="s">
        <v>7</v>
      </c>
      <c r="C44" s="24" t="s">
        <v>1566</v>
      </c>
      <c r="D44" s="26"/>
    </row>
    <row r="45" spans="2:6" s="314" customFormat="1" ht="33.950000000000003" customHeight="1">
      <c r="B45" s="23" t="s">
        <v>6</v>
      </c>
      <c r="C45" s="25" t="s">
        <v>1567</v>
      </c>
      <c r="D45" s="26"/>
    </row>
    <row r="46" spans="2:6" s="314" customFormat="1" ht="33.950000000000003" customHeight="1">
      <c r="B46" s="23" t="s">
        <v>5</v>
      </c>
      <c r="C46" s="24" t="s">
        <v>127</v>
      </c>
      <c r="D46" s="26"/>
    </row>
    <row r="47" spans="2:6" s="314" customFormat="1" ht="33.950000000000003" customHeight="1">
      <c r="B47" s="23" t="s">
        <v>88</v>
      </c>
      <c r="C47" s="16" t="s">
        <v>1568</v>
      </c>
      <c r="D47" s="26"/>
    </row>
    <row r="48" spans="2:6" s="314" customFormat="1" ht="20.100000000000001" customHeight="1">
      <c r="B48" s="422" t="s">
        <v>3</v>
      </c>
      <c r="C48" s="423"/>
      <c r="D48" s="26"/>
    </row>
    <row r="49" spans="2:6" s="314" customFormat="1" ht="20.100000000000001" customHeight="1">
      <c r="B49" s="424" t="s">
        <v>2</v>
      </c>
      <c r="C49" s="425"/>
      <c r="D49" s="341">
        <f>'Հ-3 և 4'!H89</f>
        <v>-107100</v>
      </c>
      <c r="F49" s="356"/>
    </row>
    <row r="50" spans="2:6" s="314" customFormat="1" ht="9.9499999999999993" customHeight="1"/>
    <row r="51" spans="2:6" s="314" customFormat="1" ht="20.100000000000001" customHeight="1">
      <c r="B51" s="421" t="s">
        <v>11</v>
      </c>
      <c r="C51" s="421"/>
      <c r="D51" s="7"/>
    </row>
    <row r="52" spans="2:6" s="314" customFormat="1" ht="9.9499999999999993" customHeight="1">
      <c r="B52" s="7"/>
      <c r="C52" s="7"/>
      <c r="D52" s="15"/>
    </row>
    <row r="53" spans="2:6" s="314" customFormat="1" ht="50.1" customHeight="1">
      <c r="B53" s="23" t="s">
        <v>10</v>
      </c>
      <c r="C53" s="24">
        <v>1204</v>
      </c>
      <c r="D53" s="313" t="s">
        <v>1565</v>
      </c>
    </row>
    <row r="54" spans="2:6" s="314" customFormat="1" ht="20.100000000000001" customHeight="1">
      <c r="B54" s="23" t="s">
        <v>8</v>
      </c>
      <c r="C54" s="24">
        <v>11003</v>
      </c>
      <c r="D54" s="315" t="s">
        <v>49</v>
      </c>
    </row>
    <row r="55" spans="2:6" s="314" customFormat="1" ht="32.1" customHeight="1">
      <c r="B55" s="23" t="s">
        <v>7</v>
      </c>
      <c r="C55" s="24" t="s">
        <v>1569</v>
      </c>
      <c r="D55" s="26"/>
    </row>
    <row r="56" spans="2:6" s="314" customFormat="1" ht="32.1" customHeight="1">
      <c r="B56" s="23" t="s">
        <v>6</v>
      </c>
      <c r="C56" s="25" t="s">
        <v>1570</v>
      </c>
      <c r="D56" s="26"/>
    </row>
    <row r="57" spans="2:6" s="314" customFormat="1" ht="32.1" customHeight="1">
      <c r="B57" s="23" t="s">
        <v>5</v>
      </c>
      <c r="C57" s="16" t="s">
        <v>127</v>
      </c>
      <c r="D57" s="26"/>
    </row>
    <row r="58" spans="2:6" s="314" customFormat="1" ht="32.1" customHeight="1">
      <c r="B58" s="23" t="s">
        <v>1571</v>
      </c>
      <c r="C58" s="16" t="s">
        <v>1568</v>
      </c>
      <c r="D58" s="26"/>
    </row>
    <row r="59" spans="2:6" s="314" customFormat="1" ht="20.100000000000001" customHeight="1">
      <c r="B59" s="422" t="s">
        <v>3</v>
      </c>
      <c r="C59" s="423"/>
      <c r="D59" s="26"/>
    </row>
    <row r="60" spans="2:6" s="314" customFormat="1" ht="20.100000000000001" customHeight="1">
      <c r="B60" s="424" t="s">
        <v>2</v>
      </c>
      <c r="C60" s="425"/>
      <c r="D60" s="341">
        <f>'Հ-3 և 4'!H106</f>
        <v>-22643</v>
      </c>
      <c r="F60" s="356"/>
    </row>
    <row r="61" spans="2:6" s="314" customFormat="1" ht="9.9499999999999993" customHeight="1">
      <c r="B61" s="180"/>
      <c r="C61" s="180"/>
      <c r="D61" s="342"/>
    </row>
    <row r="62" spans="2:6" s="314" customFormat="1" ht="20.100000000000001" customHeight="1">
      <c r="B62" s="421" t="s">
        <v>11</v>
      </c>
      <c r="C62" s="421"/>
      <c r="D62" s="7"/>
    </row>
    <row r="63" spans="2:6" s="314" customFormat="1" ht="9.9499999999999993" customHeight="1">
      <c r="B63" s="7"/>
      <c r="C63" s="7"/>
      <c r="D63" s="15"/>
    </row>
    <row r="64" spans="2:6" s="314" customFormat="1" ht="50.1" customHeight="1">
      <c r="B64" s="23" t="s">
        <v>10</v>
      </c>
      <c r="C64" s="24">
        <v>1204</v>
      </c>
      <c r="D64" s="313" t="s">
        <v>1565</v>
      </c>
    </row>
    <row r="65" spans="2:6" s="314" customFormat="1" ht="23.25" customHeight="1">
      <c r="B65" s="23" t="s">
        <v>8</v>
      </c>
      <c r="C65" s="24">
        <v>11004</v>
      </c>
      <c r="D65" s="315" t="s">
        <v>49</v>
      </c>
    </row>
    <row r="66" spans="2:6" s="314" customFormat="1" ht="33.950000000000003" customHeight="1">
      <c r="B66" s="23" t="s">
        <v>7</v>
      </c>
      <c r="C66" s="24" t="s">
        <v>1572</v>
      </c>
      <c r="D66" s="26"/>
    </row>
    <row r="67" spans="2:6" s="314" customFormat="1" ht="33.950000000000003" customHeight="1">
      <c r="B67" s="23" t="s">
        <v>6</v>
      </c>
      <c r="C67" s="25" t="s">
        <v>1573</v>
      </c>
      <c r="D67" s="26"/>
    </row>
    <row r="68" spans="2:6" s="314" customFormat="1" ht="33.950000000000003" customHeight="1">
      <c r="B68" s="23" t="s">
        <v>5</v>
      </c>
      <c r="C68" s="16" t="s">
        <v>127</v>
      </c>
      <c r="D68" s="26"/>
    </row>
    <row r="69" spans="2:6" s="314" customFormat="1" ht="33.950000000000003" customHeight="1">
      <c r="B69" s="23" t="s">
        <v>72</v>
      </c>
      <c r="C69" s="16" t="s">
        <v>1568</v>
      </c>
      <c r="D69" s="26"/>
    </row>
    <row r="70" spans="2:6" s="314" customFormat="1" ht="20.100000000000001" customHeight="1">
      <c r="B70" s="422" t="s">
        <v>3</v>
      </c>
      <c r="C70" s="423"/>
      <c r="D70" s="26"/>
    </row>
    <row r="71" spans="2:6" s="314" customFormat="1" ht="20.100000000000001" customHeight="1">
      <c r="B71" s="424" t="s">
        <v>2</v>
      </c>
      <c r="C71" s="425"/>
      <c r="D71" s="341">
        <f>'Հ-3 և 4'!H72</f>
        <v>-366274.31276000018</v>
      </c>
      <c r="F71" s="356"/>
    </row>
    <row r="72" spans="2:6" s="347" customFormat="1" ht="20.100000000000001" customHeight="1"/>
    <row r="73" spans="2:6" s="153" customFormat="1" ht="17.25" customHeight="1">
      <c r="B73" s="428" t="s">
        <v>47</v>
      </c>
      <c r="C73" s="428"/>
      <c r="D73" s="428"/>
    </row>
    <row r="74" spans="2:6" s="153" customFormat="1" ht="17.25" customHeight="1">
      <c r="B74" s="162"/>
      <c r="C74" s="162"/>
      <c r="D74" s="162"/>
    </row>
    <row r="75" spans="2:6" s="153" customFormat="1" ht="19.5" customHeight="1">
      <c r="B75" s="163" t="s">
        <v>12</v>
      </c>
      <c r="C75" s="163" t="s">
        <v>121</v>
      </c>
      <c r="D75" s="164"/>
    </row>
    <row r="76" spans="2:6" s="153" customFormat="1" ht="18" customHeight="1">
      <c r="B76" s="165">
        <v>1139</v>
      </c>
      <c r="C76" s="166" t="s">
        <v>122</v>
      </c>
      <c r="D76" s="164"/>
    </row>
    <row r="77" spans="2:6" s="153" customFormat="1" ht="17.25" customHeight="1">
      <c r="D77" s="155"/>
    </row>
    <row r="78" spans="2:6" s="153" customFormat="1" ht="48" customHeight="1">
      <c r="B78" s="156" t="s">
        <v>10</v>
      </c>
      <c r="C78" s="157">
        <v>1139</v>
      </c>
      <c r="D78" s="303" t="s">
        <v>1565</v>
      </c>
    </row>
    <row r="79" spans="2:6" s="153" customFormat="1">
      <c r="B79" s="156" t="s">
        <v>8</v>
      </c>
      <c r="C79" s="157">
        <v>11001</v>
      </c>
      <c r="D79" s="133" t="s">
        <v>49</v>
      </c>
    </row>
    <row r="80" spans="2:6" s="153" customFormat="1">
      <c r="B80" s="156" t="s">
        <v>7</v>
      </c>
      <c r="C80" s="156" t="s">
        <v>125</v>
      </c>
      <c r="D80" s="158"/>
    </row>
    <row r="81" spans="2:4" s="153" customFormat="1" ht="40.5">
      <c r="B81" s="156" t="s">
        <v>6</v>
      </c>
      <c r="C81" s="159" t="s">
        <v>126</v>
      </c>
      <c r="D81" s="158"/>
    </row>
    <row r="82" spans="2:4" s="153" customFormat="1">
      <c r="B82" s="156" t="s">
        <v>5</v>
      </c>
      <c r="C82" s="160" t="s">
        <v>127</v>
      </c>
      <c r="D82" s="158"/>
    </row>
    <row r="83" spans="2:4" s="153" customFormat="1" ht="39" customHeight="1">
      <c r="B83" s="156" t="s">
        <v>128</v>
      </c>
      <c r="C83" s="160" t="s">
        <v>120</v>
      </c>
      <c r="D83" s="158"/>
    </row>
    <row r="84" spans="2:4" s="153" customFormat="1">
      <c r="B84" s="426" t="s">
        <v>3</v>
      </c>
      <c r="C84" s="427"/>
      <c r="D84" s="158"/>
    </row>
    <row r="85" spans="2:4" s="153" customFormat="1">
      <c r="B85" s="161" t="s">
        <v>2</v>
      </c>
      <c r="C85" s="161"/>
      <c r="D85" s="154">
        <f>'Հ-3 և 4'!H140</f>
        <v>-1329316.6772700001</v>
      </c>
    </row>
    <row r="86" spans="2:4">
      <c r="B86" s="117"/>
      <c r="C86" s="117"/>
      <c r="D86" s="117"/>
    </row>
    <row r="87" spans="2:4" s="153" customFormat="1" ht="48" customHeight="1">
      <c r="B87" s="156" t="s">
        <v>10</v>
      </c>
      <c r="C87" s="157">
        <v>1139</v>
      </c>
      <c r="D87" s="22" t="s">
        <v>86</v>
      </c>
    </row>
    <row r="88" spans="2:4" s="153" customFormat="1">
      <c r="B88" s="156" t="s">
        <v>8</v>
      </c>
      <c r="C88" s="157" t="s">
        <v>124</v>
      </c>
      <c r="D88" s="133" t="s">
        <v>49</v>
      </c>
    </row>
    <row r="89" spans="2:4" s="153" customFormat="1">
      <c r="B89" s="156" t="s">
        <v>7</v>
      </c>
      <c r="C89" s="156" t="s">
        <v>125</v>
      </c>
      <c r="D89" s="158"/>
    </row>
    <row r="90" spans="2:4" s="153" customFormat="1" ht="40.5">
      <c r="B90" s="156" t="s">
        <v>6</v>
      </c>
      <c r="C90" s="159" t="s">
        <v>126</v>
      </c>
      <c r="D90" s="158"/>
    </row>
    <row r="91" spans="2:4" s="153" customFormat="1">
      <c r="B91" s="156" t="s">
        <v>5</v>
      </c>
      <c r="C91" s="160" t="s">
        <v>127</v>
      </c>
      <c r="D91" s="158"/>
    </row>
    <row r="92" spans="2:4" s="153" customFormat="1" ht="39" customHeight="1">
      <c r="B92" s="156" t="s">
        <v>128</v>
      </c>
      <c r="C92" s="160" t="s">
        <v>120</v>
      </c>
      <c r="D92" s="158"/>
    </row>
    <row r="93" spans="2:4" s="153" customFormat="1">
      <c r="B93" s="426" t="s">
        <v>3</v>
      </c>
      <c r="C93" s="427"/>
      <c r="D93" s="158"/>
    </row>
    <row r="94" spans="2:4" s="153" customFormat="1">
      <c r="B94" s="161" t="s">
        <v>2</v>
      </c>
      <c r="C94" s="161"/>
      <c r="D94" s="154">
        <f>-D85</f>
        <v>1329316.6772700001</v>
      </c>
    </row>
  </sheetData>
  <mergeCells count="27">
    <mergeCell ref="B59:C59"/>
    <mergeCell ref="B60:C60"/>
    <mergeCell ref="B34:C34"/>
    <mergeCell ref="B1:D1"/>
    <mergeCell ref="B2:D2"/>
    <mergeCell ref="B3:D3"/>
    <mergeCell ref="B33:C33"/>
    <mergeCell ref="C4:D4"/>
    <mergeCell ref="B23:C23"/>
    <mergeCell ref="B24:C24"/>
    <mergeCell ref="B25:C25"/>
    <mergeCell ref="B5:D5"/>
    <mergeCell ref="B8:D8"/>
    <mergeCell ref="B15:C15"/>
    <mergeCell ref="B10:D10"/>
    <mergeCell ref="B6:D6"/>
    <mergeCell ref="B35:C35"/>
    <mergeCell ref="B40:C40"/>
    <mergeCell ref="B48:C48"/>
    <mergeCell ref="B49:C49"/>
    <mergeCell ref="B51:C51"/>
    <mergeCell ref="B62:C62"/>
    <mergeCell ref="B70:C70"/>
    <mergeCell ref="B71:C71"/>
    <mergeCell ref="B93:C93"/>
    <mergeCell ref="B73:D73"/>
    <mergeCell ref="B84:C84"/>
  </mergeCells>
  <printOptions horizontalCentered="1"/>
  <pageMargins left="0.25" right="0.25" top="0.5" bottom="0.25" header="0.25" footer="0.25"/>
  <pageSetup paperSize="9" scale="69" orientation="landscape" r:id="rId1"/>
  <rowBreaks count="2" manualBreakCount="2">
    <brk id="36" max="4" man="1"/>
    <brk id="61" max="4" man="1"/>
  </rowBreaks>
  <ignoredErrors>
    <ignoredError sqref="B13 C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4"/>
  <sheetViews>
    <sheetView view="pageBreakPreview" zoomScaleNormal="100" zoomScaleSheetLayoutView="100" workbookViewId="0">
      <selection activeCell="C85" sqref="C85"/>
    </sheetView>
  </sheetViews>
  <sheetFormatPr defaultColWidth="9.140625" defaultRowHeight="13.5"/>
  <cols>
    <col min="1" max="1" width="0.85546875" style="347" customWidth="1"/>
    <col min="2" max="2" width="60.7109375" style="347" customWidth="1"/>
    <col min="3" max="3" width="90.7109375" style="347" customWidth="1"/>
    <col min="4" max="4" width="30.7109375" style="347" customWidth="1"/>
    <col min="5" max="5" width="0.85546875" style="347" customWidth="1"/>
    <col min="6" max="6" width="49.85546875" style="347" customWidth="1"/>
    <col min="7" max="16384" width="9.140625" style="347"/>
  </cols>
  <sheetData>
    <row r="1" spans="2:7" ht="20.100000000000001" customHeight="1">
      <c r="B1" s="431" t="s">
        <v>131</v>
      </c>
      <c r="C1" s="431"/>
      <c r="D1" s="431"/>
    </row>
    <row r="2" spans="2:7" ht="20.100000000000001" customHeight="1">
      <c r="B2" s="432" t="str">
        <f>'Հ-3 և 4'!B2</f>
        <v>ՀՀ կառավարության 2024 թվականի</v>
      </c>
      <c r="C2" s="432"/>
      <c r="D2" s="432"/>
    </row>
    <row r="3" spans="2:7" ht="20.100000000000001" customHeight="1">
      <c r="B3" s="432" t="str">
        <f>'Հ-3 և 4'!B3</f>
        <v>______________ ի N ___ -Ն որոշման</v>
      </c>
      <c r="C3" s="432"/>
      <c r="D3" s="432"/>
    </row>
    <row r="4" spans="2:7" ht="9.9499999999999993" customHeight="1">
      <c r="C4" s="433"/>
      <c r="D4" s="433"/>
    </row>
    <row r="5" spans="2:7" ht="20.100000000000001" customHeight="1">
      <c r="B5" s="434" t="str">
        <f>+'Հ-3 և 4'!B5:H5</f>
        <v>ՀԱՅԱՍՏԱՆԻ ՀԱՆՐԱՊԵՏՈՒԹՅԱՆ ԿԱՌԱՎԱՐՈՒԹՅԱՆ 2023 ԹՎԱԿԱՆԻ ԴԵԿՏԵՄԲԵՐԻ 28-Ի N 2323-Ն</v>
      </c>
      <c r="C5" s="434"/>
      <c r="D5" s="434"/>
    </row>
    <row r="6" spans="2:7" ht="20.100000000000001" customHeight="1">
      <c r="B6" s="434" t="s">
        <v>130</v>
      </c>
      <c r="C6" s="434"/>
      <c r="D6" s="434"/>
    </row>
    <row r="7" spans="2:7" ht="9.9499999999999993" customHeight="1">
      <c r="B7" s="348"/>
      <c r="C7" s="348"/>
      <c r="D7" s="348"/>
    </row>
    <row r="8" spans="2:7" ht="20.100000000000001" customHeight="1">
      <c r="B8" s="434" t="s">
        <v>4</v>
      </c>
      <c r="C8" s="434"/>
      <c r="D8" s="434"/>
    </row>
    <row r="9" spans="2:7" ht="9.9499999999999993" customHeight="1">
      <c r="B9" s="344"/>
      <c r="C9" s="344"/>
      <c r="D9" s="344"/>
    </row>
    <row r="10" spans="2:7" s="57" customFormat="1" ht="20.100000000000001" customHeight="1">
      <c r="B10" s="435" t="s">
        <v>48</v>
      </c>
      <c r="C10" s="435"/>
      <c r="D10" s="435"/>
      <c r="E10" s="56"/>
      <c r="F10" s="56"/>
      <c r="G10" s="56"/>
    </row>
    <row r="11" spans="2:7" ht="9.9499999999999993" customHeight="1">
      <c r="B11" s="172"/>
      <c r="C11" s="172"/>
      <c r="D11" s="172"/>
    </row>
    <row r="12" spans="2:7" ht="20.100000000000001" customHeight="1">
      <c r="B12" s="167" t="s">
        <v>12</v>
      </c>
      <c r="C12" s="167" t="s">
        <v>63</v>
      </c>
      <c r="D12" s="150"/>
    </row>
    <row r="13" spans="2:7" ht="20.100000000000001" customHeight="1">
      <c r="B13" s="168" t="s">
        <v>9</v>
      </c>
      <c r="C13" s="169" t="s">
        <v>62</v>
      </c>
      <c r="D13" s="150"/>
    </row>
    <row r="14" spans="2:7" ht="9.9499999999999993" customHeight="1">
      <c r="B14" s="173"/>
      <c r="C14" s="150"/>
      <c r="D14" s="150"/>
    </row>
    <row r="15" spans="2:7" ht="20.100000000000001" customHeight="1">
      <c r="B15" s="421" t="s">
        <v>11</v>
      </c>
      <c r="C15" s="421"/>
      <c r="D15" s="7"/>
    </row>
    <row r="16" spans="2:7" ht="11.25" customHeight="1">
      <c r="B16" s="346"/>
      <c r="C16" s="346"/>
      <c r="D16" s="7"/>
    </row>
    <row r="17" spans="2:6" ht="50.1" customHeight="1">
      <c r="B17" s="23" t="s">
        <v>10</v>
      </c>
      <c r="C17" s="24">
        <v>1169</v>
      </c>
      <c r="D17" s="22" t="s">
        <v>134</v>
      </c>
    </row>
    <row r="18" spans="2:6" ht="20.100000000000001" customHeight="1">
      <c r="B18" s="23" t="s">
        <v>8</v>
      </c>
      <c r="C18" s="24">
        <v>11001</v>
      </c>
      <c r="D18" s="22" t="s">
        <v>49</v>
      </c>
    </row>
    <row r="19" spans="2:6" ht="20.100000000000001" customHeight="1">
      <c r="B19" s="23" t="s">
        <v>7</v>
      </c>
      <c r="C19" s="24" t="s">
        <v>83</v>
      </c>
      <c r="D19" s="26"/>
    </row>
    <row r="20" spans="2:6" ht="20.100000000000001" customHeight="1">
      <c r="B20" s="23" t="s">
        <v>6</v>
      </c>
      <c r="C20" s="25" t="s">
        <v>84</v>
      </c>
      <c r="D20" s="26"/>
    </row>
    <row r="21" spans="2:6" ht="20.100000000000001" customHeight="1">
      <c r="B21" s="23" t="s">
        <v>5</v>
      </c>
      <c r="C21" s="24" t="s">
        <v>85</v>
      </c>
      <c r="D21" s="26"/>
    </row>
    <row r="22" spans="2:6" ht="20.100000000000001" customHeight="1">
      <c r="B22" s="23" t="s">
        <v>88</v>
      </c>
      <c r="C22" s="16" t="s">
        <v>57</v>
      </c>
      <c r="D22" s="26"/>
    </row>
    <row r="23" spans="2:6" ht="20.100000000000001" customHeight="1">
      <c r="B23" s="422" t="s">
        <v>3</v>
      </c>
      <c r="C23" s="423"/>
      <c r="D23" s="26"/>
    </row>
    <row r="24" spans="2:6" ht="20.100000000000001" customHeight="1">
      <c r="B24" s="429" t="s">
        <v>68</v>
      </c>
      <c r="C24" s="430"/>
      <c r="D24" s="26"/>
    </row>
    <row r="25" spans="2:6" ht="20.100000000000001" customHeight="1">
      <c r="B25" s="424" t="s">
        <v>2</v>
      </c>
      <c r="C25" s="425"/>
      <c r="D25" s="65">
        <f>+'Հ-3 և 4'!H21</f>
        <v>-26741770.676263906</v>
      </c>
      <c r="F25" s="356"/>
    </row>
    <row r="26" spans="2:6" ht="9.9499999999999993" customHeight="1">
      <c r="B26" s="7"/>
      <c r="C26" s="7"/>
      <c r="D26" s="15"/>
    </row>
    <row r="27" spans="2:6" ht="50.1" customHeight="1">
      <c r="B27" s="23" t="s">
        <v>10</v>
      </c>
      <c r="C27" s="24">
        <v>1169</v>
      </c>
      <c r="D27" s="22" t="s">
        <v>135</v>
      </c>
    </row>
    <row r="28" spans="2:6" ht="20.100000000000001" customHeight="1">
      <c r="B28" s="23" t="s">
        <v>8</v>
      </c>
      <c r="C28" s="24">
        <v>31001</v>
      </c>
      <c r="D28" s="22" t="s">
        <v>49</v>
      </c>
    </row>
    <row r="29" spans="2:6" ht="20.100000000000001" customHeight="1">
      <c r="B29" s="23" t="s">
        <v>7</v>
      </c>
      <c r="C29" s="24" t="s">
        <v>38</v>
      </c>
      <c r="D29" s="26"/>
    </row>
    <row r="30" spans="2:6" ht="39.950000000000003" customHeight="1">
      <c r="B30" s="23" t="s">
        <v>6</v>
      </c>
      <c r="C30" s="25" t="s">
        <v>39</v>
      </c>
      <c r="D30" s="26"/>
    </row>
    <row r="31" spans="2:6" ht="20.100000000000001" customHeight="1">
      <c r="B31" s="23" t="s">
        <v>5</v>
      </c>
      <c r="C31" s="24" t="s">
        <v>40</v>
      </c>
      <c r="D31" s="26"/>
    </row>
    <row r="32" spans="2:6" ht="20.100000000000001" customHeight="1">
      <c r="B32" s="23" t="s">
        <v>72</v>
      </c>
      <c r="C32" s="16" t="s">
        <v>57</v>
      </c>
      <c r="D32" s="26"/>
    </row>
    <row r="33" spans="2:6" ht="20.100000000000001" customHeight="1">
      <c r="B33" s="422" t="s">
        <v>3</v>
      </c>
      <c r="C33" s="423"/>
      <c r="D33" s="26"/>
    </row>
    <row r="34" spans="2:6" ht="20.100000000000001" customHeight="1">
      <c r="B34" s="429" t="s">
        <v>68</v>
      </c>
      <c r="C34" s="430"/>
      <c r="D34" s="26"/>
    </row>
    <row r="35" spans="2:6" ht="20.100000000000001" customHeight="1">
      <c r="B35" s="424" t="s">
        <v>2</v>
      </c>
      <c r="C35" s="425"/>
      <c r="D35" s="65">
        <f>'Հ-3 և 4'!H50</f>
        <v>27237787.989023902</v>
      </c>
      <c r="F35" s="356"/>
    </row>
    <row r="36" spans="2:6" ht="9.9499999999999993" customHeight="1">
      <c r="B36" s="7"/>
      <c r="C36" s="7"/>
      <c r="D36" s="15"/>
    </row>
    <row r="37" spans="2:6" ht="20.100000000000001" customHeight="1">
      <c r="B37" s="337" t="s">
        <v>12</v>
      </c>
      <c r="C37" s="337" t="s">
        <v>63</v>
      </c>
      <c r="D37" s="7"/>
    </row>
    <row r="38" spans="2:6" ht="20.100000000000001" customHeight="1">
      <c r="B38" s="338">
        <v>1204</v>
      </c>
      <c r="C38" s="339" t="s">
        <v>1564</v>
      </c>
      <c r="D38" s="7"/>
    </row>
    <row r="39" spans="2:6" ht="9.9499999999999993" customHeight="1">
      <c r="B39" s="340"/>
      <c r="C39" s="7"/>
      <c r="D39" s="7"/>
    </row>
    <row r="40" spans="2:6" ht="20.100000000000001" customHeight="1">
      <c r="B40" s="421" t="s">
        <v>11</v>
      </c>
      <c r="C40" s="421"/>
      <c r="D40" s="7"/>
    </row>
    <row r="41" spans="2:6" ht="9.9499999999999993" customHeight="1">
      <c r="B41" s="7"/>
      <c r="C41" s="7"/>
      <c r="D41" s="15"/>
    </row>
    <row r="42" spans="2:6" ht="50.1" customHeight="1">
      <c r="B42" s="23" t="s">
        <v>10</v>
      </c>
      <c r="C42" s="24">
        <v>1204</v>
      </c>
      <c r="D42" s="345" t="s">
        <v>1565</v>
      </c>
    </row>
    <row r="43" spans="2:6" ht="20.100000000000001" customHeight="1">
      <c r="B43" s="23" t="s">
        <v>8</v>
      </c>
      <c r="C43" s="24">
        <v>11001</v>
      </c>
      <c r="D43" s="349" t="s">
        <v>49</v>
      </c>
    </row>
    <row r="44" spans="2:6" ht="33.950000000000003" customHeight="1">
      <c r="B44" s="23" t="s">
        <v>7</v>
      </c>
      <c r="C44" s="24" t="s">
        <v>1566</v>
      </c>
      <c r="D44" s="26"/>
    </row>
    <row r="45" spans="2:6" ht="33.950000000000003" customHeight="1">
      <c r="B45" s="23" t="s">
        <v>6</v>
      </c>
      <c r="C45" s="25" t="s">
        <v>1567</v>
      </c>
      <c r="D45" s="26"/>
    </row>
    <row r="46" spans="2:6" ht="33.950000000000003" customHeight="1">
      <c r="B46" s="23" t="s">
        <v>5</v>
      </c>
      <c r="C46" s="24" t="s">
        <v>127</v>
      </c>
      <c r="D46" s="26"/>
    </row>
    <row r="47" spans="2:6" ht="33.950000000000003" customHeight="1">
      <c r="B47" s="23" t="s">
        <v>88</v>
      </c>
      <c r="C47" s="16" t="s">
        <v>1568</v>
      </c>
      <c r="D47" s="26"/>
    </row>
    <row r="48" spans="2:6" ht="20.100000000000001" customHeight="1">
      <c r="B48" s="422" t="s">
        <v>3</v>
      </c>
      <c r="C48" s="423"/>
      <c r="D48" s="26"/>
    </row>
    <row r="49" spans="2:6" ht="20.100000000000001" customHeight="1">
      <c r="B49" s="424" t="s">
        <v>2</v>
      </c>
      <c r="C49" s="425"/>
      <c r="D49" s="341">
        <f>'Հ-3 և 4'!H89</f>
        <v>-107100</v>
      </c>
      <c r="F49" s="356"/>
    </row>
    <row r="50" spans="2:6" ht="9.9499999999999993" customHeight="1"/>
    <row r="51" spans="2:6" ht="20.100000000000001" customHeight="1">
      <c r="B51" s="421" t="s">
        <v>11</v>
      </c>
      <c r="C51" s="421"/>
      <c r="D51" s="7"/>
    </row>
    <row r="52" spans="2:6" ht="9.9499999999999993" customHeight="1">
      <c r="B52" s="7"/>
      <c r="C52" s="7"/>
      <c r="D52" s="15"/>
    </row>
    <row r="53" spans="2:6" ht="50.1" customHeight="1">
      <c r="B53" s="23" t="s">
        <v>10</v>
      </c>
      <c r="C53" s="24">
        <v>1204</v>
      </c>
      <c r="D53" s="345" t="s">
        <v>1565</v>
      </c>
    </row>
    <row r="54" spans="2:6" ht="20.100000000000001" customHeight="1">
      <c r="B54" s="23" t="s">
        <v>8</v>
      </c>
      <c r="C54" s="24">
        <v>11003</v>
      </c>
      <c r="D54" s="349" t="s">
        <v>49</v>
      </c>
    </row>
    <row r="55" spans="2:6" ht="32.1" customHeight="1">
      <c r="B55" s="23" t="s">
        <v>7</v>
      </c>
      <c r="C55" s="24" t="s">
        <v>1569</v>
      </c>
      <c r="D55" s="26"/>
    </row>
    <row r="56" spans="2:6" ht="32.1" customHeight="1">
      <c r="B56" s="23" t="s">
        <v>6</v>
      </c>
      <c r="C56" s="25" t="s">
        <v>1570</v>
      </c>
      <c r="D56" s="26"/>
    </row>
    <row r="57" spans="2:6" ht="32.1" customHeight="1">
      <c r="B57" s="23" t="s">
        <v>5</v>
      </c>
      <c r="C57" s="16" t="s">
        <v>127</v>
      </c>
      <c r="D57" s="26"/>
    </row>
    <row r="58" spans="2:6" ht="32.1" customHeight="1">
      <c r="B58" s="23" t="s">
        <v>1571</v>
      </c>
      <c r="C58" s="16" t="s">
        <v>1568</v>
      </c>
      <c r="D58" s="26"/>
    </row>
    <row r="59" spans="2:6" ht="20.100000000000001" customHeight="1">
      <c r="B59" s="422" t="s">
        <v>3</v>
      </c>
      <c r="C59" s="423"/>
      <c r="D59" s="26"/>
    </row>
    <row r="60" spans="2:6" ht="20.100000000000001" customHeight="1">
      <c r="B60" s="424" t="s">
        <v>2</v>
      </c>
      <c r="C60" s="425"/>
      <c r="D60" s="341">
        <f>'Հ-3 և 4'!H106</f>
        <v>-22643</v>
      </c>
      <c r="F60" s="356"/>
    </row>
    <row r="61" spans="2:6" ht="9.9499999999999993" customHeight="1">
      <c r="B61" s="180"/>
      <c r="C61" s="180"/>
      <c r="D61" s="342"/>
    </row>
    <row r="62" spans="2:6" ht="20.100000000000001" customHeight="1">
      <c r="B62" s="421" t="s">
        <v>11</v>
      </c>
      <c r="C62" s="421"/>
      <c r="D62" s="7"/>
    </row>
    <row r="63" spans="2:6" ht="9.9499999999999993" customHeight="1">
      <c r="B63" s="7"/>
      <c r="C63" s="7"/>
      <c r="D63" s="15"/>
    </row>
    <row r="64" spans="2:6" ht="50.1" customHeight="1">
      <c r="B64" s="23" t="s">
        <v>10</v>
      </c>
      <c r="C64" s="24">
        <v>1204</v>
      </c>
      <c r="D64" s="345" t="s">
        <v>1565</v>
      </c>
    </row>
    <row r="65" spans="2:6" ht="23.25" customHeight="1">
      <c r="B65" s="23" t="s">
        <v>8</v>
      </c>
      <c r="C65" s="24">
        <v>11004</v>
      </c>
      <c r="D65" s="349" t="s">
        <v>49</v>
      </c>
    </row>
    <row r="66" spans="2:6" ht="33.950000000000003" customHeight="1">
      <c r="B66" s="23" t="s">
        <v>7</v>
      </c>
      <c r="C66" s="24" t="s">
        <v>1572</v>
      </c>
      <c r="D66" s="26"/>
    </row>
    <row r="67" spans="2:6" ht="33.950000000000003" customHeight="1">
      <c r="B67" s="23" t="s">
        <v>6</v>
      </c>
      <c r="C67" s="25" t="s">
        <v>1573</v>
      </c>
      <c r="D67" s="26"/>
    </row>
    <row r="68" spans="2:6" ht="33.950000000000003" customHeight="1">
      <c r="B68" s="23" t="s">
        <v>5</v>
      </c>
      <c r="C68" s="16" t="s">
        <v>127</v>
      </c>
      <c r="D68" s="26"/>
    </row>
    <row r="69" spans="2:6" ht="33.950000000000003" customHeight="1">
      <c r="B69" s="23" t="s">
        <v>72</v>
      </c>
      <c r="C69" s="16" t="s">
        <v>1568</v>
      </c>
      <c r="D69" s="26"/>
    </row>
    <row r="70" spans="2:6" ht="20.100000000000001" customHeight="1">
      <c r="B70" s="422" t="s">
        <v>3</v>
      </c>
      <c r="C70" s="423"/>
      <c r="D70" s="26"/>
    </row>
    <row r="71" spans="2:6" ht="20.100000000000001" customHeight="1">
      <c r="B71" s="424" t="s">
        <v>2</v>
      </c>
      <c r="C71" s="425"/>
      <c r="D71" s="341">
        <f>'Հ-3 և 4'!H72</f>
        <v>-366274.31276000018</v>
      </c>
      <c r="F71" s="356"/>
    </row>
    <row r="72" spans="2:6" ht="20.100000000000001" customHeight="1"/>
    <row r="73" spans="2:6" s="153" customFormat="1" ht="17.25" customHeight="1">
      <c r="B73" s="428" t="s">
        <v>47</v>
      </c>
      <c r="C73" s="428"/>
      <c r="D73" s="428"/>
    </row>
    <row r="74" spans="2:6" s="153" customFormat="1" ht="17.25" customHeight="1">
      <c r="B74" s="162"/>
      <c r="C74" s="162"/>
      <c r="D74" s="162"/>
    </row>
    <row r="75" spans="2:6" s="153" customFormat="1" ht="19.5" customHeight="1">
      <c r="B75" s="163" t="s">
        <v>12</v>
      </c>
      <c r="C75" s="163" t="s">
        <v>121</v>
      </c>
      <c r="D75" s="164"/>
    </row>
    <row r="76" spans="2:6" s="153" customFormat="1" ht="18" customHeight="1">
      <c r="B76" s="165">
        <v>1139</v>
      </c>
      <c r="C76" s="166" t="s">
        <v>122</v>
      </c>
      <c r="D76" s="164"/>
    </row>
    <row r="77" spans="2:6" s="153" customFormat="1" ht="17.25" customHeight="1">
      <c r="D77" s="155"/>
    </row>
    <row r="78" spans="2:6" s="153" customFormat="1" ht="48" customHeight="1">
      <c r="B78" s="156" t="s">
        <v>10</v>
      </c>
      <c r="C78" s="157">
        <v>1139</v>
      </c>
      <c r="D78" s="303" t="s">
        <v>1565</v>
      </c>
    </row>
    <row r="79" spans="2:6" s="153" customFormat="1">
      <c r="B79" s="156" t="s">
        <v>8</v>
      </c>
      <c r="C79" s="157">
        <v>11001</v>
      </c>
      <c r="D79" s="133" t="s">
        <v>49</v>
      </c>
    </row>
    <row r="80" spans="2:6" s="153" customFormat="1">
      <c r="B80" s="156" t="s">
        <v>7</v>
      </c>
      <c r="C80" s="156" t="s">
        <v>125</v>
      </c>
      <c r="D80" s="158"/>
    </row>
    <row r="81" spans="2:4" s="153" customFormat="1" ht="40.5">
      <c r="B81" s="156" t="s">
        <v>6</v>
      </c>
      <c r="C81" s="159" t="s">
        <v>126</v>
      </c>
      <c r="D81" s="158"/>
    </row>
    <row r="82" spans="2:4" s="153" customFormat="1">
      <c r="B82" s="156" t="s">
        <v>5</v>
      </c>
      <c r="C82" s="160" t="s">
        <v>127</v>
      </c>
      <c r="D82" s="158"/>
    </row>
    <row r="83" spans="2:4" s="153" customFormat="1" ht="39" customHeight="1">
      <c r="B83" s="156" t="s">
        <v>128</v>
      </c>
      <c r="C83" s="160" t="s">
        <v>120</v>
      </c>
      <c r="D83" s="158"/>
    </row>
    <row r="84" spans="2:4" s="153" customFormat="1">
      <c r="B84" s="426" t="s">
        <v>3</v>
      </c>
      <c r="C84" s="427"/>
      <c r="D84" s="158"/>
    </row>
    <row r="85" spans="2:4" s="153" customFormat="1">
      <c r="B85" s="161" t="s">
        <v>2</v>
      </c>
      <c r="C85" s="161"/>
      <c r="D85" s="154">
        <f>'Հ-3 և 4'!H140</f>
        <v>-1329316.6772700001</v>
      </c>
    </row>
    <row r="87" spans="2:4" s="153" customFormat="1" ht="48" customHeight="1">
      <c r="B87" s="156" t="s">
        <v>10</v>
      </c>
      <c r="C87" s="157">
        <v>1139</v>
      </c>
      <c r="D87" s="133" t="s">
        <v>123</v>
      </c>
    </row>
    <row r="88" spans="2:4" s="153" customFormat="1">
      <c r="B88" s="156" t="s">
        <v>8</v>
      </c>
      <c r="C88" s="157" t="s">
        <v>124</v>
      </c>
      <c r="D88" s="133" t="s">
        <v>49</v>
      </c>
    </row>
    <row r="89" spans="2:4" s="153" customFormat="1">
      <c r="B89" s="156" t="s">
        <v>7</v>
      </c>
      <c r="C89" s="156" t="s">
        <v>125</v>
      </c>
      <c r="D89" s="158"/>
    </row>
    <row r="90" spans="2:4" s="153" customFormat="1" ht="40.5">
      <c r="B90" s="156" t="s">
        <v>6</v>
      </c>
      <c r="C90" s="159" t="s">
        <v>126</v>
      </c>
      <c r="D90" s="158"/>
    </row>
    <row r="91" spans="2:4" s="153" customFormat="1">
      <c r="B91" s="156" t="s">
        <v>5</v>
      </c>
      <c r="C91" s="160" t="s">
        <v>127</v>
      </c>
      <c r="D91" s="158"/>
    </row>
    <row r="92" spans="2:4" s="153" customFormat="1" ht="39" customHeight="1">
      <c r="B92" s="156" t="s">
        <v>128</v>
      </c>
      <c r="C92" s="160" t="s">
        <v>120</v>
      </c>
      <c r="D92" s="158"/>
    </row>
    <row r="93" spans="2:4" s="153" customFormat="1">
      <c r="B93" s="426" t="s">
        <v>3</v>
      </c>
      <c r="C93" s="427"/>
      <c r="D93" s="158"/>
    </row>
    <row r="94" spans="2:4" s="153" customFormat="1">
      <c r="B94" s="161" t="s">
        <v>2</v>
      </c>
      <c r="C94" s="161"/>
      <c r="D94" s="154">
        <f>-D85</f>
        <v>1329316.6772700001</v>
      </c>
    </row>
  </sheetData>
  <mergeCells count="27">
    <mergeCell ref="B33:C33"/>
    <mergeCell ref="B25:C25"/>
    <mergeCell ref="B1:D1"/>
    <mergeCell ref="B2:D2"/>
    <mergeCell ref="B3:D3"/>
    <mergeCell ref="C4:D4"/>
    <mergeCell ref="B5:D5"/>
    <mergeCell ref="B6:D6"/>
    <mergeCell ref="B8:D8"/>
    <mergeCell ref="B10:D10"/>
    <mergeCell ref="B15:C15"/>
    <mergeCell ref="B23:C23"/>
    <mergeCell ref="B24:C24"/>
    <mergeCell ref="B34:C34"/>
    <mergeCell ref="B35:C35"/>
    <mergeCell ref="B40:C40"/>
    <mergeCell ref="B48:C48"/>
    <mergeCell ref="B93:C93"/>
    <mergeCell ref="B73:D73"/>
    <mergeCell ref="B84:C84"/>
    <mergeCell ref="B71:C71"/>
    <mergeCell ref="B60:C60"/>
    <mergeCell ref="B62:C62"/>
    <mergeCell ref="B70:C70"/>
    <mergeCell ref="B49:C49"/>
    <mergeCell ref="B51:C51"/>
    <mergeCell ref="B59:C59"/>
  </mergeCells>
  <printOptions horizontalCentered="1"/>
  <pageMargins left="0.25" right="0.25" top="0.5" bottom="0.25" header="0.25" footer="0.25"/>
  <pageSetup paperSize="9" scale="66" orientation="landscape" r:id="rId1"/>
  <rowBreaks count="2" manualBreakCount="2">
    <brk id="36" max="4" man="1"/>
    <brk id="61" max="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979"/>
  <sheetViews>
    <sheetView view="pageBreakPreview" topLeftCell="C1" zoomScale="110" zoomScaleNormal="110" zoomScaleSheetLayoutView="110" workbookViewId="0">
      <selection activeCell="V989" sqref="V989"/>
    </sheetView>
  </sheetViews>
  <sheetFormatPr defaultRowHeight="15"/>
  <cols>
    <col min="1" max="1" width="1.7109375" style="257" customWidth="1"/>
    <col min="2" max="2" width="15.7109375" style="289" customWidth="1"/>
    <col min="3" max="3" width="59.7109375" style="257" customWidth="1"/>
    <col min="4" max="4" width="8.28515625" style="81" customWidth="1"/>
    <col min="5" max="5" width="11.85546875" style="81" customWidth="1"/>
    <col min="6" max="6" width="16" style="290" customWidth="1"/>
    <col min="7" max="7" width="17.140625" style="290" customWidth="1"/>
    <col min="8" max="8" width="19.28515625" style="291" customWidth="1"/>
    <col min="9" max="9" width="1.7109375" style="283" customWidth="1"/>
    <col min="10" max="10" width="8.28515625" style="292" hidden="1" customWidth="1"/>
    <col min="11" max="11" width="15.140625" hidden="1" customWidth="1"/>
    <col min="12" max="12" width="14.5703125" style="257" hidden="1" customWidth="1"/>
    <col min="13" max="14" width="9.140625" style="257" hidden="1" customWidth="1"/>
    <col min="15" max="15" width="14.5703125" style="257" hidden="1" customWidth="1"/>
    <col min="16" max="16" width="13.28515625" style="257" hidden="1" customWidth="1"/>
    <col min="17" max="17" width="13.85546875" style="257" hidden="1" customWidth="1"/>
    <col min="18" max="19" width="9.140625" style="257" customWidth="1"/>
    <col min="20" max="248" width="9.140625" style="257"/>
    <col min="249" max="249" width="0.85546875" style="257" customWidth="1"/>
    <col min="250" max="250" width="15.7109375" style="257" customWidth="1"/>
    <col min="251" max="251" width="17.28515625" style="257" customWidth="1"/>
    <col min="252" max="252" width="11.140625" style="257" customWidth="1"/>
    <col min="253" max="253" width="10.28515625" style="257" customWidth="1"/>
    <col min="254" max="255" width="10.7109375" style="257" customWidth="1"/>
    <col min="256" max="257" width="18.7109375" style="257" customWidth="1"/>
    <col min="258" max="258" width="19.85546875" style="257" customWidth="1"/>
    <col min="259" max="259" width="0.85546875" style="257" customWidth="1"/>
    <col min="260" max="260" width="19.42578125" style="257" customWidth="1"/>
    <col min="261" max="504" width="9.140625" style="257"/>
    <col min="505" max="505" width="0.85546875" style="257" customWidth="1"/>
    <col min="506" max="506" width="15.7109375" style="257" customWidth="1"/>
    <col min="507" max="507" width="17.28515625" style="257" customWidth="1"/>
    <col min="508" max="508" width="11.140625" style="257" customWidth="1"/>
    <col min="509" max="509" width="10.28515625" style="257" customWidth="1"/>
    <col min="510" max="511" width="10.7109375" style="257" customWidth="1"/>
    <col min="512" max="513" width="18.7109375" style="257" customWidth="1"/>
    <col min="514" max="514" width="19.85546875" style="257" customWidth="1"/>
    <col min="515" max="515" width="0.85546875" style="257" customWidth="1"/>
    <col min="516" max="516" width="19.42578125" style="257" customWidth="1"/>
    <col min="517" max="760" width="9.140625" style="257"/>
    <col min="761" max="761" width="0.85546875" style="257" customWidth="1"/>
    <col min="762" max="762" width="15.7109375" style="257" customWidth="1"/>
    <col min="763" max="763" width="17.28515625" style="257" customWidth="1"/>
    <col min="764" max="764" width="11.140625" style="257" customWidth="1"/>
    <col min="765" max="765" width="10.28515625" style="257" customWidth="1"/>
    <col min="766" max="767" width="10.7109375" style="257" customWidth="1"/>
    <col min="768" max="769" width="18.7109375" style="257" customWidth="1"/>
    <col min="770" max="770" width="19.85546875" style="257" customWidth="1"/>
    <col min="771" max="771" width="0.85546875" style="257" customWidth="1"/>
    <col min="772" max="772" width="19.42578125" style="257" customWidth="1"/>
    <col min="773" max="1016" width="9.140625" style="257"/>
    <col min="1017" max="1017" width="0.85546875" style="257" customWidth="1"/>
    <col min="1018" max="1018" width="15.7109375" style="257" customWidth="1"/>
    <col min="1019" max="1019" width="17.28515625" style="257" customWidth="1"/>
    <col min="1020" max="1020" width="11.140625" style="257" customWidth="1"/>
    <col min="1021" max="1021" width="10.28515625" style="257" customWidth="1"/>
    <col min="1022" max="1023" width="10.7109375" style="257" customWidth="1"/>
    <col min="1024" max="1025" width="18.7109375" style="257" customWidth="1"/>
    <col min="1026" max="1026" width="19.85546875" style="257" customWidth="1"/>
    <col min="1027" max="1027" width="0.85546875" style="257" customWidth="1"/>
    <col min="1028" max="1028" width="19.42578125" style="257" customWidth="1"/>
    <col min="1029" max="1272" width="9.140625" style="257"/>
    <col min="1273" max="1273" width="0.85546875" style="257" customWidth="1"/>
    <col min="1274" max="1274" width="15.7109375" style="257" customWidth="1"/>
    <col min="1275" max="1275" width="17.28515625" style="257" customWidth="1"/>
    <col min="1276" max="1276" width="11.140625" style="257" customWidth="1"/>
    <col min="1277" max="1277" width="10.28515625" style="257" customWidth="1"/>
    <col min="1278" max="1279" width="10.7109375" style="257" customWidth="1"/>
    <col min="1280" max="1281" width="18.7109375" style="257" customWidth="1"/>
    <col min="1282" max="1282" width="19.85546875" style="257" customWidth="1"/>
    <col min="1283" max="1283" width="0.85546875" style="257" customWidth="1"/>
    <col min="1284" max="1284" width="19.42578125" style="257" customWidth="1"/>
    <col min="1285" max="1528" width="9.140625" style="257"/>
    <col min="1529" max="1529" width="0.85546875" style="257" customWidth="1"/>
    <col min="1530" max="1530" width="15.7109375" style="257" customWidth="1"/>
    <col min="1531" max="1531" width="17.28515625" style="257" customWidth="1"/>
    <col min="1532" max="1532" width="11.140625" style="257" customWidth="1"/>
    <col min="1533" max="1533" width="10.28515625" style="257" customWidth="1"/>
    <col min="1534" max="1535" width="10.7109375" style="257" customWidth="1"/>
    <col min="1536" max="1537" width="18.7109375" style="257" customWidth="1"/>
    <col min="1538" max="1538" width="19.85546875" style="257" customWidth="1"/>
    <col min="1539" max="1539" width="0.85546875" style="257" customWidth="1"/>
    <col min="1540" max="1540" width="19.42578125" style="257" customWidth="1"/>
    <col min="1541" max="1784" width="9.140625" style="257"/>
    <col min="1785" max="1785" width="0.85546875" style="257" customWidth="1"/>
    <col min="1786" max="1786" width="15.7109375" style="257" customWidth="1"/>
    <col min="1787" max="1787" width="17.28515625" style="257" customWidth="1"/>
    <col min="1788" max="1788" width="11.140625" style="257" customWidth="1"/>
    <col min="1789" max="1789" width="10.28515625" style="257" customWidth="1"/>
    <col min="1790" max="1791" width="10.7109375" style="257" customWidth="1"/>
    <col min="1792" max="1793" width="18.7109375" style="257" customWidth="1"/>
    <col min="1794" max="1794" width="19.85546875" style="257" customWidth="1"/>
    <col min="1795" max="1795" width="0.85546875" style="257" customWidth="1"/>
    <col min="1796" max="1796" width="19.42578125" style="257" customWidth="1"/>
    <col min="1797" max="2040" width="9.140625" style="257"/>
    <col min="2041" max="2041" width="0.85546875" style="257" customWidth="1"/>
    <col min="2042" max="2042" width="15.7109375" style="257" customWidth="1"/>
    <col min="2043" max="2043" width="17.28515625" style="257" customWidth="1"/>
    <col min="2044" max="2044" width="11.140625" style="257" customWidth="1"/>
    <col min="2045" max="2045" width="10.28515625" style="257" customWidth="1"/>
    <col min="2046" max="2047" width="10.7109375" style="257" customWidth="1"/>
    <col min="2048" max="2049" width="18.7109375" style="257" customWidth="1"/>
    <col min="2050" max="2050" width="19.85546875" style="257" customWidth="1"/>
    <col min="2051" max="2051" width="0.85546875" style="257" customWidth="1"/>
    <col min="2052" max="2052" width="19.42578125" style="257" customWidth="1"/>
    <col min="2053" max="2296" width="9.140625" style="257"/>
    <col min="2297" max="2297" width="0.85546875" style="257" customWidth="1"/>
    <col min="2298" max="2298" width="15.7109375" style="257" customWidth="1"/>
    <col min="2299" max="2299" width="17.28515625" style="257" customWidth="1"/>
    <col min="2300" max="2300" width="11.140625" style="257" customWidth="1"/>
    <col min="2301" max="2301" width="10.28515625" style="257" customWidth="1"/>
    <col min="2302" max="2303" width="10.7109375" style="257" customWidth="1"/>
    <col min="2304" max="2305" width="18.7109375" style="257" customWidth="1"/>
    <col min="2306" max="2306" width="19.85546875" style="257" customWidth="1"/>
    <col min="2307" max="2307" width="0.85546875" style="257" customWidth="1"/>
    <col min="2308" max="2308" width="19.42578125" style="257" customWidth="1"/>
    <col min="2309" max="2552" width="9.140625" style="257"/>
    <col min="2553" max="2553" width="0.85546875" style="257" customWidth="1"/>
    <col min="2554" max="2554" width="15.7109375" style="257" customWidth="1"/>
    <col min="2555" max="2555" width="17.28515625" style="257" customWidth="1"/>
    <col min="2556" max="2556" width="11.140625" style="257" customWidth="1"/>
    <col min="2557" max="2557" width="10.28515625" style="257" customWidth="1"/>
    <col min="2558" max="2559" width="10.7109375" style="257" customWidth="1"/>
    <col min="2560" max="2561" width="18.7109375" style="257" customWidth="1"/>
    <col min="2562" max="2562" width="19.85546875" style="257" customWidth="1"/>
    <col min="2563" max="2563" width="0.85546875" style="257" customWidth="1"/>
    <col min="2564" max="2564" width="19.42578125" style="257" customWidth="1"/>
    <col min="2565" max="2808" width="9.140625" style="257"/>
    <col min="2809" max="2809" width="0.85546875" style="257" customWidth="1"/>
    <col min="2810" max="2810" width="15.7109375" style="257" customWidth="1"/>
    <col min="2811" max="2811" width="17.28515625" style="257" customWidth="1"/>
    <col min="2812" max="2812" width="11.140625" style="257" customWidth="1"/>
    <col min="2813" max="2813" width="10.28515625" style="257" customWidth="1"/>
    <col min="2814" max="2815" width="10.7109375" style="257" customWidth="1"/>
    <col min="2816" max="2817" width="18.7109375" style="257" customWidth="1"/>
    <col min="2818" max="2818" width="19.85546875" style="257" customWidth="1"/>
    <col min="2819" max="2819" width="0.85546875" style="257" customWidth="1"/>
    <col min="2820" max="2820" width="19.42578125" style="257" customWidth="1"/>
    <col min="2821" max="3064" width="9.140625" style="257"/>
    <col min="3065" max="3065" width="0.85546875" style="257" customWidth="1"/>
    <col min="3066" max="3066" width="15.7109375" style="257" customWidth="1"/>
    <col min="3067" max="3067" width="17.28515625" style="257" customWidth="1"/>
    <col min="3068" max="3068" width="11.140625" style="257" customWidth="1"/>
    <col min="3069" max="3069" width="10.28515625" style="257" customWidth="1"/>
    <col min="3070" max="3071" width="10.7109375" style="257" customWidth="1"/>
    <col min="3072" max="3073" width="18.7109375" style="257" customWidth="1"/>
    <col min="3074" max="3074" width="19.85546875" style="257" customWidth="1"/>
    <col min="3075" max="3075" width="0.85546875" style="257" customWidth="1"/>
    <col min="3076" max="3076" width="19.42578125" style="257" customWidth="1"/>
    <col min="3077" max="3320" width="9.140625" style="257"/>
    <col min="3321" max="3321" width="0.85546875" style="257" customWidth="1"/>
    <col min="3322" max="3322" width="15.7109375" style="257" customWidth="1"/>
    <col min="3323" max="3323" width="17.28515625" style="257" customWidth="1"/>
    <col min="3324" max="3324" width="11.140625" style="257" customWidth="1"/>
    <col min="3325" max="3325" width="10.28515625" style="257" customWidth="1"/>
    <col min="3326" max="3327" width="10.7109375" style="257" customWidth="1"/>
    <col min="3328" max="3329" width="18.7109375" style="257" customWidth="1"/>
    <col min="3330" max="3330" width="19.85546875" style="257" customWidth="1"/>
    <col min="3331" max="3331" width="0.85546875" style="257" customWidth="1"/>
    <col min="3332" max="3332" width="19.42578125" style="257" customWidth="1"/>
    <col min="3333" max="3576" width="9.140625" style="257"/>
    <col min="3577" max="3577" width="0.85546875" style="257" customWidth="1"/>
    <col min="3578" max="3578" width="15.7109375" style="257" customWidth="1"/>
    <col min="3579" max="3579" width="17.28515625" style="257" customWidth="1"/>
    <col min="3580" max="3580" width="11.140625" style="257" customWidth="1"/>
    <col min="3581" max="3581" width="10.28515625" style="257" customWidth="1"/>
    <col min="3582" max="3583" width="10.7109375" style="257" customWidth="1"/>
    <col min="3584" max="3585" width="18.7109375" style="257" customWidth="1"/>
    <col min="3586" max="3586" width="19.85546875" style="257" customWidth="1"/>
    <col min="3587" max="3587" width="0.85546875" style="257" customWidth="1"/>
    <col min="3588" max="3588" width="19.42578125" style="257" customWidth="1"/>
    <col min="3589" max="3832" width="9.140625" style="257"/>
    <col min="3833" max="3833" width="0.85546875" style="257" customWidth="1"/>
    <col min="3834" max="3834" width="15.7109375" style="257" customWidth="1"/>
    <col min="3835" max="3835" width="17.28515625" style="257" customWidth="1"/>
    <col min="3836" max="3836" width="11.140625" style="257" customWidth="1"/>
    <col min="3837" max="3837" width="10.28515625" style="257" customWidth="1"/>
    <col min="3838" max="3839" width="10.7109375" style="257" customWidth="1"/>
    <col min="3840" max="3841" width="18.7109375" style="257" customWidth="1"/>
    <col min="3842" max="3842" width="19.85546875" style="257" customWidth="1"/>
    <col min="3843" max="3843" width="0.85546875" style="257" customWidth="1"/>
    <col min="3844" max="3844" width="19.42578125" style="257" customWidth="1"/>
    <col min="3845" max="4088" width="9.140625" style="257"/>
    <col min="4089" max="4089" width="0.85546875" style="257" customWidth="1"/>
    <col min="4090" max="4090" width="15.7109375" style="257" customWidth="1"/>
    <col min="4091" max="4091" width="17.28515625" style="257" customWidth="1"/>
    <col min="4092" max="4092" width="11.140625" style="257" customWidth="1"/>
    <col min="4093" max="4093" width="10.28515625" style="257" customWidth="1"/>
    <col min="4094" max="4095" width="10.7109375" style="257" customWidth="1"/>
    <col min="4096" max="4097" width="18.7109375" style="257" customWidth="1"/>
    <col min="4098" max="4098" width="19.85546875" style="257" customWidth="1"/>
    <col min="4099" max="4099" width="0.85546875" style="257" customWidth="1"/>
    <col min="4100" max="4100" width="19.42578125" style="257" customWidth="1"/>
    <col min="4101" max="4344" width="9.140625" style="257"/>
    <col min="4345" max="4345" width="0.85546875" style="257" customWidth="1"/>
    <col min="4346" max="4346" width="15.7109375" style="257" customWidth="1"/>
    <col min="4347" max="4347" width="17.28515625" style="257" customWidth="1"/>
    <col min="4348" max="4348" width="11.140625" style="257" customWidth="1"/>
    <col min="4349" max="4349" width="10.28515625" style="257" customWidth="1"/>
    <col min="4350" max="4351" width="10.7109375" style="257" customWidth="1"/>
    <col min="4352" max="4353" width="18.7109375" style="257" customWidth="1"/>
    <col min="4354" max="4354" width="19.85546875" style="257" customWidth="1"/>
    <col min="4355" max="4355" width="0.85546875" style="257" customWidth="1"/>
    <col min="4356" max="4356" width="19.42578125" style="257" customWidth="1"/>
    <col min="4357" max="4600" width="9.140625" style="257"/>
    <col min="4601" max="4601" width="0.85546875" style="257" customWidth="1"/>
    <col min="4602" max="4602" width="15.7109375" style="257" customWidth="1"/>
    <col min="4603" max="4603" width="17.28515625" style="257" customWidth="1"/>
    <col min="4604" max="4604" width="11.140625" style="257" customWidth="1"/>
    <col min="4605" max="4605" width="10.28515625" style="257" customWidth="1"/>
    <col min="4606" max="4607" width="10.7109375" style="257" customWidth="1"/>
    <col min="4608" max="4609" width="18.7109375" style="257" customWidth="1"/>
    <col min="4610" max="4610" width="19.85546875" style="257" customWidth="1"/>
    <col min="4611" max="4611" width="0.85546875" style="257" customWidth="1"/>
    <col min="4612" max="4612" width="19.42578125" style="257" customWidth="1"/>
    <col min="4613" max="4856" width="9.140625" style="257"/>
    <col min="4857" max="4857" width="0.85546875" style="257" customWidth="1"/>
    <col min="4858" max="4858" width="15.7109375" style="257" customWidth="1"/>
    <col min="4859" max="4859" width="17.28515625" style="257" customWidth="1"/>
    <col min="4860" max="4860" width="11.140625" style="257" customWidth="1"/>
    <col min="4861" max="4861" width="10.28515625" style="257" customWidth="1"/>
    <col min="4862" max="4863" width="10.7109375" style="257" customWidth="1"/>
    <col min="4864" max="4865" width="18.7109375" style="257" customWidth="1"/>
    <col min="4866" max="4866" width="19.85546875" style="257" customWidth="1"/>
    <col min="4867" max="4867" width="0.85546875" style="257" customWidth="1"/>
    <col min="4868" max="4868" width="19.42578125" style="257" customWidth="1"/>
    <col min="4869" max="5112" width="9.140625" style="257"/>
    <col min="5113" max="5113" width="0.85546875" style="257" customWidth="1"/>
    <col min="5114" max="5114" width="15.7109375" style="257" customWidth="1"/>
    <col min="5115" max="5115" width="17.28515625" style="257" customWidth="1"/>
    <col min="5116" max="5116" width="11.140625" style="257" customWidth="1"/>
    <col min="5117" max="5117" width="10.28515625" style="257" customWidth="1"/>
    <col min="5118" max="5119" width="10.7109375" style="257" customWidth="1"/>
    <col min="5120" max="5121" width="18.7109375" style="257" customWidth="1"/>
    <col min="5122" max="5122" width="19.85546875" style="257" customWidth="1"/>
    <col min="5123" max="5123" width="0.85546875" style="257" customWidth="1"/>
    <col min="5124" max="5124" width="19.42578125" style="257" customWidth="1"/>
    <col min="5125" max="5368" width="9.140625" style="257"/>
    <col min="5369" max="5369" width="0.85546875" style="257" customWidth="1"/>
    <col min="5370" max="5370" width="15.7109375" style="257" customWidth="1"/>
    <col min="5371" max="5371" width="17.28515625" style="257" customWidth="1"/>
    <col min="5372" max="5372" width="11.140625" style="257" customWidth="1"/>
    <col min="5373" max="5373" width="10.28515625" style="257" customWidth="1"/>
    <col min="5374" max="5375" width="10.7109375" style="257" customWidth="1"/>
    <col min="5376" max="5377" width="18.7109375" style="257" customWidth="1"/>
    <col min="5378" max="5378" width="19.85546875" style="257" customWidth="1"/>
    <col min="5379" max="5379" width="0.85546875" style="257" customWidth="1"/>
    <col min="5380" max="5380" width="19.42578125" style="257" customWidth="1"/>
    <col min="5381" max="5624" width="9.140625" style="257"/>
    <col min="5625" max="5625" width="0.85546875" style="257" customWidth="1"/>
    <col min="5626" max="5626" width="15.7109375" style="257" customWidth="1"/>
    <col min="5627" max="5627" width="17.28515625" style="257" customWidth="1"/>
    <col min="5628" max="5628" width="11.140625" style="257" customWidth="1"/>
    <col min="5629" max="5629" width="10.28515625" style="257" customWidth="1"/>
    <col min="5630" max="5631" width="10.7109375" style="257" customWidth="1"/>
    <col min="5632" max="5633" width="18.7109375" style="257" customWidth="1"/>
    <col min="5634" max="5634" width="19.85546875" style="257" customWidth="1"/>
    <col min="5635" max="5635" width="0.85546875" style="257" customWidth="1"/>
    <col min="5636" max="5636" width="19.42578125" style="257" customWidth="1"/>
    <col min="5637" max="5880" width="9.140625" style="257"/>
    <col min="5881" max="5881" width="0.85546875" style="257" customWidth="1"/>
    <col min="5882" max="5882" width="15.7109375" style="257" customWidth="1"/>
    <col min="5883" max="5883" width="17.28515625" style="257" customWidth="1"/>
    <col min="5884" max="5884" width="11.140625" style="257" customWidth="1"/>
    <col min="5885" max="5885" width="10.28515625" style="257" customWidth="1"/>
    <col min="5886" max="5887" width="10.7109375" style="257" customWidth="1"/>
    <col min="5888" max="5889" width="18.7109375" style="257" customWidth="1"/>
    <col min="5890" max="5890" width="19.85546875" style="257" customWidth="1"/>
    <col min="5891" max="5891" width="0.85546875" style="257" customWidth="1"/>
    <col min="5892" max="5892" width="19.42578125" style="257" customWidth="1"/>
    <col min="5893" max="6136" width="9.140625" style="257"/>
    <col min="6137" max="6137" width="0.85546875" style="257" customWidth="1"/>
    <col min="6138" max="6138" width="15.7109375" style="257" customWidth="1"/>
    <col min="6139" max="6139" width="17.28515625" style="257" customWidth="1"/>
    <col min="6140" max="6140" width="11.140625" style="257" customWidth="1"/>
    <col min="6141" max="6141" width="10.28515625" style="257" customWidth="1"/>
    <col min="6142" max="6143" width="10.7109375" style="257" customWidth="1"/>
    <col min="6144" max="6145" width="18.7109375" style="257" customWidth="1"/>
    <col min="6146" max="6146" width="19.85546875" style="257" customWidth="1"/>
    <col min="6147" max="6147" width="0.85546875" style="257" customWidth="1"/>
    <col min="6148" max="6148" width="19.42578125" style="257" customWidth="1"/>
    <col min="6149" max="6392" width="9.140625" style="257"/>
    <col min="6393" max="6393" width="0.85546875" style="257" customWidth="1"/>
    <col min="6394" max="6394" width="15.7109375" style="257" customWidth="1"/>
    <col min="6395" max="6395" width="17.28515625" style="257" customWidth="1"/>
    <col min="6396" max="6396" width="11.140625" style="257" customWidth="1"/>
    <col min="6397" max="6397" width="10.28515625" style="257" customWidth="1"/>
    <col min="6398" max="6399" width="10.7109375" style="257" customWidth="1"/>
    <col min="6400" max="6401" width="18.7109375" style="257" customWidth="1"/>
    <col min="6402" max="6402" width="19.85546875" style="257" customWidth="1"/>
    <col min="6403" max="6403" width="0.85546875" style="257" customWidth="1"/>
    <col min="6404" max="6404" width="19.42578125" style="257" customWidth="1"/>
    <col min="6405" max="6648" width="9.140625" style="257"/>
    <col min="6649" max="6649" width="0.85546875" style="257" customWidth="1"/>
    <col min="6650" max="6650" width="15.7109375" style="257" customWidth="1"/>
    <col min="6651" max="6651" width="17.28515625" style="257" customWidth="1"/>
    <col min="6652" max="6652" width="11.140625" style="257" customWidth="1"/>
    <col min="6653" max="6653" width="10.28515625" style="257" customWidth="1"/>
    <col min="6654" max="6655" width="10.7109375" style="257" customWidth="1"/>
    <col min="6656" max="6657" width="18.7109375" style="257" customWidth="1"/>
    <col min="6658" max="6658" width="19.85546875" style="257" customWidth="1"/>
    <col min="6659" max="6659" width="0.85546875" style="257" customWidth="1"/>
    <col min="6660" max="6660" width="19.42578125" style="257" customWidth="1"/>
    <col min="6661" max="6904" width="9.140625" style="257"/>
    <col min="6905" max="6905" width="0.85546875" style="257" customWidth="1"/>
    <col min="6906" max="6906" width="15.7109375" style="257" customWidth="1"/>
    <col min="6907" max="6907" width="17.28515625" style="257" customWidth="1"/>
    <col min="6908" max="6908" width="11.140625" style="257" customWidth="1"/>
    <col min="6909" max="6909" width="10.28515625" style="257" customWidth="1"/>
    <col min="6910" max="6911" width="10.7109375" style="257" customWidth="1"/>
    <col min="6912" max="6913" width="18.7109375" style="257" customWidth="1"/>
    <col min="6914" max="6914" width="19.85546875" style="257" customWidth="1"/>
    <col min="6915" max="6915" width="0.85546875" style="257" customWidth="1"/>
    <col min="6916" max="6916" width="19.42578125" style="257" customWidth="1"/>
    <col min="6917" max="7160" width="9.140625" style="257"/>
    <col min="7161" max="7161" width="0.85546875" style="257" customWidth="1"/>
    <col min="7162" max="7162" width="15.7109375" style="257" customWidth="1"/>
    <col min="7163" max="7163" width="17.28515625" style="257" customWidth="1"/>
    <col min="7164" max="7164" width="11.140625" style="257" customWidth="1"/>
    <col min="7165" max="7165" width="10.28515625" style="257" customWidth="1"/>
    <col min="7166" max="7167" width="10.7109375" style="257" customWidth="1"/>
    <col min="7168" max="7169" width="18.7109375" style="257" customWidth="1"/>
    <col min="7170" max="7170" width="19.85546875" style="257" customWidth="1"/>
    <col min="7171" max="7171" width="0.85546875" style="257" customWidth="1"/>
    <col min="7172" max="7172" width="19.42578125" style="257" customWidth="1"/>
    <col min="7173" max="7416" width="9.140625" style="257"/>
    <col min="7417" max="7417" width="0.85546875" style="257" customWidth="1"/>
    <col min="7418" max="7418" width="15.7109375" style="257" customWidth="1"/>
    <col min="7419" max="7419" width="17.28515625" style="257" customWidth="1"/>
    <col min="7420" max="7420" width="11.140625" style="257" customWidth="1"/>
    <col min="7421" max="7421" width="10.28515625" style="257" customWidth="1"/>
    <col min="7422" max="7423" width="10.7109375" style="257" customWidth="1"/>
    <col min="7424" max="7425" width="18.7109375" style="257" customWidth="1"/>
    <col min="7426" max="7426" width="19.85546875" style="257" customWidth="1"/>
    <col min="7427" max="7427" width="0.85546875" style="257" customWidth="1"/>
    <col min="7428" max="7428" width="19.42578125" style="257" customWidth="1"/>
    <col min="7429" max="7672" width="9.140625" style="257"/>
    <col min="7673" max="7673" width="0.85546875" style="257" customWidth="1"/>
    <col min="7674" max="7674" width="15.7109375" style="257" customWidth="1"/>
    <col min="7675" max="7675" width="17.28515625" style="257" customWidth="1"/>
    <col min="7676" max="7676" width="11.140625" style="257" customWidth="1"/>
    <col min="7677" max="7677" width="10.28515625" style="257" customWidth="1"/>
    <col min="7678" max="7679" width="10.7109375" style="257" customWidth="1"/>
    <col min="7680" max="7681" width="18.7109375" style="257" customWidth="1"/>
    <col min="7682" max="7682" width="19.85546875" style="257" customWidth="1"/>
    <col min="7683" max="7683" width="0.85546875" style="257" customWidth="1"/>
    <col min="7684" max="7684" width="19.42578125" style="257" customWidth="1"/>
    <col min="7685" max="7928" width="9.140625" style="257"/>
    <col min="7929" max="7929" width="0.85546875" style="257" customWidth="1"/>
    <col min="7930" max="7930" width="15.7109375" style="257" customWidth="1"/>
    <col min="7931" max="7931" width="17.28515625" style="257" customWidth="1"/>
    <col min="7932" max="7932" width="11.140625" style="257" customWidth="1"/>
    <col min="7933" max="7933" width="10.28515625" style="257" customWidth="1"/>
    <col min="7934" max="7935" width="10.7109375" style="257" customWidth="1"/>
    <col min="7936" max="7937" width="18.7109375" style="257" customWidth="1"/>
    <col min="7938" max="7938" width="19.85546875" style="257" customWidth="1"/>
    <col min="7939" max="7939" width="0.85546875" style="257" customWidth="1"/>
    <col min="7940" max="7940" width="19.42578125" style="257" customWidth="1"/>
    <col min="7941" max="8184" width="9.140625" style="257"/>
    <col min="8185" max="8185" width="0.85546875" style="257" customWidth="1"/>
    <col min="8186" max="8186" width="15.7109375" style="257" customWidth="1"/>
    <col min="8187" max="8187" width="17.28515625" style="257" customWidth="1"/>
    <col min="8188" max="8188" width="11.140625" style="257" customWidth="1"/>
    <col min="8189" max="8189" width="10.28515625" style="257" customWidth="1"/>
    <col min="8190" max="8191" width="10.7109375" style="257" customWidth="1"/>
    <col min="8192" max="8193" width="18.7109375" style="257" customWidth="1"/>
    <col min="8194" max="8194" width="19.85546875" style="257" customWidth="1"/>
    <col min="8195" max="8195" width="0.85546875" style="257" customWidth="1"/>
    <col min="8196" max="8196" width="19.42578125" style="257" customWidth="1"/>
    <col min="8197" max="8440" width="9.140625" style="257"/>
    <col min="8441" max="8441" width="0.85546875" style="257" customWidth="1"/>
    <col min="8442" max="8442" width="15.7109375" style="257" customWidth="1"/>
    <col min="8443" max="8443" width="17.28515625" style="257" customWidth="1"/>
    <col min="8444" max="8444" width="11.140625" style="257" customWidth="1"/>
    <col min="8445" max="8445" width="10.28515625" style="257" customWidth="1"/>
    <col min="8446" max="8447" width="10.7109375" style="257" customWidth="1"/>
    <col min="8448" max="8449" width="18.7109375" style="257" customWidth="1"/>
    <col min="8450" max="8450" width="19.85546875" style="257" customWidth="1"/>
    <col min="8451" max="8451" width="0.85546875" style="257" customWidth="1"/>
    <col min="8452" max="8452" width="19.42578125" style="257" customWidth="1"/>
    <col min="8453" max="8696" width="9.140625" style="257"/>
    <col min="8697" max="8697" width="0.85546875" style="257" customWidth="1"/>
    <col min="8698" max="8698" width="15.7109375" style="257" customWidth="1"/>
    <col min="8699" max="8699" width="17.28515625" style="257" customWidth="1"/>
    <col min="8700" max="8700" width="11.140625" style="257" customWidth="1"/>
    <col min="8701" max="8701" width="10.28515625" style="257" customWidth="1"/>
    <col min="8702" max="8703" width="10.7109375" style="257" customWidth="1"/>
    <col min="8704" max="8705" width="18.7109375" style="257" customWidth="1"/>
    <col min="8706" max="8706" width="19.85546875" style="257" customWidth="1"/>
    <col min="8707" max="8707" width="0.85546875" style="257" customWidth="1"/>
    <col min="8708" max="8708" width="19.42578125" style="257" customWidth="1"/>
    <col min="8709" max="8952" width="9.140625" style="257"/>
    <col min="8953" max="8953" width="0.85546875" style="257" customWidth="1"/>
    <col min="8954" max="8954" width="15.7109375" style="257" customWidth="1"/>
    <col min="8955" max="8955" width="17.28515625" style="257" customWidth="1"/>
    <col min="8956" max="8956" width="11.140625" style="257" customWidth="1"/>
    <col min="8957" max="8957" width="10.28515625" style="257" customWidth="1"/>
    <col min="8958" max="8959" width="10.7109375" style="257" customWidth="1"/>
    <col min="8960" max="8961" width="18.7109375" style="257" customWidth="1"/>
    <col min="8962" max="8962" width="19.85546875" style="257" customWidth="1"/>
    <col min="8963" max="8963" width="0.85546875" style="257" customWidth="1"/>
    <col min="8964" max="8964" width="19.42578125" style="257" customWidth="1"/>
    <col min="8965" max="9208" width="9.140625" style="257"/>
    <col min="9209" max="9209" width="0.85546875" style="257" customWidth="1"/>
    <col min="9210" max="9210" width="15.7109375" style="257" customWidth="1"/>
    <col min="9211" max="9211" width="17.28515625" style="257" customWidth="1"/>
    <col min="9212" max="9212" width="11.140625" style="257" customWidth="1"/>
    <col min="9213" max="9213" width="10.28515625" style="257" customWidth="1"/>
    <col min="9214" max="9215" width="10.7109375" style="257" customWidth="1"/>
    <col min="9216" max="9217" width="18.7109375" style="257" customWidth="1"/>
    <col min="9218" max="9218" width="19.85546875" style="257" customWidth="1"/>
    <col min="9219" max="9219" width="0.85546875" style="257" customWidth="1"/>
    <col min="9220" max="9220" width="19.42578125" style="257" customWidth="1"/>
    <col min="9221" max="9464" width="9.140625" style="257"/>
    <col min="9465" max="9465" width="0.85546875" style="257" customWidth="1"/>
    <col min="9466" max="9466" width="15.7109375" style="257" customWidth="1"/>
    <col min="9467" max="9467" width="17.28515625" style="257" customWidth="1"/>
    <col min="9468" max="9468" width="11.140625" style="257" customWidth="1"/>
    <col min="9469" max="9469" width="10.28515625" style="257" customWidth="1"/>
    <col min="9470" max="9471" width="10.7109375" style="257" customWidth="1"/>
    <col min="9472" max="9473" width="18.7109375" style="257" customWidth="1"/>
    <col min="9474" max="9474" width="19.85546875" style="257" customWidth="1"/>
    <col min="9475" max="9475" width="0.85546875" style="257" customWidth="1"/>
    <col min="9476" max="9476" width="19.42578125" style="257" customWidth="1"/>
    <col min="9477" max="9720" width="9.140625" style="257"/>
    <col min="9721" max="9721" width="0.85546875" style="257" customWidth="1"/>
    <col min="9722" max="9722" width="15.7109375" style="257" customWidth="1"/>
    <col min="9723" max="9723" width="17.28515625" style="257" customWidth="1"/>
    <col min="9724" max="9724" width="11.140625" style="257" customWidth="1"/>
    <col min="9725" max="9725" width="10.28515625" style="257" customWidth="1"/>
    <col min="9726" max="9727" width="10.7109375" style="257" customWidth="1"/>
    <col min="9728" max="9729" width="18.7109375" style="257" customWidth="1"/>
    <col min="9730" max="9730" width="19.85546875" style="257" customWidth="1"/>
    <col min="9731" max="9731" width="0.85546875" style="257" customWidth="1"/>
    <col min="9732" max="9732" width="19.42578125" style="257" customWidth="1"/>
    <col min="9733" max="9976" width="9.140625" style="257"/>
    <col min="9977" max="9977" width="0.85546875" style="257" customWidth="1"/>
    <col min="9978" max="9978" width="15.7109375" style="257" customWidth="1"/>
    <col min="9979" max="9979" width="17.28515625" style="257" customWidth="1"/>
    <col min="9980" max="9980" width="11.140625" style="257" customWidth="1"/>
    <col min="9981" max="9981" width="10.28515625" style="257" customWidth="1"/>
    <col min="9982" max="9983" width="10.7109375" style="257" customWidth="1"/>
    <col min="9984" max="9985" width="18.7109375" style="257" customWidth="1"/>
    <col min="9986" max="9986" width="19.85546875" style="257" customWidth="1"/>
    <col min="9987" max="9987" width="0.85546875" style="257" customWidth="1"/>
    <col min="9988" max="9988" width="19.42578125" style="257" customWidth="1"/>
    <col min="9989" max="10232" width="9.140625" style="257"/>
    <col min="10233" max="10233" width="0.85546875" style="257" customWidth="1"/>
    <col min="10234" max="10234" width="15.7109375" style="257" customWidth="1"/>
    <col min="10235" max="10235" width="17.28515625" style="257" customWidth="1"/>
    <col min="10236" max="10236" width="11.140625" style="257" customWidth="1"/>
    <col min="10237" max="10237" width="10.28515625" style="257" customWidth="1"/>
    <col min="10238" max="10239" width="10.7109375" style="257" customWidth="1"/>
    <col min="10240" max="10241" width="18.7109375" style="257" customWidth="1"/>
    <col min="10242" max="10242" width="19.85546875" style="257" customWidth="1"/>
    <col min="10243" max="10243" width="0.85546875" style="257" customWidth="1"/>
    <col min="10244" max="10244" width="19.42578125" style="257" customWidth="1"/>
    <col min="10245" max="10488" width="9.140625" style="257"/>
    <col min="10489" max="10489" width="0.85546875" style="257" customWidth="1"/>
    <col min="10490" max="10490" width="15.7109375" style="257" customWidth="1"/>
    <col min="10491" max="10491" width="17.28515625" style="257" customWidth="1"/>
    <col min="10492" max="10492" width="11.140625" style="257" customWidth="1"/>
    <col min="10493" max="10493" width="10.28515625" style="257" customWidth="1"/>
    <col min="10494" max="10495" width="10.7109375" style="257" customWidth="1"/>
    <col min="10496" max="10497" width="18.7109375" style="257" customWidth="1"/>
    <col min="10498" max="10498" width="19.85546875" style="257" customWidth="1"/>
    <col min="10499" max="10499" width="0.85546875" style="257" customWidth="1"/>
    <col min="10500" max="10500" width="19.42578125" style="257" customWidth="1"/>
    <col min="10501" max="10744" width="9.140625" style="257"/>
    <col min="10745" max="10745" width="0.85546875" style="257" customWidth="1"/>
    <col min="10746" max="10746" width="15.7109375" style="257" customWidth="1"/>
    <col min="10747" max="10747" width="17.28515625" style="257" customWidth="1"/>
    <col min="10748" max="10748" width="11.140625" style="257" customWidth="1"/>
    <col min="10749" max="10749" width="10.28515625" style="257" customWidth="1"/>
    <col min="10750" max="10751" width="10.7109375" style="257" customWidth="1"/>
    <col min="10752" max="10753" width="18.7109375" style="257" customWidth="1"/>
    <col min="10754" max="10754" width="19.85546875" style="257" customWidth="1"/>
    <col min="10755" max="10755" width="0.85546875" style="257" customWidth="1"/>
    <col min="10756" max="10756" width="19.42578125" style="257" customWidth="1"/>
    <col min="10757" max="11000" width="9.140625" style="257"/>
    <col min="11001" max="11001" width="0.85546875" style="257" customWidth="1"/>
    <col min="11002" max="11002" width="15.7109375" style="257" customWidth="1"/>
    <col min="11003" max="11003" width="17.28515625" style="257" customWidth="1"/>
    <col min="11004" max="11004" width="11.140625" style="257" customWidth="1"/>
    <col min="11005" max="11005" width="10.28515625" style="257" customWidth="1"/>
    <col min="11006" max="11007" width="10.7109375" style="257" customWidth="1"/>
    <col min="11008" max="11009" width="18.7109375" style="257" customWidth="1"/>
    <col min="11010" max="11010" width="19.85546875" style="257" customWidth="1"/>
    <col min="11011" max="11011" width="0.85546875" style="257" customWidth="1"/>
    <col min="11012" max="11012" width="19.42578125" style="257" customWidth="1"/>
    <col min="11013" max="11256" width="9.140625" style="257"/>
    <col min="11257" max="11257" width="0.85546875" style="257" customWidth="1"/>
    <col min="11258" max="11258" width="15.7109375" style="257" customWidth="1"/>
    <col min="11259" max="11259" width="17.28515625" style="257" customWidth="1"/>
    <col min="11260" max="11260" width="11.140625" style="257" customWidth="1"/>
    <col min="11261" max="11261" width="10.28515625" style="257" customWidth="1"/>
    <col min="11262" max="11263" width="10.7109375" style="257" customWidth="1"/>
    <col min="11264" max="11265" width="18.7109375" style="257" customWidth="1"/>
    <col min="11266" max="11266" width="19.85546875" style="257" customWidth="1"/>
    <col min="11267" max="11267" width="0.85546875" style="257" customWidth="1"/>
    <col min="11268" max="11268" width="19.42578125" style="257" customWidth="1"/>
    <col min="11269" max="11512" width="9.140625" style="257"/>
    <col min="11513" max="11513" width="0.85546875" style="257" customWidth="1"/>
    <col min="11514" max="11514" width="15.7109375" style="257" customWidth="1"/>
    <col min="11515" max="11515" width="17.28515625" style="257" customWidth="1"/>
    <col min="11516" max="11516" width="11.140625" style="257" customWidth="1"/>
    <col min="11517" max="11517" width="10.28515625" style="257" customWidth="1"/>
    <col min="11518" max="11519" width="10.7109375" style="257" customWidth="1"/>
    <col min="11520" max="11521" width="18.7109375" style="257" customWidth="1"/>
    <col min="11522" max="11522" width="19.85546875" style="257" customWidth="1"/>
    <col min="11523" max="11523" width="0.85546875" style="257" customWidth="1"/>
    <col min="11524" max="11524" width="19.42578125" style="257" customWidth="1"/>
    <col min="11525" max="11768" width="9.140625" style="257"/>
    <col min="11769" max="11769" width="0.85546875" style="257" customWidth="1"/>
    <col min="11770" max="11770" width="15.7109375" style="257" customWidth="1"/>
    <col min="11771" max="11771" width="17.28515625" style="257" customWidth="1"/>
    <col min="11772" max="11772" width="11.140625" style="257" customWidth="1"/>
    <col min="11773" max="11773" width="10.28515625" style="257" customWidth="1"/>
    <col min="11774" max="11775" width="10.7109375" style="257" customWidth="1"/>
    <col min="11776" max="11777" width="18.7109375" style="257" customWidth="1"/>
    <col min="11778" max="11778" width="19.85546875" style="257" customWidth="1"/>
    <col min="11779" max="11779" width="0.85546875" style="257" customWidth="1"/>
    <col min="11780" max="11780" width="19.42578125" style="257" customWidth="1"/>
    <col min="11781" max="12024" width="9.140625" style="257"/>
    <col min="12025" max="12025" width="0.85546875" style="257" customWidth="1"/>
    <col min="12026" max="12026" width="15.7109375" style="257" customWidth="1"/>
    <col min="12027" max="12027" width="17.28515625" style="257" customWidth="1"/>
    <col min="12028" max="12028" width="11.140625" style="257" customWidth="1"/>
    <col min="12029" max="12029" width="10.28515625" style="257" customWidth="1"/>
    <col min="12030" max="12031" width="10.7109375" style="257" customWidth="1"/>
    <col min="12032" max="12033" width="18.7109375" style="257" customWidth="1"/>
    <col min="12034" max="12034" width="19.85546875" style="257" customWidth="1"/>
    <col min="12035" max="12035" width="0.85546875" style="257" customWidth="1"/>
    <col min="12036" max="12036" width="19.42578125" style="257" customWidth="1"/>
    <col min="12037" max="12280" width="9.140625" style="257"/>
    <col min="12281" max="12281" width="0.85546875" style="257" customWidth="1"/>
    <col min="12282" max="12282" width="15.7109375" style="257" customWidth="1"/>
    <col min="12283" max="12283" width="17.28515625" style="257" customWidth="1"/>
    <col min="12284" max="12284" width="11.140625" style="257" customWidth="1"/>
    <col min="12285" max="12285" width="10.28515625" style="257" customWidth="1"/>
    <col min="12286" max="12287" width="10.7109375" style="257" customWidth="1"/>
    <col min="12288" max="12289" width="18.7109375" style="257" customWidth="1"/>
    <col min="12290" max="12290" width="19.85546875" style="257" customWidth="1"/>
    <col min="12291" max="12291" width="0.85546875" style="257" customWidth="1"/>
    <col min="12292" max="12292" width="19.42578125" style="257" customWidth="1"/>
    <col min="12293" max="12536" width="9.140625" style="257"/>
    <col min="12537" max="12537" width="0.85546875" style="257" customWidth="1"/>
    <col min="12538" max="12538" width="15.7109375" style="257" customWidth="1"/>
    <col min="12539" max="12539" width="17.28515625" style="257" customWidth="1"/>
    <col min="12540" max="12540" width="11.140625" style="257" customWidth="1"/>
    <col min="12541" max="12541" width="10.28515625" style="257" customWidth="1"/>
    <col min="12542" max="12543" width="10.7109375" style="257" customWidth="1"/>
    <col min="12544" max="12545" width="18.7109375" style="257" customWidth="1"/>
    <col min="12546" max="12546" width="19.85546875" style="257" customWidth="1"/>
    <col min="12547" max="12547" width="0.85546875" style="257" customWidth="1"/>
    <col min="12548" max="12548" width="19.42578125" style="257" customWidth="1"/>
    <col min="12549" max="12792" width="9.140625" style="257"/>
    <col min="12793" max="12793" width="0.85546875" style="257" customWidth="1"/>
    <col min="12794" max="12794" width="15.7109375" style="257" customWidth="1"/>
    <col min="12795" max="12795" width="17.28515625" style="257" customWidth="1"/>
    <col min="12796" max="12796" width="11.140625" style="257" customWidth="1"/>
    <col min="12797" max="12797" width="10.28515625" style="257" customWidth="1"/>
    <col min="12798" max="12799" width="10.7109375" style="257" customWidth="1"/>
    <col min="12800" max="12801" width="18.7109375" style="257" customWidth="1"/>
    <col min="12802" max="12802" width="19.85546875" style="257" customWidth="1"/>
    <col min="12803" max="12803" width="0.85546875" style="257" customWidth="1"/>
    <col min="12804" max="12804" width="19.42578125" style="257" customWidth="1"/>
    <col min="12805" max="13048" width="9.140625" style="257"/>
    <col min="13049" max="13049" width="0.85546875" style="257" customWidth="1"/>
    <col min="13050" max="13050" width="15.7109375" style="257" customWidth="1"/>
    <col min="13051" max="13051" width="17.28515625" style="257" customWidth="1"/>
    <col min="13052" max="13052" width="11.140625" style="257" customWidth="1"/>
    <col min="13053" max="13053" width="10.28515625" style="257" customWidth="1"/>
    <col min="13054" max="13055" width="10.7109375" style="257" customWidth="1"/>
    <col min="13056" max="13057" width="18.7109375" style="257" customWidth="1"/>
    <col min="13058" max="13058" width="19.85546875" style="257" customWidth="1"/>
    <col min="13059" max="13059" width="0.85546875" style="257" customWidth="1"/>
    <col min="13060" max="13060" width="19.42578125" style="257" customWidth="1"/>
    <col min="13061" max="13304" width="9.140625" style="257"/>
    <col min="13305" max="13305" width="0.85546875" style="257" customWidth="1"/>
    <col min="13306" max="13306" width="15.7109375" style="257" customWidth="1"/>
    <col min="13307" max="13307" width="17.28515625" style="257" customWidth="1"/>
    <col min="13308" max="13308" width="11.140625" style="257" customWidth="1"/>
    <col min="13309" max="13309" width="10.28515625" style="257" customWidth="1"/>
    <col min="13310" max="13311" width="10.7109375" style="257" customWidth="1"/>
    <col min="13312" max="13313" width="18.7109375" style="257" customWidth="1"/>
    <col min="13314" max="13314" width="19.85546875" style="257" customWidth="1"/>
    <col min="13315" max="13315" width="0.85546875" style="257" customWidth="1"/>
    <col min="13316" max="13316" width="19.42578125" style="257" customWidth="1"/>
    <col min="13317" max="13560" width="9.140625" style="257"/>
    <col min="13561" max="13561" width="0.85546875" style="257" customWidth="1"/>
    <col min="13562" max="13562" width="15.7109375" style="257" customWidth="1"/>
    <col min="13563" max="13563" width="17.28515625" style="257" customWidth="1"/>
    <col min="13564" max="13564" width="11.140625" style="257" customWidth="1"/>
    <col min="13565" max="13565" width="10.28515625" style="257" customWidth="1"/>
    <col min="13566" max="13567" width="10.7109375" style="257" customWidth="1"/>
    <col min="13568" max="13569" width="18.7109375" style="257" customWidth="1"/>
    <col min="13570" max="13570" width="19.85546875" style="257" customWidth="1"/>
    <col min="13571" max="13571" width="0.85546875" style="257" customWidth="1"/>
    <col min="13572" max="13572" width="19.42578125" style="257" customWidth="1"/>
    <col min="13573" max="13816" width="9.140625" style="257"/>
    <col min="13817" max="13817" width="0.85546875" style="257" customWidth="1"/>
    <col min="13818" max="13818" width="15.7109375" style="257" customWidth="1"/>
    <col min="13819" max="13819" width="17.28515625" style="257" customWidth="1"/>
    <col min="13820" max="13820" width="11.140625" style="257" customWidth="1"/>
    <col min="13821" max="13821" width="10.28515625" style="257" customWidth="1"/>
    <col min="13822" max="13823" width="10.7109375" style="257" customWidth="1"/>
    <col min="13824" max="13825" width="18.7109375" style="257" customWidth="1"/>
    <col min="13826" max="13826" width="19.85546875" style="257" customWidth="1"/>
    <col min="13827" max="13827" width="0.85546875" style="257" customWidth="1"/>
    <col min="13828" max="13828" width="19.42578125" style="257" customWidth="1"/>
    <col min="13829" max="14072" width="9.140625" style="257"/>
    <col min="14073" max="14073" width="0.85546875" style="257" customWidth="1"/>
    <col min="14074" max="14074" width="15.7109375" style="257" customWidth="1"/>
    <col min="14075" max="14075" width="17.28515625" style="257" customWidth="1"/>
    <col min="14076" max="14076" width="11.140625" style="257" customWidth="1"/>
    <col min="14077" max="14077" width="10.28515625" style="257" customWidth="1"/>
    <col min="14078" max="14079" width="10.7109375" style="257" customWidth="1"/>
    <col min="14080" max="14081" width="18.7109375" style="257" customWidth="1"/>
    <col min="14082" max="14082" width="19.85546875" style="257" customWidth="1"/>
    <col min="14083" max="14083" width="0.85546875" style="257" customWidth="1"/>
    <col min="14084" max="14084" width="19.42578125" style="257" customWidth="1"/>
    <col min="14085" max="14328" width="9.140625" style="257"/>
    <col min="14329" max="14329" width="0.85546875" style="257" customWidth="1"/>
    <col min="14330" max="14330" width="15.7109375" style="257" customWidth="1"/>
    <col min="14331" max="14331" width="17.28515625" style="257" customWidth="1"/>
    <col min="14332" max="14332" width="11.140625" style="257" customWidth="1"/>
    <col min="14333" max="14333" width="10.28515625" style="257" customWidth="1"/>
    <col min="14334" max="14335" width="10.7109375" style="257" customWidth="1"/>
    <col min="14336" max="14337" width="18.7109375" style="257" customWidth="1"/>
    <col min="14338" max="14338" width="19.85546875" style="257" customWidth="1"/>
    <col min="14339" max="14339" width="0.85546875" style="257" customWidth="1"/>
    <col min="14340" max="14340" width="19.42578125" style="257" customWidth="1"/>
    <col min="14341" max="14584" width="9.140625" style="257"/>
    <col min="14585" max="14585" width="0.85546875" style="257" customWidth="1"/>
    <col min="14586" max="14586" width="15.7109375" style="257" customWidth="1"/>
    <col min="14587" max="14587" width="17.28515625" style="257" customWidth="1"/>
    <col min="14588" max="14588" width="11.140625" style="257" customWidth="1"/>
    <col min="14589" max="14589" width="10.28515625" style="257" customWidth="1"/>
    <col min="14590" max="14591" width="10.7109375" style="257" customWidth="1"/>
    <col min="14592" max="14593" width="18.7109375" style="257" customWidth="1"/>
    <col min="14594" max="14594" width="19.85546875" style="257" customWidth="1"/>
    <col min="14595" max="14595" width="0.85546875" style="257" customWidth="1"/>
    <col min="14596" max="14596" width="19.42578125" style="257" customWidth="1"/>
    <col min="14597" max="14840" width="9.140625" style="257"/>
    <col min="14841" max="14841" width="0.85546875" style="257" customWidth="1"/>
    <col min="14842" max="14842" width="15.7109375" style="257" customWidth="1"/>
    <col min="14843" max="14843" width="17.28515625" style="257" customWidth="1"/>
    <col min="14844" max="14844" width="11.140625" style="257" customWidth="1"/>
    <col min="14845" max="14845" width="10.28515625" style="257" customWidth="1"/>
    <col min="14846" max="14847" width="10.7109375" style="257" customWidth="1"/>
    <col min="14848" max="14849" width="18.7109375" style="257" customWidth="1"/>
    <col min="14850" max="14850" width="19.85546875" style="257" customWidth="1"/>
    <col min="14851" max="14851" width="0.85546875" style="257" customWidth="1"/>
    <col min="14852" max="14852" width="19.42578125" style="257" customWidth="1"/>
    <col min="14853" max="15096" width="9.140625" style="257"/>
    <col min="15097" max="15097" width="0.85546875" style="257" customWidth="1"/>
    <col min="15098" max="15098" width="15.7109375" style="257" customWidth="1"/>
    <col min="15099" max="15099" width="17.28515625" style="257" customWidth="1"/>
    <col min="15100" max="15100" width="11.140625" style="257" customWidth="1"/>
    <col min="15101" max="15101" width="10.28515625" style="257" customWidth="1"/>
    <col min="15102" max="15103" width="10.7109375" style="257" customWidth="1"/>
    <col min="15104" max="15105" width="18.7109375" style="257" customWidth="1"/>
    <col min="15106" max="15106" width="19.85546875" style="257" customWidth="1"/>
    <col min="15107" max="15107" width="0.85546875" style="257" customWidth="1"/>
    <col min="15108" max="15108" width="19.42578125" style="257" customWidth="1"/>
    <col min="15109" max="15352" width="9.140625" style="257"/>
    <col min="15353" max="15353" width="0.85546875" style="257" customWidth="1"/>
    <col min="15354" max="15354" width="15.7109375" style="257" customWidth="1"/>
    <col min="15355" max="15355" width="17.28515625" style="257" customWidth="1"/>
    <col min="15356" max="15356" width="11.140625" style="257" customWidth="1"/>
    <col min="15357" max="15357" width="10.28515625" style="257" customWidth="1"/>
    <col min="15358" max="15359" width="10.7109375" style="257" customWidth="1"/>
    <col min="15360" max="15361" width="18.7109375" style="257" customWidth="1"/>
    <col min="15362" max="15362" width="19.85546875" style="257" customWidth="1"/>
    <col min="15363" max="15363" width="0.85546875" style="257" customWidth="1"/>
    <col min="15364" max="15364" width="19.42578125" style="257" customWidth="1"/>
    <col min="15365" max="15608" width="9.140625" style="257"/>
    <col min="15609" max="15609" width="0.85546875" style="257" customWidth="1"/>
    <col min="15610" max="15610" width="15.7109375" style="257" customWidth="1"/>
    <col min="15611" max="15611" width="17.28515625" style="257" customWidth="1"/>
    <col min="15612" max="15612" width="11.140625" style="257" customWidth="1"/>
    <col min="15613" max="15613" width="10.28515625" style="257" customWidth="1"/>
    <col min="15614" max="15615" width="10.7109375" style="257" customWidth="1"/>
    <col min="15616" max="15617" width="18.7109375" style="257" customWidth="1"/>
    <col min="15618" max="15618" width="19.85546875" style="257" customWidth="1"/>
    <col min="15619" max="15619" width="0.85546875" style="257" customWidth="1"/>
    <col min="15620" max="15620" width="19.42578125" style="257" customWidth="1"/>
    <col min="15621" max="15864" width="9.140625" style="257"/>
    <col min="15865" max="15865" width="0.85546875" style="257" customWidth="1"/>
    <col min="15866" max="15866" width="15.7109375" style="257" customWidth="1"/>
    <col min="15867" max="15867" width="17.28515625" style="257" customWidth="1"/>
    <col min="15868" max="15868" width="11.140625" style="257" customWidth="1"/>
    <col min="15869" max="15869" width="10.28515625" style="257" customWidth="1"/>
    <col min="15870" max="15871" width="10.7109375" style="257" customWidth="1"/>
    <col min="15872" max="15873" width="18.7109375" style="257" customWidth="1"/>
    <col min="15874" max="15874" width="19.85546875" style="257" customWidth="1"/>
    <col min="15875" max="15875" width="0.85546875" style="257" customWidth="1"/>
    <col min="15876" max="15876" width="19.42578125" style="257" customWidth="1"/>
    <col min="15877" max="16120" width="9.140625" style="257"/>
    <col min="16121" max="16121" width="0.85546875" style="257" customWidth="1"/>
    <col min="16122" max="16122" width="15.7109375" style="257" customWidth="1"/>
    <col min="16123" max="16123" width="17.28515625" style="257" customWidth="1"/>
    <col min="16124" max="16124" width="11.140625" style="257" customWidth="1"/>
    <col min="16125" max="16125" width="10.28515625" style="257" customWidth="1"/>
    <col min="16126" max="16127" width="10.7109375" style="257" customWidth="1"/>
    <col min="16128" max="16129" width="18.7109375" style="257" customWidth="1"/>
    <col min="16130" max="16130" width="19.85546875" style="257" customWidth="1"/>
    <col min="16131" max="16131" width="0.85546875" style="257" customWidth="1"/>
    <col min="16132" max="16132" width="19.42578125" style="257" customWidth="1"/>
    <col min="16133" max="16384" width="9.140625" style="257"/>
  </cols>
  <sheetData>
    <row r="1" spans="2:17" s="196" customFormat="1" ht="16.5">
      <c r="B1" s="194"/>
      <c r="C1" s="195"/>
      <c r="D1" s="195"/>
      <c r="F1" s="442" t="s">
        <v>1576</v>
      </c>
      <c r="G1" s="442"/>
      <c r="H1" s="442"/>
      <c r="I1" s="197"/>
      <c r="J1" s="198"/>
      <c r="K1"/>
      <c r="L1" s="199"/>
    </row>
    <row r="2" spans="2:17" s="196" customFormat="1" ht="16.5">
      <c r="B2" s="194"/>
      <c r="C2" s="195"/>
      <c r="D2" s="195"/>
      <c r="F2" s="443" t="s">
        <v>70</v>
      </c>
      <c r="G2" s="443"/>
      <c r="H2" s="443"/>
      <c r="I2" s="197"/>
      <c r="J2" s="198"/>
      <c r="K2"/>
    </row>
    <row r="3" spans="2:17" s="196" customFormat="1" ht="16.5">
      <c r="B3" s="194"/>
      <c r="C3" s="195"/>
      <c r="D3" s="195"/>
      <c r="F3" s="443" t="s">
        <v>159</v>
      </c>
      <c r="G3" s="443"/>
      <c r="H3" s="443"/>
      <c r="I3" s="197"/>
      <c r="J3" s="198"/>
      <c r="K3"/>
    </row>
    <row r="4" spans="2:17" s="196" customFormat="1" ht="16.5">
      <c r="B4" s="194"/>
      <c r="C4" s="195"/>
      <c r="D4" s="195"/>
      <c r="E4" s="195"/>
      <c r="F4" s="200"/>
      <c r="G4" s="201"/>
      <c r="H4" s="202"/>
      <c r="I4" s="197"/>
      <c r="J4" s="198"/>
      <c r="K4"/>
    </row>
    <row r="5" spans="2:17" s="196" customFormat="1" ht="16.5">
      <c r="B5" s="444" t="s">
        <v>69</v>
      </c>
      <c r="C5" s="444"/>
      <c r="D5" s="444"/>
      <c r="E5" s="444"/>
      <c r="F5" s="444"/>
      <c r="G5" s="444"/>
      <c r="H5" s="444"/>
      <c r="I5" s="197"/>
      <c r="J5" s="198"/>
      <c r="K5"/>
    </row>
    <row r="6" spans="2:17" s="196" customFormat="1" ht="16.5">
      <c r="B6" s="444" t="s">
        <v>160</v>
      </c>
      <c r="C6" s="444"/>
      <c r="D6" s="444"/>
      <c r="E6" s="444"/>
      <c r="F6" s="444"/>
      <c r="G6" s="444"/>
      <c r="H6" s="444"/>
      <c r="I6" s="197"/>
      <c r="J6" s="198"/>
      <c r="K6"/>
    </row>
    <row r="7" spans="2:17" s="196" customFormat="1" ht="16.5">
      <c r="B7" s="203"/>
      <c r="D7" s="204"/>
      <c r="E7" s="204"/>
      <c r="F7" s="201"/>
      <c r="G7" s="201"/>
      <c r="H7" s="205" t="s">
        <v>46</v>
      </c>
      <c r="I7" s="197"/>
      <c r="J7" s="198"/>
      <c r="K7"/>
    </row>
    <row r="8" spans="2:17" s="81" customFormat="1" ht="28.5" customHeight="1">
      <c r="B8" s="445" t="s">
        <v>161</v>
      </c>
      <c r="C8" s="446" t="s">
        <v>162</v>
      </c>
      <c r="D8" s="390" t="s">
        <v>163</v>
      </c>
      <c r="E8" s="390" t="s">
        <v>164</v>
      </c>
      <c r="F8" s="390" t="s">
        <v>165</v>
      </c>
      <c r="G8" s="390"/>
      <c r="H8" s="390"/>
      <c r="I8" s="206"/>
      <c r="J8" s="207"/>
      <c r="K8"/>
    </row>
    <row r="9" spans="2:17" s="81" customFormat="1" ht="27">
      <c r="B9" s="445"/>
      <c r="C9" s="447"/>
      <c r="D9" s="390"/>
      <c r="E9" s="390"/>
      <c r="F9" s="208" t="s">
        <v>166</v>
      </c>
      <c r="G9" s="209" t="s">
        <v>167</v>
      </c>
      <c r="H9" s="210" t="s">
        <v>168</v>
      </c>
      <c r="I9" s="206"/>
      <c r="J9" s="207"/>
      <c r="K9"/>
      <c r="L9" s="211"/>
    </row>
    <row r="10" spans="2:17" s="81" customFormat="1">
      <c r="B10" s="212"/>
      <c r="C10" s="436" t="s">
        <v>0</v>
      </c>
      <c r="D10" s="437"/>
      <c r="E10" s="437"/>
      <c r="F10" s="437"/>
      <c r="G10" s="438"/>
      <c r="H10" s="213">
        <f>H11+H369</f>
        <v>-1187717.98841</v>
      </c>
      <c r="I10" s="206"/>
      <c r="K10"/>
      <c r="L10" s="214"/>
      <c r="O10" s="316" t="s">
        <v>1436</v>
      </c>
      <c r="Q10" s="357" t="s">
        <v>91</v>
      </c>
    </row>
    <row r="11" spans="2:17" s="220" customFormat="1" ht="15" customHeight="1">
      <c r="B11" s="215" t="s">
        <v>169</v>
      </c>
      <c r="C11" s="448" t="s">
        <v>1557</v>
      </c>
      <c r="D11" s="449"/>
      <c r="E11" s="449"/>
      <c r="F11" s="449"/>
      <c r="G11" s="450"/>
      <c r="H11" s="217">
        <f>H12+H312</f>
        <v>-691700.67564999976</v>
      </c>
      <c r="I11" s="218"/>
      <c r="J11" s="219"/>
      <c r="K11"/>
      <c r="L11" s="220" t="s">
        <v>1436</v>
      </c>
      <c r="O11" s="296" t="s">
        <v>1437</v>
      </c>
      <c r="P11" s="358" t="s">
        <v>1438</v>
      </c>
      <c r="Q11" s="358" t="s">
        <v>1045</v>
      </c>
    </row>
    <row r="12" spans="2:17" s="81" customFormat="1" ht="16.5">
      <c r="B12" s="221" t="s">
        <v>170</v>
      </c>
      <c r="C12" s="439" t="s">
        <v>83</v>
      </c>
      <c r="D12" s="440"/>
      <c r="E12" s="440"/>
      <c r="F12" s="440"/>
      <c r="G12" s="441"/>
      <c r="H12" s="222">
        <f>H13+H261</f>
        <v>-677885.58364999981</v>
      </c>
      <c r="I12" s="206"/>
      <c r="J12" s="223"/>
      <c r="K12"/>
      <c r="L12" s="81" t="s">
        <v>1045</v>
      </c>
      <c r="N12" s="196"/>
      <c r="O12" s="294">
        <v>4212</v>
      </c>
      <c r="P12" s="293">
        <f t="shared" ref="P12:P25" si="0">SUMIF($J$14:$J$311, $O12, $H$14:$H$311)</f>
        <v>-479444.6</v>
      </c>
      <c r="Q12" s="359">
        <f>SUMIFS($H$14:$H$311, $J$14:$J$311, $O12, $K$14:$K$311, "տնտեսում")</f>
        <v>0</v>
      </c>
    </row>
    <row r="13" spans="2:17" s="81" customFormat="1" ht="16.5">
      <c r="B13" s="224"/>
      <c r="C13" s="225" t="s">
        <v>171</v>
      </c>
      <c r="D13" s="226"/>
      <c r="E13" s="226"/>
      <c r="F13" s="227"/>
      <c r="G13" s="228"/>
      <c r="H13" s="229">
        <f>SUM(H14:H260)</f>
        <v>-150177.21449000004</v>
      </c>
      <c r="I13" s="206"/>
      <c r="J13" s="230"/>
      <c r="K13"/>
      <c r="L13" s="293">
        <f>SUMIF($K$14:$K$311, "տնտեսում", $H$14:$H$311)</f>
        <v>-134843.91749000005</v>
      </c>
      <c r="N13" s="196"/>
      <c r="O13" s="294">
        <v>4213</v>
      </c>
      <c r="P13" s="293">
        <f t="shared" si="0"/>
        <v>-12344</v>
      </c>
      <c r="Q13" s="359">
        <f t="shared" ref="Q13:Q25" si="1">SUMIFS($H$14:$H$311, $J$14:$J$311, $O13, $K$14:$K$311, "տնտեսում")</f>
        <v>0</v>
      </c>
    </row>
    <row r="14" spans="2:17" s="206" customFormat="1" ht="16.5">
      <c r="B14" s="231" t="s">
        <v>183</v>
      </c>
      <c r="C14" s="232" t="s">
        <v>182</v>
      </c>
      <c r="D14" s="233" t="s">
        <v>174</v>
      </c>
      <c r="E14" s="233" t="s">
        <v>175</v>
      </c>
      <c r="F14" s="234">
        <v>3360</v>
      </c>
      <c r="G14" s="234">
        <v>-15</v>
      </c>
      <c r="H14" s="234">
        <v>-50.4</v>
      </c>
      <c r="J14" s="207">
        <v>4237</v>
      </c>
      <c r="K14"/>
      <c r="N14" s="196"/>
      <c r="O14" s="294">
        <v>4214</v>
      </c>
      <c r="P14" s="293">
        <f t="shared" si="0"/>
        <v>-113.4</v>
      </c>
      <c r="Q14" s="359">
        <f t="shared" si="1"/>
        <v>-113.4</v>
      </c>
    </row>
    <row r="15" spans="2:17" s="206" customFormat="1" ht="16.5">
      <c r="B15" s="231" t="s">
        <v>176</v>
      </c>
      <c r="C15" s="232" t="s">
        <v>173</v>
      </c>
      <c r="D15" s="233" t="s">
        <v>174</v>
      </c>
      <c r="E15" s="233" t="s">
        <v>175</v>
      </c>
      <c r="F15" s="234">
        <v>1167</v>
      </c>
      <c r="G15" s="234">
        <v>-100</v>
      </c>
      <c r="H15" s="234">
        <v>-116.7</v>
      </c>
      <c r="J15" s="207">
        <v>4237</v>
      </c>
      <c r="K15"/>
      <c r="N15" s="196"/>
      <c r="O15" s="294">
        <v>4233</v>
      </c>
      <c r="P15" s="293">
        <f t="shared" si="0"/>
        <v>-12437.4</v>
      </c>
      <c r="Q15" s="359">
        <f t="shared" si="1"/>
        <v>0</v>
      </c>
    </row>
    <row r="16" spans="2:17" s="206" customFormat="1" ht="16.5">
      <c r="B16" s="231" t="s">
        <v>1053</v>
      </c>
      <c r="C16" s="232" t="s">
        <v>173</v>
      </c>
      <c r="D16" s="233" t="s">
        <v>174</v>
      </c>
      <c r="E16" s="233" t="s">
        <v>175</v>
      </c>
      <c r="F16" s="234">
        <v>738</v>
      </c>
      <c r="G16" s="234">
        <v>-150</v>
      </c>
      <c r="H16" s="235">
        <v>-110.7</v>
      </c>
      <c r="J16" s="207">
        <v>4237</v>
      </c>
      <c r="K16"/>
      <c r="N16" s="196"/>
      <c r="O16" s="294">
        <v>4234</v>
      </c>
      <c r="P16" s="293">
        <f t="shared" si="0"/>
        <v>-863.75</v>
      </c>
      <c r="Q16" s="359">
        <f t="shared" si="1"/>
        <v>-863.75</v>
      </c>
    </row>
    <row r="17" spans="2:17" s="206" customFormat="1" ht="16.5">
      <c r="B17" s="231" t="s">
        <v>1054</v>
      </c>
      <c r="C17" s="232" t="s">
        <v>173</v>
      </c>
      <c r="D17" s="233" t="s">
        <v>174</v>
      </c>
      <c r="E17" s="233" t="s">
        <v>175</v>
      </c>
      <c r="F17" s="234">
        <v>650</v>
      </c>
      <c r="G17" s="234">
        <v>-100</v>
      </c>
      <c r="H17" s="235">
        <v>-65</v>
      </c>
      <c r="J17" s="207">
        <v>4237</v>
      </c>
      <c r="K17"/>
      <c r="N17" s="196"/>
      <c r="O17" s="295">
        <v>4237</v>
      </c>
      <c r="P17" s="293">
        <f t="shared" si="0"/>
        <v>-15824.159100000001</v>
      </c>
      <c r="Q17" s="359">
        <f t="shared" si="1"/>
        <v>-15481.3591</v>
      </c>
    </row>
    <row r="18" spans="2:17" s="206" customFormat="1">
      <c r="B18" s="231" t="s">
        <v>1055</v>
      </c>
      <c r="C18" s="232" t="s">
        <v>182</v>
      </c>
      <c r="D18" s="233" t="s">
        <v>174</v>
      </c>
      <c r="E18" s="233" t="s">
        <v>175</v>
      </c>
      <c r="F18" s="234"/>
      <c r="G18" s="234"/>
      <c r="H18" s="235">
        <v>-702</v>
      </c>
      <c r="J18" s="207">
        <v>4237</v>
      </c>
      <c r="K18" t="s">
        <v>1045</v>
      </c>
      <c r="N18" s="81"/>
      <c r="O18" s="294">
        <v>4239</v>
      </c>
      <c r="P18" s="293">
        <f t="shared" si="0"/>
        <v>-10143.98</v>
      </c>
      <c r="Q18" s="359">
        <f t="shared" si="1"/>
        <v>-8401.2800000000007</v>
      </c>
    </row>
    <row r="19" spans="2:17" s="206" customFormat="1">
      <c r="B19" s="231" t="s">
        <v>1056</v>
      </c>
      <c r="C19" s="232" t="s">
        <v>1057</v>
      </c>
      <c r="D19" s="233" t="s">
        <v>174</v>
      </c>
      <c r="E19" s="233" t="s">
        <v>175</v>
      </c>
      <c r="F19" s="234"/>
      <c r="G19" s="234"/>
      <c r="H19" s="235">
        <v>-332.2</v>
      </c>
      <c r="J19" s="207">
        <v>4237</v>
      </c>
      <c r="K19" t="s">
        <v>1045</v>
      </c>
      <c r="N19" s="81"/>
      <c r="O19" s="294">
        <v>4241</v>
      </c>
      <c r="P19" s="293">
        <f t="shared" si="0"/>
        <v>-1100</v>
      </c>
      <c r="Q19" s="359">
        <f t="shared" si="1"/>
        <v>0</v>
      </c>
    </row>
    <row r="20" spans="2:17" s="206" customFormat="1">
      <c r="B20" s="231" t="s">
        <v>1058</v>
      </c>
      <c r="C20" s="232" t="s">
        <v>1057</v>
      </c>
      <c r="D20" s="233" t="s">
        <v>174</v>
      </c>
      <c r="E20" s="233" t="s">
        <v>175</v>
      </c>
      <c r="F20" s="234"/>
      <c r="G20" s="234"/>
      <c r="H20" s="235">
        <v>-1110.0216</v>
      </c>
      <c r="J20" s="207">
        <v>4237</v>
      </c>
      <c r="K20" t="s">
        <v>1045</v>
      </c>
      <c r="N20" s="81"/>
      <c r="O20" s="294">
        <v>4252</v>
      </c>
      <c r="P20" s="293">
        <f t="shared" si="0"/>
        <v>-11261.239160000001</v>
      </c>
      <c r="Q20" s="359">
        <f t="shared" si="1"/>
        <v>0</v>
      </c>
    </row>
    <row r="21" spans="2:17" s="206" customFormat="1">
      <c r="B21" s="231" t="s">
        <v>1059</v>
      </c>
      <c r="C21" s="232" t="s">
        <v>1057</v>
      </c>
      <c r="D21" s="233" t="s">
        <v>174</v>
      </c>
      <c r="E21" s="233" t="s">
        <v>175</v>
      </c>
      <c r="F21" s="234"/>
      <c r="G21" s="234"/>
      <c r="H21" s="235">
        <v>-1239.0192</v>
      </c>
      <c r="J21" s="236">
        <v>4237</v>
      </c>
      <c r="K21" t="s">
        <v>1045</v>
      </c>
      <c r="N21" s="220"/>
      <c r="O21" s="295">
        <v>4261</v>
      </c>
      <c r="P21" s="293">
        <f t="shared" si="0"/>
        <v>-2563.7395000000001</v>
      </c>
      <c r="Q21" s="359">
        <f t="shared" si="1"/>
        <v>-2563.7395000000001</v>
      </c>
    </row>
    <row r="22" spans="2:17" s="206" customFormat="1">
      <c r="B22" s="231" t="s">
        <v>1060</v>
      </c>
      <c r="C22" s="232" t="s">
        <v>1057</v>
      </c>
      <c r="D22" s="233" t="s">
        <v>174</v>
      </c>
      <c r="E22" s="233" t="s">
        <v>175</v>
      </c>
      <c r="F22" s="234"/>
      <c r="G22" s="234"/>
      <c r="H22" s="235">
        <v>-700.00469999999996</v>
      </c>
      <c r="J22" s="207">
        <v>4237</v>
      </c>
      <c r="K22" t="s">
        <v>1045</v>
      </c>
      <c r="N22" s="81"/>
      <c r="O22" s="295">
        <v>4264</v>
      </c>
      <c r="P22" s="293">
        <f t="shared" si="0"/>
        <v>-9517.02</v>
      </c>
      <c r="Q22" s="359">
        <f t="shared" si="1"/>
        <v>-9517.02</v>
      </c>
    </row>
    <row r="23" spans="2:17" s="206" customFormat="1">
      <c r="B23" s="231" t="s">
        <v>1061</v>
      </c>
      <c r="C23" s="232" t="s">
        <v>1057</v>
      </c>
      <c r="D23" s="233" t="s">
        <v>174</v>
      </c>
      <c r="E23" s="233" t="s">
        <v>175</v>
      </c>
      <c r="F23" s="234"/>
      <c r="G23" s="234"/>
      <c r="H23" s="235">
        <v>-3630.0336000000002</v>
      </c>
      <c r="J23" s="207">
        <v>4237</v>
      </c>
      <c r="K23" t="s">
        <v>1045</v>
      </c>
      <c r="N23" s="81"/>
      <c r="O23" s="295">
        <v>4266</v>
      </c>
      <c r="P23" s="293">
        <f t="shared" si="0"/>
        <v>-1764</v>
      </c>
      <c r="Q23" s="359">
        <f t="shared" si="1"/>
        <v>-1764</v>
      </c>
    </row>
    <row r="24" spans="2:17" s="206" customFormat="1">
      <c r="B24" s="231" t="s">
        <v>1062</v>
      </c>
      <c r="C24" s="232" t="s">
        <v>195</v>
      </c>
      <c r="D24" s="233" t="s">
        <v>174</v>
      </c>
      <c r="E24" s="233" t="s">
        <v>175</v>
      </c>
      <c r="F24" s="234"/>
      <c r="G24" s="234"/>
      <c r="H24" s="235">
        <v>-121.08</v>
      </c>
      <c r="J24" s="207">
        <v>4237</v>
      </c>
      <c r="K24" t="s">
        <v>1045</v>
      </c>
      <c r="O24" s="295">
        <v>4267</v>
      </c>
      <c r="P24" s="293">
        <f t="shared" si="0"/>
        <v>-2228.11204</v>
      </c>
      <c r="Q24" s="359">
        <f t="shared" si="1"/>
        <v>-2228.11204</v>
      </c>
    </row>
    <row r="25" spans="2:17" s="206" customFormat="1">
      <c r="B25" s="231" t="s">
        <v>1063</v>
      </c>
      <c r="C25" s="232" t="s">
        <v>195</v>
      </c>
      <c r="D25" s="233" t="s">
        <v>174</v>
      </c>
      <c r="E25" s="233" t="s">
        <v>175</v>
      </c>
      <c r="F25" s="234"/>
      <c r="G25" s="234"/>
      <c r="H25" s="234">
        <v>-350</v>
      </c>
      <c r="J25" s="207">
        <v>4237</v>
      </c>
      <c r="K25" t="s">
        <v>1045</v>
      </c>
      <c r="O25" s="295">
        <v>4269</v>
      </c>
      <c r="P25" s="293">
        <f t="shared" si="0"/>
        <v>-118280.18385</v>
      </c>
      <c r="Q25" s="359">
        <f t="shared" si="1"/>
        <v>-93911.256850000034</v>
      </c>
    </row>
    <row r="26" spans="2:17" s="206" customFormat="1">
      <c r="B26" s="231" t="s">
        <v>1064</v>
      </c>
      <c r="C26" s="232" t="s">
        <v>173</v>
      </c>
      <c r="D26" s="233" t="s">
        <v>174</v>
      </c>
      <c r="E26" s="233" t="s">
        <v>175</v>
      </c>
      <c r="F26" s="234"/>
      <c r="G26" s="234"/>
      <c r="H26" s="234">
        <v>-75</v>
      </c>
      <c r="J26" s="207">
        <v>4237</v>
      </c>
      <c r="K26" t="s">
        <v>1045</v>
      </c>
    </row>
    <row r="27" spans="2:17" s="206" customFormat="1">
      <c r="B27" s="231" t="s">
        <v>1065</v>
      </c>
      <c r="C27" s="232" t="s">
        <v>173</v>
      </c>
      <c r="D27" s="233" t="s">
        <v>174</v>
      </c>
      <c r="E27" s="233" t="s">
        <v>175</v>
      </c>
      <c r="F27" s="234"/>
      <c r="G27" s="234"/>
      <c r="H27" s="234">
        <v>-24</v>
      </c>
      <c r="J27" s="207">
        <v>4237</v>
      </c>
      <c r="K27" t="s">
        <v>1045</v>
      </c>
    </row>
    <row r="28" spans="2:17" s="206" customFormat="1">
      <c r="B28" s="231" t="s">
        <v>1066</v>
      </c>
      <c r="C28" s="232" t="s">
        <v>173</v>
      </c>
      <c r="D28" s="233" t="s">
        <v>174</v>
      </c>
      <c r="E28" s="233" t="s">
        <v>175</v>
      </c>
      <c r="F28" s="234"/>
      <c r="G28" s="234"/>
      <c r="H28" s="234">
        <v>-40</v>
      </c>
      <c r="J28" s="207">
        <v>4237</v>
      </c>
      <c r="K28" t="s">
        <v>1045</v>
      </c>
    </row>
    <row r="29" spans="2:17" s="206" customFormat="1">
      <c r="B29" s="231" t="s">
        <v>1067</v>
      </c>
      <c r="C29" s="232" t="s">
        <v>173</v>
      </c>
      <c r="D29" s="233" t="s">
        <v>174</v>
      </c>
      <c r="E29" s="233" t="s">
        <v>175</v>
      </c>
      <c r="F29" s="234"/>
      <c r="G29" s="234"/>
      <c r="H29" s="234">
        <v>-90</v>
      </c>
      <c r="J29" s="207">
        <v>4237</v>
      </c>
      <c r="K29" t="s">
        <v>1045</v>
      </c>
      <c r="N29"/>
    </row>
    <row r="30" spans="2:17" s="206" customFormat="1">
      <c r="B30" s="231" t="s">
        <v>1068</v>
      </c>
      <c r="C30" s="232" t="s">
        <v>1069</v>
      </c>
      <c r="D30" s="233" t="s">
        <v>174</v>
      </c>
      <c r="E30" s="233" t="s">
        <v>175</v>
      </c>
      <c r="F30" s="234"/>
      <c r="G30" s="234"/>
      <c r="H30" s="234">
        <v>-7068</v>
      </c>
      <c r="J30" s="207">
        <v>4237</v>
      </c>
      <c r="K30" t="s">
        <v>1045</v>
      </c>
      <c r="N30"/>
    </row>
    <row r="31" spans="2:17" s="206" customFormat="1">
      <c r="B31" s="231" t="s">
        <v>1070</v>
      </c>
      <c r="C31" s="232" t="s">
        <v>1071</v>
      </c>
      <c r="D31" s="233" t="s">
        <v>174</v>
      </c>
      <c r="E31" s="233" t="s">
        <v>175</v>
      </c>
      <c r="F31" s="234"/>
      <c r="G31" s="234"/>
      <c r="H31" s="234">
        <v>-80</v>
      </c>
      <c r="J31" s="207">
        <v>4261</v>
      </c>
      <c r="K31" t="s">
        <v>1045</v>
      </c>
      <c r="N31"/>
    </row>
    <row r="32" spans="2:17" s="206" customFormat="1">
      <c r="B32" s="231" t="s">
        <v>1072</v>
      </c>
      <c r="C32" s="232" t="s">
        <v>1073</v>
      </c>
      <c r="D32" s="233" t="s">
        <v>174</v>
      </c>
      <c r="E32" s="233" t="s">
        <v>175</v>
      </c>
      <c r="F32" s="234"/>
      <c r="G32" s="234"/>
      <c r="H32" s="234">
        <v>-55.5</v>
      </c>
      <c r="J32" s="207">
        <v>4261</v>
      </c>
      <c r="K32" t="s">
        <v>1045</v>
      </c>
      <c r="N32"/>
    </row>
    <row r="33" spans="2:14" s="206" customFormat="1">
      <c r="B33" s="231" t="s">
        <v>1074</v>
      </c>
      <c r="C33" s="232" t="s">
        <v>1073</v>
      </c>
      <c r="D33" s="233" t="s">
        <v>174</v>
      </c>
      <c r="E33" s="233" t="s">
        <v>175</v>
      </c>
      <c r="F33" s="234"/>
      <c r="G33" s="234"/>
      <c r="H33" s="234">
        <v>-200.55</v>
      </c>
      <c r="J33" s="207">
        <v>4261</v>
      </c>
      <c r="K33" t="s">
        <v>1045</v>
      </c>
      <c r="N33"/>
    </row>
    <row r="34" spans="2:14" s="206" customFormat="1">
      <c r="B34" s="231" t="s">
        <v>1075</v>
      </c>
      <c r="C34" s="232" t="s">
        <v>1076</v>
      </c>
      <c r="D34" s="233" t="s">
        <v>174</v>
      </c>
      <c r="E34" s="233" t="s">
        <v>175</v>
      </c>
      <c r="F34" s="234"/>
      <c r="G34" s="234"/>
      <c r="H34" s="234">
        <v>-63.6</v>
      </c>
      <c r="J34" s="207">
        <v>4261</v>
      </c>
      <c r="K34" t="s">
        <v>1045</v>
      </c>
      <c r="N34"/>
    </row>
    <row r="35" spans="2:14" s="206" customFormat="1">
      <c r="B35" s="231" t="s">
        <v>1077</v>
      </c>
      <c r="C35" s="232" t="s">
        <v>1078</v>
      </c>
      <c r="D35" s="233" t="s">
        <v>174</v>
      </c>
      <c r="E35" s="233" t="s">
        <v>400</v>
      </c>
      <c r="F35" s="234"/>
      <c r="G35" s="234"/>
      <c r="H35" s="234">
        <v>-60</v>
      </c>
      <c r="J35" s="207">
        <v>4261</v>
      </c>
      <c r="K35" t="s">
        <v>1045</v>
      </c>
      <c r="N35"/>
    </row>
    <row r="36" spans="2:14" s="206" customFormat="1">
      <c r="B36" s="231" t="s">
        <v>1079</v>
      </c>
      <c r="C36" s="232" t="s">
        <v>1080</v>
      </c>
      <c r="D36" s="233" t="s">
        <v>174</v>
      </c>
      <c r="E36" s="233" t="s">
        <v>247</v>
      </c>
      <c r="F36" s="234"/>
      <c r="G36" s="234"/>
      <c r="H36" s="234">
        <v>-87.5</v>
      </c>
      <c r="J36" s="207">
        <v>4261</v>
      </c>
      <c r="K36" t="s">
        <v>1045</v>
      </c>
      <c r="N36"/>
    </row>
    <row r="37" spans="2:14" s="206" customFormat="1">
      <c r="B37" s="231" t="s">
        <v>1081</v>
      </c>
      <c r="C37" s="232" t="s">
        <v>184</v>
      </c>
      <c r="D37" s="233" t="s">
        <v>174</v>
      </c>
      <c r="E37" s="233" t="s">
        <v>175</v>
      </c>
      <c r="F37" s="234"/>
      <c r="G37" s="234"/>
      <c r="H37" s="234">
        <v>-60</v>
      </c>
      <c r="J37" s="207">
        <v>4261</v>
      </c>
      <c r="K37" t="s">
        <v>1045</v>
      </c>
      <c r="N37"/>
    </row>
    <row r="38" spans="2:14" s="206" customFormat="1">
      <c r="B38" s="231" t="s">
        <v>1082</v>
      </c>
      <c r="C38" s="232" t="s">
        <v>184</v>
      </c>
      <c r="D38" s="233" t="s">
        <v>174</v>
      </c>
      <c r="E38" s="233" t="s">
        <v>175</v>
      </c>
      <c r="F38" s="237"/>
      <c r="G38" s="234"/>
      <c r="H38" s="234">
        <v>-55.2</v>
      </c>
      <c r="J38" s="207">
        <v>4261</v>
      </c>
      <c r="K38" t="s">
        <v>1045</v>
      </c>
      <c r="N38"/>
    </row>
    <row r="39" spans="2:14" s="206" customFormat="1">
      <c r="B39" s="231" t="s">
        <v>1083</v>
      </c>
      <c r="C39" s="232" t="s">
        <v>184</v>
      </c>
      <c r="D39" s="233" t="s">
        <v>174</v>
      </c>
      <c r="E39" s="233" t="s">
        <v>175</v>
      </c>
      <c r="F39" s="237"/>
      <c r="G39" s="234"/>
      <c r="H39" s="234">
        <v>-31.8</v>
      </c>
      <c r="J39" s="207">
        <v>4261</v>
      </c>
      <c r="K39" t="s">
        <v>1045</v>
      </c>
      <c r="N39"/>
    </row>
    <row r="40" spans="2:14" s="206" customFormat="1">
      <c r="B40" s="231" t="s">
        <v>1084</v>
      </c>
      <c r="C40" s="232" t="s">
        <v>184</v>
      </c>
      <c r="D40" s="233" t="s">
        <v>174</v>
      </c>
      <c r="E40" s="233" t="s">
        <v>175</v>
      </c>
      <c r="F40" s="237"/>
      <c r="G40" s="234"/>
      <c r="H40" s="234">
        <v>-32.28</v>
      </c>
      <c r="J40" s="207">
        <v>4261</v>
      </c>
      <c r="K40" t="s">
        <v>1045</v>
      </c>
      <c r="N40"/>
    </row>
    <row r="41" spans="2:14" s="206" customFormat="1">
      <c r="B41" s="231" t="s">
        <v>1085</v>
      </c>
      <c r="C41" s="232" t="s">
        <v>184</v>
      </c>
      <c r="D41" s="233" t="s">
        <v>174</v>
      </c>
      <c r="E41" s="233" t="s">
        <v>175</v>
      </c>
      <c r="F41" s="237"/>
      <c r="G41" s="234"/>
      <c r="H41" s="234">
        <v>-36.96</v>
      </c>
      <c r="J41" s="207">
        <v>4261</v>
      </c>
      <c r="K41" t="s">
        <v>1045</v>
      </c>
      <c r="N41"/>
    </row>
    <row r="42" spans="2:14" s="206" customFormat="1">
      <c r="B42" s="231" t="s">
        <v>1086</v>
      </c>
      <c r="C42" s="232" t="s">
        <v>184</v>
      </c>
      <c r="D42" s="233" t="s">
        <v>174</v>
      </c>
      <c r="E42" s="233" t="s">
        <v>175</v>
      </c>
      <c r="F42" s="237"/>
      <c r="G42" s="234"/>
      <c r="H42" s="234">
        <v>-31.8</v>
      </c>
      <c r="J42" s="207">
        <v>4261</v>
      </c>
      <c r="K42" t="s">
        <v>1045</v>
      </c>
      <c r="N42"/>
    </row>
    <row r="43" spans="2:14" s="206" customFormat="1" ht="27">
      <c r="B43" s="231" t="s">
        <v>1087</v>
      </c>
      <c r="C43" s="232" t="s">
        <v>1088</v>
      </c>
      <c r="D43" s="233" t="s">
        <v>174</v>
      </c>
      <c r="E43" s="233" t="s">
        <v>247</v>
      </c>
      <c r="F43" s="237"/>
      <c r="G43" s="234"/>
      <c r="H43" s="234">
        <v>-10.199999999999999</v>
      </c>
      <c r="J43" s="207">
        <v>4261</v>
      </c>
      <c r="K43" t="s">
        <v>1045</v>
      </c>
      <c r="N43"/>
    </row>
    <row r="44" spans="2:14" s="206" customFormat="1" ht="27">
      <c r="B44" s="231" t="s">
        <v>1089</v>
      </c>
      <c r="C44" s="232" t="s">
        <v>1088</v>
      </c>
      <c r="D44" s="233" t="s">
        <v>174</v>
      </c>
      <c r="E44" s="233" t="s">
        <v>247</v>
      </c>
      <c r="F44" s="237"/>
      <c r="G44" s="234"/>
      <c r="H44" s="234">
        <v>-18.5</v>
      </c>
      <c r="J44" s="207">
        <v>4261</v>
      </c>
      <c r="K44" t="s">
        <v>1045</v>
      </c>
      <c r="N44"/>
    </row>
    <row r="45" spans="2:14" s="206" customFormat="1" ht="27">
      <c r="B45" s="231" t="s">
        <v>1090</v>
      </c>
      <c r="C45" s="232" t="s">
        <v>1088</v>
      </c>
      <c r="D45" s="233" t="s">
        <v>174</v>
      </c>
      <c r="E45" s="233" t="s">
        <v>247</v>
      </c>
      <c r="F45" s="237"/>
      <c r="G45" s="234"/>
      <c r="H45" s="234">
        <v>-25.2</v>
      </c>
      <c r="J45" s="207">
        <v>4261</v>
      </c>
      <c r="K45" t="s">
        <v>1045</v>
      </c>
      <c r="N45"/>
    </row>
    <row r="46" spans="2:14" s="206" customFormat="1">
      <c r="B46" s="231" t="s">
        <v>1091</v>
      </c>
      <c r="C46" s="232" t="s">
        <v>1092</v>
      </c>
      <c r="D46" s="233" t="s">
        <v>174</v>
      </c>
      <c r="E46" s="233" t="s">
        <v>175</v>
      </c>
      <c r="F46" s="237"/>
      <c r="G46" s="234"/>
      <c r="H46" s="234">
        <v>-10</v>
      </c>
      <c r="J46" s="207">
        <v>4261</v>
      </c>
      <c r="K46" t="s">
        <v>1045</v>
      </c>
      <c r="N46"/>
    </row>
    <row r="47" spans="2:14" s="206" customFormat="1">
      <c r="B47" s="231" t="s">
        <v>1093</v>
      </c>
      <c r="C47" s="232" t="s">
        <v>1092</v>
      </c>
      <c r="D47" s="233" t="s">
        <v>174</v>
      </c>
      <c r="E47" s="233" t="s">
        <v>175</v>
      </c>
      <c r="F47" s="237"/>
      <c r="G47" s="234"/>
      <c r="H47" s="234">
        <v>-64</v>
      </c>
      <c r="J47" s="207">
        <v>4261</v>
      </c>
      <c r="K47" t="s">
        <v>1045</v>
      </c>
      <c r="N47"/>
    </row>
    <row r="48" spans="2:14" s="206" customFormat="1">
      <c r="B48" s="231" t="s">
        <v>1094</v>
      </c>
      <c r="C48" s="232" t="s">
        <v>1092</v>
      </c>
      <c r="D48" s="233" t="s">
        <v>174</v>
      </c>
      <c r="E48" s="233" t="s">
        <v>175</v>
      </c>
      <c r="F48" s="237"/>
      <c r="G48" s="234"/>
      <c r="H48" s="234">
        <v>-64</v>
      </c>
      <c r="J48" s="207">
        <v>4261</v>
      </c>
      <c r="K48" t="s">
        <v>1045</v>
      </c>
      <c r="N48"/>
    </row>
    <row r="49" spans="2:14" s="206" customFormat="1">
      <c r="B49" s="231" t="s">
        <v>1095</v>
      </c>
      <c r="C49" s="232" t="s">
        <v>1092</v>
      </c>
      <c r="D49" s="233" t="s">
        <v>174</v>
      </c>
      <c r="E49" s="233" t="s">
        <v>175</v>
      </c>
      <c r="F49" s="237"/>
      <c r="G49" s="234"/>
      <c r="H49" s="234">
        <v>-64</v>
      </c>
      <c r="J49" s="207">
        <v>4261</v>
      </c>
      <c r="K49" t="s">
        <v>1045</v>
      </c>
      <c r="N49"/>
    </row>
    <row r="50" spans="2:14" s="206" customFormat="1">
      <c r="B50" s="231" t="s">
        <v>1096</v>
      </c>
      <c r="C50" s="232" t="s">
        <v>1092</v>
      </c>
      <c r="D50" s="233" t="s">
        <v>174</v>
      </c>
      <c r="E50" s="233" t="s">
        <v>175</v>
      </c>
      <c r="F50" s="237"/>
      <c r="G50" s="234"/>
      <c r="H50" s="234">
        <v>-64</v>
      </c>
      <c r="J50" s="207">
        <v>4261</v>
      </c>
      <c r="K50" t="s">
        <v>1045</v>
      </c>
      <c r="N50"/>
    </row>
    <row r="51" spans="2:14" s="206" customFormat="1">
      <c r="B51" s="231" t="s">
        <v>1097</v>
      </c>
      <c r="C51" s="232" t="s">
        <v>1092</v>
      </c>
      <c r="D51" s="233" t="s">
        <v>174</v>
      </c>
      <c r="E51" s="233" t="s">
        <v>175</v>
      </c>
      <c r="F51" s="237"/>
      <c r="G51" s="234"/>
      <c r="H51" s="234">
        <v>-64</v>
      </c>
      <c r="J51" s="207">
        <v>4261</v>
      </c>
      <c r="K51" t="s">
        <v>1045</v>
      </c>
      <c r="N51"/>
    </row>
    <row r="52" spans="2:14" s="206" customFormat="1">
      <c r="B52" s="231" t="s">
        <v>1098</v>
      </c>
      <c r="C52" s="232" t="s">
        <v>1092</v>
      </c>
      <c r="D52" s="233" t="s">
        <v>174</v>
      </c>
      <c r="E52" s="233" t="s">
        <v>175</v>
      </c>
      <c r="F52" s="237"/>
      <c r="G52" s="234"/>
      <c r="H52" s="234">
        <v>-30</v>
      </c>
      <c r="J52" s="207">
        <v>4261</v>
      </c>
      <c r="K52" t="s">
        <v>1045</v>
      </c>
      <c r="N52"/>
    </row>
    <row r="53" spans="2:14" s="206" customFormat="1">
      <c r="B53" s="231" t="s">
        <v>1099</v>
      </c>
      <c r="C53" s="232" t="s">
        <v>1092</v>
      </c>
      <c r="D53" s="233" t="s">
        <v>174</v>
      </c>
      <c r="E53" s="233" t="s">
        <v>175</v>
      </c>
      <c r="F53" s="237"/>
      <c r="G53" s="234"/>
      <c r="H53" s="234">
        <v>-30</v>
      </c>
      <c r="J53" s="207">
        <v>4261</v>
      </c>
      <c r="K53" t="s">
        <v>1045</v>
      </c>
      <c r="N53"/>
    </row>
    <row r="54" spans="2:14" s="206" customFormat="1">
      <c r="B54" s="231" t="s">
        <v>1100</v>
      </c>
      <c r="C54" s="232" t="s">
        <v>1092</v>
      </c>
      <c r="D54" s="233" t="s">
        <v>174</v>
      </c>
      <c r="E54" s="233" t="s">
        <v>175</v>
      </c>
      <c r="F54" s="237"/>
      <c r="G54" s="234"/>
      <c r="H54" s="234">
        <v>-30</v>
      </c>
      <c r="J54" s="207">
        <v>4261</v>
      </c>
      <c r="K54" t="s">
        <v>1045</v>
      </c>
      <c r="N54"/>
    </row>
    <row r="55" spans="2:14" s="206" customFormat="1">
      <c r="B55" s="231" t="s">
        <v>1101</v>
      </c>
      <c r="C55" s="232" t="s">
        <v>1092</v>
      </c>
      <c r="D55" s="233" t="s">
        <v>174</v>
      </c>
      <c r="E55" s="233" t="s">
        <v>175</v>
      </c>
      <c r="F55" s="237"/>
      <c r="G55" s="234"/>
      <c r="H55" s="234">
        <v>-15.2</v>
      </c>
      <c r="J55" s="207">
        <v>4261</v>
      </c>
      <c r="K55" t="s">
        <v>1045</v>
      </c>
      <c r="N55"/>
    </row>
    <row r="56" spans="2:14" s="206" customFormat="1">
      <c r="B56" s="231" t="s">
        <v>1102</v>
      </c>
      <c r="C56" s="232" t="s">
        <v>1092</v>
      </c>
      <c r="D56" s="233" t="s">
        <v>174</v>
      </c>
      <c r="E56" s="233" t="s">
        <v>175</v>
      </c>
      <c r="F56" s="234"/>
      <c r="G56" s="234"/>
      <c r="H56" s="234">
        <v>-15.2</v>
      </c>
      <c r="J56" s="207">
        <v>4261</v>
      </c>
      <c r="K56" t="s">
        <v>1045</v>
      </c>
      <c r="N56"/>
    </row>
    <row r="57" spans="2:14" s="206" customFormat="1">
      <c r="B57" s="231" t="s">
        <v>1103</v>
      </c>
      <c r="C57" s="232" t="s">
        <v>1092</v>
      </c>
      <c r="D57" s="233" t="s">
        <v>174</v>
      </c>
      <c r="E57" s="233" t="s">
        <v>175</v>
      </c>
      <c r="F57" s="234"/>
      <c r="G57" s="234"/>
      <c r="H57" s="234">
        <v>-15.2</v>
      </c>
      <c r="J57" s="207">
        <v>4261</v>
      </c>
      <c r="K57" t="s">
        <v>1045</v>
      </c>
      <c r="N57"/>
    </row>
    <row r="58" spans="2:14" s="206" customFormat="1">
      <c r="B58" s="231" t="s">
        <v>1104</v>
      </c>
      <c r="C58" s="232" t="s">
        <v>1092</v>
      </c>
      <c r="D58" s="233" t="s">
        <v>174</v>
      </c>
      <c r="E58" s="233" t="s">
        <v>175</v>
      </c>
      <c r="F58" s="234"/>
      <c r="G58" s="234"/>
      <c r="H58" s="234">
        <v>-30.4</v>
      </c>
      <c r="J58" s="207">
        <v>4261</v>
      </c>
      <c r="K58" t="s">
        <v>1045</v>
      </c>
      <c r="N58"/>
    </row>
    <row r="59" spans="2:14" s="206" customFormat="1">
      <c r="B59" s="231" t="s">
        <v>1105</v>
      </c>
      <c r="C59" s="232" t="s">
        <v>1092</v>
      </c>
      <c r="D59" s="233" t="s">
        <v>174</v>
      </c>
      <c r="E59" s="233" t="s">
        <v>175</v>
      </c>
      <c r="F59" s="234"/>
      <c r="G59" s="234"/>
      <c r="H59" s="234">
        <v>-22.4</v>
      </c>
      <c r="J59" s="207">
        <v>4261</v>
      </c>
      <c r="K59" t="s">
        <v>1045</v>
      </c>
      <c r="N59"/>
    </row>
    <row r="60" spans="2:14" s="206" customFormat="1">
      <c r="B60" s="231" t="s">
        <v>1106</v>
      </c>
      <c r="C60" s="232" t="s">
        <v>181</v>
      </c>
      <c r="D60" s="233" t="s">
        <v>174</v>
      </c>
      <c r="E60" s="233" t="s">
        <v>247</v>
      </c>
      <c r="F60" s="234"/>
      <c r="G60" s="234"/>
      <c r="H60" s="234">
        <v>-108.648</v>
      </c>
      <c r="J60" s="207">
        <v>4261</v>
      </c>
      <c r="K60" t="s">
        <v>1045</v>
      </c>
      <c r="N60"/>
    </row>
    <row r="61" spans="2:14" s="206" customFormat="1">
      <c r="B61" s="231" t="s">
        <v>1107</v>
      </c>
      <c r="C61" s="232" t="s">
        <v>1108</v>
      </c>
      <c r="D61" s="233" t="s">
        <v>174</v>
      </c>
      <c r="E61" s="233" t="s">
        <v>175</v>
      </c>
      <c r="F61" s="234"/>
      <c r="G61" s="234"/>
      <c r="H61" s="234">
        <v>-54.36</v>
      </c>
      <c r="J61" s="207">
        <v>4261</v>
      </c>
      <c r="K61" t="s">
        <v>1045</v>
      </c>
      <c r="N61"/>
    </row>
    <row r="62" spans="2:14" s="206" customFormat="1">
      <c r="B62" s="231" t="s">
        <v>1109</v>
      </c>
      <c r="C62" s="232" t="s">
        <v>1110</v>
      </c>
      <c r="D62" s="233" t="s">
        <v>174</v>
      </c>
      <c r="E62" s="233" t="s">
        <v>175</v>
      </c>
      <c r="F62" s="234"/>
      <c r="G62" s="234"/>
      <c r="H62" s="234">
        <v>-555.24</v>
      </c>
      <c r="J62" s="207">
        <v>4261</v>
      </c>
      <c r="K62" t="s">
        <v>1045</v>
      </c>
      <c r="N62"/>
    </row>
    <row r="63" spans="2:14" s="206" customFormat="1">
      <c r="B63" s="231" t="s">
        <v>1111</v>
      </c>
      <c r="C63" s="232" t="s">
        <v>1112</v>
      </c>
      <c r="D63" s="233" t="s">
        <v>174</v>
      </c>
      <c r="E63" s="233" t="s">
        <v>400</v>
      </c>
      <c r="F63" s="234"/>
      <c r="G63" s="234"/>
      <c r="H63" s="234">
        <v>-60</v>
      </c>
      <c r="J63" s="207">
        <v>4261</v>
      </c>
      <c r="K63" t="s">
        <v>1045</v>
      </c>
      <c r="N63"/>
    </row>
    <row r="64" spans="2:14" s="206" customFormat="1">
      <c r="B64" s="231" t="s">
        <v>1113</v>
      </c>
      <c r="C64" s="232" t="s">
        <v>1112</v>
      </c>
      <c r="D64" s="233" t="s">
        <v>174</v>
      </c>
      <c r="E64" s="233" t="s">
        <v>400</v>
      </c>
      <c r="F64" s="234"/>
      <c r="G64" s="234"/>
      <c r="H64" s="234">
        <v>-66</v>
      </c>
      <c r="J64" s="207">
        <v>4261</v>
      </c>
      <c r="K64" t="s">
        <v>1045</v>
      </c>
      <c r="N64"/>
    </row>
    <row r="65" spans="2:14" s="206" customFormat="1">
      <c r="B65" s="231" t="s">
        <v>1114</v>
      </c>
      <c r="C65" s="232" t="s">
        <v>1112</v>
      </c>
      <c r="D65" s="233" t="s">
        <v>174</v>
      </c>
      <c r="E65" s="233" t="s">
        <v>400</v>
      </c>
      <c r="F65" s="234"/>
      <c r="G65" s="234"/>
      <c r="H65" s="234">
        <v>-40</v>
      </c>
      <c r="J65" s="207">
        <v>4261</v>
      </c>
      <c r="K65" t="s">
        <v>1045</v>
      </c>
      <c r="N65"/>
    </row>
    <row r="66" spans="2:14" s="206" customFormat="1">
      <c r="B66" s="231" t="s">
        <v>1115</v>
      </c>
      <c r="C66" s="232" t="s">
        <v>1112</v>
      </c>
      <c r="D66" s="233" t="s">
        <v>174</v>
      </c>
      <c r="E66" s="233" t="s">
        <v>400</v>
      </c>
      <c r="F66" s="234"/>
      <c r="G66" s="234"/>
      <c r="H66" s="234">
        <v>-84.001499999999993</v>
      </c>
      <c r="J66" s="207">
        <v>4261</v>
      </c>
      <c r="K66" t="s">
        <v>1045</v>
      </c>
      <c r="N66"/>
    </row>
    <row r="67" spans="2:14" s="206" customFormat="1">
      <c r="B67" s="231" t="s">
        <v>1116</v>
      </c>
      <c r="C67" s="232" t="s">
        <v>1117</v>
      </c>
      <c r="D67" s="233" t="s">
        <v>174</v>
      </c>
      <c r="E67" s="233" t="s">
        <v>175</v>
      </c>
      <c r="F67" s="234"/>
      <c r="G67" s="234"/>
      <c r="H67" s="234">
        <v>-45</v>
      </c>
      <c r="J67" s="207">
        <v>4261</v>
      </c>
      <c r="K67" t="s">
        <v>1045</v>
      </c>
      <c r="N67"/>
    </row>
    <row r="68" spans="2:14" s="206" customFormat="1">
      <c r="B68" s="231" t="s">
        <v>1118</v>
      </c>
      <c r="C68" s="232" t="s">
        <v>1554</v>
      </c>
      <c r="D68" s="233" t="s">
        <v>174</v>
      </c>
      <c r="E68" s="233" t="s">
        <v>175</v>
      </c>
      <c r="F68" s="234"/>
      <c r="G68" s="234"/>
      <c r="H68" s="234">
        <v>-63</v>
      </c>
      <c r="J68" s="207">
        <v>4261</v>
      </c>
      <c r="K68" t="s">
        <v>1045</v>
      </c>
      <c r="N68"/>
    </row>
    <row r="69" spans="2:14" s="206" customFormat="1">
      <c r="B69" s="231" t="s">
        <v>1119</v>
      </c>
      <c r="C69" s="232" t="s">
        <v>1554</v>
      </c>
      <c r="D69" s="233" t="s">
        <v>174</v>
      </c>
      <c r="E69" s="233" t="s">
        <v>175</v>
      </c>
      <c r="F69" s="234"/>
      <c r="G69" s="234"/>
      <c r="H69" s="234">
        <v>-93.6</v>
      </c>
      <c r="J69" s="207">
        <v>4261</v>
      </c>
      <c r="K69" t="s">
        <v>1045</v>
      </c>
      <c r="N69"/>
    </row>
    <row r="70" spans="2:14" s="206" customFormat="1">
      <c r="B70" s="231" t="s">
        <v>1120</v>
      </c>
      <c r="C70" s="232" t="s">
        <v>1121</v>
      </c>
      <c r="D70" s="233" t="s">
        <v>174</v>
      </c>
      <c r="E70" s="233" t="s">
        <v>175</v>
      </c>
      <c r="F70" s="234"/>
      <c r="G70" s="234"/>
      <c r="H70" s="234">
        <v>-26.4</v>
      </c>
      <c r="J70" s="207">
        <v>4261</v>
      </c>
      <c r="K70" t="s">
        <v>1045</v>
      </c>
      <c r="N70"/>
    </row>
    <row r="71" spans="2:14" s="206" customFormat="1">
      <c r="B71" s="231" t="s">
        <v>1122</v>
      </c>
      <c r="C71" s="232" t="s">
        <v>1123</v>
      </c>
      <c r="D71" s="233" t="s">
        <v>174</v>
      </c>
      <c r="E71" s="233" t="s">
        <v>247</v>
      </c>
      <c r="F71" s="234"/>
      <c r="G71" s="234"/>
      <c r="H71" s="234">
        <v>-48</v>
      </c>
      <c r="J71" s="207">
        <v>4264</v>
      </c>
      <c r="K71" t="s">
        <v>1045</v>
      </c>
      <c r="N71"/>
    </row>
    <row r="72" spans="2:14" s="206" customFormat="1">
      <c r="B72" s="231" t="s">
        <v>1124</v>
      </c>
      <c r="C72" s="232" t="s">
        <v>1125</v>
      </c>
      <c r="D72" s="233" t="s">
        <v>174</v>
      </c>
      <c r="E72" s="233" t="s">
        <v>175</v>
      </c>
      <c r="F72" s="234"/>
      <c r="G72" s="234"/>
      <c r="H72" s="234">
        <v>-22.02</v>
      </c>
      <c r="J72" s="207">
        <v>4264</v>
      </c>
      <c r="K72" t="s">
        <v>1045</v>
      </c>
      <c r="N72"/>
    </row>
    <row r="73" spans="2:14" s="207" customFormat="1">
      <c r="B73" s="238" t="s">
        <v>1126</v>
      </c>
      <c r="C73" s="239" t="s">
        <v>1125</v>
      </c>
      <c r="D73" s="240" t="s">
        <v>174</v>
      </c>
      <c r="E73" s="240" t="s">
        <v>175</v>
      </c>
      <c r="F73" s="235"/>
      <c r="G73" s="235"/>
      <c r="H73" s="235">
        <v>-44.04</v>
      </c>
      <c r="J73" s="207">
        <v>4264</v>
      </c>
      <c r="K73" t="s">
        <v>1045</v>
      </c>
      <c r="N73"/>
    </row>
    <row r="74" spans="2:14" s="207" customFormat="1">
      <c r="B74" s="238" t="s">
        <v>1127</v>
      </c>
      <c r="C74" s="239" t="s">
        <v>1128</v>
      </c>
      <c r="D74" s="240" t="s">
        <v>174</v>
      </c>
      <c r="E74" s="240" t="s">
        <v>175</v>
      </c>
      <c r="F74" s="235"/>
      <c r="G74" s="235"/>
      <c r="H74" s="235">
        <v>-86.647999999999996</v>
      </c>
      <c r="J74" s="207">
        <v>4264</v>
      </c>
      <c r="K74" t="s">
        <v>1045</v>
      </c>
      <c r="N74"/>
    </row>
    <row r="75" spans="2:14" s="207" customFormat="1">
      <c r="B75" s="238" t="s">
        <v>1129</v>
      </c>
      <c r="C75" s="239" t="s">
        <v>1128</v>
      </c>
      <c r="D75" s="240" t="s">
        <v>174</v>
      </c>
      <c r="E75" s="240" t="s">
        <v>175</v>
      </c>
      <c r="F75" s="235"/>
      <c r="G75" s="235"/>
      <c r="H75" s="235">
        <v>-82.647999999999996</v>
      </c>
      <c r="J75" s="207">
        <v>4264</v>
      </c>
      <c r="K75" t="s">
        <v>1045</v>
      </c>
      <c r="N75"/>
    </row>
    <row r="76" spans="2:14" s="206" customFormat="1">
      <c r="B76" s="231" t="s">
        <v>1130</v>
      </c>
      <c r="C76" s="232" t="s">
        <v>1128</v>
      </c>
      <c r="D76" s="233" t="s">
        <v>174</v>
      </c>
      <c r="E76" s="233" t="s">
        <v>175</v>
      </c>
      <c r="F76" s="234"/>
      <c r="G76" s="234"/>
      <c r="H76" s="234">
        <v>-34.423999999999999</v>
      </c>
      <c r="J76" s="207">
        <v>4264</v>
      </c>
      <c r="K76" t="s">
        <v>1045</v>
      </c>
      <c r="N76"/>
    </row>
    <row r="77" spans="2:14" s="206" customFormat="1">
      <c r="B77" s="231" t="s">
        <v>1131</v>
      </c>
      <c r="C77" s="232" t="s">
        <v>1128</v>
      </c>
      <c r="D77" s="233" t="s">
        <v>174</v>
      </c>
      <c r="E77" s="233" t="s">
        <v>175</v>
      </c>
      <c r="F77" s="234"/>
      <c r="G77" s="234"/>
      <c r="H77" s="234">
        <v>-53.448</v>
      </c>
      <c r="J77" s="207">
        <v>4264</v>
      </c>
      <c r="K77" t="s">
        <v>1045</v>
      </c>
      <c r="N77"/>
    </row>
    <row r="78" spans="2:14" s="206" customFormat="1">
      <c r="B78" s="231" t="s">
        <v>1132</v>
      </c>
      <c r="C78" s="232" t="s">
        <v>1128</v>
      </c>
      <c r="D78" s="233" t="s">
        <v>174</v>
      </c>
      <c r="E78" s="233" t="s">
        <v>175</v>
      </c>
      <c r="F78" s="234"/>
      <c r="G78" s="234"/>
      <c r="H78" s="234">
        <v>-49.448</v>
      </c>
      <c r="J78" s="207">
        <v>4264</v>
      </c>
      <c r="K78" t="s">
        <v>1045</v>
      </c>
      <c r="N78"/>
    </row>
    <row r="79" spans="2:14" s="206" customFormat="1">
      <c r="B79" s="231" t="s">
        <v>1133</v>
      </c>
      <c r="C79" s="232" t="s">
        <v>1128</v>
      </c>
      <c r="D79" s="233" t="s">
        <v>174</v>
      </c>
      <c r="E79" s="233" t="s">
        <v>175</v>
      </c>
      <c r="F79" s="234"/>
      <c r="G79" s="234"/>
      <c r="H79" s="234">
        <v>-66.647999999999996</v>
      </c>
      <c r="J79" s="207">
        <v>4264</v>
      </c>
      <c r="K79" t="s">
        <v>1045</v>
      </c>
      <c r="N79"/>
    </row>
    <row r="80" spans="2:14" s="206" customFormat="1">
      <c r="B80" s="231" t="s">
        <v>1134</v>
      </c>
      <c r="C80" s="232" t="s">
        <v>1128</v>
      </c>
      <c r="D80" s="233" t="s">
        <v>174</v>
      </c>
      <c r="E80" s="233" t="s">
        <v>175</v>
      </c>
      <c r="F80" s="234"/>
      <c r="G80" s="234"/>
      <c r="H80" s="234">
        <v>-58.648000000000003</v>
      </c>
      <c r="J80" s="207">
        <v>4264</v>
      </c>
      <c r="K80" t="s">
        <v>1045</v>
      </c>
      <c r="N80"/>
    </row>
    <row r="81" spans="2:14" s="206" customFormat="1">
      <c r="B81" s="231" t="s">
        <v>1135</v>
      </c>
      <c r="C81" s="232" t="s">
        <v>1128</v>
      </c>
      <c r="D81" s="233" t="s">
        <v>174</v>
      </c>
      <c r="E81" s="233" t="s">
        <v>175</v>
      </c>
      <c r="F81" s="234"/>
      <c r="G81" s="234"/>
      <c r="H81" s="234">
        <v>-50.648000000000003</v>
      </c>
      <c r="J81" s="207">
        <v>4264</v>
      </c>
      <c r="K81" t="s">
        <v>1045</v>
      </c>
      <c r="N81"/>
    </row>
    <row r="82" spans="2:14" s="206" customFormat="1">
      <c r="B82" s="231" t="s">
        <v>1136</v>
      </c>
      <c r="C82" s="232" t="s">
        <v>1128</v>
      </c>
      <c r="D82" s="233" t="s">
        <v>174</v>
      </c>
      <c r="E82" s="233" t="s">
        <v>175</v>
      </c>
      <c r="F82" s="234"/>
      <c r="G82" s="234"/>
      <c r="H82" s="234">
        <v>-45.448</v>
      </c>
      <c r="J82" s="207">
        <v>4264</v>
      </c>
      <c r="K82" t="s">
        <v>1045</v>
      </c>
      <c r="N82"/>
    </row>
    <row r="83" spans="2:14" s="206" customFormat="1">
      <c r="B83" s="231" t="s">
        <v>1137</v>
      </c>
      <c r="C83" s="232" t="s">
        <v>1128</v>
      </c>
      <c r="D83" s="233" t="s">
        <v>174</v>
      </c>
      <c r="E83" s="233" t="s">
        <v>175</v>
      </c>
      <c r="F83" s="234"/>
      <c r="G83" s="234"/>
      <c r="H83" s="234">
        <v>-34</v>
      </c>
      <c r="J83" s="207">
        <v>4264</v>
      </c>
      <c r="K83" t="s">
        <v>1045</v>
      </c>
      <c r="N83"/>
    </row>
    <row r="84" spans="2:14" s="206" customFormat="1">
      <c r="B84" s="231" t="s">
        <v>1138</v>
      </c>
      <c r="C84" s="232" t="s">
        <v>1128</v>
      </c>
      <c r="D84" s="233" t="s">
        <v>174</v>
      </c>
      <c r="E84" s="233" t="s">
        <v>175</v>
      </c>
      <c r="F84" s="234"/>
      <c r="G84" s="234"/>
      <c r="H84" s="234">
        <v>-62.648000000000003</v>
      </c>
      <c r="J84" s="207">
        <v>4264</v>
      </c>
      <c r="K84" t="s">
        <v>1045</v>
      </c>
      <c r="N84"/>
    </row>
    <row r="85" spans="2:14" s="206" customFormat="1">
      <c r="B85" s="231" t="s">
        <v>1139</v>
      </c>
      <c r="C85" s="232" t="s">
        <v>1128</v>
      </c>
      <c r="D85" s="233" t="s">
        <v>174</v>
      </c>
      <c r="E85" s="233" t="s">
        <v>175</v>
      </c>
      <c r="F85" s="234"/>
      <c r="G85" s="234"/>
      <c r="H85" s="234">
        <v>-94.647999999999996</v>
      </c>
      <c r="J85" s="207">
        <v>4264</v>
      </c>
      <c r="K85" t="s">
        <v>1045</v>
      </c>
      <c r="N85"/>
    </row>
    <row r="86" spans="2:14" s="206" customFormat="1">
      <c r="B86" s="231" t="s">
        <v>1140</v>
      </c>
      <c r="C86" s="232" t="s">
        <v>1128</v>
      </c>
      <c r="D86" s="233" t="s">
        <v>174</v>
      </c>
      <c r="E86" s="233" t="s">
        <v>175</v>
      </c>
      <c r="F86" s="234"/>
      <c r="G86" s="234"/>
      <c r="H86" s="234">
        <v>-39.887999999999998</v>
      </c>
      <c r="J86" s="207">
        <v>4264</v>
      </c>
      <c r="K86" t="s">
        <v>1045</v>
      </c>
      <c r="N86"/>
    </row>
    <row r="87" spans="2:14" s="206" customFormat="1">
      <c r="B87" s="231" t="s">
        <v>1141</v>
      </c>
      <c r="C87" s="232" t="s">
        <v>1128</v>
      </c>
      <c r="D87" s="233" t="s">
        <v>174</v>
      </c>
      <c r="E87" s="233" t="s">
        <v>175</v>
      </c>
      <c r="F87" s="234"/>
      <c r="G87" s="234"/>
      <c r="H87" s="234">
        <v>-66.647999999999996</v>
      </c>
      <c r="J87" s="207">
        <v>4264</v>
      </c>
      <c r="K87" t="s">
        <v>1045</v>
      </c>
      <c r="N87"/>
    </row>
    <row r="88" spans="2:14" s="206" customFormat="1">
      <c r="B88" s="231" t="s">
        <v>1142</v>
      </c>
      <c r="C88" s="232" t="s">
        <v>1143</v>
      </c>
      <c r="D88" s="233" t="s">
        <v>174</v>
      </c>
      <c r="E88" s="233" t="s">
        <v>175</v>
      </c>
      <c r="F88" s="234"/>
      <c r="G88" s="234"/>
      <c r="H88" s="234">
        <v>-3474.72</v>
      </c>
      <c r="J88" s="207">
        <v>4264</v>
      </c>
      <c r="K88" t="s">
        <v>1045</v>
      </c>
      <c r="N88"/>
    </row>
    <row r="89" spans="2:14" s="206" customFormat="1">
      <c r="B89" s="231" t="s">
        <v>1144</v>
      </c>
      <c r="C89" s="232" t="s">
        <v>1143</v>
      </c>
      <c r="D89" s="233" t="s">
        <v>174</v>
      </c>
      <c r="E89" s="233" t="s">
        <v>175</v>
      </c>
      <c r="F89" s="234"/>
      <c r="G89" s="234"/>
      <c r="H89" s="234">
        <v>-2861.4</v>
      </c>
      <c r="J89" s="207">
        <v>4264</v>
      </c>
      <c r="K89" t="s">
        <v>1045</v>
      </c>
      <c r="N89"/>
    </row>
    <row r="90" spans="2:14" s="206" customFormat="1">
      <c r="B90" s="231" t="s">
        <v>1145</v>
      </c>
      <c r="C90" s="232" t="s">
        <v>1143</v>
      </c>
      <c r="D90" s="233" t="s">
        <v>174</v>
      </c>
      <c r="E90" s="233" t="s">
        <v>175</v>
      </c>
      <c r="F90" s="234"/>
      <c r="G90" s="234"/>
      <c r="H90" s="234">
        <v>-2241</v>
      </c>
      <c r="J90" s="207">
        <v>4264</v>
      </c>
      <c r="K90" t="s">
        <v>1045</v>
      </c>
      <c r="N90"/>
    </row>
    <row r="91" spans="2:14" s="206" customFormat="1">
      <c r="B91" s="231" t="s">
        <v>1146</v>
      </c>
      <c r="C91" s="232" t="s">
        <v>799</v>
      </c>
      <c r="D91" s="233" t="s">
        <v>174</v>
      </c>
      <c r="E91" s="233" t="s">
        <v>175</v>
      </c>
      <c r="F91" s="234"/>
      <c r="G91" s="234"/>
      <c r="H91" s="234">
        <v>-1764</v>
      </c>
      <c r="J91" s="207">
        <v>4266</v>
      </c>
      <c r="K91" t="s">
        <v>1045</v>
      </c>
      <c r="N91"/>
    </row>
    <row r="92" spans="2:14" s="206" customFormat="1">
      <c r="B92" s="231" t="s">
        <v>1147</v>
      </c>
      <c r="C92" s="232" t="s">
        <v>1148</v>
      </c>
      <c r="D92" s="233" t="s">
        <v>174</v>
      </c>
      <c r="E92" s="233" t="s">
        <v>247</v>
      </c>
      <c r="F92" s="234"/>
      <c r="G92" s="234"/>
      <c r="H92" s="234">
        <v>-680.41204000000005</v>
      </c>
      <c r="J92" s="207">
        <v>4267</v>
      </c>
      <c r="K92" t="s">
        <v>1045</v>
      </c>
      <c r="N92"/>
    </row>
    <row r="93" spans="2:14" s="206" customFormat="1">
      <c r="B93" s="231" t="s">
        <v>1149</v>
      </c>
      <c r="C93" s="232" t="s">
        <v>1150</v>
      </c>
      <c r="D93" s="233" t="s">
        <v>174</v>
      </c>
      <c r="E93" s="233" t="s">
        <v>175</v>
      </c>
      <c r="F93" s="234"/>
      <c r="G93" s="234"/>
      <c r="H93" s="234">
        <v>-75.900000000000006</v>
      </c>
      <c r="J93" s="207">
        <v>4267</v>
      </c>
      <c r="K93" t="s">
        <v>1045</v>
      </c>
      <c r="N93"/>
    </row>
    <row r="94" spans="2:14" s="206" customFormat="1">
      <c r="B94" s="231" t="s">
        <v>1151</v>
      </c>
      <c r="C94" s="232" t="s">
        <v>1152</v>
      </c>
      <c r="D94" s="233" t="s">
        <v>174</v>
      </c>
      <c r="E94" s="233" t="s">
        <v>175</v>
      </c>
      <c r="F94" s="234"/>
      <c r="G94" s="234"/>
      <c r="H94" s="234">
        <v>-308</v>
      </c>
      <c r="J94" s="207">
        <v>4267</v>
      </c>
      <c r="K94" t="s">
        <v>1045</v>
      </c>
      <c r="N94"/>
    </row>
    <row r="95" spans="2:14" s="206" customFormat="1">
      <c r="B95" s="231" t="s">
        <v>1153</v>
      </c>
      <c r="C95" s="232" t="s">
        <v>1154</v>
      </c>
      <c r="D95" s="233" t="s">
        <v>174</v>
      </c>
      <c r="E95" s="233" t="s">
        <v>175</v>
      </c>
      <c r="F95" s="234"/>
      <c r="G95" s="234"/>
      <c r="H95" s="234">
        <v>-506</v>
      </c>
      <c r="J95" s="207">
        <v>4267</v>
      </c>
      <c r="K95" t="s">
        <v>1045</v>
      </c>
      <c r="N95"/>
    </row>
    <row r="96" spans="2:14" s="206" customFormat="1">
      <c r="B96" s="231" t="s">
        <v>1155</v>
      </c>
      <c r="C96" s="232" t="s">
        <v>1156</v>
      </c>
      <c r="D96" s="233" t="s">
        <v>174</v>
      </c>
      <c r="E96" s="233" t="s">
        <v>175</v>
      </c>
      <c r="F96" s="234"/>
      <c r="G96" s="234"/>
      <c r="H96" s="234">
        <v>-371.8</v>
      </c>
      <c r="J96" s="207">
        <v>4267</v>
      </c>
      <c r="K96" t="s">
        <v>1045</v>
      </c>
      <c r="N96"/>
    </row>
    <row r="97" spans="2:14" s="206" customFormat="1">
      <c r="B97" s="231" t="s">
        <v>1157</v>
      </c>
      <c r="C97" s="232" t="s">
        <v>1158</v>
      </c>
      <c r="D97" s="233" t="s">
        <v>174</v>
      </c>
      <c r="E97" s="233" t="s">
        <v>175</v>
      </c>
      <c r="F97" s="234"/>
      <c r="G97" s="234"/>
      <c r="H97" s="234">
        <v>-286</v>
      </c>
      <c r="J97" s="207">
        <v>4267</v>
      </c>
      <c r="K97" t="s">
        <v>1045</v>
      </c>
      <c r="N97"/>
    </row>
    <row r="98" spans="2:14" s="206" customFormat="1">
      <c r="B98" s="231" t="s">
        <v>1159</v>
      </c>
      <c r="C98" s="232" t="s">
        <v>1160</v>
      </c>
      <c r="D98" s="233" t="s">
        <v>174</v>
      </c>
      <c r="E98" s="233" t="s">
        <v>247</v>
      </c>
      <c r="F98" s="234">
        <v>74</v>
      </c>
      <c r="G98" s="234">
        <v>-500</v>
      </c>
      <c r="H98" s="234">
        <v>-37</v>
      </c>
      <c r="J98" s="207">
        <v>4269</v>
      </c>
      <c r="K98"/>
      <c r="N98"/>
    </row>
    <row r="99" spans="2:14" s="206" customFormat="1">
      <c r="B99" s="231" t="s">
        <v>1161</v>
      </c>
      <c r="C99" s="232" t="s">
        <v>1162</v>
      </c>
      <c r="D99" s="233" t="s">
        <v>174</v>
      </c>
      <c r="E99" s="233" t="s">
        <v>247</v>
      </c>
      <c r="F99" s="234">
        <v>305</v>
      </c>
      <c r="G99" s="234">
        <v>-201.4</v>
      </c>
      <c r="H99" s="234">
        <v>-61.427</v>
      </c>
      <c r="J99" s="207">
        <v>4269</v>
      </c>
      <c r="K99"/>
      <c r="N99"/>
    </row>
    <row r="100" spans="2:14" s="206" customFormat="1">
      <c r="B100" s="231" t="s">
        <v>1163</v>
      </c>
      <c r="C100" s="232" t="s">
        <v>184</v>
      </c>
      <c r="D100" s="233" t="s">
        <v>174</v>
      </c>
      <c r="E100" s="233" t="s">
        <v>175</v>
      </c>
      <c r="F100" s="234">
        <v>50000</v>
      </c>
      <c r="G100" s="234">
        <v>-4</v>
      </c>
      <c r="H100" s="234">
        <v>-200</v>
      </c>
      <c r="J100" s="207">
        <v>4269</v>
      </c>
      <c r="K100"/>
      <c r="N100"/>
    </row>
    <row r="101" spans="2:14" s="206" customFormat="1">
      <c r="B101" s="231" t="s">
        <v>1164</v>
      </c>
      <c r="C101" s="232" t="s">
        <v>184</v>
      </c>
      <c r="D101" s="233" t="s">
        <v>174</v>
      </c>
      <c r="E101" s="233" t="s">
        <v>175</v>
      </c>
      <c r="F101" s="234">
        <v>50000</v>
      </c>
      <c r="G101" s="234">
        <v>-4</v>
      </c>
      <c r="H101" s="234">
        <v>-200</v>
      </c>
      <c r="J101" s="207">
        <v>4269</v>
      </c>
      <c r="K101"/>
      <c r="N101"/>
    </row>
    <row r="102" spans="2:14" s="206" customFormat="1">
      <c r="B102" s="231" t="s">
        <v>1165</v>
      </c>
      <c r="C102" s="232" t="s">
        <v>184</v>
      </c>
      <c r="D102" s="233" t="s">
        <v>174</v>
      </c>
      <c r="E102" s="233" t="s">
        <v>175</v>
      </c>
      <c r="F102" s="234">
        <v>50000</v>
      </c>
      <c r="G102" s="234">
        <v>-4</v>
      </c>
      <c r="H102" s="234">
        <v>-200</v>
      </c>
      <c r="J102" s="207">
        <v>4269</v>
      </c>
      <c r="K102"/>
      <c r="N102"/>
    </row>
    <row r="103" spans="2:14" s="206" customFormat="1">
      <c r="B103" s="231" t="s">
        <v>1166</v>
      </c>
      <c r="C103" s="232" t="s">
        <v>185</v>
      </c>
      <c r="D103" s="233" t="s">
        <v>174</v>
      </c>
      <c r="E103" s="233" t="s">
        <v>175</v>
      </c>
      <c r="F103" s="234">
        <v>1710</v>
      </c>
      <c r="G103" s="234">
        <v>-100</v>
      </c>
      <c r="H103" s="234">
        <v>-171</v>
      </c>
      <c r="J103" s="207">
        <v>4269</v>
      </c>
      <c r="K103"/>
      <c r="N103"/>
    </row>
    <row r="104" spans="2:14" s="206" customFormat="1">
      <c r="B104" s="231" t="s">
        <v>186</v>
      </c>
      <c r="C104" s="232" t="s">
        <v>187</v>
      </c>
      <c r="D104" s="233" t="s">
        <v>174</v>
      </c>
      <c r="E104" s="233" t="s">
        <v>180</v>
      </c>
      <c r="F104" s="234">
        <v>40</v>
      </c>
      <c r="G104" s="234">
        <v>-6000</v>
      </c>
      <c r="H104" s="234">
        <v>-240</v>
      </c>
      <c r="J104" s="207">
        <v>4269</v>
      </c>
      <c r="K104"/>
      <c r="N104"/>
    </row>
    <row r="105" spans="2:14" s="206" customFormat="1">
      <c r="B105" s="231" t="s">
        <v>188</v>
      </c>
      <c r="C105" s="232" t="s">
        <v>189</v>
      </c>
      <c r="D105" s="233" t="s">
        <v>174</v>
      </c>
      <c r="E105" s="233" t="s">
        <v>180</v>
      </c>
      <c r="F105" s="234">
        <v>220</v>
      </c>
      <c r="G105" s="234">
        <v>-500</v>
      </c>
      <c r="H105" s="234">
        <v>-110</v>
      </c>
      <c r="J105" s="207">
        <v>4269</v>
      </c>
      <c r="K105"/>
      <c r="N105"/>
    </row>
    <row r="106" spans="2:14" s="206" customFormat="1">
      <c r="B106" s="231" t="s">
        <v>190</v>
      </c>
      <c r="C106" s="232" t="s">
        <v>191</v>
      </c>
      <c r="D106" s="233" t="s">
        <v>174</v>
      </c>
      <c r="E106" s="233" t="s">
        <v>180</v>
      </c>
      <c r="F106" s="234">
        <v>290</v>
      </c>
      <c r="G106" s="234">
        <v>-500</v>
      </c>
      <c r="H106" s="234">
        <v>-145</v>
      </c>
      <c r="J106" s="207">
        <v>4269</v>
      </c>
      <c r="K106"/>
      <c r="N106"/>
    </row>
    <row r="107" spans="2:14" s="206" customFormat="1">
      <c r="B107" s="231" t="s">
        <v>1167</v>
      </c>
      <c r="C107" s="232" t="s">
        <v>1168</v>
      </c>
      <c r="D107" s="233" t="s">
        <v>174</v>
      </c>
      <c r="E107" s="233" t="s">
        <v>180</v>
      </c>
      <c r="F107" s="234">
        <v>380</v>
      </c>
      <c r="G107" s="234">
        <v>-3000</v>
      </c>
      <c r="H107" s="234">
        <v>-1140</v>
      </c>
      <c r="J107" s="207">
        <v>4269</v>
      </c>
      <c r="K107"/>
      <c r="N107"/>
    </row>
    <row r="108" spans="2:14" s="206" customFormat="1">
      <c r="B108" s="231" t="s">
        <v>1169</v>
      </c>
      <c r="C108" s="232" t="s">
        <v>1170</v>
      </c>
      <c r="D108" s="233" t="s">
        <v>174</v>
      </c>
      <c r="E108" s="233" t="s">
        <v>175</v>
      </c>
      <c r="F108" s="234">
        <v>122000</v>
      </c>
      <c r="G108" s="234">
        <v>-10</v>
      </c>
      <c r="H108" s="234">
        <v>-1220</v>
      </c>
      <c r="J108" s="207">
        <v>4269</v>
      </c>
      <c r="K108"/>
      <c r="N108"/>
    </row>
    <row r="109" spans="2:14" s="206" customFormat="1">
      <c r="B109" s="231" t="s">
        <v>1171</v>
      </c>
      <c r="C109" s="232" t="s">
        <v>1172</v>
      </c>
      <c r="D109" s="233" t="s">
        <v>174</v>
      </c>
      <c r="E109" s="233" t="s">
        <v>175</v>
      </c>
      <c r="F109" s="234">
        <v>1500</v>
      </c>
      <c r="G109" s="234">
        <v>-1020</v>
      </c>
      <c r="H109" s="234">
        <v>-1530</v>
      </c>
      <c r="J109" s="207">
        <v>4269</v>
      </c>
      <c r="K109"/>
      <c r="N109"/>
    </row>
    <row r="110" spans="2:14" s="206" customFormat="1">
      <c r="B110" s="231" t="s">
        <v>1173</v>
      </c>
      <c r="C110" s="232" t="s">
        <v>1174</v>
      </c>
      <c r="D110" s="233" t="s">
        <v>174</v>
      </c>
      <c r="E110" s="233" t="s">
        <v>175</v>
      </c>
      <c r="F110" s="234">
        <v>16000</v>
      </c>
      <c r="G110" s="234">
        <v>-23</v>
      </c>
      <c r="H110" s="234">
        <v>-368</v>
      </c>
      <c r="J110" s="207">
        <v>4269</v>
      </c>
      <c r="K110"/>
      <c r="N110"/>
    </row>
    <row r="111" spans="2:14" s="206" customFormat="1">
      <c r="B111" s="231" t="s">
        <v>1175</v>
      </c>
      <c r="C111" s="232" t="s">
        <v>195</v>
      </c>
      <c r="D111" s="233" t="s">
        <v>174</v>
      </c>
      <c r="E111" s="233" t="s">
        <v>175</v>
      </c>
      <c r="F111" s="237">
        <v>5500</v>
      </c>
      <c r="G111" s="234">
        <v>-23</v>
      </c>
      <c r="H111" s="234">
        <v>-126.5</v>
      </c>
      <c r="J111" s="207">
        <v>4269</v>
      </c>
      <c r="K111"/>
      <c r="N111"/>
    </row>
    <row r="112" spans="2:14" s="206" customFormat="1">
      <c r="B112" s="231" t="s">
        <v>1176</v>
      </c>
      <c r="C112" s="232" t="s">
        <v>1177</v>
      </c>
      <c r="D112" s="233" t="s">
        <v>174</v>
      </c>
      <c r="E112" s="233" t="s">
        <v>175</v>
      </c>
      <c r="F112" s="241">
        <v>78000</v>
      </c>
      <c r="G112" s="234">
        <v>-10</v>
      </c>
      <c r="H112" s="234">
        <v>-780</v>
      </c>
      <c r="J112" s="207">
        <v>4269</v>
      </c>
      <c r="K112" t="s">
        <v>1045</v>
      </c>
      <c r="N112"/>
    </row>
    <row r="113" spans="2:14" s="206" customFormat="1">
      <c r="B113" s="231" t="s">
        <v>1178</v>
      </c>
      <c r="C113" s="232" t="s">
        <v>1179</v>
      </c>
      <c r="D113" s="233" t="s">
        <v>174</v>
      </c>
      <c r="E113" s="233" t="s">
        <v>247</v>
      </c>
      <c r="F113" s="241">
        <v>960</v>
      </c>
      <c r="G113" s="234">
        <v>-2000</v>
      </c>
      <c r="H113" s="234">
        <v>-1920</v>
      </c>
      <c r="J113" s="207">
        <v>4269</v>
      </c>
      <c r="K113" t="s">
        <v>1045</v>
      </c>
      <c r="N113"/>
    </row>
    <row r="114" spans="2:14" s="206" customFormat="1">
      <c r="B114" s="231" t="s">
        <v>1180</v>
      </c>
      <c r="C114" s="232" t="s">
        <v>1181</v>
      </c>
      <c r="D114" s="233" t="s">
        <v>174</v>
      </c>
      <c r="E114" s="233" t="s">
        <v>247</v>
      </c>
      <c r="F114" s="241">
        <v>995</v>
      </c>
      <c r="G114" s="234">
        <v>-100</v>
      </c>
      <c r="H114" s="234">
        <v>-99.5</v>
      </c>
      <c r="J114" s="207">
        <v>4269</v>
      </c>
      <c r="K114" t="s">
        <v>1045</v>
      </c>
      <c r="N114"/>
    </row>
    <row r="115" spans="2:14" s="206" customFormat="1">
      <c r="B115" s="231" t="s">
        <v>1182</v>
      </c>
      <c r="C115" s="232" t="s">
        <v>1183</v>
      </c>
      <c r="D115" s="233" t="s">
        <v>174</v>
      </c>
      <c r="E115" s="233" t="s">
        <v>247</v>
      </c>
      <c r="F115" s="241">
        <v>995</v>
      </c>
      <c r="G115" s="234">
        <v>-100</v>
      </c>
      <c r="H115" s="234">
        <v>-99.5</v>
      </c>
      <c r="J115" s="207">
        <v>4269</v>
      </c>
      <c r="K115" t="s">
        <v>1045</v>
      </c>
      <c r="N115"/>
    </row>
    <row r="116" spans="2:14" s="206" customFormat="1">
      <c r="B116" s="231" t="s">
        <v>1184</v>
      </c>
      <c r="C116" s="232" t="s">
        <v>1185</v>
      </c>
      <c r="D116" s="233" t="s">
        <v>174</v>
      </c>
      <c r="E116" s="233" t="s">
        <v>175</v>
      </c>
      <c r="F116" s="241">
        <v>3100</v>
      </c>
      <c r="G116" s="234">
        <v>-100</v>
      </c>
      <c r="H116" s="234">
        <v>-310</v>
      </c>
      <c r="J116" s="207">
        <v>4269</v>
      </c>
      <c r="K116" t="s">
        <v>1045</v>
      </c>
      <c r="N116"/>
    </row>
    <row r="117" spans="2:14" s="206" customFormat="1">
      <c r="B117" s="231" t="s">
        <v>1186</v>
      </c>
      <c r="C117" s="232" t="s">
        <v>1185</v>
      </c>
      <c r="D117" s="233" t="s">
        <v>174</v>
      </c>
      <c r="E117" s="233" t="s">
        <v>175</v>
      </c>
      <c r="F117" s="241">
        <v>3700</v>
      </c>
      <c r="G117" s="234">
        <v>-100</v>
      </c>
      <c r="H117" s="234">
        <v>-370</v>
      </c>
      <c r="J117" s="207">
        <v>4269</v>
      </c>
      <c r="K117" t="s">
        <v>1045</v>
      </c>
      <c r="N117"/>
    </row>
    <row r="118" spans="2:14" s="206" customFormat="1">
      <c r="B118" s="231" t="s">
        <v>1187</v>
      </c>
      <c r="C118" s="232" t="s">
        <v>1185</v>
      </c>
      <c r="D118" s="233" t="s">
        <v>174</v>
      </c>
      <c r="E118" s="233" t="s">
        <v>175</v>
      </c>
      <c r="F118" s="241">
        <v>6000</v>
      </c>
      <c r="G118" s="234">
        <v>-100</v>
      </c>
      <c r="H118" s="234">
        <v>-600</v>
      </c>
      <c r="J118" s="207">
        <v>4269</v>
      </c>
      <c r="K118" t="s">
        <v>1045</v>
      </c>
      <c r="N118"/>
    </row>
    <row r="119" spans="2:14" s="206" customFormat="1">
      <c r="B119" s="231" t="s">
        <v>216</v>
      </c>
      <c r="C119" s="232" t="s">
        <v>199</v>
      </c>
      <c r="D119" s="233" t="s">
        <v>174</v>
      </c>
      <c r="E119" s="233" t="s">
        <v>175</v>
      </c>
      <c r="F119" s="241">
        <v>650</v>
      </c>
      <c r="G119" s="234">
        <v>-100</v>
      </c>
      <c r="H119" s="234">
        <v>-65</v>
      </c>
      <c r="J119" s="207">
        <v>4269</v>
      </c>
      <c r="K119" t="s">
        <v>1045</v>
      </c>
      <c r="N119"/>
    </row>
    <row r="120" spans="2:14" s="206" customFormat="1">
      <c r="B120" s="231" t="s">
        <v>200</v>
      </c>
      <c r="C120" s="232" t="s">
        <v>199</v>
      </c>
      <c r="D120" s="233" t="s">
        <v>174</v>
      </c>
      <c r="E120" s="233" t="s">
        <v>175</v>
      </c>
      <c r="F120" s="241">
        <v>1950</v>
      </c>
      <c r="G120" s="234">
        <v>-50</v>
      </c>
      <c r="H120" s="234">
        <v>-97.5</v>
      </c>
      <c r="J120" s="207">
        <v>4269</v>
      </c>
      <c r="K120" t="s">
        <v>1045</v>
      </c>
      <c r="N120"/>
    </row>
    <row r="121" spans="2:14" s="206" customFormat="1">
      <c r="B121" s="231" t="s">
        <v>201</v>
      </c>
      <c r="C121" s="232" t="s">
        <v>199</v>
      </c>
      <c r="D121" s="233" t="s">
        <v>174</v>
      </c>
      <c r="E121" s="233" t="s">
        <v>175</v>
      </c>
      <c r="F121" s="241">
        <v>320</v>
      </c>
      <c r="G121" s="234">
        <v>-100</v>
      </c>
      <c r="H121" s="234">
        <v>-32</v>
      </c>
      <c r="J121" s="207">
        <v>4269</v>
      </c>
      <c r="K121" t="s">
        <v>1045</v>
      </c>
      <c r="N121"/>
    </row>
    <row r="122" spans="2:14" s="206" customFormat="1">
      <c r="B122" s="231" t="s">
        <v>217</v>
      </c>
      <c r="C122" s="232" t="s">
        <v>199</v>
      </c>
      <c r="D122" s="233" t="s">
        <v>174</v>
      </c>
      <c r="E122" s="233" t="s">
        <v>175</v>
      </c>
      <c r="F122" s="241">
        <v>1250</v>
      </c>
      <c r="G122" s="234">
        <v>-70</v>
      </c>
      <c r="H122" s="234">
        <v>-87.5</v>
      </c>
      <c r="J122" s="207">
        <v>4269</v>
      </c>
      <c r="K122" t="s">
        <v>1045</v>
      </c>
      <c r="N122"/>
    </row>
    <row r="123" spans="2:14" s="206" customFormat="1">
      <c r="B123" s="231" t="s">
        <v>202</v>
      </c>
      <c r="C123" s="232" t="s">
        <v>199</v>
      </c>
      <c r="D123" s="233" t="s">
        <v>174</v>
      </c>
      <c r="E123" s="233" t="s">
        <v>175</v>
      </c>
      <c r="F123" s="241">
        <v>400</v>
      </c>
      <c r="G123" s="234">
        <v>-100</v>
      </c>
      <c r="H123" s="234">
        <v>-40</v>
      </c>
      <c r="J123" s="207">
        <v>4269</v>
      </c>
      <c r="K123" t="s">
        <v>1045</v>
      </c>
      <c r="N123"/>
    </row>
    <row r="124" spans="2:14" s="206" customFormat="1">
      <c r="B124" s="231" t="s">
        <v>203</v>
      </c>
      <c r="C124" s="232" t="s">
        <v>199</v>
      </c>
      <c r="D124" s="233" t="s">
        <v>174</v>
      </c>
      <c r="E124" s="233" t="s">
        <v>175</v>
      </c>
      <c r="F124" s="234">
        <v>1410</v>
      </c>
      <c r="G124" s="234">
        <v>-150</v>
      </c>
      <c r="H124" s="234">
        <v>-211.5</v>
      </c>
      <c r="J124" s="207">
        <v>4269</v>
      </c>
      <c r="K124"/>
      <c r="N124"/>
    </row>
    <row r="125" spans="2:14" s="206" customFormat="1">
      <c r="B125" s="231" t="s">
        <v>204</v>
      </c>
      <c r="C125" s="232" t="s">
        <v>199</v>
      </c>
      <c r="D125" s="233" t="s">
        <v>174</v>
      </c>
      <c r="E125" s="233" t="s">
        <v>175</v>
      </c>
      <c r="F125" s="241">
        <v>1030</v>
      </c>
      <c r="G125" s="234">
        <v>-50</v>
      </c>
      <c r="H125" s="234">
        <v>-51.5</v>
      </c>
      <c r="J125" s="207">
        <v>4269</v>
      </c>
      <c r="K125" t="s">
        <v>1045</v>
      </c>
      <c r="N125"/>
    </row>
    <row r="126" spans="2:14" s="206" customFormat="1">
      <c r="B126" s="231" t="s">
        <v>205</v>
      </c>
      <c r="C126" s="232" t="s">
        <v>199</v>
      </c>
      <c r="D126" s="233" t="s">
        <v>174</v>
      </c>
      <c r="E126" s="233" t="s">
        <v>175</v>
      </c>
      <c r="F126" s="234">
        <v>115</v>
      </c>
      <c r="G126" s="234">
        <v>-100</v>
      </c>
      <c r="H126" s="234">
        <v>-11.5</v>
      </c>
      <c r="J126" s="207">
        <v>4269</v>
      </c>
      <c r="K126"/>
      <c r="N126"/>
    </row>
    <row r="127" spans="2:14" s="206" customFormat="1">
      <c r="B127" s="231" t="s">
        <v>1188</v>
      </c>
      <c r="C127" s="232" t="s">
        <v>1189</v>
      </c>
      <c r="D127" s="233" t="s">
        <v>174</v>
      </c>
      <c r="E127" s="233" t="s">
        <v>175</v>
      </c>
      <c r="F127" s="234">
        <v>189</v>
      </c>
      <c r="G127" s="234">
        <v>-100</v>
      </c>
      <c r="H127" s="234">
        <v>-18.899999999999999</v>
      </c>
      <c r="J127" s="207">
        <v>4269</v>
      </c>
      <c r="K127"/>
      <c r="N127"/>
    </row>
    <row r="128" spans="2:14" s="206" customFormat="1">
      <c r="B128" s="231" t="s">
        <v>207</v>
      </c>
      <c r="C128" s="232" t="s">
        <v>208</v>
      </c>
      <c r="D128" s="233" t="s">
        <v>174</v>
      </c>
      <c r="E128" s="233" t="s">
        <v>198</v>
      </c>
      <c r="F128" s="234">
        <v>90000</v>
      </c>
      <c r="G128" s="234">
        <v>-40</v>
      </c>
      <c r="H128" s="234">
        <v>-3600</v>
      </c>
      <c r="J128" s="207">
        <v>4269</v>
      </c>
      <c r="K128"/>
      <c r="N128"/>
    </row>
    <row r="129" spans="2:14" s="206" customFormat="1">
      <c r="B129" s="231" t="s">
        <v>1190</v>
      </c>
      <c r="C129" s="232" t="s">
        <v>1191</v>
      </c>
      <c r="D129" s="233" t="s">
        <v>174</v>
      </c>
      <c r="E129" s="233" t="s">
        <v>247</v>
      </c>
      <c r="F129" s="234">
        <v>900</v>
      </c>
      <c r="G129" s="234">
        <v>-10000</v>
      </c>
      <c r="H129" s="234">
        <v>-9000</v>
      </c>
      <c r="J129" s="207">
        <v>4269</v>
      </c>
      <c r="K129"/>
      <c r="N129"/>
    </row>
    <row r="130" spans="2:14" s="206" customFormat="1">
      <c r="B130" s="231" t="s">
        <v>1192</v>
      </c>
      <c r="C130" s="232" t="s">
        <v>1193</v>
      </c>
      <c r="D130" s="233" t="s">
        <v>172</v>
      </c>
      <c r="E130" s="233" t="s">
        <v>175</v>
      </c>
      <c r="F130" s="234">
        <v>48250</v>
      </c>
      <c r="G130" s="234">
        <v>-10</v>
      </c>
      <c r="H130" s="234">
        <v>-482.5</v>
      </c>
      <c r="J130" s="207">
        <v>4269</v>
      </c>
      <c r="K130"/>
      <c r="N130"/>
    </row>
    <row r="131" spans="2:14" s="206" customFormat="1">
      <c r="B131" s="231" t="s">
        <v>1194</v>
      </c>
      <c r="C131" s="232" t="s">
        <v>211</v>
      </c>
      <c r="D131" s="233" t="s">
        <v>174</v>
      </c>
      <c r="E131" s="233" t="s">
        <v>247</v>
      </c>
      <c r="F131" s="234">
        <v>67</v>
      </c>
      <c r="G131" s="234">
        <v>-12000</v>
      </c>
      <c r="H131" s="234">
        <v>-804</v>
      </c>
      <c r="J131" s="207">
        <v>4269</v>
      </c>
      <c r="K131"/>
      <c r="N131"/>
    </row>
    <row r="132" spans="2:14" s="206" customFormat="1">
      <c r="B132" s="231" t="s">
        <v>210</v>
      </c>
      <c r="C132" s="232" t="s">
        <v>211</v>
      </c>
      <c r="D132" s="233" t="s">
        <v>174</v>
      </c>
      <c r="E132" s="233" t="s">
        <v>247</v>
      </c>
      <c r="F132" s="234">
        <v>1320</v>
      </c>
      <c r="G132" s="234">
        <v>-500</v>
      </c>
      <c r="H132" s="234">
        <v>-660</v>
      </c>
      <c r="J132" s="207">
        <v>4269</v>
      </c>
      <c r="K132"/>
      <c r="N132"/>
    </row>
    <row r="133" spans="2:14" s="206" customFormat="1">
      <c r="B133" s="231" t="s">
        <v>1195</v>
      </c>
      <c r="C133" s="232" t="s">
        <v>211</v>
      </c>
      <c r="D133" s="233" t="s">
        <v>174</v>
      </c>
      <c r="E133" s="233" t="s">
        <v>247</v>
      </c>
      <c r="F133" s="234">
        <v>410</v>
      </c>
      <c r="G133" s="234">
        <v>-1000</v>
      </c>
      <c r="H133" s="234">
        <v>-410</v>
      </c>
      <c r="J133" s="207">
        <v>4269</v>
      </c>
      <c r="K133"/>
      <c r="N133"/>
    </row>
    <row r="134" spans="2:14" s="206" customFormat="1">
      <c r="B134" s="231" t="s">
        <v>214</v>
      </c>
      <c r="C134" s="232" t="s">
        <v>213</v>
      </c>
      <c r="D134" s="233" t="s">
        <v>174</v>
      </c>
      <c r="E134" s="233" t="s">
        <v>175</v>
      </c>
      <c r="F134" s="234">
        <v>75000</v>
      </c>
      <c r="G134" s="234">
        <v>-10</v>
      </c>
      <c r="H134" s="234">
        <v>-750</v>
      </c>
      <c r="J134" s="207">
        <v>4269</v>
      </c>
      <c r="K134"/>
      <c r="N134"/>
    </row>
    <row r="135" spans="2:14" s="206" customFormat="1">
      <c r="B135" s="231" t="s">
        <v>1196</v>
      </c>
      <c r="C135" s="232" t="s">
        <v>213</v>
      </c>
      <c r="D135" s="233" t="s">
        <v>174</v>
      </c>
      <c r="E135" s="233" t="s">
        <v>175</v>
      </c>
      <c r="F135" s="234">
        <v>28000</v>
      </c>
      <c r="G135" s="234">
        <v>-10</v>
      </c>
      <c r="H135" s="234">
        <v>-280</v>
      </c>
      <c r="J135" s="207">
        <v>4269</v>
      </c>
      <c r="K135"/>
      <c r="N135"/>
    </row>
    <row r="136" spans="2:14" s="206" customFormat="1">
      <c r="B136" s="231" t="s">
        <v>1197</v>
      </c>
      <c r="C136" s="232" t="s">
        <v>1198</v>
      </c>
      <c r="D136" s="233" t="s">
        <v>174</v>
      </c>
      <c r="E136" s="233" t="s">
        <v>247</v>
      </c>
      <c r="F136" s="234">
        <v>1200</v>
      </c>
      <c r="G136" s="234">
        <v>-200</v>
      </c>
      <c r="H136" s="234">
        <v>-240</v>
      </c>
      <c r="J136" s="207">
        <v>4269</v>
      </c>
      <c r="K136"/>
      <c r="N136"/>
    </row>
    <row r="137" spans="2:14" s="206" customFormat="1">
      <c r="B137" s="231" t="s">
        <v>1199</v>
      </c>
      <c r="C137" s="232" t="s">
        <v>1198</v>
      </c>
      <c r="D137" s="233" t="s">
        <v>174</v>
      </c>
      <c r="E137" s="233" t="s">
        <v>247</v>
      </c>
      <c r="F137" s="234">
        <v>1200</v>
      </c>
      <c r="G137" s="234">
        <v>-200</v>
      </c>
      <c r="H137" s="234">
        <v>-240</v>
      </c>
      <c r="J137" s="207">
        <v>4269</v>
      </c>
      <c r="K137"/>
      <c r="N137"/>
    </row>
    <row r="138" spans="2:14" s="206" customFormat="1">
      <c r="B138" s="231" t="s">
        <v>1200</v>
      </c>
      <c r="C138" s="232" t="s">
        <v>215</v>
      </c>
      <c r="D138" s="233" t="s">
        <v>174</v>
      </c>
      <c r="E138" s="233" t="s">
        <v>180</v>
      </c>
      <c r="F138" s="234">
        <v>1350</v>
      </c>
      <c r="G138" s="234">
        <v>-240</v>
      </c>
      <c r="H138" s="234">
        <v>-324</v>
      </c>
      <c r="J138" s="207">
        <v>4269</v>
      </c>
      <c r="K138"/>
      <c r="N138"/>
    </row>
    <row r="139" spans="2:14" s="206" customFormat="1">
      <c r="B139" s="231" t="s">
        <v>1201</v>
      </c>
      <c r="C139" s="232" t="s">
        <v>215</v>
      </c>
      <c r="D139" s="233" t="s">
        <v>174</v>
      </c>
      <c r="E139" s="233" t="s">
        <v>180</v>
      </c>
      <c r="F139" s="234">
        <v>4900</v>
      </c>
      <c r="G139" s="234">
        <v>-324</v>
      </c>
      <c r="H139" s="234">
        <v>-1587.6</v>
      </c>
      <c r="J139" s="207">
        <v>4269</v>
      </c>
      <c r="K139"/>
      <c r="N139"/>
    </row>
    <row r="140" spans="2:14" s="206" customFormat="1">
      <c r="B140" s="231" t="s">
        <v>1202</v>
      </c>
      <c r="C140" s="232" t="s">
        <v>182</v>
      </c>
      <c r="D140" s="233" t="s">
        <v>174</v>
      </c>
      <c r="E140" s="233" t="s">
        <v>175</v>
      </c>
      <c r="F140" s="234"/>
      <c r="G140" s="234"/>
      <c r="H140" s="234">
        <v>-63</v>
      </c>
      <c r="J140" s="207">
        <v>4269</v>
      </c>
      <c r="K140" t="s">
        <v>1045</v>
      </c>
      <c r="N140"/>
    </row>
    <row r="141" spans="2:14" s="206" customFormat="1">
      <c r="B141" s="231" t="s">
        <v>1203</v>
      </c>
      <c r="C141" s="232" t="s">
        <v>182</v>
      </c>
      <c r="D141" s="233" t="s">
        <v>174</v>
      </c>
      <c r="E141" s="233" t="s">
        <v>175</v>
      </c>
      <c r="F141" s="234"/>
      <c r="G141" s="234"/>
      <c r="H141" s="234">
        <v>-63</v>
      </c>
      <c r="J141" s="207">
        <v>4269</v>
      </c>
      <c r="K141" t="s">
        <v>1045</v>
      </c>
      <c r="N141"/>
    </row>
    <row r="142" spans="2:14" s="206" customFormat="1">
      <c r="B142" s="231" t="s">
        <v>1204</v>
      </c>
      <c r="C142" s="232" t="s">
        <v>182</v>
      </c>
      <c r="D142" s="233" t="s">
        <v>174</v>
      </c>
      <c r="E142" s="233" t="s">
        <v>175</v>
      </c>
      <c r="F142" s="234"/>
      <c r="G142" s="234"/>
      <c r="H142" s="234">
        <v>-52.5</v>
      </c>
      <c r="J142" s="207">
        <v>4269</v>
      </c>
      <c r="K142" t="s">
        <v>1045</v>
      </c>
      <c r="N142"/>
    </row>
    <row r="143" spans="2:14" s="206" customFormat="1">
      <c r="B143" s="231" t="s">
        <v>1205</v>
      </c>
      <c r="C143" s="232" t="s">
        <v>1206</v>
      </c>
      <c r="D143" s="233" t="s">
        <v>174</v>
      </c>
      <c r="E143" s="233" t="s">
        <v>175</v>
      </c>
      <c r="F143" s="237"/>
      <c r="G143" s="234"/>
      <c r="H143" s="234">
        <v>-26.8</v>
      </c>
      <c r="J143" s="207">
        <v>4269</v>
      </c>
      <c r="K143" t="s">
        <v>1045</v>
      </c>
      <c r="N143"/>
    </row>
    <row r="144" spans="2:14" s="206" customFormat="1">
      <c r="B144" s="231" t="s">
        <v>1207</v>
      </c>
      <c r="C144" s="232" t="s">
        <v>1208</v>
      </c>
      <c r="D144" s="233" t="s">
        <v>174</v>
      </c>
      <c r="E144" s="233" t="s">
        <v>175</v>
      </c>
      <c r="F144" s="241"/>
      <c r="G144" s="234"/>
      <c r="H144" s="234">
        <v>-43.2</v>
      </c>
      <c r="J144" s="207">
        <v>4269</v>
      </c>
      <c r="K144" t="s">
        <v>1045</v>
      </c>
      <c r="N144"/>
    </row>
    <row r="145" spans="2:14" s="206" customFormat="1">
      <c r="B145" s="231" t="s">
        <v>1209</v>
      </c>
      <c r="C145" s="232" t="s">
        <v>1210</v>
      </c>
      <c r="D145" s="233" t="s">
        <v>174</v>
      </c>
      <c r="E145" s="233" t="s">
        <v>175</v>
      </c>
      <c r="F145" s="241"/>
      <c r="G145" s="234"/>
      <c r="H145" s="234">
        <v>-240</v>
      </c>
      <c r="J145" s="207">
        <v>4269</v>
      </c>
      <c r="K145" t="s">
        <v>1045</v>
      </c>
      <c r="N145"/>
    </row>
    <row r="146" spans="2:14" s="206" customFormat="1">
      <c r="B146" s="231" t="s">
        <v>1211</v>
      </c>
      <c r="C146" s="232" t="s">
        <v>177</v>
      </c>
      <c r="D146" s="233" t="s">
        <v>174</v>
      </c>
      <c r="E146" s="233" t="s">
        <v>175</v>
      </c>
      <c r="F146" s="241"/>
      <c r="G146" s="234"/>
      <c r="H146" s="234">
        <v>-6024</v>
      </c>
      <c r="J146" s="207">
        <v>4269</v>
      </c>
      <c r="K146" t="s">
        <v>1045</v>
      </c>
      <c r="N146"/>
    </row>
    <row r="147" spans="2:14" s="206" customFormat="1">
      <c r="B147" s="231" t="s">
        <v>1212</v>
      </c>
      <c r="C147" s="232" t="s">
        <v>1213</v>
      </c>
      <c r="D147" s="233" t="s">
        <v>174</v>
      </c>
      <c r="E147" s="233" t="s">
        <v>247</v>
      </c>
      <c r="F147" s="241"/>
      <c r="G147" s="234"/>
      <c r="H147" s="234">
        <v>-64.8</v>
      </c>
      <c r="J147" s="207">
        <v>4269</v>
      </c>
      <c r="K147" t="s">
        <v>1045</v>
      </c>
      <c r="N147"/>
    </row>
    <row r="148" spans="2:14" s="206" customFormat="1">
      <c r="B148" s="231" t="s">
        <v>1214</v>
      </c>
      <c r="C148" s="232" t="s">
        <v>1215</v>
      </c>
      <c r="D148" s="233" t="s">
        <v>174</v>
      </c>
      <c r="E148" s="233" t="s">
        <v>175</v>
      </c>
      <c r="F148" s="241"/>
      <c r="G148" s="234"/>
      <c r="H148" s="234">
        <v>-20.8</v>
      </c>
      <c r="J148" s="207">
        <v>4269</v>
      </c>
      <c r="K148" t="s">
        <v>1045</v>
      </c>
      <c r="N148"/>
    </row>
    <row r="149" spans="2:14" s="206" customFormat="1">
      <c r="B149" s="231" t="s">
        <v>1216</v>
      </c>
      <c r="C149" s="232" t="s">
        <v>184</v>
      </c>
      <c r="D149" s="233" t="s">
        <v>174</v>
      </c>
      <c r="E149" s="233" t="s">
        <v>175</v>
      </c>
      <c r="F149" s="241"/>
      <c r="G149" s="234"/>
      <c r="H149" s="234">
        <v>-11.7</v>
      </c>
      <c r="J149" s="207">
        <v>4269</v>
      </c>
      <c r="K149" t="s">
        <v>1045</v>
      </c>
      <c r="N149"/>
    </row>
    <row r="150" spans="2:14" s="206" customFormat="1">
      <c r="B150" s="231" t="s">
        <v>1217</v>
      </c>
      <c r="C150" s="232" t="s">
        <v>184</v>
      </c>
      <c r="D150" s="233" t="s">
        <v>174</v>
      </c>
      <c r="E150" s="233" t="s">
        <v>175</v>
      </c>
      <c r="F150" s="241"/>
      <c r="G150" s="234"/>
      <c r="H150" s="234">
        <v>-11.7</v>
      </c>
      <c r="J150" s="207">
        <v>4269</v>
      </c>
      <c r="K150" t="s">
        <v>1045</v>
      </c>
      <c r="N150"/>
    </row>
    <row r="151" spans="2:14" s="206" customFormat="1">
      <c r="B151" s="231" t="s">
        <v>1218</v>
      </c>
      <c r="C151" s="232" t="s">
        <v>184</v>
      </c>
      <c r="D151" s="233" t="s">
        <v>174</v>
      </c>
      <c r="E151" s="233" t="s">
        <v>175</v>
      </c>
      <c r="F151" s="241"/>
      <c r="G151" s="234"/>
      <c r="H151" s="234">
        <v>-11.7</v>
      </c>
      <c r="J151" s="207">
        <v>4269</v>
      </c>
      <c r="K151" t="s">
        <v>1045</v>
      </c>
      <c r="N151"/>
    </row>
    <row r="152" spans="2:14" s="206" customFormat="1">
      <c r="B152" s="231" t="s">
        <v>1219</v>
      </c>
      <c r="C152" s="232" t="s">
        <v>1220</v>
      </c>
      <c r="D152" s="233" t="s">
        <v>174</v>
      </c>
      <c r="E152" s="233" t="s">
        <v>175</v>
      </c>
      <c r="F152" s="241"/>
      <c r="G152" s="234"/>
      <c r="H152" s="234">
        <v>-96</v>
      </c>
      <c r="J152" s="207">
        <v>4269</v>
      </c>
      <c r="K152" t="s">
        <v>1045</v>
      </c>
      <c r="N152"/>
    </row>
    <row r="153" spans="2:14" s="206" customFormat="1">
      <c r="B153" s="231" t="s">
        <v>1221</v>
      </c>
      <c r="C153" s="232" t="s">
        <v>1222</v>
      </c>
      <c r="D153" s="233" t="s">
        <v>174</v>
      </c>
      <c r="E153" s="233" t="s">
        <v>175</v>
      </c>
      <c r="F153" s="241"/>
      <c r="G153" s="234"/>
      <c r="H153" s="234">
        <v>-80</v>
      </c>
      <c r="J153" s="207">
        <v>4269</v>
      </c>
      <c r="K153" t="s">
        <v>1045</v>
      </c>
      <c r="N153"/>
    </row>
    <row r="154" spans="2:14" s="206" customFormat="1">
      <c r="B154" s="231" t="s">
        <v>1223</v>
      </c>
      <c r="C154" s="232" t="s">
        <v>1224</v>
      </c>
      <c r="D154" s="233" t="s">
        <v>174</v>
      </c>
      <c r="E154" s="233" t="s">
        <v>175</v>
      </c>
      <c r="F154" s="241"/>
      <c r="G154" s="234"/>
      <c r="H154" s="234">
        <v>-93.75</v>
      </c>
      <c r="J154" s="207">
        <v>4269</v>
      </c>
      <c r="K154" t="s">
        <v>1045</v>
      </c>
      <c r="N154"/>
    </row>
    <row r="155" spans="2:14" s="206" customFormat="1">
      <c r="B155" s="231" t="s">
        <v>1225</v>
      </c>
      <c r="C155" s="232" t="s">
        <v>1226</v>
      </c>
      <c r="D155" s="233" t="s">
        <v>174</v>
      </c>
      <c r="E155" s="233" t="s">
        <v>175</v>
      </c>
      <c r="F155" s="234"/>
      <c r="G155" s="234"/>
      <c r="H155" s="234">
        <v>-35</v>
      </c>
      <c r="J155" s="207">
        <v>4269</v>
      </c>
      <c r="K155" t="s">
        <v>1045</v>
      </c>
      <c r="N155"/>
    </row>
    <row r="156" spans="2:14" s="206" customFormat="1">
      <c r="B156" s="231" t="s">
        <v>1227</v>
      </c>
      <c r="C156" s="232" t="s">
        <v>1228</v>
      </c>
      <c r="D156" s="233" t="s">
        <v>174</v>
      </c>
      <c r="E156" s="233" t="s">
        <v>175</v>
      </c>
      <c r="F156" s="234"/>
      <c r="G156" s="234"/>
      <c r="H156" s="234">
        <v>-60</v>
      </c>
      <c r="J156" s="207">
        <v>4269</v>
      </c>
      <c r="K156" t="s">
        <v>1045</v>
      </c>
      <c r="N156"/>
    </row>
    <row r="157" spans="2:14" s="206" customFormat="1">
      <c r="B157" s="231" t="s">
        <v>1229</v>
      </c>
      <c r="C157" s="232" t="s">
        <v>1230</v>
      </c>
      <c r="D157" s="233" t="s">
        <v>174</v>
      </c>
      <c r="E157" s="233" t="s">
        <v>175</v>
      </c>
      <c r="F157" s="234"/>
      <c r="G157" s="234"/>
      <c r="H157" s="234">
        <v>-89</v>
      </c>
      <c r="J157" s="207">
        <v>4269</v>
      </c>
      <c r="K157" t="s">
        <v>1045</v>
      </c>
      <c r="N157"/>
    </row>
    <row r="158" spans="2:14" s="206" customFormat="1">
      <c r="B158" s="231" t="s">
        <v>1231</v>
      </c>
      <c r="C158" s="232" t="s">
        <v>1232</v>
      </c>
      <c r="D158" s="233" t="s">
        <v>174</v>
      </c>
      <c r="E158" s="233" t="s">
        <v>175</v>
      </c>
      <c r="F158" s="234"/>
      <c r="G158" s="234"/>
      <c r="H158" s="234">
        <v>-25</v>
      </c>
      <c r="J158" s="207">
        <v>4269</v>
      </c>
      <c r="K158" t="s">
        <v>1045</v>
      </c>
      <c r="N158"/>
    </row>
    <row r="159" spans="2:14" s="206" customFormat="1">
      <c r="B159" s="231" t="s">
        <v>1233</v>
      </c>
      <c r="C159" s="232" t="s">
        <v>1234</v>
      </c>
      <c r="D159" s="233" t="s">
        <v>174</v>
      </c>
      <c r="E159" s="233" t="s">
        <v>175</v>
      </c>
      <c r="F159" s="234"/>
      <c r="G159" s="234"/>
      <c r="H159" s="234">
        <v>-57</v>
      </c>
      <c r="J159" s="207">
        <v>4269</v>
      </c>
      <c r="K159" t="s">
        <v>1045</v>
      </c>
      <c r="N159"/>
    </row>
    <row r="160" spans="2:14" s="206" customFormat="1">
      <c r="B160" s="231" t="s">
        <v>1235</v>
      </c>
      <c r="C160" s="232" t="s">
        <v>1236</v>
      </c>
      <c r="D160" s="233" t="s">
        <v>174</v>
      </c>
      <c r="E160" s="233" t="s">
        <v>180</v>
      </c>
      <c r="F160" s="234"/>
      <c r="G160" s="234"/>
      <c r="H160" s="234">
        <v>-2184</v>
      </c>
      <c r="J160" s="207">
        <v>4269</v>
      </c>
      <c r="K160" t="s">
        <v>1045</v>
      </c>
      <c r="N160"/>
    </row>
    <row r="161" spans="2:14" s="206" customFormat="1">
      <c r="B161" s="231" t="s">
        <v>1237</v>
      </c>
      <c r="C161" s="232" t="s">
        <v>1238</v>
      </c>
      <c r="D161" s="233" t="s">
        <v>174</v>
      </c>
      <c r="E161" s="233" t="s">
        <v>180</v>
      </c>
      <c r="F161" s="234"/>
      <c r="G161" s="234"/>
      <c r="H161" s="234">
        <v>-63</v>
      </c>
      <c r="J161" s="207">
        <v>4269</v>
      </c>
      <c r="K161" t="s">
        <v>1045</v>
      </c>
      <c r="N161"/>
    </row>
    <row r="162" spans="2:14" s="206" customFormat="1">
      <c r="B162" s="231" t="s">
        <v>1239</v>
      </c>
      <c r="C162" s="232" t="s">
        <v>1240</v>
      </c>
      <c r="D162" s="233" t="s">
        <v>174</v>
      </c>
      <c r="E162" s="233" t="s">
        <v>175</v>
      </c>
      <c r="F162" s="234"/>
      <c r="G162" s="234"/>
      <c r="H162" s="234">
        <v>-32</v>
      </c>
      <c r="J162" s="207">
        <v>4269</v>
      </c>
      <c r="K162" t="s">
        <v>1045</v>
      </c>
      <c r="N162"/>
    </row>
    <row r="163" spans="2:14" s="206" customFormat="1">
      <c r="B163" s="231" t="s">
        <v>1241</v>
      </c>
      <c r="C163" s="232" t="s">
        <v>1242</v>
      </c>
      <c r="D163" s="233" t="s">
        <v>174</v>
      </c>
      <c r="E163" s="233" t="s">
        <v>175</v>
      </c>
      <c r="F163" s="234"/>
      <c r="G163" s="234"/>
      <c r="H163" s="234">
        <v>-35</v>
      </c>
      <c r="J163" s="207">
        <v>4269</v>
      </c>
      <c r="K163" t="s">
        <v>1045</v>
      </c>
      <c r="N163"/>
    </row>
    <row r="164" spans="2:14" s="206" customFormat="1">
      <c r="B164" s="231" t="s">
        <v>1243</v>
      </c>
      <c r="C164" s="232" t="s">
        <v>1244</v>
      </c>
      <c r="D164" s="233" t="s">
        <v>174</v>
      </c>
      <c r="E164" s="233" t="s">
        <v>175</v>
      </c>
      <c r="F164" s="234"/>
      <c r="G164" s="234"/>
      <c r="H164" s="234">
        <v>-51.2</v>
      </c>
      <c r="J164" s="207">
        <v>4269</v>
      </c>
      <c r="K164" t="s">
        <v>1045</v>
      </c>
      <c r="N164"/>
    </row>
    <row r="165" spans="2:14" s="206" customFormat="1">
      <c r="B165" s="231" t="s">
        <v>192</v>
      </c>
      <c r="C165" s="232" t="s">
        <v>193</v>
      </c>
      <c r="D165" s="233" t="s">
        <v>174</v>
      </c>
      <c r="E165" s="233" t="s">
        <v>175</v>
      </c>
      <c r="F165" s="234"/>
      <c r="G165" s="234"/>
      <c r="H165" s="234">
        <v>-30</v>
      </c>
      <c r="J165" s="207">
        <v>4269</v>
      </c>
      <c r="K165" t="s">
        <v>1045</v>
      </c>
      <c r="N165"/>
    </row>
    <row r="166" spans="2:14" s="206" customFormat="1">
      <c r="B166" s="231" t="s">
        <v>1245</v>
      </c>
      <c r="C166" s="232" t="s">
        <v>1246</v>
      </c>
      <c r="D166" s="233" t="s">
        <v>174</v>
      </c>
      <c r="E166" s="233" t="s">
        <v>175</v>
      </c>
      <c r="F166" s="234"/>
      <c r="G166" s="234"/>
      <c r="H166" s="234">
        <v>-78</v>
      </c>
      <c r="J166" s="207">
        <v>4269</v>
      </c>
      <c r="K166" t="s">
        <v>1045</v>
      </c>
      <c r="N166"/>
    </row>
    <row r="167" spans="2:14" s="206" customFormat="1">
      <c r="B167" s="231" t="s">
        <v>1247</v>
      </c>
      <c r="C167" s="232" t="s">
        <v>1246</v>
      </c>
      <c r="D167" s="233" t="s">
        <v>174</v>
      </c>
      <c r="E167" s="233" t="s">
        <v>175</v>
      </c>
      <c r="F167" s="234"/>
      <c r="G167" s="234"/>
      <c r="H167" s="234">
        <v>-26.25</v>
      </c>
      <c r="J167" s="207">
        <v>4269</v>
      </c>
      <c r="K167" t="s">
        <v>1045</v>
      </c>
      <c r="N167"/>
    </row>
    <row r="168" spans="2:14" s="206" customFormat="1">
      <c r="B168" s="231" t="s">
        <v>1248</v>
      </c>
      <c r="C168" s="232" t="s">
        <v>1246</v>
      </c>
      <c r="D168" s="233" t="s">
        <v>174</v>
      </c>
      <c r="E168" s="233" t="s">
        <v>175</v>
      </c>
      <c r="F168" s="234"/>
      <c r="G168" s="234"/>
      <c r="H168" s="234">
        <v>-18.75</v>
      </c>
      <c r="J168" s="207">
        <v>4269</v>
      </c>
      <c r="K168" t="s">
        <v>1045</v>
      </c>
      <c r="N168"/>
    </row>
    <row r="169" spans="2:14" s="206" customFormat="1">
      <c r="B169" s="231" t="s">
        <v>1249</v>
      </c>
      <c r="C169" s="232" t="s">
        <v>1250</v>
      </c>
      <c r="D169" s="233" t="s">
        <v>174</v>
      </c>
      <c r="E169" s="233" t="s">
        <v>175</v>
      </c>
      <c r="F169" s="234"/>
      <c r="G169" s="234"/>
      <c r="H169" s="234">
        <v>-22.5</v>
      </c>
      <c r="J169" s="207">
        <v>4269</v>
      </c>
      <c r="K169" t="s">
        <v>1045</v>
      </c>
      <c r="N169"/>
    </row>
    <row r="170" spans="2:14" s="206" customFormat="1">
      <c r="B170" s="231" t="s">
        <v>1251</v>
      </c>
      <c r="C170" s="232" t="s">
        <v>1252</v>
      </c>
      <c r="D170" s="233" t="s">
        <v>174</v>
      </c>
      <c r="E170" s="233" t="s">
        <v>175</v>
      </c>
      <c r="F170" s="234"/>
      <c r="G170" s="234"/>
      <c r="H170" s="234">
        <v>-48</v>
      </c>
      <c r="J170" s="207">
        <v>4269</v>
      </c>
      <c r="K170" t="s">
        <v>1045</v>
      </c>
      <c r="N170"/>
    </row>
    <row r="171" spans="2:14" s="206" customFormat="1">
      <c r="B171" s="231" t="s">
        <v>1253</v>
      </c>
      <c r="C171" s="232" t="s">
        <v>1254</v>
      </c>
      <c r="D171" s="233" t="s">
        <v>174</v>
      </c>
      <c r="E171" s="233" t="s">
        <v>175</v>
      </c>
      <c r="F171" s="234"/>
      <c r="G171" s="234"/>
      <c r="H171" s="234">
        <v>-25</v>
      </c>
      <c r="J171" s="207">
        <v>4269</v>
      </c>
      <c r="K171" t="s">
        <v>1045</v>
      </c>
      <c r="N171"/>
    </row>
    <row r="172" spans="2:14" s="206" customFormat="1">
      <c r="B172" s="231" t="s">
        <v>1255</v>
      </c>
      <c r="C172" s="232" t="s">
        <v>1256</v>
      </c>
      <c r="D172" s="233" t="s">
        <v>172</v>
      </c>
      <c r="E172" s="233" t="s">
        <v>175</v>
      </c>
      <c r="F172" s="237"/>
      <c r="G172" s="234"/>
      <c r="H172" s="234">
        <v>-37530.639999999999</v>
      </c>
      <c r="J172" s="207">
        <v>4269</v>
      </c>
      <c r="K172" t="s">
        <v>1045</v>
      </c>
      <c r="N172"/>
    </row>
    <row r="173" spans="2:14" s="206" customFormat="1">
      <c r="B173" s="231" t="s">
        <v>1257</v>
      </c>
      <c r="C173" s="232" t="s">
        <v>1170</v>
      </c>
      <c r="D173" s="233" t="s">
        <v>174</v>
      </c>
      <c r="E173" s="233" t="s">
        <v>175</v>
      </c>
      <c r="F173" s="241"/>
      <c r="G173" s="234"/>
      <c r="H173" s="234">
        <v>-7380</v>
      </c>
      <c r="J173" s="207">
        <v>4269</v>
      </c>
      <c r="K173" t="s">
        <v>1045</v>
      </c>
      <c r="N173"/>
    </row>
    <row r="174" spans="2:14" s="206" customFormat="1">
      <c r="B174" s="231" t="s">
        <v>1258</v>
      </c>
      <c r="C174" s="232" t="s">
        <v>1259</v>
      </c>
      <c r="D174" s="233" t="s">
        <v>174</v>
      </c>
      <c r="E174" s="233" t="s">
        <v>175</v>
      </c>
      <c r="F174" s="234"/>
      <c r="G174" s="234"/>
      <c r="H174" s="234">
        <v>-15</v>
      </c>
      <c r="J174" s="207">
        <v>4269</v>
      </c>
      <c r="K174" t="s">
        <v>1045</v>
      </c>
      <c r="N174"/>
    </row>
    <row r="175" spans="2:14" s="206" customFormat="1">
      <c r="B175" s="231" t="s">
        <v>1260</v>
      </c>
      <c r="C175" s="232" t="s">
        <v>1259</v>
      </c>
      <c r="D175" s="233" t="s">
        <v>174</v>
      </c>
      <c r="E175" s="233" t="s">
        <v>175</v>
      </c>
      <c r="F175" s="234"/>
      <c r="G175" s="234"/>
      <c r="H175" s="234">
        <v>-35</v>
      </c>
      <c r="J175" s="207">
        <v>4269</v>
      </c>
      <c r="K175" t="s">
        <v>1045</v>
      </c>
      <c r="N175"/>
    </row>
    <row r="176" spans="2:14" s="206" customFormat="1">
      <c r="B176" s="231" t="s">
        <v>1261</v>
      </c>
      <c r="C176" s="232" t="s">
        <v>1262</v>
      </c>
      <c r="D176" s="233" t="s">
        <v>174</v>
      </c>
      <c r="E176" s="233" t="s">
        <v>175</v>
      </c>
      <c r="F176" s="234"/>
      <c r="G176" s="234"/>
      <c r="H176" s="234">
        <v>-50</v>
      </c>
      <c r="J176" s="207">
        <v>4269</v>
      </c>
      <c r="K176" t="s">
        <v>1045</v>
      </c>
      <c r="N176"/>
    </row>
    <row r="177" spans="2:14" s="206" customFormat="1">
      <c r="B177" s="231" t="s">
        <v>1263</v>
      </c>
      <c r="C177" s="232" t="s">
        <v>1264</v>
      </c>
      <c r="D177" s="233" t="s">
        <v>174</v>
      </c>
      <c r="E177" s="233" t="s">
        <v>175</v>
      </c>
      <c r="F177" s="234"/>
      <c r="G177" s="234"/>
      <c r="H177" s="234">
        <v>-10.4</v>
      </c>
      <c r="J177" s="207">
        <v>4269</v>
      </c>
      <c r="K177" t="s">
        <v>1045</v>
      </c>
      <c r="N177"/>
    </row>
    <row r="178" spans="2:14" s="206" customFormat="1">
      <c r="B178" s="231" t="s">
        <v>1265</v>
      </c>
      <c r="C178" s="232" t="s">
        <v>1266</v>
      </c>
      <c r="D178" s="233" t="s">
        <v>174</v>
      </c>
      <c r="E178" s="233" t="s">
        <v>175</v>
      </c>
      <c r="F178" s="234"/>
      <c r="G178" s="234"/>
      <c r="H178" s="234">
        <v>-95.4</v>
      </c>
      <c r="J178" s="207">
        <v>4269</v>
      </c>
      <c r="K178" t="s">
        <v>1045</v>
      </c>
      <c r="N178"/>
    </row>
    <row r="179" spans="2:14" s="206" customFormat="1">
      <c r="B179" s="231" t="s">
        <v>1267</v>
      </c>
      <c r="C179" s="232" t="s">
        <v>1266</v>
      </c>
      <c r="D179" s="233" t="s">
        <v>174</v>
      </c>
      <c r="E179" s="233" t="s">
        <v>175</v>
      </c>
      <c r="F179" s="234"/>
      <c r="G179" s="234"/>
      <c r="H179" s="234">
        <v>-12</v>
      </c>
      <c r="J179" s="207">
        <v>4269</v>
      </c>
      <c r="K179" t="s">
        <v>1045</v>
      </c>
      <c r="N179"/>
    </row>
    <row r="180" spans="2:14" s="206" customFormat="1">
      <c r="B180" s="231" t="s">
        <v>1268</v>
      </c>
      <c r="C180" s="232" t="s">
        <v>1266</v>
      </c>
      <c r="D180" s="233" t="s">
        <v>174</v>
      </c>
      <c r="E180" s="233" t="s">
        <v>175</v>
      </c>
      <c r="F180" s="234"/>
      <c r="G180" s="234"/>
      <c r="H180" s="234">
        <v>-56.5</v>
      </c>
      <c r="J180" s="207">
        <v>4269</v>
      </c>
      <c r="K180" t="s">
        <v>1045</v>
      </c>
      <c r="N180"/>
    </row>
    <row r="181" spans="2:14" s="206" customFormat="1">
      <c r="B181" s="231" t="s">
        <v>1269</v>
      </c>
      <c r="C181" s="232" t="s">
        <v>1266</v>
      </c>
      <c r="D181" s="233" t="s">
        <v>174</v>
      </c>
      <c r="E181" s="233" t="s">
        <v>175</v>
      </c>
      <c r="F181" s="234"/>
      <c r="G181" s="234"/>
      <c r="H181" s="234">
        <v>-46.05</v>
      </c>
      <c r="J181" s="207">
        <v>4269</v>
      </c>
      <c r="K181" t="s">
        <v>1045</v>
      </c>
      <c r="N181"/>
    </row>
    <row r="182" spans="2:14" s="206" customFormat="1">
      <c r="B182" s="231" t="s">
        <v>1270</v>
      </c>
      <c r="C182" s="232" t="s">
        <v>1271</v>
      </c>
      <c r="D182" s="233" t="s">
        <v>174</v>
      </c>
      <c r="E182" s="233" t="s">
        <v>175</v>
      </c>
      <c r="F182" s="234"/>
      <c r="G182" s="234"/>
      <c r="H182" s="234">
        <v>-23.2</v>
      </c>
      <c r="J182" s="207">
        <v>4269</v>
      </c>
      <c r="K182" t="s">
        <v>1045</v>
      </c>
      <c r="N182"/>
    </row>
    <row r="183" spans="2:14" s="81" customFormat="1">
      <c r="B183" s="231" t="s">
        <v>1272</v>
      </c>
      <c r="C183" s="232" t="s">
        <v>195</v>
      </c>
      <c r="D183" s="233" t="s">
        <v>174</v>
      </c>
      <c r="E183" s="233" t="s">
        <v>175</v>
      </c>
      <c r="F183" s="234"/>
      <c r="G183" s="234"/>
      <c r="H183" s="234">
        <v>-1200.2</v>
      </c>
      <c r="I183" s="206"/>
      <c r="J183" s="207">
        <v>4269</v>
      </c>
      <c r="K183" t="s">
        <v>1045</v>
      </c>
      <c r="N183"/>
    </row>
    <row r="184" spans="2:14" s="81" customFormat="1">
      <c r="B184" s="231" t="s">
        <v>1273</v>
      </c>
      <c r="C184" s="232" t="s">
        <v>1274</v>
      </c>
      <c r="D184" s="233" t="s">
        <v>174</v>
      </c>
      <c r="E184" s="233" t="s">
        <v>175</v>
      </c>
      <c r="F184" s="234"/>
      <c r="G184" s="234"/>
      <c r="H184" s="234">
        <v>-17.2</v>
      </c>
      <c r="I184" s="206"/>
      <c r="J184" s="207">
        <v>4269</v>
      </c>
      <c r="K184" t="s">
        <v>1045</v>
      </c>
      <c r="N184"/>
    </row>
    <row r="185" spans="2:14" s="81" customFormat="1">
      <c r="B185" s="231" t="s">
        <v>1275</v>
      </c>
      <c r="C185" s="232" t="s">
        <v>1276</v>
      </c>
      <c r="D185" s="233" t="s">
        <v>174</v>
      </c>
      <c r="E185" s="233" t="s">
        <v>400</v>
      </c>
      <c r="F185" s="234"/>
      <c r="G185" s="234"/>
      <c r="H185" s="234">
        <v>-102</v>
      </c>
      <c r="I185" s="206"/>
      <c r="J185" s="207">
        <v>4269</v>
      </c>
      <c r="K185" t="s">
        <v>1045</v>
      </c>
      <c r="N185"/>
    </row>
    <row r="186" spans="2:14" s="81" customFormat="1">
      <c r="B186" s="231" t="s">
        <v>1277</v>
      </c>
      <c r="C186" s="232" t="s">
        <v>1278</v>
      </c>
      <c r="D186" s="233" t="s">
        <v>174</v>
      </c>
      <c r="E186" s="233" t="s">
        <v>175</v>
      </c>
      <c r="F186" s="234"/>
      <c r="G186" s="234"/>
      <c r="H186" s="234">
        <v>-81.909000000000006</v>
      </c>
      <c r="I186" s="206"/>
      <c r="J186" s="207">
        <v>4269</v>
      </c>
      <c r="K186" t="s">
        <v>1045</v>
      </c>
      <c r="N186"/>
    </row>
    <row r="187" spans="2:14" s="81" customFormat="1">
      <c r="B187" s="231" t="s">
        <v>1279</v>
      </c>
      <c r="C187" s="232" t="s">
        <v>1280</v>
      </c>
      <c r="D187" s="233" t="s">
        <v>174</v>
      </c>
      <c r="E187" s="233" t="s">
        <v>175</v>
      </c>
      <c r="F187" s="234"/>
      <c r="G187" s="234"/>
      <c r="H187" s="234">
        <v>-450</v>
      </c>
      <c r="I187" s="206"/>
      <c r="J187" s="207">
        <v>4269</v>
      </c>
      <c r="K187" t="s">
        <v>1045</v>
      </c>
      <c r="N187"/>
    </row>
    <row r="188" spans="2:14" s="81" customFormat="1">
      <c r="B188" s="231" t="s">
        <v>1281</v>
      </c>
      <c r="C188" s="232" t="s">
        <v>1282</v>
      </c>
      <c r="D188" s="233" t="s">
        <v>174</v>
      </c>
      <c r="E188" s="233" t="s">
        <v>175</v>
      </c>
      <c r="F188" s="234"/>
      <c r="G188" s="234"/>
      <c r="H188" s="234">
        <v>-342</v>
      </c>
      <c r="I188" s="206"/>
      <c r="J188" s="207">
        <v>4269</v>
      </c>
      <c r="K188" t="s">
        <v>1045</v>
      </c>
      <c r="N188"/>
    </row>
    <row r="189" spans="2:14" s="81" customFormat="1">
      <c r="B189" s="231" t="s">
        <v>1283</v>
      </c>
      <c r="C189" s="232" t="s">
        <v>1284</v>
      </c>
      <c r="D189" s="233" t="s">
        <v>174</v>
      </c>
      <c r="E189" s="233" t="s">
        <v>175</v>
      </c>
      <c r="F189" s="234"/>
      <c r="G189" s="234"/>
      <c r="H189" s="234">
        <v>-3312</v>
      </c>
      <c r="I189" s="206"/>
      <c r="J189" s="207">
        <v>4269</v>
      </c>
      <c r="K189" t="s">
        <v>1045</v>
      </c>
      <c r="N189"/>
    </row>
    <row r="190" spans="2:14" s="81" customFormat="1">
      <c r="B190" s="231" t="s">
        <v>1285</v>
      </c>
      <c r="C190" s="232" t="s">
        <v>1286</v>
      </c>
      <c r="D190" s="233" t="s">
        <v>174</v>
      </c>
      <c r="E190" s="233" t="s">
        <v>175</v>
      </c>
      <c r="F190" s="234"/>
      <c r="G190" s="234"/>
      <c r="H190" s="234">
        <v>-1065</v>
      </c>
      <c r="I190" s="206"/>
      <c r="J190" s="207">
        <v>4269</v>
      </c>
      <c r="K190" t="s">
        <v>1045</v>
      </c>
      <c r="N190"/>
    </row>
    <row r="191" spans="2:14" s="81" customFormat="1">
      <c r="B191" s="231" t="s">
        <v>1287</v>
      </c>
      <c r="C191" s="232" t="s">
        <v>1288</v>
      </c>
      <c r="D191" s="233" t="s">
        <v>174</v>
      </c>
      <c r="E191" s="233" t="s">
        <v>175</v>
      </c>
      <c r="F191" s="237"/>
      <c r="G191" s="234"/>
      <c r="H191" s="234">
        <v>-36</v>
      </c>
      <c r="I191" s="206"/>
      <c r="J191" s="207">
        <v>4269</v>
      </c>
      <c r="K191" t="s">
        <v>1045</v>
      </c>
      <c r="N191"/>
    </row>
    <row r="192" spans="2:14" s="81" customFormat="1">
      <c r="B192" s="231" t="s">
        <v>1289</v>
      </c>
      <c r="C192" s="232" t="s">
        <v>1290</v>
      </c>
      <c r="D192" s="233" t="s">
        <v>174</v>
      </c>
      <c r="E192" s="233" t="s">
        <v>175</v>
      </c>
      <c r="F192" s="241"/>
      <c r="G192" s="234"/>
      <c r="H192" s="234">
        <v>-200</v>
      </c>
      <c r="I192" s="206"/>
      <c r="J192" s="207">
        <v>4269</v>
      </c>
      <c r="K192" t="s">
        <v>1045</v>
      </c>
      <c r="N192"/>
    </row>
    <row r="193" spans="2:14" s="81" customFormat="1" ht="27">
      <c r="B193" s="231" t="s">
        <v>1291</v>
      </c>
      <c r="C193" s="232" t="s">
        <v>1292</v>
      </c>
      <c r="D193" s="233" t="s">
        <v>174</v>
      </c>
      <c r="E193" s="233" t="s">
        <v>175</v>
      </c>
      <c r="F193" s="241"/>
      <c r="G193" s="234"/>
      <c r="H193" s="234">
        <v>-273</v>
      </c>
      <c r="I193" s="206"/>
      <c r="J193" s="207">
        <v>4269</v>
      </c>
      <c r="K193" t="s">
        <v>1045</v>
      </c>
      <c r="N193"/>
    </row>
    <row r="194" spans="2:14" s="81" customFormat="1">
      <c r="B194" s="231" t="s">
        <v>1293</v>
      </c>
      <c r="C194" s="232" t="s">
        <v>1294</v>
      </c>
      <c r="D194" s="233" t="s">
        <v>174</v>
      </c>
      <c r="E194" s="233" t="s">
        <v>175</v>
      </c>
      <c r="F194" s="241"/>
      <c r="G194" s="234"/>
      <c r="H194" s="234">
        <v>-678</v>
      </c>
      <c r="I194" s="206"/>
      <c r="J194" s="207">
        <v>4269</v>
      </c>
      <c r="K194" t="s">
        <v>1045</v>
      </c>
      <c r="N194"/>
    </row>
    <row r="195" spans="2:14" s="81" customFormat="1">
      <c r="B195" s="231" t="s">
        <v>1295</v>
      </c>
      <c r="C195" s="232" t="s">
        <v>1296</v>
      </c>
      <c r="D195" s="233" t="s">
        <v>174</v>
      </c>
      <c r="E195" s="233" t="s">
        <v>175</v>
      </c>
      <c r="F195" s="241"/>
      <c r="G195" s="234"/>
      <c r="H195" s="234">
        <v>-55.6</v>
      </c>
      <c r="I195" s="206"/>
      <c r="J195" s="207">
        <v>4269</v>
      </c>
      <c r="K195" t="s">
        <v>1045</v>
      </c>
      <c r="N195"/>
    </row>
    <row r="196" spans="2:14" s="81" customFormat="1">
      <c r="B196" s="231" t="s">
        <v>1297</v>
      </c>
      <c r="C196" s="232" t="s">
        <v>197</v>
      </c>
      <c r="D196" s="233" t="s">
        <v>174</v>
      </c>
      <c r="E196" s="233" t="s">
        <v>198</v>
      </c>
      <c r="F196" s="241"/>
      <c r="G196" s="234"/>
      <c r="H196" s="234">
        <v>-65.099999999999994</v>
      </c>
      <c r="I196" s="206"/>
      <c r="J196" s="207">
        <v>4269</v>
      </c>
      <c r="K196" t="s">
        <v>1045</v>
      </c>
      <c r="N196"/>
    </row>
    <row r="197" spans="2:14" s="81" customFormat="1">
      <c r="B197" s="231" t="s">
        <v>1298</v>
      </c>
      <c r="C197" s="232" t="s">
        <v>1299</v>
      </c>
      <c r="D197" s="233" t="s">
        <v>174</v>
      </c>
      <c r="E197" s="233" t="s">
        <v>175</v>
      </c>
      <c r="F197" s="241"/>
      <c r="G197" s="234"/>
      <c r="H197" s="234">
        <v>-81</v>
      </c>
      <c r="I197" s="206"/>
      <c r="J197" s="207">
        <v>4269</v>
      </c>
      <c r="K197" t="s">
        <v>1045</v>
      </c>
      <c r="N197"/>
    </row>
    <row r="198" spans="2:14" s="81" customFormat="1">
      <c r="B198" s="231" t="s">
        <v>1300</v>
      </c>
      <c r="C198" s="232" t="s">
        <v>1301</v>
      </c>
      <c r="D198" s="233" t="s">
        <v>174</v>
      </c>
      <c r="E198" s="233" t="s">
        <v>198</v>
      </c>
      <c r="F198" s="241"/>
      <c r="G198" s="234"/>
      <c r="H198" s="234">
        <v>-4041.6</v>
      </c>
      <c r="I198" s="206"/>
      <c r="J198" s="207">
        <v>4269</v>
      </c>
      <c r="K198" t="s">
        <v>1045</v>
      </c>
      <c r="N198"/>
    </row>
    <row r="199" spans="2:14" s="81" customFormat="1">
      <c r="B199" s="231" t="s">
        <v>1302</v>
      </c>
      <c r="C199" s="232" t="s">
        <v>1303</v>
      </c>
      <c r="D199" s="233" t="s">
        <v>174</v>
      </c>
      <c r="E199" s="233" t="s">
        <v>175</v>
      </c>
      <c r="F199" s="241"/>
      <c r="G199" s="234"/>
      <c r="H199" s="234">
        <v>-498.6</v>
      </c>
      <c r="I199" s="206"/>
      <c r="J199" s="207">
        <v>4269</v>
      </c>
      <c r="K199" t="s">
        <v>1045</v>
      </c>
      <c r="N199"/>
    </row>
    <row r="200" spans="2:14" s="81" customFormat="1">
      <c r="B200" s="231" t="s">
        <v>1304</v>
      </c>
      <c r="C200" s="232" t="s">
        <v>1303</v>
      </c>
      <c r="D200" s="233" t="s">
        <v>174</v>
      </c>
      <c r="E200" s="233" t="s">
        <v>175</v>
      </c>
      <c r="F200" s="241"/>
      <c r="G200" s="234"/>
      <c r="H200" s="234">
        <v>-43.799849999999999</v>
      </c>
      <c r="I200" s="206"/>
      <c r="J200" s="207">
        <v>4269</v>
      </c>
      <c r="K200" t="s">
        <v>1045</v>
      </c>
      <c r="N200"/>
    </row>
    <row r="201" spans="2:14" s="81" customFormat="1">
      <c r="B201" s="231" t="s">
        <v>1305</v>
      </c>
      <c r="C201" s="232" t="s">
        <v>1306</v>
      </c>
      <c r="D201" s="233" t="s">
        <v>174</v>
      </c>
      <c r="E201" s="233" t="s">
        <v>180</v>
      </c>
      <c r="F201" s="241"/>
      <c r="G201" s="234"/>
      <c r="H201" s="234">
        <v>-5196.8</v>
      </c>
      <c r="I201" s="206"/>
      <c r="J201" s="207">
        <v>4269</v>
      </c>
      <c r="K201" t="s">
        <v>1045</v>
      </c>
      <c r="N201"/>
    </row>
    <row r="202" spans="2:14" s="81" customFormat="1">
      <c r="B202" s="231" t="s">
        <v>1307</v>
      </c>
      <c r="C202" s="232" t="s">
        <v>1306</v>
      </c>
      <c r="D202" s="233" t="s">
        <v>174</v>
      </c>
      <c r="E202" s="233" t="s">
        <v>180</v>
      </c>
      <c r="F202" s="241"/>
      <c r="G202" s="234"/>
      <c r="H202" s="234">
        <v>-30.628</v>
      </c>
      <c r="I202" s="206"/>
      <c r="J202" s="207">
        <v>4269</v>
      </c>
      <c r="K202" t="s">
        <v>1045</v>
      </c>
      <c r="N202"/>
    </row>
    <row r="203" spans="2:14" s="81" customFormat="1">
      <c r="B203" s="231" t="s">
        <v>1308</v>
      </c>
      <c r="C203" s="232" t="s">
        <v>1309</v>
      </c>
      <c r="D203" s="233" t="s">
        <v>174</v>
      </c>
      <c r="E203" s="233" t="s">
        <v>175</v>
      </c>
      <c r="F203" s="241"/>
      <c r="G203" s="234"/>
      <c r="H203" s="234">
        <v>-2725.4520000000002</v>
      </c>
      <c r="I203" s="206"/>
      <c r="J203" s="207">
        <v>4269</v>
      </c>
      <c r="K203" t="s">
        <v>1045</v>
      </c>
      <c r="N203"/>
    </row>
    <row r="204" spans="2:14" s="81" customFormat="1">
      <c r="B204" s="231" t="s">
        <v>1310</v>
      </c>
      <c r="C204" s="232" t="s">
        <v>1311</v>
      </c>
      <c r="D204" s="233" t="s">
        <v>174</v>
      </c>
      <c r="E204" s="233" t="s">
        <v>175</v>
      </c>
      <c r="F204" s="234"/>
      <c r="G204" s="234"/>
      <c r="H204" s="234">
        <v>-255</v>
      </c>
      <c r="I204" s="206"/>
      <c r="J204" s="207">
        <v>4269</v>
      </c>
      <c r="K204" t="s">
        <v>1045</v>
      </c>
      <c r="N204"/>
    </row>
    <row r="205" spans="2:14" s="81" customFormat="1">
      <c r="B205" s="231" t="s">
        <v>1312</v>
      </c>
      <c r="C205" s="232" t="s">
        <v>1313</v>
      </c>
      <c r="D205" s="233" t="s">
        <v>174</v>
      </c>
      <c r="E205" s="233" t="s">
        <v>175</v>
      </c>
      <c r="F205" s="241"/>
      <c r="G205" s="234"/>
      <c r="H205" s="234">
        <v>-40</v>
      </c>
      <c r="I205" s="206"/>
      <c r="J205" s="207">
        <v>4269</v>
      </c>
      <c r="K205" t="s">
        <v>1045</v>
      </c>
      <c r="N205"/>
    </row>
    <row r="206" spans="2:14" s="81" customFormat="1">
      <c r="B206" s="231" t="s">
        <v>1314</v>
      </c>
      <c r="C206" s="232" t="s">
        <v>1313</v>
      </c>
      <c r="D206" s="233" t="s">
        <v>174</v>
      </c>
      <c r="E206" s="233" t="s">
        <v>175</v>
      </c>
      <c r="F206" s="234"/>
      <c r="G206" s="234"/>
      <c r="H206" s="234">
        <v>-25.2</v>
      </c>
      <c r="I206" s="206"/>
      <c r="J206" s="207">
        <v>4269</v>
      </c>
      <c r="K206" t="s">
        <v>1045</v>
      </c>
      <c r="N206"/>
    </row>
    <row r="207" spans="2:14" s="81" customFormat="1">
      <c r="B207" s="231" t="s">
        <v>1315</v>
      </c>
      <c r="C207" s="232" t="s">
        <v>1313</v>
      </c>
      <c r="D207" s="233" t="s">
        <v>174</v>
      </c>
      <c r="E207" s="233" t="s">
        <v>175</v>
      </c>
      <c r="F207" s="234"/>
      <c r="G207" s="234"/>
      <c r="H207" s="234">
        <v>-20</v>
      </c>
      <c r="I207" s="206"/>
      <c r="J207" s="207">
        <v>4269</v>
      </c>
      <c r="K207" t="s">
        <v>1045</v>
      </c>
      <c r="N207"/>
    </row>
    <row r="208" spans="2:14" s="81" customFormat="1">
      <c r="B208" s="231" t="s">
        <v>1316</v>
      </c>
      <c r="C208" s="232" t="s">
        <v>1317</v>
      </c>
      <c r="D208" s="233" t="s">
        <v>174</v>
      </c>
      <c r="E208" s="233" t="s">
        <v>247</v>
      </c>
      <c r="F208" s="234"/>
      <c r="G208" s="234"/>
      <c r="H208" s="234">
        <v>-1270</v>
      </c>
      <c r="I208" s="206"/>
      <c r="J208" s="207">
        <v>4269</v>
      </c>
      <c r="K208" t="s">
        <v>1045</v>
      </c>
      <c r="N208"/>
    </row>
    <row r="209" spans="2:14" s="81" customFormat="1">
      <c r="B209" s="231" t="s">
        <v>1318</v>
      </c>
      <c r="C209" s="232" t="s">
        <v>1317</v>
      </c>
      <c r="D209" s="233" t="s">
        <v>174</v>
      </c>
      <c r="E209" s="233" t="s">
        <v>247</v>
      </c>
      <c r="F209" s="234"/>
      <c r="G209" s="234"/>
      <c r="H209" s="234">
        <v>-230</v>
      </c>
      <c r="I209" s="206"/>
      <c r="J209" s="207">
        <v>4269</v>
      </c>
      <c r="K209" t="s">
        <v>1045</v>
      </c>
      <c r="N209"/>
    </row>
    <row r="210" spans="2:14" s="81" customFormat="1">
      <c r="B210" s="231" t="s">
        <v>1319</v>
      </c>
      <c r="C210" s="232" t="s">
        <v>1317</v>
      </c>
      <c r="D210" s="233" t="s">
        <v>174</v>
      </c>
      <c r="E210" s="233" t="s">
        <v>247</v>
      </c>
      <c r="F210" s="234"/>
      <c r="G210" s="234"/>
      <c r="H210" s="234">
        <v>-114.4</v>
      </c>
      <c r="I210" s="206"/>
      <c r="J210" s="207">
        <v>4269</v>
      </c>
      <c r="K210" t="s">
        <v>1045</v>
      </c>
      <c r="N210"/>
    </row>
    <row r="211" spans="2:14" s="81" customFormat="1">
      <c r="B211" s="231" t="s">
        <v>1320</v>
      </c>
      <c r="C211" s="232" t="s">
        <v>1317</v>
      </c>
      <c r="D211" s="233" t="s">
        <v>174</v>
      </c>
      <c r="E211" s="233" t="s">
        <v>247</v>
      </c>
      <c r="F211" s="234"/>
      <c r="G211" s="234"/>
      <c r="H211" s="234">
        <v>-99.2</v>
      </c>
      <c r="I211" s="206"/>
      <c r="J211" s="207">
        <v>4269</v>
      </c>
      <c r="K211" t="s">
        <v>1045</v>
      </c>
      <c r="N211"/>
    </row>
    <row r="212" spans="2:14" s="81" customFormat="1">
      <c r="B212" s="231" t="s">
        <v>1321</v>
      </c>
      <c r="C212" s="232" t="s">
        <v>1322</v>
      </c>
      <c r="D212" s="233" t="s">
        <v>174</v>
      </c>
      <c r="E212" s="233" t="s">
        <v>247</v>
      </c>
      <c r="F212" s="234"/>
      <c r="G212" s="234"/>
      <c r="H212" s="234">
        <v>-1000</v>
      </c>
      <c r="I212" s="206"/>
      <c r="J212" s="207">
        <v>4269</v>
      </c>
      <c r="K212" t="s">
        <v>1045</v>
      </c>
      <c r="N212"/>
    </row>
    <row r="213" spans="2:14" s="81" customFormat="1">
      <c r="B213" s="231" t="s">
        <v>1323</v>
      </c>
      <c r="C213" s="232" t="s">
        <v>1324</v>
      </c>
      <c r="D213" s="233" t="s">
        <v>174</v>
      </c>
      <c r="E213" s="233" t="s">
        <v>247</v>
      </c>
      <c r="F213" s="234"/>
      <c r="G213" s="234"/>
      <c r="H213" s="234">
        <v>-1000</v>
      </c>
      <c r="I213" s="206"/>
      <c r="J213" s="207">
        <v>4269</v>
      </c>
      <c r="K213" t="s">
        <v>1045</v>
      </c>
      <c r="N213"/>
    </row>
    <row r="214" spans="2:14" s="81" customFormat="1">
      <c r="B214" s="231" t="s">
        <v>1325</v>
      </c>
      <c r="C214" s="232" t="s">
        <v>1326</v>
      </c>
      <c r="D214" s="233" t="s">
        <v>174</v>
      </c>
      <c r="E214" s="233" t="s">
        <v>247</v>
      </c>
      <c r="F214" s="234"/>
      <c r="G214" s="234"/>
      <c r="H214" s="234">
        <v>-1000</v>
      </c>
      <c r="I214" s="206"/>
      <c r="J214" s="207">
        <v>4269</v>
      </c>
      <c r="K214" t="s">
        <v>1045</v>
      </c>
      <c r="N214"/>
    </row>
    <row r="215" spans="2:14" s="81" customFormat="1">
      <c r="B215" s="231" t="s">
        <v>1327</v>
      </c>
      <c r="C215" s="232" t="s">
        <v>1328</v>
      </c>
      <c r="D215" s="233" t="s">
        <v>174</v>
      </c>
      <c r="E215" s="233" t="s">
        <v>247</v>
      </c>
      <c r="F215" s="234"/>
      <c r="G215" s="234"/>
      <c r="H215" s="234">
        <v>-1000</v>
      </c>
      <c r="I215" s="206"/>
      <c r="J215" s="207">
        <v>4269</v>
      </c>
      <c r="K215" t="s">
        <v>1045</v>
      </c>
      <c r="N215"/>
    </row>
    <row r="216" spans="2:14" s="81" customFormat="1">
      <c r="B216" s="231" t="s">
        <v>1329</v>
      </c>
      <c r="C216" s="232" t="s">
        <v>1183</v>
      </c>
      <c r="D216" s="233" t="s">
        <v>174</v>
      </c>
      <c r="E216" s="233" t="s">
        <v>247</v>
      </c>
      <c r="F216" s="234"/>
      <c r="G216" s="234"/>
      <c r="H216" s="234">
        <v>-1000</v>
      </c>
      <c r="I216" s="206"/>
      <c r="J216" s="207">
        <v>4269</v>
      </c>
      <c r="K216" t="s">
        <v>1045</v>
      </c>
      <c r="N216"/>
    </row>
    <row r="217" spans="2:14" s="81" customFormat="1">
      <c r="B217" s="231" t="s">
        <v>1330</v>
      </c>
      <c r="C217" s="232" t="s">
        <v>1331</v>
      </c>
      <c r="D217" s="233" t="s">
        <v>174</v>
      </c>
      <c r="E217" s="233" t="s">
        <v>247</v>
      </c>
      <c r="F217" s="234"/>
      <c r="G217" s="234"/>
      <c r="H217" s="234">
        <v>-1000</v>
      </c>
      <c r="I217" s="206"/>
      <c r="J217" s="207">
        <v>4269</v>
      </c>
      <c r="K217" t="s">
        <v>1045</v>
      </c>
      <c r="N217"/>
    </row>
    <row r="218" spans="2:14" s="81" customFormat="1">
      <c r="B218" s="231" t="s">
        <v>1332</v>
      </c>
      <c r="C218" s="232" t="s">
        <v>1333</v>
      </c>
      <c r="D218" s="233" t="s">
        <v>174</v>
      </c>
      <c r="E218" s="233" t="s">
        <v>198</v>
      </c>
      <c r="F218" s="234"/>
      <c r="G218" s="234"/>
      <c r="H218" s="234">
        <v>-33.085999999999999</v>
      </c>
      <c r="I218" s="206"/>
      <c r="J218" s="207">
        <v>4269</v>
      </c>
      <c r="K218" t="s">
        <v>1045</v>
      </c>
      <c r="N218"/>
    </row>
    <row r="219" spans="2:14" s="81" customFormat="1">
      <c r="B219" s="231" t="s">
        <v>1334</v>
      </c>
      <c r="C219" s="232" t="s">
        <v>1189</v>
      </c>
      <c r="D219" s="233" t="s">
        <v>174</v>
      </c>
      <c r="E219" s="233" t="s">
        <v>175</v>
      </c>
      <c r="F219" s="234"/>
      <c r="G219" s="234"/>
      <c r="H219" s="234">
        <v>-17.5</v>
      </c>
      <c r="I219" s="206"/>
      <c r="J219" s="207">
        <v>4269</v>
      </c>
      <c r="K219" t="s">
        <v>1045</v>
      </c>
      <c r="N219"/>
    </row>
    <row r="220" spans="2:14" s="81" customFormat="1">
      <c r="B220" s="231" t="s">
        <v>1335</v>
      </c>
      <c r="C220" s="232" t="s">
        <v>1189</v>
      </c>
      <c r="D220" s="233" t="s">
        <v>174</v>
      </c>
      <c r="E220" s="233" t="s">
        <v>175</v>
      </c>
      <c r="F220" s="234"/>
      <c r="G220" s="234"/>
      <c r="H220" s="234">
        <v>-40</v>
      </c>
      <c r="I220" s="206"/>
      <c r="J220" s="207">
        <v>4269</v>
      </c>
      <c r="K220" t="s">
        <v>1045</v>
      </c>
      <c r="N220"/>
    </row>
    <row r="221" spans="2:14" s="81" customFormat="1">
      <c r="B221" s="231" t="s">
        <v>1336</v>
      </c>
      <c r="C221" s="232" t="s">
        <v>1189</v>
      </c>
      <c r="D221" s="233" t="s">
        <v>174</v>
      </c>
      <c r="E221" s="233" t="s">
        <v>175</v>
      </c>
      <c r="F221" s="234"/>
      <c r="G221" s="234"/>
      <c r="H221" s="234">
        <v>-39</v>
      </c>
      <c r="I221" s="206"/>
      <c r="J221" s="207">
        <v>4269</v>
      </c>
      <c r="K221" t="s">
        <v>1045</v>
      </c>
      <c r="N221"/>
    </row>
    <row r="222" spans="2:14" s="81" customFormat="1">
      <c r="B222" s="231" t="s">
        <v>1337</v>
      </c>
      <c r="C222" s="232" t="s">
        <v>1189</v>
      </c>
      <c r="D222" s="233" t="s">
        <v>174</v>
      </c>
      <c r="E222" s="233" t="s">
        <v>175</v>
      </c>
      <c r="F222" s="234"/>
      <c r="G222" s="234"/>
      <c r="H222" s="234">
        <v>-31.3</v>
      </c>
      <c r="I222" s="206"/>
      <c r="J222" s="207">
        <v>4269</v>
      </c>
      <c r="K222" t="s">
        <v>1045</v>
      </c>
      <c r="N222"/>
    </row>
    <row r="223" spans="2:14" s="81" customFormat="1">
      <c r="B223" s="231" t="s">
        <v>1338</v>
      </c>
      <c r="C223" s="232" t="s">
        <v>1339</v>
      </c>
      <c r="D223" s="233" t="s">
        <v>174</v>
      </c>
      <c r="E223" s="233" t="s">
        <v>180</v>
      </c>
      <c r="F223" s="237"/>
      <c r="G223" s="234"/>
      <c r="H223" s="234">
        <v>-63</v>
      </c>
      <c r="I223" s="206"/>
      <c r="J223" s="207">
        <v>4269</v>
      </c>
      <c r="K223" t="s">
        <v>1045</v>
      </c>
      <c r="N223"/>
    </row>
    <row r="224" spans="2:14" s="81" customFormat="1">
      <c r="B224" s="231" t="s">
        <v>1340</v>
      </c>
      <c r="C224" s="232" t="s">
        <v>206</v>
      </c>
      <c r="D224" s="233" t="s">
        <v>174</v>
      </c>
      <c r="E224" s="233" t="s">
        <v>247</v>
      </c>
      <c r="F224" s="241"/>
      <c r="G224" s="234"/>
      <c r="H224" s="234">
        <v>-60</v>
      </c>
      <c r="I224" s="206"/>
      <c r="J224" s="207">
        <v>4269</v>
      </c>
      <c r="K224" t="s">
        <v>1045</v>
      </c>
      <c r="N224"/>
    </row>
    <row r="225" spans="2:14" s="81" customFormat="1">
      <c r="B225" s="231" t="s">
        <v>1341</v>
      </c>
      <c r="C225" s="232" t="s">
        <v>206</v>
      </c>
      <c r="D225" s="233" t="s">
        <v>174</v>
      </c>
      <c r="E225" s="233" t="s">
        <v>247</v>
      </c>
      <c r="F225" s="241"/>
      <c r="G225" s="234"/>
      <c r="H225" s="234">
        <v>-60</v>
      </c>
      <c r="I225" s="206"/>
      <c r="J225" s="207">
        <v>4269</v>
      </c>
      <c r="K225" t="s">
        <v>1045</v>
      </c>
      <c r="N225"/>
    </row>
    <row r="226" spans="2:14" s="81" customFormat="1">
      <c r="B226" s="231" t="s">
        <v>1342</v>
      </c>
      <c r="C226" s="232" t="s">
        <v>206</v>
      </c>
      <c r="D226" s="233" t="s">
        <v>174</v>
      </c>
      <c r="E226" s="233" t="s">
        <v>247</v>
      </c>
      <c r="F226" s="241"/>
      <c r="G226" s="234"/>
      <c r="H226" s="234">
        <v>-60</v>
      </c>
      <c r="I226" s="206"/>
      <c r="J226" s="207">
        <v>4269</v>
      </c>
      <c r="K226" t="s">
        <v>1045</v>
      </c>
      <c r="N226"/>
    </row>
    <row r="227" spans="2:14" s="81" customFormat="1">
      <c r="B227" s="231" t="s">
        <v>1343</v>
      </c>
      <c r="C227" s="232" t="s">
        <v>206</v>
      </c>
      <c r="D227" s="233" t="s">
        <v>174</v>
      </c>
      <c r="E227" s="233" t="s">
        <v>247</v>
      </c>
      <c r="F227" s="241"/>
      <c r="G227" s="234"/>
      <c r="H227" s="234">
        <v>-60</v>
      </c>
      <c r="I227" s="206"/>
      <c r="J227" s="207">
        <v>4269</v>
      </c>
      <c r="K227" t="s">
        <v>1045</v>
      </c>
      <c r="N227"/>
    </row>
    <row r="228" spans="2:14" s="81" customFormat="1">
      <c r="B228" s="231" t="s">
        <v>1344</v>
      </c>
      <c r="C228" s="232" t="s">
        <v>208</v>
      </c>
      <c r="D228" s="233" t="s">
        <v>174</v>
      </c>
      <c r="E228" s="233" t="s">
        <v>198</v>
      </c>
      <c r="F228" s="241"/>
      <c r="G228" s="234"/>
      <c r="H228" s="234">
        <v>-151.19999999999999</v>
      </c>
      <c r="I228" s="206"/>
      <c r="J228" s="207">
        <v>4269</v>
      </c>
      <c r="K228" t="s">
        <v>1045</v>
      </c>
      <c r="N228"/>
    </row>
    <row r="229" spans="2:14" s="81" customFormat="1">
      <c r="B229" s="231" t="s">
        <v>1345</v>
      </c>
      <c r="C229" s="232" t="s">
        <v>1346</v>
      </c>
      <c r="D229" s="233" t="s">
        <v>174</v>
      </c>
      <c r="E229" s="233" t="s">
        <v>198</v>
      </c>
      <c r="F229" s="241"/>
      <c r="G229" s="234"/>
      <c r="H229" s="234">
        <v>-95</v>
      </c>
      <c r="I229" s="206"/>
      <c r="J229" s="207">
        <v>4269</v>
      </c>
      <c r="K229" t="s">
        <v>1045</v>
      </c>
      <c r="N229"/>
    </row>
    <row r="230" spans="2:14" s="81" customFormat="1">
      <c r="B230" s="231" t="s">
        <v>1347</v>
      </c>
      <c r="C230" s="232" t="s">
        <v>1348</v>
      </c>
      <c r="D230" s="233" t="s">
        <v>174</v>
      </c>
      <c r="E230" s="233" t="s">
        <v>180</v>
      </c>
      <c r="F230" s="241"/>
      <c r="G230" s="234"/>
      <c r="H230" s="234">
        <v>-40</v>
      </c>
      <c r="I230" s="206"/>
      <c r="J230" s="207">
        <v>4269</v>
      </c>
      <c r="K230" t="s">
        <v>1045</v>
      </c>
      <c r="N230"/>
    </row>
    <row r="231" spans="2:14" s="81" customFormat="1">
      <c r="B231" s="231" t="s">
        <v>1349</v>
      </c>
      <c r="C231" s="232" t="s">
        <v>1350</v>
      </c>
      <c r="D231" s="233" t="s">
        <v>174</v>
      </c>
      <c r="E231" s="233" t="s">
        <v>180</v>
      </c>
      <c r="F231" s="241"/>
      <c r="G231" s="234"/>
      <c r="H231" s="234">
        <v>-100</v>
      </c>
      <c r="I231" s="206"/>
      <c r="J231" s="207">
        <v>4269</v>
      </c>
      <c r="K231" t="s">
        <v>1045</v>
      </c>
      <c r="N231"/>
    </row>
    <row r="232" spans="2:14" s="81" customFormat="1">
      <c r="B232" s="231" t="s">
        <v>1351</v>
      </c>
      <c r="C232" s="232" t="s">
        <v>1352</v>
      </c>
      <c r="D232" s="233" t="s">
        <v>174</v>
      </c>
      <c r="E232" s="233" t="s">
        <v>180</v>
      </c>
      <c r="F232" s="241"/>
      <c r="G232" s="234"/>
      <c r="H232" s="234">
        <v>-90</v>
      </c>
      <c r="I232" s="206"/>
      <c r="J232" s="207">
        <v>4269</v>
      </c>
      <c r="K232" t="s">
        <v>1045</v>
      </c>
      <c r="N232"/>
    </row>
    <row r="233" spans="2:14" s="81" customFormat="1">
      <c r="B233" s="231" t="s">
        <v>1353</v>
      </c>
      <c r="C233" s="232" t="s">
        <v>1354</v>
      </c>
      <c r="D233" s="233" t="s">
        <v>174</v>
      </c>
      <c r="E233" s="233" t="s">
        <v>247</v>
      </c>
      <c r="F233" s="241"/>
      <c r="G233" s="234"/>
      <c r="H233" s="234">
        <v>-75</v>
      </c>
      <c r="I233" s="206"/>
      <c r="J233" s="207">
        <v>4269</v>
      </c>
      <c r="K233" t="s">
        <v>1045</v>
      </c>
      <c r="N233"/>
    </row>
    <row r="234" spans="2:14" s="81" customFormat="1">
      <c r="B234" s="231" t="s">
        <v>1355</v>
      </c>
      <c r="C234" s="232" t="s">
        <v>1354</v>
      </c>
      <c r="D234" s="233" t="s">
        <v>174</v>
      </c>
      <c r="E234" s="233" t="s">
        <v>247</v>
      </c>
      <c r="F234" s="241"/>
      <c r="G234" s="234"/>
      <c r="H234" s="234">
        <v>-30</v>
      </c>
      <c r="I234" s="206"/>
      <c r="J234" s="207">
        <v>4269</v>
      </c>
      <c r="K234" t="s">
        <v>1045</v>
      </c>
      <c r="N234"/>
    </row>
    <row r="235" spans="2:14" s="81" customFormat="1">
      <c r="B235" s="231" t="s">
        <v>1356</v>
      </c>
      <c r="C235" s="232" t="s">
        <v>1354</v>
      </c>
      <c r="D235" s="233" t="s">
        <v>174</v>
      </c>
      <c r="E235" s="233" t="s">
        <v>247</v>
      </c>
      <c r="F235" s="234"/>
      <c r="G235" s="234"/>
      <c r="H235" s="234">
        <v>-30</v>
      </c>
      <c r="I235" s="206"/>
      <c r="J235" s="207">
        <v>4269</v>
      </c>
      <c r="K235" t="s">
        <v>1045</v>
      </c>
      <c r="N235"/>
    </row>
    <row r="236" spans="2:14" s="81" customFormat="1">
      <c r="B236" s="231" t="s">
        <v>1357</v>
      </c>
      <c r="C236" s="232" t="s">
        <v>209</v>
      </c>
      <c r="D236" s="233" t="s">
        <v>174</v>
      </c>
      <c r="E236" s="233" t="s">
        <v>175</v>
      </c>
      <c r="F236" s="234"/>
      <c r="G236" s="234"/>
      <c r="H236" s="234">
        <v>-20</v>
      </c>
      <c r="I236" s="206"/>
      <c r="J236" s="207">
        <v>4269</v>
      </c>
      <c r="K236" t="s">
        <v>1045</v>
      </c>
      <c r="N236"/>
    </row>
    <row r="237" spans="2:14" s="81" customFormat="1">
      <c r="B237" s="231" t="s">
        <v>1358</v>
      </c>
      <c r="C237" s="232" t="s">
        <v>1193</v>
      </c>
      <c r="D237" s="233" t="s">
        <v>174</v>
      </c>
      <c r="E237" s="233" t="s">
        <v>175</v>
      </c>
      <c r="F237" s="234"/>
      <c r="G237" s="234"/>
      <c r="H237" s="234">
        <v>-25.1</v>
      </c>
      <c r="I237" s="206"/>
      <c r="J237" s="207">
        <v>4269</v>
      </c>
      <c r="K237" t="s">
        <v>1045</v>
      </c>
      <c r="N237"/>
    </row>
    <row r="238" spans="2:14" s="81" customFormat="1">
      <c r="B238" s="231" t="s">
        <v>1359</v>
      </c>
      <c r="C238" s="232" t="s">
        <v>1193</v>
      </c>
      <c r="D238" s="233" t="s">
        <v>174</v>
      </c>
      <c r="E238" s="233" t="s">
        <v>175</v>
      </c>
      <c r="F238" s="234"/>
      <c r="G238" s="234"/>
      <c r="H238" s="234">
        <v>-80</v>
      </c>
      <c r="I238" s="206"/>
      <c r="J238" s="207">
        <v>4269</v>
      </c>
      <c r="K238" t="s">
        <v>1045</v>
      </c>
      <c r="N238"/>
    </row>
    <row r="239" spans="2:14" s="81" customFormat="1">
      <c r="B239" s="231" t="s">
        <v>1360</v>
      </c>
      <c r="C239" s="232" t="s">
        <v>1193</v>
      </c>
      <c r="D239" s="233" t="s">
        <v>174</v>
      </c>
      <c r="E239" s="233" t="s">
        <v>175</v>
      </c>
      <c r="F239" s="234"/>
      <c r="G239" s="234"/>
      <c r="H239" s="234">
        <v>-60</v>
      </c>
      <c r="I239" s="206"/>
      <c r="J239" s="207">
        <v>4269</v>
      </c>
      <c r="K239" t="s">
        <v>1045</v>
      </c>
      <c r="N239"/>
    </row>
    <row r="240" spans="2:14" s="81" customFormat="1">
      <c r="B240" s="231" t="s">
        <v>1361</v>
      </c>
      <c r="C240" s="232" t="s">
        <v>1193</v>
      </c>
      <c r="D240" s="233" t="s">
        <v>174</v>
      </c>
      <c r="E240" s="233" t="s">
        <v>175</v>
      </c>
      <c r="F240" s="234"/>
      <c r="G240" s="234"/>
      <c r="H240" s="234">
        <v>-41</v>
      </c>
      <c r="I240" s="206"/>
      <c r="J240" s="207">
        <v>4269</v>
      </c>
      <c r="K240" t="s">
        <v>1045</v>
      </c>
      <c r="N240"/>
    </row>
    <row r="241" spans="2:14" s="81" customFormat="1">
      <c r="B241" s="231" t="s">
        <v>1362</v>
      </c>
      <c r="C241" s="232" t="s">
        <v>1193</v>
      </c>
      <c r="D241" s="233" t="s">
        <v>174</v>
      </c>
      <c r="E241" s="233" t="s">
        <v>175</v>
      </c>
      <c r="F241" s="234"/>
      <c r="G241" s="234"/>
      <c r="H241" s="234">
        <v>-82</v>
      </c>
      <c r="I241" s="206"/>
      <c r="J241" s="207">
        <v>4269</v>
      </c>
      <c r="K241" t="s">
        <v>1045</v>
      </c>
      <c r="N241"/>
    </row>
    <row r="242" spans="2:14" s="81" customFormat="1">
      <c r="B242" s="231" t="s">
        <v>1363</v>
      </c>
      <c r="C242" s="232" t="s">
        <v>1193</v>
      </c>
      <c r="D242" s="233" t="s">
        <v>174</v>
      </c>
      <c r="E242" s="233" t="s">
        <v>175</v>
      </c>
      <c r="F242" s="234"/>
      <c r="G242" s="234"/>
      <c r="H242" s="234">
        <v>-84</v>
      </c>
      <c r="I242" s="206"/>
      <c r="J242" s="207">
        <v>4269</v>
      </c>
      <c r="K242" t="s">
        <v>1045</v>
      </c>
      <c r="N242"/>
    </row>
    <row r="243" spans="2:14" s="81" customFormat="1">
      <c r="B243" s="231" t="s">
        <v>1364</v>
      </c>
      <c r="C243" s="232" t="s">
        <v>1193</v>
      </c>
      <c r="D243" s="233" t="s">
        <v>174</v>
      </c>
      <c r="E243" s="233" t="s">
        <v>175</v>
      </c>
      <c r="F243" s="234"/>
      <c r="G243" s="234"/>
      <c r="H243" s="234">
        <v>-25.1</v>
      </c>
      <c r="I243" s="206"/>
      <c r="J243" s="207">
        <v>4269</v>
      </c>
      <c r="K243" t="s">
        <v>1045</v>
      </c>
      <c r="N243"/>
    </row>
    <row r="244" spans="2:14" s="81" customFormat="1">
      <c r="B244" s="231" t="s">
        <v>1365</v>
      </c>
      <c r="C244" s="232" t="s">
        <v>1193</v>
      </c>
      <c r="D244" s="233" t="s">
        <v>174</v>
      </c>
      <c r="E244" s="233" t="s">
        <v>175</v>
      </c>
      <c r="F244" s="234"/>
      <c r="G244" s="234"/>
      <c r="H244" s="234">
        <v>-73.5</v>
      </c>
      <c r="I244" s="206"/>
      <c r="J244" s="207">
        <v>4269</v>
      </c>
      <c r="K244" t="s">
        <v>1045</v>
      </c>
      <c r="N244"/>
    </row>
    <row r="245" spans="2:14" s="81" customFormat="1">
      <c r="B245" s="231" t="s">
        <v>1366</v>
      </c>
      <c r="C245" s="232" t="s">
        <v>1193</v>
      </c>
      <c r="D245" s="233" t="s">
        <v>174</v>
      </c>
      <c r="E245" s="233" t="s">
        <v>175</v>
      </c>
      <c r="F245" s="234"/>
      <c r="G245" s="234"/>
      <c r="H245" s="234">
        <v>-85.1</v>
      </c>
      <c r="I245" s="206"/>
      <c r="J245" s="207">
        <v>4269</v>
      </c>
      <c r="K245" t="s">
        <v>1045</v>
      </c>
      <c r="N245"/>
    </row>
    <row r="246" spans="2:14" s="81" customFormat="1">
      <c r="B246" s="231" t="s">
        <v>1367</v>
      </c>
      <c r="C246" s="232" t="s">
        <v>211</v>
      </c>
      <c r="D246" s="233" t="s">
        <v>174</v>
      </c>
      <c r="E246" s="233" t="s">
        <v>247</v>
      </c>
      <c r="F246" s="234"/>
      <c r="G246" s="234"/>
      <c r="H246" s="234">
        <v>-12.5</v>
      </c>
      <c r="I246" s="206"/>
      <c r="J246" s="207">
        <v>4269</v>
      </c>
      <c r="K246" t="s">
        <v>1045</v>
      </c>
      <c r="N246"/>
    </row>
    <row r="247" spans="2:14" s="81" customFormat="1">
      <c r="B247" s="231" t="s">
        <v>1368</v>
      </c>
      <c r="C247" s="232" t="s">
        <v>212</v>
      </c>
      <c r="D247" s="233" t="s">
        <v>174</v>
      </c>
      <c r="E247" s="233" t="s">
        <v>175</v>
      </c>
      <c r="F247" s="234"/>
      <c r="G247" s="234"/>
      <c r="H247" s="234">
        <v>-28</v>
      </c>
      <c r="I247" s="206"/>
      <c r="J247" s="207">
        <v>4269</v>
      </c>
      <c r="K247" t="s">
        <v>1045</v>
      </c>
      <c r="N247"/>
    </row>
    <row r="248" spans="2:14" s="81" customFormat="1">
      <c r="B248" s="231" t="s">
        <v>1369</v>
      </c>
      <c r="C248" s="232" t="s">
        <v>1370</v>
      </c>
      <c r="D248" s="233" t="s">
        <v>174</v>
      </c>
      <c r="E248" s="233" t="s">
        <v>175</v>
      </c>
      <c r="F248" s="234"/>
      <c r="G248" s="234"/>
      <c r="H248" s="234">
        <v>-88</v>
      </c>
      <c r="I248" s="206"/>
      <c r="J248" s="207">
        <v>4269</v>
      </c>
      <c r="K248" t="s">
        <v>1045</v>
      </c>
      <c r="N248"/>
    </row>
    <row r="249" spans="2:14" s="81" customFormat="1">
      <c r="B249" s="231" t="s">
        <v>1371</v>
      </c>
      <c r="C249" s="232" t="s">
        <v>1372</v>
      </c>
      <c r="D249" s="233" t="s">
        <v>174</v>
      </c>
      <c r="E249" s="233" t="s">
        <v>198</v>
      </c>
      <c r="F249" s="234"/>
      <c r="G249" s="234"/>
      <c r="H249" s="234">
        <v>-35.301000000000002</v>
      </c>
      <c r="I249" s="206"/>
      <c r="J249" s="207">
        <v>4269</v>
      </c>
      <c r="K249" t="s">
        <v>1045</v>
      </c>
      <c r="N249"/>
    </row>
    <row r="250" spans="2:14" s="81" customFormat="1">
      <c r="B250" s="231" t="s">
        <v>1373</v>
      </c>
      <c r="C250" s="232" t="s">
        <v>1372</v>
      </c>
      <c r="D250" s="233" t="s">
        <v>174</v>
      </c>
      <c r="E250" s="233" t="s">
        <v>198</v>
      </c>
      <c r="F250" s="234"/>
      <c r="G250" s="234"/>
      <c r="H250" s="234">
        <v>-36.701000000000001</v>
      </c>
      <c r="I250" s="206"/>
      <c r="J250" s="207">
        <v>4269</v>
      </c>
      <c r="K250" t="s">
        <v>1045</v>
      </c>
      <c r="N250"/>
    </row>
    <row r="251" spans="2:14" s="81" customFormat="1">
      <c r="B251" s="231" t="s">
        <v>1374</v>
      </c>
      <c r="C251" s="232" t="s">
        <v>1375</v>
      </c>
      <c r="D251" s="233" t="s">
        <v>174</v>
      </c>
      <c r="E251" s="233" t="s">
        <v>175</v>
      </c>
      <c r="F251" s="234"/>
      <c r="G251" s="234"/>
      <c r="H251" s="234">
        <v>-22.5</v>
      </c>
      <c r="I251" s="206"/>
      <c r="J251" s="207">
        <v>4269</v>
      </c>
      <c r="K251" t="s">
        <v>1045</v>
      </c>
      <c r="N251"/>
    </row>
    <row r="252" spans="2:14" s="81" customFormat="1">
      <c r="B252" s="231" t="s">
        <v>1376</v>
      </c>
      <c r="C252" s="232" t="s">
        <v>1377</v>
      </c>
      <c r="D252" s="233" t="s">
        <v>174</v>
      </c>
      <c r="E252" s="233" t="s">
        <v>180</v>
      </c>
      <c r="F252" s="237"/>
      <c r="G252" s="234"/>
      <c r="H252" s="234">
        <v>-52.5</v>
      </c>
      <c r="I252" s="206"/>
      <c r="J252" s="207">
        <v>4269</v>
      </c>
      <c r="K252" t="s">
        <v>1045</v>
      </c>
      <c r="N252"/>
    </row>
    <row r="253" spans="2:14" s="81" customFormat="1">
      <c r="B253" s="231" t="s">
        <v>1378</v>
      </c>
      <c r="C253" s="232" t="s">
        <v>1379</v>
      </c>
      <c r="D253" s="233" t="s">
        <v>174</v>
      </c>
      <c r="E253" s="233" t="s">
        <v>175</v>
      </c>
      <c r="F253" s="241"/>
      <c r="G253" s="234"/>
      <c r="H253" s="234">
        <v>-20.5</v>
      </c>
      <c r="I253" s="206"/>
      <c r="J253" s="207">
        <v>4269</v>
      </c>
      <c r="K253" t="s">
        <v>1045</v>
      </c>
      <c r="N253"/>
    </row>
    <row r="254" spans="2:14" s="81" customFormat="1">
      <c r="B254" s="231" t="s">
        <v>1380</v>
      </c>
      <c r="C254" s="232" t="s">
        <v>1381</v>
      </c>
      <c r="D254" s="233" t="s">
        <v>174</v>
      </c>
      <c r="E254" s="233" t="s">
        <v>175</v>
      </c>
      <c r="F254" s="241"/>
      <c r="G254" s="234"/>
      <c r="H254" s="234">
        <v>-300</v>
      </c>
      <c r="I254" s="206"/>
      <c r="J254" s="207">
        <v>4269</v>
      </c>
      <c r="K254" t="s">
        <v>1045</v>
      </c>
      <c r="N254"/>
    </row>
    <row r="255" spans="2:14" s="81" customFormat="1">
      <c r="B255" s="231" t="s">
        <v>1382</v>
      </c>
      <c r="C255" s="232" t="s">
        <v>1381</v>
      </c>
      <c r="D255" s="233" t="s">
        <v>174</v>
      </c>
      <c r="E255" s="233" t="s">
        <v>175</v>
      </c>
      <c r="F255" s="241"/>
      <c r="G255" s="234"/>
      <c r="H255" s="234">
        <v>-1216</v>
      </c>
      <c r="I255" s="206"/>
      <c r="J255" s="207">
        <v>4269</v>
      </c>
      <c r="K255" t="s">
        <v>1045</v>
      </c>
      <c r="N255"/>
    </row>
    <row r="256" spans="2:14" s="81" customFormat="1">
      <c r="B256" s="231" t="s">
        <v>1383</v>
      </c>
      <c r="C256" s="232" t="s">
        <v>1384</v>
      </c>
      <c r="D256" s="233" t="s">
        <v>174</v>
      </c>
      <c r="E256" s="233" t="s">
        <v>175</v>
      </c>
      <c r="F256" s="241"/>
      <c r="G256" s="234"/>
      <c r="H256" s="234">
        <v>-226.5</v>
      </c>
      <c r="I256" s="206"/>
      <c r="J256" s="207">
        <v>4269</v>
      </c>
      <c r="K256" t="s">
        <v>1045</v>
      </c>
      <c r="N256"/>
    </row>
    <row r="257" spans="2:14" s="81" customFormat="1">
      <c r="B257" s="231" t="s">
        <v>1385</v>
      </c>
      <c r="C257" s="232" t="s">
        <v>1386</v>
      </c>
      <c r="D257" s="233" t="s">
        <v>174</v>
      </c>
      <c r="E257" s="233" t="s">
        <v>175</v>
      </c>
      <c r="F257" s="241"/>
      <c r="G257" s="234"/>
      <c r="H257" s="234">
        <v>-29.84</v>
      </c>
      <c r="I257" s="206"/>
      <c r="J257" s="207">
        <v>4269</v>
      </c>
      <c r="K257" t="s">
        <v>1045</v>
      </c>
      <c r="N257"/>
    </row>
    <row r="258" spans="2:14" s="81" customFormat="1">
      <c r="B258" s="231" t="s">
        <v>1387</v>
      </c>
      <c r="C258" s="232" t="s">
        <v>1388</v>
      </c>
      <c r="D258" s="233" t="s">
        <v>174</v>
      </c>
      <c r="E258" s="233" t="s">
        <v>247</v>
      </c>
      <c r="F258" s="241"/>
      <c r="G258" s="234"/>
      <c r="H258" s="234">
        <v>-1000</v>
      </c>
      <c r="I258" s="206"/>
      <c r="J258" s="207">
        <v>4269</v>
      </c>
      <c r="K258" t="s">
        <v>1045</v>
      </c>
      <c r="N258"/>
    </row>
    <row r="259" spans="2:14" s="81" customFormat="1">
      <c r="B259" s="231" t="s">
        <v>1389</v>
      </c>
      <c r="C259" s="232" t="s">
        <v>1388</v>
      </c>
      <c r="D259" s="233" t="s">
        <v>174</v>
      </c>
      <c r="E259" s="233" t="s">
        <v>247</v>
      </c>
      <c r="F259" s="241"/>
      <c r="G259" s="234"/>
      <c r="H259" s="234">
        <v>-1000</v>
      </c>
      <c r="I259" s="206"/>
      <c r="J259" s="207">
        <v>4269</v>
      </c>
      <c r="K259" t="s">
        <v>1045</v>
      </c>
      <c r="N259"/>
    </row>
    <row r="260" spans="2:14" s="81" customFormat="1">
      <c r="B260" s="231" t="s">
        <v>1390</v>
      </c>
      <c r="C260" s="232" t="s">
        <v>1391</v>
      </c>
      <c r="D260" s="233" t="s">
        <v>174</v>
      </c>
      <c r="E260" s="233" t="s">
        <v>247</v>
      </c>
      <c r="F260" s="241"/>
      <c r="G260" s="234"/>
      <c r="H260" s="234">
        <v>-53</v>
      </c>
      <c r="I260" s="206"/>
      <c r="J260" s="207">
        <v>4269</v>
      </c>
      <c r="K260" t="s">
        <v>1045</v>
      </c>
      <c r="N260"/>
    </row>
    <row r="261" spans="2:14" s="81" customFormat="1">
      <c r="B261" s="224"/>
      <c r="C261" s="225" t="s">
        <v>218</v>
      </c>
      <c r="D261" s="226"/>
      <c r="E261" s="226"/>
      <c r="F261" s="227"/>
      <c r="G261" s="228"/>
      <c r="H261" s="229">
        <f>SUM(H262:H311)</f>
        <v>-527708.36915999977</v>
      </c>
      <c r="I261" s="206"/>
      <c r="J261" s="230"/>
      <c r="K261"/>
      <c r="L261" s="230"/>
      <c r="N261"/>
    </row>
    <row r="262" spans="2:14" s="81" customFormat="1">
      <c r="B262" s="231" t="s">
        <v>223</v>
      </c>
      <c r="C262" s="232" t="s">
        <v>224</v>
      </c>
      <c r="D262" s="233" t="s">
        <v>221</v>
      </c>
      <c r="E262" s="233" t="s">
        <v>222</v>
      </c>
      <c r="F262" s="235"/>
      <c r="G262" s="234"/>
      <c r="H262" s="234">
        <v>-258772.09999999998</v>
      </c>
      <c r="I262" s="206"/>
      <c r="J262" s="207">
        <v>4212</v>
      </c>
      <c r="K262"/>
      <c r="N262"/>
    </row>
    <row r="263" spans="2:14" s="81" customFormat="1">
      <c r="B263" s="231" t="s">
        <v>219</v>
      </c>
      <c r="C263" s="232" t="s">
        <v>220</v>
      </c>
      <c r="D263" s="233" t="s">
        <v>221</v>
      </c>
      <c r="E263" s="233" t="s">
        <v>222</v>
      </c>
      <c r="F263" s="235"/>
      <c r="G263" s="234"/>
      <c r="H263" s="234">
        <v>-220672.5</v>
      </c>
      <c r="I263" s="206"/>
      <c r="J263" s="207">
        <v>4212</v>
      </c>
      <c r="K263"/>
      <c r="N263"/>
    </row>
    <row r="264" spans="2:14" s="81" customFormat="1">
      <c r="B264" s="231" t="s">
        <v>225</v>
      </c>
      <c r="C264" s="232" t="s">
        <v>226</v>
      </c>
      <c r="D264" s="233" t="s">
        <v>221</v>
      </c>
      <c r="E264" s="233" t="s">
        <v>222</v>
      </c>
      <c r="F264" s="235"/>
      <c r="G264" s="234"/>
      <c r="H264" s="234">
        <v>-12297</v>
      </c>
      <c r="I264" s="206"/>
      <c r="J264" s="207">
        <v>4213</v>
      </c>
      <c r="K264"/>
      <c r="N264"/>
    </row>
    <row r="265" spans="2:14" s="81" customFormat="1">
      <c r="B265" s="231" t="s">
        <v>227</v>
      </c>
      <c r="C265" s="232" t="s">
        <v>228</v>
      </c>
      <c r="D265" s="233" t="s">
        <v>221</v>
      </c>
      <c r="E265" s="233" t="s">
        <v>222</v>
      </c>
      <c r="F265" s="235"/>
      <c r="G265" s="234"/>
      <c r="H265" s="234">
        <v>-47</v>
      </c>
      <c r="I265" s="206"/>
      <c r="J265" s="207">
        <v>4213</v>
      </c>
      <c r="K265"/>
      <c r="N265"/>
    </row>
    <row r="266" spans="2:14" s="81" customFormat="1">
      <c r="B266" s="231" t="s">
        <v>1392</v>
      </c>
      <c r="C266" s="232" t="s">
        <v>1393</v>
      </c>
      <c r="D266" s="233" t="s">
        <v>174</v>
      </c>
      <c r="E266" s="233" t="s">
        <v>175</v>
      </c>
      <c r="F266" s="235"/>
      <c r="G266" s="234"/>
      <c r="H266" s="235">
        <v>-4.0999999999999996</v>
      </c>
      <c r="I266" s="206"/>
      <c r="J266" s="207">
        <v>4214</v>
      </c>
      <c r="K266" t="s">
        <v>1045</v>
      </c>
      <c r="N266"/>
    </row>
    <row r="267" spans="2:14" s="81" customFormat="1">
      <c r="B267" s="231" t="s">
        <v>1394</v>
      </c>
      <c r="C267" s="232" t="s">
        <v>1393</v>
      </c>
      <c r="D267" s="233" t="s">
        <v>174</v>
      </c>
      <c r="E267" s="233" t="s">
        <v>175</v>
      </c>
      <c r="F267" s="235"/>
      <c r="G267" s="234"/>
      <c r="H267" s="235">
        <v>-11.1</v>
      </c>
      <c r="I267" s="206"/>
      <c r="J267" s="207">
        <v>4214</v>
      </c>
      <c r="K267" t="s">
        <v>1045</v>
      </c>
      <c r="N267"/>
    </row>
    <row r="268" spans="2:14" s="81" customFormat="1">
      <c r="B268" s="231" t="s">
        <v>1395</v>
      </c>
      <c r="C268" s="232" t="s">
        <v>1393</v>
      </c>
      <c r="D268" s="233" t="s">
        <v>174</v>
      </c>
      <c r="E268" s="233" t="s">
        <v>175</v>
      </c>
      <c r="F268" s="235"/>
      <c r="G268" s="234"/>
      <c r="H268" s="235">
        <v>-80.099999999999994</v>
      </c>
      <c r="I268" s="206"/>
      <c r="J268" s="207">
        <v>4214</v>
      </c>
      <c r="K268" t="s">
        <v>1045</v>
      </c>
      <c r="N268"/>
    </row>
    <row r="269" spans="2:14" s="81" customFormat="1">
      <c r="B269" s="231" t="s">
        <v>1396</v>
      </c>
      <c r="C269" s="232" t="s">
        <v>1393</v>
      </c>
      <c r="D269" s="233" t="s">
        <v>174</v>
      </c>
      <c r="E269" s="233" t="s">
        <v>175</v>
      </c>
      <c r="F269" s="235"/>
      <c r="G269" s="234"/>
      <c r="H269" s="235">
        <v>-18.100000000000001</v>
      </c>
      <c r="I269" s="206"/>
      <c r="J269" s="207">
        <v>4214</v>
      </c>
      <c r="K269" t="s">
        <v>1045</v>
      </c>
      <c r="N269"/>
    </row>
    <row r="270" spans="2:14" s="81" customFormat="1">
      <c r="B270" s="231" t="s">
        <v>1397</v>
      </c>
      <c r="C270" s="232" t="s">
        <v>1398</v>
      </c>
      <c r="D270" s="233" t="s">
        <v>174</v>
      </c>
      <c r="E270" s="233" t="s">
        <v>222</v>
      </c>
      <c r="F270" s="235">
        <v>6300000</v>
      </c>
      <c r="G270" s="234">
        <v>-1</v>
      </c>
      <c r="H270" s="235">
        <v>-6300</v>
      </c>
      <c r="I270" s="206"/>
      <c r="J270" s="207">
        <v>4233</v>
      </c>
      <c r="K270"/>
      <c r="N270"/>
    </row>
    <row r="271" spans="2:14" s="81" customFormat="1">
      <c r="B271" s="231" t="s">
        <v>1399</v>
      </c>
      <c r="C271" s="232" t="s">
        <v>1398</v>
      </c>
      <c r="D271" s="233" t="s">
        <v>174</v>
      </c>
      <c r="E271" s="233" t="s">
        <v>222</v>
      </c>
      <c r="F271" s="235"/>
      <c r="G271" s="234"/>
      <c r="H271" s="235">
        <v>-137.4</v>
      </c>
      <c r="I271" s="206"/>
      <c r="J271" s="207">
        <v>4233</v>
      </c>
      <c r="K271"/>
      <c r="N271"/>
    </row>
    <row r="272" spans="2:14" s="81" customFormat="1">
      <c r="B272" s="231" t="s">
        <v>1400</v>
      </c>
      <c r="C272" s="232" t="s">
        <v>1398</v>
      </c>
      <c r="D272" s="233" t="s">
        <v>174</v>
      </c>
      <c r="E272" s="233" t="s">
        <v>222</v>
      </c>
      <c r="F272" s="235">
        <v>6000000</v>
      </c>
      <c r="G272" s="234">
        <v>-1</v>
      </c>
      <c r="H272" s="235">
        <v>-6000</v>
      </c>
      <c r="I272" s="206"/>
      <c r="J272" s="207">
        <v>4233</v>
      </c>
      <c r="K272"/>
      <c r="N272"/>
    </row>
    <row r="273" spans="2:14" s="81" customFormat="1">
      <c r="B273" s="231" t="s">
        <v>229</v>
      </c>
      <c r="C273" s="232" t="s">
        <v>230</v>
      </c>
      <c r="D273" s="233" t="s">
        <v>174</v>
      </c>
      <c r="E273" s="233" t="s">
        <v>175</v>
      </c>
      <c r="F273" s="235"/>
      <c r="G273" s="234"/>
      <c r="H273" s="235">
        <v>-12</v>
      </c>
      <c r="I273" s="206"/>
      <c r="J273" s="207">
        <v>4234</v>
      </c>
      <c r="K273" t="s">
        <v>1045</v>
      </c>
      <c r="N273"/>
    </row>
    <row r="274" spans="2:14" s="81" customFormat="1">
      <c r="B274" s="231" t="s">
        <v>236</v>
      </c>
      <c r="C274" s="232" t="s">
        <v>230</v>
      </c>
      <c r="D274" s="233" t="s">
        <v>174</v>
      </c>
      <c r="E274" s="233" t="s">
        <v>175</v>
      </c>
      <c r="F274" s="235"/>
      <c r="G274" s="234"/>
      <c r="H274" s="235">
        <v>-12</v>
      </c>
      <c r="I274" s="206"/>
      <c r="J274" s="236">
        <v>4234</v>
      </c>
      <c r="K274" t="s">
        <v>1045</v>
      </c>
      <c r="N274"/>
    </row>
    <row r="275" spans="2:14" s="81" customFormat="1">
      <c r="B275" s="231" t="s">
        <v>1401</v>
      </c>
      <c r="C275" s="232" t="s">
        <v>230</v>
      </c>
      <c r="D275" s="233" t="s">
        <v>174</v>
      </c>
      <c r="E275" s="233" t="s">
        <v>175</v>
      </c>
      <c r="F275" s="235"/>
      <c r="G275" s="234"/>
      <c r="H275" s="235">
        <v>-12</v>
      </c>
      <c r="I275" s="206"/>
      <c r="J275" s="207">
        <v>4234</v>
      </c>
      <c r="K275" t="s">
        <v>1045</v>
      </c>
      <c r="N275"/>
    </row>
    <row r="276" spans="2:14" s="81" customFormat="1">
      <c r="B276" s="231" t="s">
        <v>1402</v>
      </c>
      <c r="C276" s="232" t="s">
        <v>230</v>
      </c>
      <c r="D276" s="233" t="s">
        <v>174</v>
      </c>
      <c r="E276" s="233" t="s">
        <v>175</v>
      </c>
      <c r="F276" s="235"/>
      <c r="G276" s="234"/>
      <c r="H276" s="234">
        <v>-45.26</v>
      </c>
      <c r="I276" s="206"/>
      <c r="J276" s="207">
        <v>4234</v>
      </c>
      <c r="K276" t="s">
        <v>1045</v>
      </c>
      <c r="N276"/>
    </row>
    <row r="277" spans="2:14" s="81" customFormat="1">
      <c r="B277" s="231" t="s">
        <v>237</v>
      </c>
      <c r="C277" s="232" t="s">
        <v>230</v>
      </c>
      <c r="D277" s="233" t="s">
        <v>174</v>
      </c>
      <c r="E277" s="233" t="s">
        <v>175</v>
      </c>
      <c r="F277" s="235"/>
      <c r="G277" s="234"/>
      <c r="H277" s="234">
        <v>-99.28</v>
      </c>
      <c r="I277" s="206"/>
      <c r="J277" s="207">
        <v>4234</v>
      </c>
      <c r="K277" t="s">
        <v>1045</v>
      </c>
      <c r="N277"/>
    </row>
    <row r="278" spans="2:14" s="81" customFormat="1">
      <c r="B278" s="231" t="s">
        <v>1403</v>
      </c>
      <c r="C278" s="232" t="s">
        <v>230</v>
      </c>
      <c r="D278" s="233" t="s">
        <v>174</v>
      </c>
      <c r="E278" s="233" t="s">
        <v>175</v>
      </c>
      <c r="F278" s="235"/>
      <c r="G278" s="234"/>
      <c r="H278" s="234">
        <v>-35</v>
      </c>
      <c r="I278" s="206"/>
      <c r="J278" s="207">
        <v>4234</v>
      </c>
      <c r="K278" t="s">
        <v>1045</v>
      </c>
      <c r="N278"/>
    </row>
    <row r="279" spans="2:14" s="81" customFormat="1">
      <c r="B279" s="231" t="s">
        <v>1404</v>
      </c>
      <c r="C279" s="232" t="s">
        <v>230</v>
      </c>
      <c r="D279" s="233" t="s">
        <v>174</v>
      </c>
      <c r="E279" s="233" t="s">
        <v>175</v>
      </c>
      <c r="F279" s="235"/>
      <c r="G279" s="234"/>
      <c r="H279" s="234">
        <v>-35</v>
      </c>
      <c r="I279" s="206"/>
      <c r="J279" s="207">
        <v>4234</v>
      </c>
      <c r="K279" t="s">
        <v>1045</v>
      </c>
      <c r="N279"/>
    </row>
    <row r="280" spans="2:14" s="81" customFormat="1">
      <c r="B280" s="231" t="s">
        <v>1405</v>
      </c>
      <c r="C280" s="232" t="s">
        <v>230</v>
      </c>
      <c r="D280" s="233" t="s">
        <v>174</v>
      </c>
      <c r="E280" s="233" t="s">
        <v>175</v>
      </c>
      <c r="F280" s="235"/>
      <c r="G280" s="234"/>
      <c r="H280" s="234">
        <v>-45.26</v>
      </c>
      <c r="I280" s="206"/>
      <c r="J280" s="207">
        <v>4234</v>
      </c>
      <c r="K280" t="s">
        <v>1045</v>
      </c>
      <c r="N280"/>
    </row>
    <row r="281" spans="2:14" s="81" customFormat="1">
      <c r="B281" s="231" t="s">
        <v>238</v>
      </c>
      <c r="C281" s="232" t="s">
        <v>230</v>
      </c>
      <c r="D281" s="233" t="s">
        <v>174</v>
      </c>
      <c r="E281" s="233" t="s">
        <v>175</v>
      </c>
      <c r="F281" s="235"/>
      <c r="G281" s="234"/>
      <c r="H281" s="234">
        <v>-152</v>
      </c>
      <c r="I281" s="206"/>
      <c r="J281" s="207">
        <v>4234</v>
      </c>
      <c r="K281" t="s">
        <v>1045</v>
      </c>
      <c r="N281"/>
    </row>
    <row r="282" spans="2:14" s="81" customFormat="1">
      <c r="B282" s="231" t="s">
        <v>1406</v>
      </c>
      <c r="C282" s="232" t="s">
        <v>230</v>
      </c>
      <c r="D282" s="233" t="s">
        <v>174</v>
      </c>
      <c r="E282" s="233" t="s">
        <v>175</v>
      </c>
      <c r="F282" s="235"/>
      <c r="G282" s="234"/>
      <c r="H282" s="234">
        <v>-157.80000000000001</v>
      </c>
      <c r="I282" s="206"/>
      <c r="J282" s="207">
        <v>4234</v>
      </c>
      <c r="K282" t="s">
        <v>1045</v>
      </c>
      <c r="N282"/>
    </row>
    <row r="283" spans="2:14" s="81" customFormat="1">
      <c r="B283" s="231" t="s">
        <v>1407</v>
      </c>
      <c r="C283" s="232" t="s">
        <v>230</v>
      </c>
      <c r="D283" s="233" t="s">
        <v>174</v>
      </c>
      <c r="E283" s="233" t="s">
        <v>175</v>
      </c>
      <c r="F283" s="235"/>
      <c r="G283" s="234"/>
      <c r="H283" s="234">
        <v>-138</v>
      </c>
      <c r="I283" s="206"/>
      <c r="J283" s="207">
        <v>4234</v>
      </c>
      <c r="K283" t="s">
        <v>1045</v>
      </c>
      <c r="N283"/>
    </row>
    <row r="284" spans="2:14" s="81" customFormat="1">
      <c r="B284" s="231" t="s">
        <v>1408</v>
      </c>
      <c r="C284" s="232" t="s">
        <v>230</v>
      </c>
      <c r="D284" s="233" t="s">
        <v>174</v>
      </c>
      <c r="E284" s="233" t="s">
        <v>175</v>
      </c>
      <c r="F284" s="235"/>
      <c r="G284" s="234"/>
      <c r="H284" s="234">
        <v>-50.1</v>
      </c>
      <c r="I284" s="206"/>
      <c r="J284" s="207">
        <v>4234</v>
      </c>
      <c r="K284" t="s">
        <v>1045</v>
      </c>
      <c r="N284"/>
    </row>
    <row r="285" spans="2:14" s="81" customFormat="1">
      <c r="B285" s="231" t="s">
        <v>1409</v>
      </c>
      <c r="C285" s="232" t="s">
        <v>230</v>
      </c>
      <c r="D285" s="233" t="s">
        <v>174</v>
      </c>
      <c r="E285" s="233" t="s">
        <v>175</v>
      </c>
      <c r="F285" s="235"/>
      <c r="G285" s="234"/>
      <c r="H285" s="234">
        <v>-10.050000000000001</v>
      </c>
      <c r="I285" s="206"/>
      <c r="J285" s="207">
        <v>4234</v>
      </c>
      <c r="K285" t="s">
        <v>1045</v>
      </c>
      <c r="N285"/>
    </row>
    <row r="286" spans="2:14" s="81" customFormat="1">
      <c r="B286" s="231" t="s">
        <v>231</v>
      </c>
      <c r="C286" s="232" t="s">
        <v>230</v>
      </c>
      <c r="D286" s="233" t="s">
        <v>174</v>
      </c>
      <c r="E286" s="233" t="s">
        <v>175</v>
      </c>
      <c r="F286" s="235"/>
      <c r="G286" s="234"/>
      <c r="H286" s="234">
        <v>-12</v>
      </c>
      <c r="I286" s="206"/>
      <c r="J286" s="207">
        <v>4234</v>
      </c>
      <c r="K286" t="s">
        <v>1045</v>
      </c>
      <c r="N286"/>
    </row>
    <row r="287" spans="2:14" s="81" customFormat="1">
      <c r="B287" s="231" t="s">
        <v>232</v>
      </c>
      <c r="C287" s="232" t="s">
        <v>230</v>
      </c>
      <c r="D287" s="233" t="s">
        <v>174</v>
      </c>
      <c r="E287" s="233" t="s">
        <v>175</v>
      </c>
      <c r="F287" s="235"/>
      <c r="G287" s="234"/>
      <c r="H287" s="234">
        <v>-12</v>
      </c>
      <c r="I287" s="206"/>
      <c r="J287" s="207">
        <v>4234</v>
      </c>
      <c r="K287" t="s">
        <v>1045</v>
      </c>
      <c r="N287"/>
    </row>
    <row r="288" spans="2:14" s="81" customFormat="1">
      <c r="B288" s="231" t="s">
        <v>233</v>
      </c>
      <c r="C288" s="232" t="s">
        <v>230</v>
      </c>
      <c r="D288" s="233" t="s">
        <v>174</v>
      </c>
      <c r="E288" s="233" t="s">
        <v>175</v>
      </c>
      <c r="F288" s="235"/>
      <c r="G288" s="234"/>
      <c r="H288" s="234">
        <v>-12</v>
      </c>
      <c r="I288" s="206"/>
      <c r="J288" s="207">
        <v>4234</v>
      </c>
      <c r="K288" t="s">
        <v>1045</v>
      </c>
      <c r="N288"/>
    </row>
    <row r="289" spans="2:14" s="81" customFormat="1">
      <c r="B289" s="231" t="s">
        <v>234</v>
      </c>
      <c r="C289" s="232" t="s">
        <v>230</v>
      </c>
      <c r="D289" s="233" t="s">
        <v>174</v>
      </c>
      <c r="E289" s="233" t="s">
        <v>175</v>
      </c>
      <c r="F289" s="235"/>
      <c r="G289" s="234"/>
      <c r="H289" s="234">
        <v>-12</v>
      </c>
      <c r="I289" s="206"/>
      <c r="J289" s="207">
        <v>4234</v>
      </c>
      <c r="K289" t="s">
        <v>1045</v>
      </c>
      <c r="N289"/>
    </row>
    <row r="290" spans="2:14" s="81" customFormat="1">
      <c r="B290" s="231" t="s">
        <v>235</v>
      </c>
      <c r="C290" s="232" t="s">
        <v>230</v>
      </c>
      <c r="D290" s="233" t="s">
        <v>174</v>
      </c>
      <c r="E290" s="233" t="s">
        <v>175</v>
      </c>
      <c r="F290" s="235"/>
      <c r="G290" s="234"/>
      <c r="H290" s="234">
        <v>-12</v>
      </c>
      <c r="I290" s="206"/>
      <c r="J290" s="207">
        <v>4234</v>
      </c>
      <c r="K290" t="s">
        <v>1045</v>
      </c>
      <c r="N290"/>
    </row>
    <row r="291" spans="2:14" s="81" customFormat="1">
      <c r="B291" s="231" t="s">
        <v>1410</v>
      </c>
      <c r="C291" s="232" t="s">
        <v>1411</v>
      </c>
      <c r="D291" s="233" t="s">
        <v>174</v>
      </c>
      <c r="E291" s="233" t="s">
        <v>222</v>
      </c>
      <c r="F291" s="235">
        <v>500000</v>
      </c>
      <c r="G291" s="234">
        <v>-1</v>
      </c>
      <c r="H291" s="234">
        <v>-500</v>
      </c>
      <c r="I291" s="206"/>
      <c r="J291" s="207">
        <v>4239</v>
      </c>
      <c r="K291"/>
      <c r="N291"/>
    </row>
    <row r="292" spans="2:14" s="81" customFormat="1">
      <c r="B292" s="231" t="s">
        <v>1412</v>
      </c>
      <c r="C292" s="232" t="s">
        <v>230</v>
      </c>
      <c r="D292" s="233" t="s">
        <v>174</v>
      </c>
      <c r="E292" s="233" t="s">
        <v>175</v>
      </c>
      <c r="F292" s="235">
        <v>1128</v>
      </c>
      <c r="G292" s="234">
        <v>-250</v>
      </c>
      <c r="H292" s="234">
        <v>-282</v>
      </c>
      <c r="I292" s="206"/>
      <c r="J292" s="207">
        <v>4239</v>
      </c>
      <c r="K292"/>
      <c r="N292"/>
    </row>
    <row r="293" spans="2:14" s="81" customFormat="1">
      <c r="B293" s="231" t="s">
        <v>1413</v>
      </c>
      <c r="C293" s="232" t="s">
        <v>230</v>
      </c>
      <c r="D293" s="233" t="s">
        <v>174</v>
      </c>
      <c r="E293" s="233" t="s">
        <v>175</v>
      </c>
      <c r="F293" s="235">
        <v>118.8</v>
      </c>
      <c r="G293" s="234">
        <v>-4500</v>
      </c>
      <c r="H293" s="234">
        <v>-534.6</v>
      </c>
      <c r="I293" s="206"/>
      <c r="J293" s="207">
        <v>4239</v>
      </c>
      <c r="K293"/>
      <c r="N293"/>
    </row>
    <row r="294" spans="2:14" s="81" customFormat="1">
      <c r="B294" s="231" t="s">
        <v>1414</v>
      </c>
      <c r="C294" s="232" t="s">
        <v>230</v>
      </c>
      <c r="D294" s="233" t="s">
        <v>174</v>
      </c>
      <c r="E294" s="233" t="s">
        <v>175</v>
      </c>
      <c r="F294" s="235">
        <v>1950</v>
      </c>
      <c r="G294" s="234">
        <v>-90</v>
      </c>
      <c r="H294" s="234">
        <v>-175.5</v>
      </c>
      <c r="I294" s="206"/>
      <c r="J294" s="207">
        <v>4239</v>
      </c>
      <c r="K294"/>
      <c r="N294"/>
    </row>
    <row r="295" spans="2:14" s="81" customFormat="1">
      <c r="B295" s="231" t="s">
        <v>1415</v>
      </c>
      <c r="C295" s="232" t="s">
        <v>1416</v>
      </c>
      <c r="D295" s="233" t="s">
        <v>174</v>
      </c>
      <c r="E295" s="233" t="s">
        <v>222</v>
      </c>
      <c r="F295" s="235"/>
      <c r="G295" s="234"/>
      <c r="H295" s="234">
        <v>-250.6</v>
      </c>
      <c r="I295" s="206"/>
      <c r="J295" s="207">
        <v>4239</v>
      </c>
      <c r="K295"/>
      <c r="N295"/>
    </row>
    <row r="296" spans="2:14" s="81" customFormat="1">
      <c r="B296" s="231" t="s">
        <v>1417</v>
      </c>
      <c r="C296" s="232" t="s">
        <v>230</v>
      </c>
      <c r="D296" s="233" t="s">
        <v>174</v>
      </c>
      <c r="E296" s="233" t="s">
        <v>175</v>
      </c>
      <c r="F296" s="235"/>
      <c r="G296" s="234"/>
      <c r="H296" s="234">
        <v>-12.5</v>
      </c>
      <c r="I296" s="206"/>
      <c r="J296" s="207">
        <v>4239</v>
      </c>
      <c r="K296" t="s">
        <v>1045</v>
      </c>
      <c r="N296"/>
    </row>
    <row r="297" spans="2:14" s="81" customFormat="1">
      <c r="B297" s="231" t="s">
        <v>1418</v>
      </c>
      <c r="C297" s="232" t="s">
        <v>230</v>
      </c>
      <c r="D297" s="233" t="s">
        <v>174</v>
      </c>
      <c r="E297" s="233" t="s">
        <v>175</v>
      </c>
      <c r="F297" s="235"/>
      <c r="G297" s="234"/>
      <c r="H297" s="234">
        <v>-17.5</v>
      </c>
      <c r="I297" s="206"/>
      <c r="J297" s="207">
        <v>4239</v>
      </c>
      <c r="K297" t="s">
        <v>1045</v>
      </c>
      <c r="N297"/>
    </row>
    <row r="298" spans="2:14" s="81" customFormat="1">
      <c r="B298" s="231" t="s">
        <v>1419</v>
      </c>
      <c r="C298" s="232" t="s">
        <v>230</v>
      </c>
      <c r="D298" s="233" t="s">
        <v>174</v>
      </c>
      <c r="E298" s="233" t="s">
        <v>175</v>
      </c>
      <c r="F298" s="235"/>
      <c r="G298" s="234"/>
      <c r="H298" s="234">
        <v>-6573.6</v>
      </c>
      <c r="I298" s="206"/>
      <c r="J298" s="207">
        <v>4239</v>
      </c>
      <c r="K298" t="s">
        <v>1045</v>
      </c>
      <c r="N298"/>
    </row>
    <row r="299" spans="2:14" s="81" customFormat="1">
      <c r="B299" s="231" t="s">
        <v>1420</v>
      </c>
      <c r="C299" s="232" t="s">
        <v>230</v>
      </c>
      <c r="D299" s="233" t="s">
        <v>174</v>
      </c>
      <c r="E299" s="233" t="s">
        <v>175</v>
      </c>
      <c r="F299" s="235"/>
      <c r="G299" s="234"/>
      <c r="H299" s="234">
        <v>-903.6</v>
      </c>
      <c r="I299" s="206"/>
      <c r="J299" s="207">
        <v>4239</v>
      </c>
      <c r="K299" t="s">
        <v>1045</v>
      </c>
      <c r="N299"/>
    </row>
    <row r="300" spans="2:14" s="81" customFormat="1">
      <c r="B300" s="231" t="s">
        <v>1421</v>
      </c>
      <c r="C300" s="232" t="s">
        <v>230</v>
      </c>
      <c r="D300" s="233" t="s">
        <v>174</v>
      </c>
      <c r="E300" s="233" t="s">
        <v>175</v>
      </c>
      <c r="F300" s="235"/>
      <c r="G300" s="234"/>
      <c r="H300" s="234">
        <v>-293.48</v>
      </c>
      <c r="I300" s="206"/>
      <c r="J300" s="207">
        <v>4239</v>
      </c>
      <c r="K300" t="s">
        <v>1045</v>
      </c>
      <c r="N300"/>
    </row>
    <row r="301" spans="2:14" s="81" customFormat="1">
      <c r="B301" s="231" t="s">
        <v>1422</v>
      </c>
      <c r="C301" s="232" t="s">
        <v>230</v>
      </c>
      <c r="D301" s="233" t="s">
        <v>174</v>
      </c>
      <c r="E301" s="233" t="s">
        <v>175</v>
      </c>
      <c r="F301" s="235"/>
      <c r="G301" s="234"/>
      <c r="H301" s="234">
        <v>-324</v>
      </c>
      <c r="I301" s="206"/>
      <c r="J301" s="207">
        <v>4239</v>
      </c>
      <c r="K301" t="s">
        <v>1045</v>
      </c>
      <c r="N301"/>
    </row>
    <row r="302" spans="2:14" s="81" customFormat="1">
      <c r="B302" s="231" t="s">
        <v>1423</v>
      </c>
      <c r="C302" s="232" t="s">
        <v>230</v>
      </c>
      <c r="D302" s="233" t="s">
        <v>174</v>
      </c>
      <c r="E302" s="233" t="s">
        <v>175</v>
      </c>
      <c r="F302" s="235"/>
      <c r="G302" s="234"/>
      <c r="H302" s="234">
        <v>-52</v>
      </c>
      <c r="I302" s="206"/>
      <c r="J302" s="207">
        <v>4239</v>
      </c>
      <c r="K302" t="s">
        <v>1045</v>
      </c>
      <c r="N302"/>
    </row>
    <row r="303" spans="2:14" s="81" customFormat="1">
      <c r="B303" s="231" t="s">
        <v>1424</v>
      </c>
      <c r="C303" s="232" t="s">
        <v>230</v>
      </c>
      <c r="D303" s="233" t="s">
        <v>174</v>
      </c>
      <c r="E303" s="233" t="s">
        <v>175</v>
      </c>
      <c r="F303" s="235"/>
      <c r="G303" s="234"/>
      <c r="H303" s="234">
        <v>-44</v>
      </c>
      <c r="I303" s="206"/>
      <c r="J303" s="207">
        <v>4239</v>
      </c>
      <c r="K303" t="s">
        <v>1045</v>
      </c>
      <c r="N303"/>
    </row>
    <row r="304" spans="2:14" s="81" customFormat="1">
      <c r="B304" s="231" t="s">
        <v>1425</v>
      </c>
      <c r="C304" s="232" t="s">
        <v>230</v>
      </c>
      <c r="D304" s="233" t="s">
        <v>174</v>
      </c>
      <c r="E304" s="233" t="s">
        <v>175</v>
      </c>
      <c r="F304" s="235"/>
      <c r="G304" s="234"/>
      <c r="H304" s="234">
        <v>-44</v>
      </c>
      <c r="I304" s="206"/>
      <c r="J304" s="207">
        <v>4239</v>
      </c>
      <c r="K304" t="s">
        <v>1045</v>
      </c>
      <c r="N304"/>
    </row>
    <row r="305" spans="2:16" s="81" customFormat="1">
      <c r="B305" s="231" t="s">
        <v>1426</v>
      </c>
      <c r="C305" s="232" t="s">
        <v>230</v>
      </c>
      <c r="D305" s="233" t="s">
        <v>174</v>
      </c>
      <c r="E305" s="233" t="s">
        <v>175</v>
      </c>
      <c r="F305" s="235"/>
      <c r="G305" s="234"/>
      <c r="H305" s="234">
        <v>-75</v>
      </c>
      <c r="I305" s="206"/>
      <c r="J305" s="207">
        <v>4239</v>
      </c>
      <c r="K305" t="s">
        <v>1045</v>
      </c>
      <c r="N305"/>
    </row>
    <row r="306" spans="2:16" s="81" customFormat="1">
      <c r="B306" s="231" t="s">
        <v>1427</v>
      </c>
      <c r="C306" s="232" t="s">
        <v>230</v>
      </c>
      <c r="D306" s="233" t="s">
        <v>174</v>
      </c>
      <c r="E306" s="233" t="s">
        <v>175</v>
      </c>
      <c r="F306" s="235"/>
      <c r="G306" s="234"/>
      <c r="H306" s="234">
        <v>-61.6</v>
      </c>
      <c r="I306" s="206"/>
      <c r="J306" s="207">
        <v>4239</v>
      </c>
      <c r="K306" t="s">
        <v>1045</v>
      </c>
      <c r="N306"/>
    </row>
    <row r="307" spans="2:16" s="81" customFormat="1">
      <c r="B307" s="231" t="s">
        <v>1428</v>
      </c>
      <c r="C307" s="232" t="s">
        <v>1429</v>
      </c>
      <c r="D307" s="233" t="s">
        <v>174</v>
      </c>
      <c r="E307" s="233" t="s">
        <v>222</v>
      </c>
      <c r="F307" s="235"/>
      <c r="G307" s="234"/>
      <c r="H307" s="234">
        <v>-1100</v>
      </c>
      <c r="I307" s="206"/>
      <c r="J307" s="207">
        <v>4241</v>
      </c>
      <c r="K307"/>
      <c r="N307"/>
    </row>
    <row r="308" spans="2:16" s="81" customFormat="1">
      <c r="B308" s="231" t="s">
        <v>1430</v>
      </c>
      <c r="C308" s="232" t="s">
        <v>1431</v>
      </c>
      <c r="D308" s="233" t="s">
        <v>174</v>
      </c>
      <c r="E308" s="233" t="s">
        <v>222</v>
      </c>
      <c r="F308" s="235">
        <v>131239.16</v>
      </c>
      <c r="G308" s="234">
        <v>-1</v>
      </c>
      <c r="H308" s="234">
        <v>-131.23916</v>
      </c>
      <c r="I308" s="206"/>
      <c r="J308" s="207">
        <v>4252</v>
      </c>
      <c r="K308"/>
      <c r="N308"/>
    </row>
    <row r="309" spans="2:16" s="81" customFormat="1">
      <c r="B309" s="231" t="s">
        <v>1432</v>
      </c>
      <c r="C309" s="232" t="s">
        <v>1431</v>
      </c>
      <c r="D309" s="233" t="s">
        <v>221</v>
      </c>
      <c r="E309" s="233" t="s">
        <v>222</v>
      </c>
      <c r="F309" s="235">
        <v>1000000</v>
      </c>
      <c r="G309" s="234">
        <v>-1</v>
      </c>
      <c r="H309" s="234">
        <v>-1000</v>
      </c>
      <c r="I309" s="206"/>
      <c r="J309" s="207">
        <v>4252</v>
      </c>
      <c r="K309"/>
      <c r="N309"/>
    </row>
    <row r="310" spans="2:16" s="81" customFormat="1">
      <c r="B310" s="231" t="s">
        <v>1433</v>
      </c>
      <c r="C310" s="232" t="s">
        <v>1431</v>
      </c>
      <c r="D310" s="233" t="s">
        <v>221</v>
      </c>
      <c r="E310" s="233" t="s">
        <v>222</v>
      </c>
      <c r="F310" s="235">
        <v>10000000</v>
      </c>
      <c r="G310" s="234">
        <v>-1</v>
      </c>
      <c r="H310" s="234">
        <v>-10000</v>
      </c>
      <c r="I310" s="206"/>
      <c r="J310" s="207">
        <v>4252</v>
      </c>
      <c r="K310"/>
      <c r="N310"/>
    </row>
    <row r="311" spans="2:16" s="81" customFormat="1">
      <c r="B311" s="231" t="s">
        <v>1434</v>
      </c>
      <c r="C311" s="232" t="s">
        <v>1435</v>
      </c>
      <c r="D311" s="233" t="s">
        <v>174</v>
      </c>
      <c r="E311" s="233" t="s">
        <v>222</v>
      </c>
      <c r="F311" s="235"/>
      <c r="G311" s="234"/>
      <c r="H311" s="234">
        <v>-130</v>
      </c>
      <c r="I311" s="206"/>
      <c r="J311" s="207">
        <v>4252</v>
      </c>
      <c r="K311"/>
      <c r="N311"/>
    </row>
    <row r="312" spans="2:16" s="81" customFormat="1">
      <c r="B312" s="221" t="s">
        <v>239</v>
      </c>
      <c r="C312" s="452" t="s">
        <v>240</v>
      </c>
      <c r="D312" s="453"/>
      <c r="E312" s="453"/>
      <c r="F312" s="453"/>
      <c r="G312" s="454"/>
      <c r="H312" s="222">
        <f>H313+H367</f>
        <v>-13815.092000000001</v>
      </c>
      <c r="I312" s="206"/>
      <c r="J312" s="223"/>
      <c r="K312"/>
      <c r="L312" s="310" t="s">
        <v>1455</v>
      </c>
      <c r="M312" s="310"/>
      <c r="N312" s="451" t="s">
        <v>1455</v>
      </c>
      <c r="O312" s="451"/>
    </row>
    <row r="313" spans="2:16" s="81" customFormat="1">
      <c r="B313" s="242"/>
      <c r="C313" s="225" t="s">
        <v>171</v>
      </c>
      <c r="D313" s="226"/>
      <c r="E313" s="226"/>
      <c r="F313" s="227"/>
      <c r="G313" s="228"/>
      <c r="H313" s="229">
        <f>SUM(H314:H366)</f>
        <v>-12438.892</v>
      </c>
      <c r="I313" s="206"/>
      <c r="J313" s="230"/>
      <c r="K313"/>
      <c r="L313" s="81" t="s">
        <v>1045</v>
      </c>
      <c r="P313" s="357" t="s">
        <v>91</v>
      </c>
    </row>
    <row r="314" spans="2:16" s="81" customFormat="1">
      <c r="B314" s="243" t="s">
        <v>1458</v>
      </c>
      <c r="C314" s="244" t="s">
        <v>1459</v>
      </c>
      <c r="D314" s="245" t="s">
        <v>174</v>
      </c>
      <c r="E314" s="245" t="s">
        <v>175</v>
      </c>
      <c r="F314" s="234">
        <v>530</v>
      </c>
      <c r="G314" s="234">
        <v>-200</v>
      </c>
      <c r="H314" s="234">
        <v>-106</v>
      </c>
      <c r="I314" s="206"/>
      <c r="J314" s="207">
        <v>5122</v>
      </c>
      <c r="K314"/>
      <c r="L314" s="293">
        <f>SUMIF($K$314:$K$368, "տնտեսում", $H$314:$H$368)</f>
        <v>-4355.1420000000007</v>
      </c>
      <c r="N314" s="296" t="s">
        <v>1437</v>
      </c>
      <c r="O314" s="297" t="s">
        <v>1438</v>
      </c>
      <c r="P314" s="358" t="s">
        <v>1045</v>
      </c>
    </row>
    <row r="315" spans="2:16" s="81" customFormat="1">
      <c r="B315" s="243" t="s">
        <v>1460</v>
      </c>
      <c r="C315" s="244" t="s">
        <v>1459</v>
      </c>
      <c r="D315" s="245" t="s">
        <v>174</v>
      </c>
      <c r="E315" s="245" t="s">
        <v>175</v>
      </c>
      <c r="F315" s="234">
        <v>300</v>
      </c>
      <c r="G315" s="234">
        <v>-500</v>
      </c>
      <c r="H315" s="234">
        <v>-150</v>
      </c>
      <c r="I315" s="206"/>
      <c r="J315" s="207">
        <v>5122</v>
      </c>
      <c r="K315"/>
      <c r="L315" s="206"/>
      <c r="M315" s="206"/>
      <c r="N315" s="294">
        <v>5122</v>
      </c>
      <c r="O315" s="293">
        <f>SUMIF($J$314:$J$368, $N315, $H$314:$H$368)</f>
        <v>-6784.1419999999998</v>
      </c>
      <c r="P315" s="359">
        <f>SUMIFS($H$314:$H$368, $J$314:$J$368, $N315, $K$314:$K$368, "տնտեսում")</f>
        <v>-2705.9420000000005</v>
      </c>
    </row>
    <row r="316" spans="2:16" s="81" customFormat="1">
      <c r="B316" s="243" t="s">
        <v>1461</v>
      </c>
      <c r="C316" s="244" t="s">
        <v>1462</v>
      </c>
      <c r="D316" s="245" t="s">
        <v>174</v>
      </c>
      <c r="E316" s="245" t="s">
        <v>175</v>
      </c>
      <c r="F316" s="234">
        <v>16000</v>
      </c>
      <c r="G316" s="234">
        <v>-20</v>
      </c>
      <c r="H316" s="234">
        <v>-320</v>
      </c>
      <c r="I316" s="206"/>
      <c r="J316" s="207">
        <v>5122</v>
      </c>
      <c r="K316"/>
      <c r="L316" s="206"/>
      <c r="M316" s="206"/>
      <c r="N316" s="294">
        <v>5129</v>
      </c>
      <c r="O316" s="293">
        <f>SUMIF($J$314:$J$368, $N316, $H$314:$H$368)</f>
        <v>-7030.95</v>
      </c>
      <c r="P316" s="359">
        <f>SUMIFS($H$314:$H$368, $J$314:$J$368, $N316, $K$314:$K$368, "տնտեսում")</f>
        <v>-1649.2</v>
      </c>
    </row>
    <row r="317" spans="2:16" s="81" customFormat="1">
      <c r="B317" s="243" t="s">
        <v>1463</v>
      </c>
      <c r="C317" s="244" t="s">
        <v>1464</v>
      </c>
      <c r="D317" s="245" t="s">
        <v>174</v>
      </c>
      <c r="E317" s="245" t="s">
        <v>175</v>
      </c>
      <c r="F317" s="234">
        <v>30800</v>
      </c>
      <c r="G317" s="234">
        <v>-25</v>
      </c>
      <c r="H317" s="234">
        <v>-770</v>
      </c>
      <c r="I317" s="206"/>
      <c r="J317" s="207">
        <v>5122</v>
      </c>
      <c r="K317"/>
      <c r="L317" s="206"/>
      <c r="M317" s="206"/>
      <c r="N317" s="294"/>
      <c r="O317" s="293"/>
      <c r="P317" s="359"/>
    </row>
    <row r="318" spans="2:16" s="81" customFormat="1">
      <c r="B318" s="243" t="s">
        <v>1465</v>
      </c>
      <c r="C318" s="244" t="s">
        <v>1466</v>
      </c>
      <c r="D318" s="245" t="s">
        <v>174</v>
      </c>
      <c r="E318" s="245" t="s">
        <v>198</v>
      </c>
      <c r="F318" s="234">
        <v>22000</v>
      </c>
      <c r="G318" s="234">
        <v>-18</v>
      </c>
      <c r="H318" s="234">
        <v>-396</v>
      </c>
      <c r="I318" s="206"/>
      <c r="J318" s="207">
        <v>5122</v>
      </c>
      <c r="K318"/>
      <c r="N318"/>
    </row>
    <row r="319" spans="2:16" s="81" customFormat="1">
      <c r="B319" s="243" t="s">
        <v>1467</v>
      </c>
      <c r="C319" s="244" t="s">
        <v>1468</v>
      </c>
      <c r="D319" s="245" t="s">
        <v>174</v>
      </c>
      <c r="E319" s="245" t="s">
        <v>198</v>
      </c>
      <c r="F319" s="234">
        <v>8000</v>
      </c>
      <c r="G319" s="234">
        <v>-120</v>
      </c>
      <c r="H319" s="234">
        <v>-960</v>
      </c>
      <c r="I319" s="206"/>
      <c r="J319" s="207">
        <v>5122</v>
      </c>
      <c r="K319"/>
      <c r="N319"/>
    </row>
    <row r="320" spans="2:16" s="81" customFormat="1">
      <c r="B320" s="243" t="s">
        <v>1469</v>
      </c>
      <c r="C320" s="244" t="s">
        <v>1470</v>
      </c>
      <c r="D320" s="245" t="s">
        <v>174</v>
      </c>
      <c r="E320" s="245" t="s">
        <v>175</v>
      </c>
      <c r="F320" s="234"/>
      <c r="G320" s="234"/>
      <c r="H320" s="234">
        <v>-169</v>
      </c>
      <c r="I320" s="206"/>
      <c r="J320" s="207">
        <v>5122</v>
      </c>
      <c r="K320" t="s">
        <v>1045</v>
      </c>
      <c r="N320"/>
    </row>
    <row r="321" spans="2:14" s="81" customFormat="1">
      <c r="B321" s="243" t="s">
        <v>1471</v>
      </c>
      <c r="C321" s="244" t="s">
        <v>1472</v>
      </c>
      <c r="D321" s="245" t="s">
        <v>174</v>
      </c>
      <c r="E321" s="245" t="s">
        <v>175</v>
      </c>
      <c r="F321" s="234"/>
      <c r="G321" s="234"/>
      <c r="H321" s="234">
        <v>-117.6</v>
      </c>
      <c r="I321" s="206"/>
      <c r="J321" s="207">
        <v>5122</v>
      </c>
      <c r="K321" t="s">
        <v>1045</v>
      </c>
      <c r="N321"/>
    </row>
    <row r="322" spans="2:14" s="81" customFormat="1">
      <c r="B322" s="243" t="s">
        <v>1473</v>
      </c>
      <c r="C322" s="244" t="s">
        <v>1472</v>
      </c>
      <c r="D322" s="245" t="s">
        <v>174</v>
      </c>
      <c r="E322" s="245" t="s">
        <v>175</v>
      </c>
      <c r="F322" s="234"/>
      <c r="G322" s="234"/>
      <c r="H322" s="234">
        <v>-98</v>
      </c>
      <c r="I322" s="206"/>
      <c r="J322" s="207">
        <v>5122</v>
      </c>
      <c r="K322" t="s">
        <v>1045</v>
      </c>
      <c r="N322"/>
    </row>
    <row r="323" spans="2:14" s="81" customFormat="1">
      <c r="B323" s="243" t="s">
        <v>1474</v>
      </c>
      <c r="C323" s="244" t="s">
        <v>1472</v>
      </c>
      <c r="D323" s="245" t="s">
        <v>174</v>
      </c>
      <c r="E323" s="245" t="s">
        <v>175</v>
      </c>
      <c r="F323" s="234"/>
      <c r="G323" s="234"/>
      <c r="H323" s="234">
        <v>-136</v>
      </c>
      <c r="I323" s="206"/>
      <c r="J323" s="207">
        <v>5122</v>
      </c>
      <c r="K323" t="s">
        <v>1045</v>
      </c>
      <c r="N323"/>
    </row>
    <row r="324" spans="2:14" s="81" customFormat="1">
      <c r="B324" s="243" t="s">
        <v>1475</v>
      </c>
      <c r="C324" s="244" t="s">
        <v>1472</v>
      </c>
      <c r="D324" s="245" t="s">
        <v>174</v>
      </c>
      <c r="E324" s="245" t="s">
        <v>175</v>
      </c>
      <c r="F324" s="234"/>
      <c r="G324" s="234"/>
      <c r="H324" s="234">
        <v>-104</v>
      </c>
      <c r="I324" s="206"/>
      <c r="J324" s="207">
        <v>5122</v>
      </c>
      <c r="K324" t="s">
        <v>1045</v>
      </c>
      <c r="N324"/>
    </row>
    <row r="325" spans="2:14" s="81" customFormat="1">
      <c r="B325" s="243" t="s">
        <v>1476</v>
      </c>
      <c r="C325" s="244" t="s">
        <v>1472</v>
      </c>
      <c r="D325" s="245" t="s">
        <v>174</v>
      </c>
      <c r="E325" s="245" t="s">
        <v>175</v>
      </c>
      <c r="F325" s="234"/>
      <c r="G325" s="234"/>
      <c r="H325" s="234">
        <v>-16</v>
      </c>
      <c r="I325" s="206"/>
      <c r="J325" s="207">
        <v>5122</v>
      </c>
      <c r="K325" t="s">
        <v>1045</v>
      </c>
      <c r="N325"/>
    </row>
    <row r="326" spans="2:14" s="81" customFormat="1">
      <c r="B326" s="243" t="s">
        <v>1477</v>
      </c>
      <c r="C326" s="244" t="s">
        <v>1472</v>
      </c>
      <c r="D326" s="245" t="s">
        <v>174</v>
      </c>
      <c r="E326" s="245" t="s">
        <v>175</v>
      </c>
      <c r="F326" s="234"/>
      <c r="G326" s="234"/>
      <c r="H326" s="234">
        <v>-80</v>
      </c>
      <c r="I326" s="206"/>
      <c r="J326" s="207">
        <v>5122</v>
      </c>
      <c r="K326" t="s">
        <v>1045</v>
      </c>
      <c r="N326"/>
    </row>
    <row r="327" spans="2:14" s="81" customFormat="1">
      <c r="B327" s="243" t="s">
        <v>1478</v>
      </c>
      <c r="C327" s="244" t="s">
        <v>1472</v>
      </c>
      <c r="D327" s="245" t="s">
        <v>174</v>
      </c>
      <c r="E327" s="245" t="s">
        <v>175</v>
      </c>
      <c r="F327" s="234"/>
      <c r="G327" s="234"/>
      <c r="H327" s="234">
        <v>-100</v>
      </c>
      <c r="I327" s="206"/>
      <c r="J327" s="207">
        <v>5122</v>
      </c>
      <c r="K327" t="s">
        <v>1045</v>
      </c>
      <c r="N327"/>
    </row>
    <row r="328" spans="2:14" s="81" customFormat="1">
      <c r="B328" s="243" t="s">
        <v>1479</v>
      </c>
      <c r="C328" s="244" t="s">
        <v>1472</v>
      </c>
      <c r="D328" s="245" t="s">
        <v>174</v>
      </c>
      <c r="E328" s="245" t="s">
        <v>175</v>
      </c>
      <c r="F328" s="234"/>
      <c r="G328" s="234"/>
      <c r="H328" s="234">
        <v>-72.8</v>
      </c>
      <c r="I328" s="206"/>
      <c r="J328" s="207">
        <v>5122</v>
      </c>
      <c r="K328" t="s">
        <v>1045</v>
      </c>
      <c r="N328"/>
    </row>
    <row r="329" spans="2:14" s="81" customFormat="1">
      <c r="B329" s="243" t="s">
        <v>1480</v>
      </c>
      <c r="C329" s="244" t="s">
        <v>1481</v>
      </c>
      <c r="D329" s="245" t="s">
        <v>174</v>
      </c>
      <c r="E329" s="245" t="s">
        <v>175</v>
      </c>
      <c r="F329" s="234"/>
      <c r="G329" s="234"/>
      <c r="H329" s="234">
        <v>-94.5</v>
      </c>
      <c r="I329" s="206"/>
      <c r="J329" s="207">
        <v>5122</v>
      </c>
      <c r="K329" t="s">
        <v>1045</v>
      </c>
      <c r="N329"/>
    </row>
    <row r="330" spans="2:14" s="81" customFormat="1">
      <c r="B330" s="243" t="s">
        <v>1482</v>
      </c>
      <c r="C330" s="244" t="s">
        <v>1483</v>
      </c>
      <c r="D330" s="245" t="s">
        <v>174</v>
      </c>
      <c r="E330" s="245" t="s">
        <v>175</v>
      </c>
      <c r="F330" s="234"/>
      <c r="G330" s="234"/>
      <c r="H330" s="234">
        <v>-237</v>
      </c>
      <c r="I330" s="206"/>
      <c r="J330" s="207">
        <v>5122</v>
      </c>
      <c r="K330" t="s">
        <v>1045</v>
      </c>
      <c r="N330"/>
    </row>
    <row r="331" spans="2:14" s="81" customFormat="1">
      <c r="B331" s="243" t="s">
        <v>1484</v>
      </c>
      <c r="C331" s="244" t="s">
        <v>1485</v>
      </c>
      <c r="D331" s="245" t="s">
        <v>174</v>
      </c>
      <c r="E331" s="245" t="s">
        <v>175</v>
      </c>
      <c r="F331" s="234"/>
      <c r="G331" s="234"/>
      <c r="H331" s="234">
        <v>-92.5</v>
      </c>
      <c r="I331" s="206"/>
      <c r="J331" s="207">
        <v>5122</v>
      </c>
      <c r="K331" t="s">
        <v>1045</v>
      </c>
      <c r="N331"/>
    </row>
    <row r="332" spans="2:14" s="81" customFormat="1">
      <c r="B332" s="243" t="s">
        <v>1486</v>
      </c>
      <c r="C332" s="244" t="s">
        <v>1487</v>
      </c>
      <c r="D332" s="245" t="s">
        <v>174</v>
      </c>
      <c r="E332" s="245" t="s">
        <v>175</v>
      </c>
      <c r="F332" s="234"/>
      <c r="G332" s="234"/>
      <c r="H332" s="234">
        <v>-71.5</v>
      </c>
      <c r="I332" s="206"/>
      <c r="J332" s="207">
        <v>5122</v>
      </c>
      <c r="K332" t="s">
        <v>1045</v>
      </c>
      <c r="N332"/>
    </row>
    <row r="333" spans="2:14" s="81" customFormat="1">
      <c r="B333" s="243" t="s">
        <v>1488</v>
      </c>
      <c r="C333" s="244" t="s">
        <v>1489</v>
      </c>
      <c r="D333" s="245" t="s">
        <v>174</v>
      </c>
      <c r="E333" s="245" t="s">
        <v>175</v>
      </c>
      <c r="F333" s="234"/>
      <c r="G333" s="234"/>
      <c r="H333" s="234">
        <v>-6</v>
      </c>
      <c r="I333" s="206"/>
      <c r="J333" s="207">
        <v>5122</v>
      </c>
      <c r="K333" t="s">
        <v>1045</v>
      </c>
      <c r="N333"/>
    </row>
    <row r="334" spans="2:14" s="81" customFormat="1">
      <c r="B334" s="243" t="s">
        <v>1490</v>
      </c>
      <c r="C334" s="244" t="s">
        <v>1491</v>
      </c>
      <c r="D334" s="245" t="s">
        <v>174</v>
      </c>
      <c r="E334" s="245" t="s">
        <v>175</v>
      </c>
      <c r="F334" s="234"/>
      <c r="G334" s="234"/>
      <c r="H334" s="234">
        <v>-39.71</v>
      </c>
      <c r="I334" s="206"/>
      <c r="J334" s="207">
        <v>5122</v>
      </c>
      <c r="K334" t="s">
        <v>1045</v>
      </c>
      <c r="N334"/>
    </row>
    <row r="335" spans="2:14" s="81" customFormat="1">
      <c r="B335" s="243" t="s">
        <v>1492</v>
      </c>
      <c r="C335" s="244" t="s">
        <v>1493</v>
      </c>
      <c r="D335" s="245" t="s">
        <v>174</v>
      </c>
      <c r="E335" s="245" t="s">
        <v>175</v>
      </c>
      <c r="F335" s="234"/>
      <c r="G335" s="234"/>
      <c r="H335" s="234">
        <v>-15.27</v>
      </c>
      <c r="I335" s="206"/>
      <c r="J335" s="207">
        <v>5122</v>
      </c>
      <c r="K335" t="s">
        <v>1045</v>
      </c>
      <c r="N335"/>
    </row>
    <row r="336" spans="2:14" s="81" customFormat="1">
      <c r="B336" s="243" t="s">
        <v>1494</v>
      </c>
      <c r="C336" s="244" t="s">
        <v>1495</v>
      </c>
      <c r="D336" s="245" t="s">
        <v>174</v>
      </c>
      <c r="E336" s="245" t="s">
        <v>175</v>
      </c>
      <c r="F336" s="234"/>
      <c r="G336" s="234"/>
      <c r="H336" s="234">
        <v>-69.19</v>
      </c>
      <c r="I336" s="206"/>
      <c r="J336" s="207">
        <v>5122</v>
      </c>
      <c r="K336" t="s">
        <v>1045</v>
      </c>
      <c r="N336"/>
    </row>
    <row r="337" spans="2:14" s="81" customFormat="1">
      <c r="B337" s="243" t="s">
        <v>1496</v>
      </c>
      <c r="C337" s="244" t="s">
        <v>1495</v>
      </c>
      <c r="D337" s="245" t="s">
        <v>174</v>
      </c>
      <c r="E337" s="245" t="s">
        <v>175</v>
      </c>
      <c r="F337" s="234"/>
      <c r="G337" s="234"/>
      <c r="H337" s="234">
        <v>-83.5</v>
      </c>
      <c r="I337" s="206"/>
      <c r="J337" s="207">
        <v>5122</v>
      </c>
      <c r="K337" t="s">
        <v>1045</v>
      </c>
      <c r="N337"/>
    </row>
    <row r="338" spans="2:14" s="81" customFormat="1">
      <c r="B338" s="243" t="s">
        <v>1497</v>
      </c>
      <c r="C338" s="244" t="s">
        <v>1498</v>
      </c>
      <c r="D338" s="245" t="s">
        <v>174</v>
      </c>
      <c r="E338" s="245" t="s">
        <v>175</v>
      </c>
      <c r="F338" s="234"/>
      <c r="G338" s="234"/>
      <c r="H338" s="234">
        <v>-84.375</v>
      </c>
      <c r="I338" s="206"/>
      <c r="J338" s="207">
        <v>5122</v>
      </c>
      <c r="K338" t="s">
        <v>1045</v>
      </c>
      <c r="N338"/>
    </row>
    <row r="339" spans="2:14" s="81" customFormat="1">
      <c r="B339" s="243" t="s">
        <v>1499</v>
      </c>
      <c r="C339" s="244" t="s">
        <v>1500</v>
      </c>
      <c r="D339" s="245" t="s">
        <v>174</v>
      </c>
      <c r="E339" s="245" t="s">
        <v>175</v>
      </c>
      <c r="F339" s="234"/>
      <c r="G339" s="234"/>
      <c r="H339" s="234">
        <v>-45.46</v>
      </c>
      <c r="I339" s="206"/>
      <c r="J339" s="207">
        <v>5122</v>
      </c>
      <c r="K339" t="s">
        <v>1045</v>
      </c>
      <c r="N339"/>
    </row>
    <row r="340" spans="2:14" s="81" customFormat="1">
      <c r="B340" s="243" t="s">
        <v>1501</v>
      </c>
      <c r="C340" s="244" t="s">
        <v>1502</v>
      </c>
      <c r="D340" s="245" t="s">
        <v>174</v>
      </c>
      <c r="E340" s="245" t="s">
        <v>175</v>
      </c>
      <c r="F340" s="234"/>
      <c r="G340" s="234"/>
      <c r="H340" s="234">
        <v>-36.36</v>
      </c>
      <c r="I340" s="206"/>
      <c r="J340" s="207">
        <v>5122</v>
      </c>
      <c r="K340" t="s">
        <v>1045</v>
      </c>
      <c r="N340"/>
    </row>
    <row r="341" spans="2:14" s="81" customFormat="1">
      <c r="B341" s="243" t="s">
        <v>1503</v>
      </c>
      <c r="C341" s="244" t="s">
        <v>1502</v>
      </c>
      <c r="D341" s="245" t="s">
        <v>174</v>
      </c>
      <c r="E341" s="245" t="s">
        <v>175</v>
      </c>
      <c r="F341" s="234"/>
      <c r="G341" s="234"/>
      <c r="H341" s="234">
        <v>-55.05</v>
      </c>
      <c r="I341" s="206"/>
      <c r="J341" s="207">
        <v>5122</v>
      </c>
      <c r="K341" t="s">
        <v>1045</v>
      </c>
      <c r="N341"/>
    </row>
    <row r="342" spans="2:14" s="81" customFormat="1">
      <c r="B342" s="243" t="s">
        <v>1504</v>
      </c>
      <c r="C342" s="244" t="s">
        <v>1505</v>
      </c>
      <c r="D342" s="245" t="s">
        <v>174</v>
      </c>
      <c r="E342" s="245" t="s">
        <v>175</v>
      </c>
      <c r="F342" s="234"/>
      <c r="G342" s="234"/>
      <c r="H342" s="234">
        <v>-84</v>
      </c>
      <c r="I342" s="206"/>
      <c r="J342" s="207">
        <v>5122</v>
      </c>
      <c r="K342" t="s">
        <v>1045</v>
      </c>
      <c r="N342"/>
    </row>
    <row r="343" spans="2:14" s="81" customFormat="1">
      <c r="B343" s="243" t="s">
        <v>1506</v>
      </c>
      <c r="C343" s="244" t="s">
        <v>1505</v>
      </c>
      <c r="D343" s="245" t="s">
        <v>174</v>
      </c>
      <c r="E343" s="245" t="s">
        <v>175</v>
      </c>
      <c r="F343" s="234"/>
      <c r="G343" s="234"/>
      <c r="H343" s="234">
        <v>-135</v>
      </c>
      <c r="I343" s="206"/>
      <c r="J343" s="207">
        <v>5122</v>
      </c>
      <c r="K343" t="s">
        <v>1045</v>
      </c>
      <c r="N343"/>
    </row>
    <row r="344" spans="2:14" s="81" customFormat="1">
      <c r="B344" s="243" t="s">
        <v>1507</v>
      </c>
      <c r="C344" s="244" t="s">
        <v>1508</v>
      </c>
      <c r="D344" s="245" t="s">
        <v>174</v>
      </c>
      <c r="E344" s="245" t="s">
        <v>175</v>
      </c>
      <c r="F344" s="234"/>
      <c r="G344" s="234"/>
      <c r="H344" s="234">
        <v>-84</v>
      </c>
      <c r="I344" s="206"/>
      <c r="J344" s="207">
        <v>5122</v>
      </c>
      <c r="K344" t="s">
        <v>1045</v>
      </c>
      <c r="N344"/>
    </row>
    <row r="345" spans="2:14" s="81" customFormat="1">
      <c r="B345" s="243" t="s">
        <v>1509</v>
      </c>
      <c r="C345" s="244" t="s">
        <v>1508</v>
      </c>
      <c r="D345" s="245" t="s">
        <v>174</v>
      </c>
      <c r="E345" s="245" t="s">
        <v>175</v>
      </c>
      <c r="F345" s="234"/>
      <c r="G345" s="234"/>
      <c r="H345" s="234">
        <v>-36.96</v>
      </c>
      <c r="I345" s="206"/>
      <c r="J345" s="207">
        <v>5122</v>
      </c>
      <c r="K345" t="s">
        <v>1045</v>
      </c>
      <c r="N345"/>
    </row>
    <row r="346" spans="2:14" s="81" customFormat="1">
      <c r="B346" s="243" t="s">
        <v>1510</v>
      </c>
      <c r="C346" s="244" t="s">
        <v>1511</v>
      </c>
      <c r="D346" s="245" t="s">
        <v>174</v>
      </c>
      <c r="E346" s="245" t="s">
        <v>175</v>
      </c>
      <c r="F346" s="234"/>
      <c r="G346" s="234"/>
      <c r="H346" s="234">
        <v>-12.597</v>
      </c>
      <c r="I346" s="206"/>
      <c r="J346" s="207">
        <v>5122</v>
      </c>
      <c r="K346" t="s">
        <v>1045</v>
      </c>
      <c r="N346"/>
    </row>
    <row r="347" spans="2:14" s="81" customFormat="1">
      <c r="B347" s="243" t="s">
        <v>1512</v>
      </c>
      <c r="C347" s="244" t="s">
        <v>1511</v>
      </c>
      <c r="D347" s="245" t="s">
        <v>174</v>
      </c>
      <c r="E347" s="245" t="s">
        <v>175</v>
      </c>
      <c r="F347" s="234"/>
      <c r="G347" s="234"/>
      <c r="H347" s="234">
        <v>-84.14</v>
      </c>
      <c r="I347" s="206"/>
      <c r="J347" s="207">
        <v>5122</v>
      </c>
      <c r="K347" t="s">
        <v>1045</v>
      </c>
      <c r="N347"/>
    </row>
    <row r="348" spans="2:14" s="81" customFormat="1">
      <c r="B348" s="243" t="s">
        <v>1513</v>
      </c>
      <c r="C348" s="244" t="s">
        <v>1514</v>
      </c>
      <c r="D348" s="245" t="s">
        <v>174</v>
      </c>
      <c r="E348" s="245" t="s">
        <v>175</v>
      </c>
      <c r="F348" s="234"/>
      <c r="G348" s="234"/>
      <c r="H348" s="234">
        <v>-54</v>
      </c>
      <c r="I348" s="206"/>
      <c r="J348" s="207">
        <v>5122</v>
      </c>
      <c r="K348" t="s">
        <v>1045</v>
      </c>
      <c r="N348"/>
    </row>
    <row r="349" spans="2:14" s="81" customFormat="1">
      <c r="B349" s="243" t="s">
        <v>1515</v>
      </c>
      <c r="C349" s="244" t="s">
        <v>1516</v>
      </c>
      <c r="D349" s="245" t="s">
        <v>174</v>
      </c>
      <c r="E349" s="245" t="s">
        <v>175</v>
      </c>
      <c r="F349" s="234"/>
      <c r="G349" s="234"/>
      <c r="H349" s="234">
        <v>-9.6</v>
      </c>
      <c r="I349" s="206"/>
      <c r="J349" s="207">
        <v>5122</v>
      </c>
      <c r="K349" t="s">
        <v>1045</v>
      </c>
      <c r="N349"/>
    </row>
    <row r="350" spans="2:14" s="81" customFormat="1">
      <c r="B350" s="243" t="s">
        <v>1517</v>
      </c>
      <c r="C350" s="244" t="s">
        <v>1518</v>
      </c>
      <c r="D350" s="245" t="s">
        <v>174</v>
      </c>
      <c r="E350" s="245" t="s">
        <v>175</v>
      </c>
      <c r="F350" s="234"/>
      <c r="G350" s="234"/>
      <c r="H350" s="234">
        <v>-26.3</v>
      </c>
      <c r="I350" s="206"/>
      <c r="J350" s="207">
        <v>5122</v>
      </c>
      <c r="K350" t="s">
        <v>1045</v>
      </c>
      <c r="N350"/>
    </row>
    <row r="351" spans="2:14" s="81" customFormat="1">
      <c r="B351" s="243" t="s">
        <v>1519</v>
      </c>
      <c r="C351" s="244" t="s">
        <v>1520</v>
      </c>
      <c r="D351" s="245" t="s">
        <v>174</v>
      </c>
      <c r="E351" s="245" t="s">
        <v>175</v>
      </c>
      <c r="F351" s="234"/>
      <c r="G351" s="234"/>
      <c r="H351" s="234">
        <v>-60</v>
      </c>
      <c r="I351" s="206"/>
      <c r="J351" s="207">
        <v>5122</v>
      </c>
      <c r="K351" t="s">
        <v>1045</v>
      </c>
      <c r="N351"/>
    </row>
    <row r="352" spans="2:14" s="81" customFormat="1">
      <c r="B352" s="243" t="s">
        <v>1521</v>
      </c>
      <c r="C352" s="244" t="s">
        <v>1522</v>
      </c>
      <c r="D352" s="245" t="s">
        <v>174</v>
      </c>
      <c r="E352" s="245" t="s">
        <v>175</v>
      </c>
      <c r="F352" s="234"/>
      <c r="G352" s="234"/>
      <c r="H352" s="234">
        <v>-39.03</v>
      </c>
      <c r="I352" s="206"/>
      <c r="J352" s="207">
        <v>5122</v>
      </c>
      <c r="K352" t="s">
        <v>1045</v>
      </c>
      <c r="N352"/>
    </row>
    <row r="353" spans="2:14" s="81" customFormat="1">
      <c r="B353" s="243" t="s">
        <v>1523</v>
      </c>
      <c r="C353" s="244" t="s">
        <v>1524</v>
      </c>
      <c r="D353" s="245" t="s">
        <v>174</v>
      </c>
      <c r="E353" s="245" t="s">
        <v>180</v>
      </c>
      <c r="F353" s="234"/>
      <c r="G353" s="234"/>
      <c r="H353" s="234">
        <v>-99</v>
      </c>
      <c r="I353" s="206"/>
      <c r="J353" s="207">
        <v>5122</v>
      </c>
      <c r="K353" t="s">
        <v>1045</v>
      </c>
      <c r="N353"/>
    </row>
    <row r="354" spans="2:14" s="81" customFormat="1">
      <c r="B354" s="243" t="s">
        <v>1525</v>
      </c>
      <c r="C354" s="244" t="s">
        <v>1526</v>
      </c>
      <c r="D354" s="245" t="s">
        <v>174</v>
      </c>
      <c r="E354" s="245" t="s">
        <v>175</v>
      </c>
      <c r="F354" s="234"/>
      <c r="G354" s="234"/>
      <c r="H354" s="234">
        <v>-67.5</v>
      </c>
      <c r="I354" s="206"/>
      <c r="J354" s="207">
        <v>5122</v>
      </c>
      <c r="K354" t="s">
        <v>1045</v>
      </c>
      <c r="N354"/>
    </row>
    <row r="355" spans="2:14" s="81" customFormat="1">
      <c r="B355" s="243" t="s">
        <v>1527</v>
      </c>
      <c r="C355" s="244" t="s">
        <v>1528</v>
      </c>
      <c r="D355" s="245" t="s">
        <v>174</v>
      </c>
      <c r="E355" s="245" t="s">
        <v>175</v>
      </c>
      <c r="F355" s="234"/>
      <c r="G355" s="234"/>
      <c r="H355" s="234">
        <v>-90</v>
      </c>
      <c r="I355" s="206"/>
      <c r="J355" s="207">
        <v>5122</v>
      </c>
      <c r="K355" t="s">
        <v>1045</v>
      </c>
      <c r="N355"/>
    </row>
    <row r="356" spans="2:14" s="81" customFormat="1">
      <c r="B356" s="243" t="s">
        <v>1529</v>
      </c>
      <c r="C356" s="244" t="s">
        <v>1530</v>
      </c>
      <c r="D356" s="245" t="s">
        <v>174</v>
      </c>
      <c r="E356" s="245" t="s">
        <v>175</v>
      </c>
      <c r="F356" s="234"/>
      <c r="G356" s="234"/>
      <c r="H356" s="234">
        <v>-16.8</v>
      </c>
      <c r="I356" s="206"/>
      <c r="J356" s="207">
        <v>5129</v>
      </c>
      <c r="K356" t="s">
        <v>1045</v>
      </c>
      <c r="N356"/>
    </row>
    <row r="357" spans="2:14" s="81" customFormat="1">
      <c r="B357" s="243" t="s">
        <v>1531</v>
      </c>
      <c r="C357" s="244" t="s">
        <v>1532</v>
      </c>
      <c r="D357" s="245" t="s">
        <v>174</v>
      </c>
      <c r="E357" s="245" t="s">
        <v>175</v>
      </c>
      <c r="F357" s="234">
        <v>80000</v>
      </c>
      <c r="G357" s="234">
        <v>-20</v>
      </c>
      <c r="H357" s="234">
        <v>-1600</v>
      </c>
      <c r="I357" s="206"/>
      <c r="J357" s="207">
        <v>5129</v>
      </c>
      <c r="K357"/>
      <c r="N357"/>
    </row>
    <row r="358" spans="2:14" s="81" customFormat="1">
      <c r="B358" s="243" t="s">
        <v>1533</v>
      </c>
      <c r="C358" s="244" t="s">
        <v>1534</v>
      </c>
      <c r="D358" s="245" t="s">
        <v>174</v>
      </c>
      <c r="E358" s="245" t="s">
        <v>175</v>
      </c>
      <c r="F358" s="234"/>
      <c r="G358" s="234"/>
      <c r="H358" s="234">
        <v>-12</v>
      </c>
      <c r="I358" s="206"/>
      <c r="J358" s="207">
        <v>5129</v>
      </c>
      <c r="K358" t="s">
        <v>1045</v>
      </c>
      <c r="N358"/>
    </row>
    <row r="359" spans="2:14" s="81" customFormat="1">
      <c r="B359" s="243" t="s">
        <v>1535</v>
      </c>
      <c r="C359" s="244" t="s">
        <v>1534</v>
      </c>
      <c r="D359" s="245" t="s">
        <v>174</v>
      </c>
      <c r="E359" s="245" t="s">
        <v>175</v>
      </c>
      <c r="F359" s="234"/>
      <c r="G359" s="234"/>
      <c r="H359" s="234">
        <v>-75.900000000000006</v>
      </c>
      <c r="I359" s="206"/>
      <c r="J359" s="207">
        <v>5129</v>
      </c>
      <c r="K359" t="s">
        <v>1045</v>
      </c>
      <c r="N359"/>
    </row>
    <row r="360" spans="2:14" s="81" customFormat="1">
      <c r="B360" s="243" t="s">
        <v>1536</v>
      </c>
      <c r="C360" s="244" t="s">
        <v>1537</v>
      </c>
      <c r="D360" s="245" t="s">
        <v>174</v>
      </c>
      <c r="E360" s="245" t="s">
        <v>175</v>
      </c>
      <c r="F360" s="234"/>
      <c r="G360" s="234"/>
      <c r="H360" s="234">
        <v>-63</v>
      </c>
      <c r="I360" s="206"/>
      <c r="J360" s="207">
        <v>5129</v>
      </c>
      <c r="K360" t="s">
        <v>1045</v>
      </c>
      <c r="N360"/>
    </row>
    <row r="361" spans="2:14" s="81" customFormat="1">
      <c r="B361" s="243" t="s">
        <v>1538</v>
      </c>
      <c r="C361" s="244" t="s">
        <v>1539</v>
      </c>
      <c r="D361" s="245" t="s">
        <v>174</v>
      </c>
      <c r="E361" s="245" t="s">
        <v>175</v>
      </c>
      <c r="F361" s="234">
        <v>200000</v>
      </c>
      <c r="G361" s="234">
        <v>-1</v>
      </c>
      <c r="H361" s="234">
        <v>-200</v>
      </c>
      <c r="I361" s="206"/>
      <c r="J361" s="207">
        <v>5129</v>
      </c>
      <c r="K361"/>
      <c r="N361"/>
    </row>
    <row r="362" spans="2:14" s="81" customFormat="1">
      <c r="B362" s="243" t="s">
        <v>1540</v>
      </c>
      <c r="C362" s="244" t="s">
        <v>1541</v>
      </c>
      <c r="D362" s="245" t="s">
        <v>174</v>
      </c>
      <c r="E362" s="245" t="s">
        <v>175</v>
      </c>
      <c r="F362" s="234"/>
      <c r="G362" s="234"/>
      <c r="H362" s="234">
        <v>-1479</v>
      </c>
      <c r="I362" s="206"/>
      <c r="J362" s="207">
        <v>5129</v>
      </c>
      <c r="K362" t="s">
        <v>1045</v>
      </c>
      <c r="N362"/>
    </row>
    <row r="363" spans="2:14" s="81" customFormat="1">
      <c r="B363" s="243" t="s">
        <v>1542</v>
      </c>
      <c r="C363" s="244" t="s">
        <v>1543</v>
      </c>
      <c r="D363" s="245" t="s">
        <v>174</v>
      </c>
      <c r="E363" s="245" t="s">
        <v>175</v>
      </c>
      <c r="F363" s="234"/>
      <c r="G363" s="234"/>
      <c r="H363" s="234">
        <v>-2.5</v>
      </c>
      <c r="I363" s="206"/>
      <c r="J363" s="207">
        <v>5129</v>
      </c>
      <c r="K363" t="s">
        <v>1045</v>
      </c>
      <c r="N363"/>
    </row>
    <row r="364" spans="2:14" s="81" customFormat="1">
      <c r="B364" s="243" t="s">
        <v>1544</v>
      </c>
      <c r="C364" s="244" t="s">
        <v>1545</v>
      </c>
      <c r="D364" s="245" t="s">
        <v>174</v>
      </c>
      <c r="E364" s="245" t="s">
        <v>175</v>
      </c>
      <c r="F364" s="234">
        <v>245000</v>
      </c>
      <c r="G364" s="234">
        <v>-1</v>
      </c>
      <c r="H364" s="234">
        <v>-245</v>
      </c>
      <c r="I364" s="206"/>
      <c r="J364" s="207">
        <v>5129</v>
      </c>
      <c r="K364"/>
      <c r="N364"/>
    </row>
    <row r="365" spans="2:14" s="81" customFormat="1">
      <c r="B365" s="243" t="s">
        <v>1546</v>
      </c>
      <c r="C365" s="244" t="s">
        <v>1547</v>
      </c>
      <c r="D365" s="245" t="s">
        <v>174</v>
      </c>
      <c r="E365" s="245" t="s">
        <v>175</v>
      </c>
      <c r="F365" s="234">
        <v>3300000</v>
      </c>
      <c r="G365" s="234">
        <v>-1</v>
      </c>
      <c r="H365" s="234">
        <v>-3300</v>
      </c>
      <c r="I365" s="206"/>
      <c r="J365" s="207">
        <v>5129</v>
      </c>
      <c r="K365"/>
      <c r="N365"/>
    </row>
    <row r="366" spans="2:14" s="81" customFormat="1">
      <c r="B366" s="243" t="s">
        <v>1548</v>
      </c>
      <c r="C366" s="244" t="s">
        <v>212</v>
      </c>
      <c r="D366" s="245" t="s">
        <v>174</v>
      </c>
      <c r="E366" s="245" t="s">
        <v>175</v>
      </c>
      <c r="F366" s="234">
        <v>12250</v>
      </c>
      <c r="G366" s="234">
        <v>-3</v>
      </c>
      <c r="H366" s="234">
        <v>-36.75</v>
      </c>
      <c r="I366" s="206"/>
      <c r="J366" s="207">
        <v>5129</v>
      </c>
      <c r="K366"/>
      <c r="N366"/>
    </row>
    <row r="367" spans="2:14" s="81" customFormat="1">
      <c r="B367" s="224"/>
      <c r="C367" s="225" t="s">
        <v>218</v>
      </c>
      <c r="D367" s="226"/>
      <c r="E367" s="226"/>
      <c r="F367" s="227"/>
      <c r="G367" s="228"/>
      <c r="H367" s="229">
        <f>SUM(H368:H368)</f>
        <v>-1376.2</v>
      </c>
      <c r="I367" s="206"/>
      <c r="J367" s="230"/>
      <c r="K367"/>
      <c r="L367" s="230"/>
    </row>
    <row r="368" spans="2:14" s="81" customFormat="1">
      <c r="B368" s="243" t="s">
        <v>1550</v>
      </c>
      <c r="C368" s="244" t="s">
        <v>1549</v>
      </c>
      <c r="D368" s="245" t="s">
        <v>174</v>
      </c>
      <c r="E368" s="245" t="s">
        <v>222</v>
      </c>
      <c r="F368" s="234"/>
      <c r="G368" s="234"/>
      <c r="H368" s="234">
        <v>-1376.2</v>
      </c>
      <c r="I368" s="206"/>
      <c r="J368" s="207">
        <v>5122</v>
      </c>
      <c r="K368"/>
    </row>
    <row r="369" spans="2:16" s="81" customFormat="1">
      <c r="B369" s="215" t="s">
        <v>241</v>
      </c>
      <c r="C369" s="448" t="s">
        <v>1558</v>
      </c>
      <c r="D369" s="449"/>
      <c r="E369" s="449"/>
      <c r="F369" s="449"/>
      <c r="G369" s="450"/>
      <c r="H369" s="246">
        <f>H370+H969+H977</f>
        <v>-496017.31276000018</v>
      </c>
      <c r="I369" s="218"/>
      <c r="J369" s="247"/>
      <c r="K369"/>
      <c r="L369" s="220" t="s">
        <v>242</v>
      </c>
      <c r="M369" s="220"/>
      <c r="N369" s="451" t="s">
        <v>242</v>
      </c>
      <c r="O369" s="451"/>
    </row>
    <row r="370" spans="2:16">
      <c r="B370" s="248" t="s">
        <v>242</v>
      </c>
      <c r="C370" s="249" t="s">
        <v>141</v>
      </c>
      <c r="D370" s="250"/>
      <c r="E370" s="250"/>
      <c r="F370" s="251"/>
      <c r="G370" s="252"/>
      <c r="H370" s="253">
        <f>H371</f>
        <v>-366274.31276000018</v>
      </c>
      <c r="I370" s="254"/>
      <c r="J370" s="255"/>
      <c r="L370" s="81" t="s">
        <v>1045</v>
      </c>
      <c r="M370" s="81"/>
      <c r="N370" s="81"/>
      <c r="O370" s="81"/>
      <c r="P370" s="357" t="s">
        <v>91</v>
      </c>
    </row>
    <row r="371" spans="2:16">
      <c r="B371" s="258"/>
      <c r="C371" s="259" t="s">
        <v>171</v>
      </c>
      <c r="D371" s="260"/>
      <c r="E371" s="260"/>
      <c r="F371" s="261"/>
      <c r="G371" s="262"/>
      <c r="H371" s="263">
        <f>SUM(H372:H967)</f>
        <v>-366274.31276000018</v>
      </c>
      <c r="I371" s="254"/>
      <c r="J371" s="264"/>
      <c r="L371" s="293">
        <f>SUMIF($K$372:$K$967, "տնտեսում", $H$372:$H$967)</f>
        <v>-66220.025779999996</v>
      </c>
      <c r="M371" s="81"/>
      <c r="N371" s="296" t="s">
        <v>1437</v>
      </c>
      <c r="O371" s="297" t="s">
        <v>1438</v>
      </c>
      <c r="P371" s="358" t="s">
        <v>1045</v>
      </c>
    </row>
    <row r="372" spans="2:16">
      <c r="B372" s="266" t="s">
        <v>369</v>
      </c>
      <c r="C372" s="267" t="s">
        <v>370</v>
      </c>
      <c r="D372" s="268" t="s">
        <v>174</v>
      </c>
      <c r="E372" s="269" t="s">
        <v>196</v>
      </c>
      <c r="F372" s="273"/>
      <c r="G372" s="274">
        <v>-2</v>
      </c>
      <c r="H372" s="271">
        <v>-6000</v>
      </c>
      <c r="I372" s="272"/>
      <c r="J372" s="206">
        <v>4266</v>
      </c>
      <c r="L372" s="206"/>
      <c r="M372" s="206"/>
      <c r="N372" s="294">
        <v>4266</v>
      </c>
      <c r="O372" s="293">
        <f>SUMIF($J$372:$J$967, $N372, $H$372:$H$967)</f>
        <v>-366274.31276000018</v>
      </c>
      <c r="P372" s="359">
        <f>SUMIFS($H$372:$H$967, $J$372:$J$967, $N372, $K$372:$K$967, "տնտեսում")</f>
        <v>-66220.025779999996</v>
      </c>
    </row>
    <row r="373" spans="2:16">
      <c r="B373" s="266" t="s">
        <v>371</v>
      </c>
      <c r="C373" s="267" t="s">
        <v>372</v>
      </c>
      <c r="D373" s="268" t="s">
        <v>174</v>
      </c>
      <c r="E373" s="269" t="s">
        <v>175</v>
      </c>
      <c r="F373" s="273"/>
      <c r="G373" s="274">
        <v>-2</v>
      </c>
      <c r="H373" s="271">
        <v>-238.488</v>
      </c>
      <c r="I373" s="272"/>
      <c r="J373" s="206">
        <v>4266</v>
      </c>
      <c r="L373" s="206"/>
    </row>
    <row r="374" spans="2:16">
      <c r="B374" s="266" t="s">
        <v>373</v>
      </c>
      <c r="C374" s="267" t="s">
        <v>374</v>
      </c>
      <c r="D374" s="268" t="s">
        <v>174</v>
      </c>
      <c r="E374" s="269" t="s">
        <v>175</v>
      </c>
      <c r="F374" s="273"/>
      <c r="G374" s="274">
        <v>-6000</v>
      </c>
      <c r="H374" s="271">
        <v>-523.79999999999995</v>
      </c>
      <c r="I374" s="272"/>
      <c r="J374" s="206">
        <v>4266</v>
      </c>
      <c r="L374" s="206"/>
    </row>
    <row r="375" spans="2:16">
      <c r="B375" s="266" t="s">
        <v>375</v>
      </c>
      <c r="C375" s="267" t="s">
        <v>376</v>
      </c>
      <c r="D375" s="268" t="s">
        <v>174</v>
      </c>
      <c r="E375" s="269" t="s">
        <v>175</v>
      </c>
      <c r="F375" s="273"/>
      <c r="G375" s="274">
        <v>-50</v>
      </c>
      <c r="H375" s="271">
        <v>-445</v>
      </c>
      <c r="I375" s="272"/>
      <c r="J375" s="206">
        <v>4266</v>
      </c>
      <c r="L375" s="206"/>
    </row>
    <row r="376" spans="2:16">
      <c r="B376" s="266" t="s">
        <v>377</v>
      </c>
      <c r="C376" s="267" t="s">
        <v>378</v>
      </c>
      <c r="D376" s="268" t="s">
        <v>174</v>
      </c>
      <c r="E376" s="269" t="s">
        <v>175</v>
      </c>
      <c r="F376" s="273"/>
      <c r="G376" s="274">
        <v>-25</v>
      </c>
      <c r="H376" s="271">
        <v>-337.5</v>
      </c>
      <c r="I376" s="272"/>
      <c r="J376" s="206">
        <v>4266</v>
      </c>
      <c r="L376" s="206"/>
    </row>
    <row r="377" spans="2:16">
      <c r="B377" s="266" t="s">
        <v>379</v>
      </c>
      <c r="C377" s="267" t="s">
        <v>380</v>
      </c>
      <c r="D377" s="268" t="s">
        <v>221</v>
      </c>
      <c r="E377" s="269" t="s">
        <v>175</v>
      </c>
      <c r="F377" s="273"/>
      <c r="G377" s="274">
        <v>-1000</v>
      </c>
      <c r="H377" s="271">
        <v>-48</v>
      </c>
      <c r="I377" s="272"/>
      <c r="J377" s="206">
        <v>4266</v>
      </c>
      <c r="L377" s="206"/>
    </row>
    <row r="378" spans="2:16">
      <c r="B378" s="266" t="s">
        <v>381</v>
      </c>
      <c r="C378" s="267" t="s">
        <v>382</v>
      </c>
      <c r="D378" s="268" t="s">
        <v>174</v>
      </c>
      <c r="E378" s="269" t="s">
        <v>196</v>
      </c>
      <c r="F378" s="273"/>
      <c r="G378" s="274">
        <v>-200</v>
      </c>
      <c r="H378" s="271">
        <v>-2400</v>
      </c>
      <c r="I378" s="272"/>
      <c r="J378" s="206">
        <v>4266</v>
      </c>
      <c r="L378" s="206"/>
    </row>
    <row r="379" spans="2:16">
      <c r="B379" s="266" t="s">
        <v>383</v>
      </c>
      <c r="C379" s="267" t="s">
        <v>372</v>
      </c>
      <c r="D379" s="268" t="s">
        <v>221</v>
      </c>
      <c r="E379" s="269" t="s">
        <v>175</v>
      </c>
      <c r="F379" s="273"/>
      <c r="G379" s="274">
        <v>-35</v>
      </c>
      <c r="H379" s="271">
        <v>-63</v>
      </c>
      <c r="I379" s="272"/>
      <c r="J379" s="206">
        <v>4266</v>
      </c>
      <c r="L379" s="206"/>
    </row>
    <row r="380" spans="2:16">
      <c r="B380" s="266" t="s">
        <v>384</v>
      </c>
      <c r="C380" s="267" t="s">
        <v>372</v>
      </c>
      <c r="D380" s="268" t="s">
        <v>174</v>
      </c>
      <c r="E380" s="269" t="s">
        <v>175</v>
      </c>
      <c r="F380" s="273"/>
      <c r="G380" s="274">
        <v>-2</v>
      </c>
      <c r="H380" s="271">
        <v>-184.76400000000001</v>
      </c>
      <c r="I380" s="272"/>
      <c r="J380" s="206">
        <v>4266</v>
      </c>
      <c r="L380" s="206"/>
    </row>
    <row r="381" spans="2:16">
      <c r="B381" s="266" t="s">
        <v>385</v>
      </c>
      <c r="C381" s="267" t="s">
        <v>386</v>
      </c>
      <c r="D381" s="268" t="s">
        <v>221</v>
      </c>
      <c r="E381" s="269" t="s">
        <v>178</v>
      </c>
      <c r="F381" s="273"/>
      <c r="G381" s="274">
        <v>-300</v>
      </c>
      <c r="H381" s="271">
        <v>-60</v>
      </c>
      <c r="I381" s="272"/>
      <c r="J381" s="206">
        <v>4266</v>
      </c>
      <c r="L381" s="206"/>
    </row>
    <row r="382" spans="2:16">
      <c r="B382" s="266" t="s">
        <v>387</v>
      </c>
      <c r="C382" s="267" t="s">
        <v>382</v>
      </c>
      <c r="D382" s="268" t="s">
        <v>221</v>
      </c>
      <c r="E382" s="269" t="s">
        <v>196</v>
      </c>
      <c r="F382" s="273"/>
      <c r="G382" s="274">
        <v>-10</v>
      </c>
      <c r="H382" s="271">
        <v>-55</v>
      </c>
      <c r="I382" s="272"/>
      <c r="J382" s="206">
        <v>4266</v>
      </c>
      <c r="L382" s="206"/>
    </row>
    <row r="383" spans="2:16">
      <c r="B383" s="266" t="s">
        <v>388</v>
      </c>
      <c r="C383" s="267" t="s">
        <v>389</v>
      </c>
      <c r="D383" s="268" t="s">
        <v>174</v>
      </c>
      <c r="E383" s="269" t="s">
        <v>175</v>
      </c>
      <c r="F383" s="273"/>
      <c r="G383" s="274">
        <v>-5</v>
      </c>
      <c r="H383" s="271">
        <v>-145</v>
      </c>
      <c r="I383" s="272"/>
      <c r="J383" s="206">
        <v>4266</v>
      </c>
      <c r="L383" s="206"/>
    </row>
    <row r="384" spans="2:16">
      <c r="B384" s="266" t="s">
        <v>390</v>
      </c>
      <c r="C384" s="267" t="s">
        <v>391</v>
      </c>
      <c r="D384" s="268" t="s">
        <v>174</v>
      </c>
      <c r="E384" s="269" t="s">
        <v>175</v>
      </c>
      <c r="F384" s="273"/>
      <c r="G384" s="274">
        <v>-7</v>
      </c>
      <c r="H384" s="271">
        <v>-245</v>
      </c>
      <c r="I384" s="272"/>
      <c r="J384" s="206">
        <v>4266</v>
      </c>
      <c r="L384" s="206"/>
    </row>
    <row r="385" spans="2:12">
      <c r="B385" s="266" t="s">
        <v>392</v>
      </c>
      <c r="C385" s="267" t="s">
        <v>344</v>
      </c>
      <c r="D385" s="268" t="s">
        <v>174</v>
      </c>
      <c r="E385" s="269" t="s">
        <v>175</v>
      </c>
      <c r="F385" s="273"/>
      <c r="G385" s="274">
        <v>-10000</v>
      </c>
      <c r="H385" s="271">
        <v>-1050</v>
      </c>
      <c r="I385" s="272"/>
      <c r="J385" s="206">
        <v>4266</v>
      </c>
      <c r="L385" s="206"/>
    </row>
    <row r="386" spans="2:12">
      <c r="B386" s="266" t="s">
        <v>393</v>
      </c>
      <c r="C386" s="267" t="s">
        <v>394</v>
      </c>
      <c r="D386" s="268" t="s">
        <v>174</v>
      </c>
      <c r="E386" s="269" t="s">
        <v>175</v>
      </c>
      <c r="F386" s="273"/>
      <c r="G386" s="274">
        <v>-90</v>
      </c>
      <c r="H386" s="271">
        <v>-270</v>
      </c>
      <c r="I386" s="272"/>
      <c r="J386" s="206">
        <v>4266</v>
      </c>
    </row>
    <row r="387" spans="2:12" ht="27">
      <c r="B387" s="266" t="s">
        <v>395</v>
      </c>
      <c r="C387" s="267" t="s">
        <v>396</v>
      </c>
      <c r="D387" s="268" t="s">
        <v>174</v>
      </c>
      <c r="E387" s="269" t="s">
        <v>175</v>
      </c>
      <c r="F387" s="273"/>
      <c r="G387" s="274">
        <v>-65000</v>
      </c>
      <c r="H387" s="271">
        <v>-3347.5</v>
      </c>
      <c r="I387" s="272"/>
      <c r="J387" s="206">
        <v>4266</v>
      </c>
    </row>
    <row r="388" spans="2:12">
      <c r="B388" s="266" t="s">
        <v>397</v>
      </c>
      <c r="C388" s="267" t="s">
        <v>344</v>
      </c>
      <c r="D388" s="268" t="s">
        <v>174</v>
      </c>
      <c r="E388" s="269" t="s">
        <v>175</v>
      </c>
      <c r="F388" s="273"/>
      <c r="G388" s="274">
        <v>-24000</v>
      </c>
      <c r="H388" s="271">
        <v>-735.36</v>
      </c>
      <c r="I388" s="272"/>
      <c r="J388" s="206">
        <v>4266</v>
      </c>
    </row>
    <row r="389" spans="2:12">
      <c r="B389" s="266" t="s">
        <v>398</v>
      </c>
      <c r="C389" s="267" t="s">
        <v>399</v>
      </c>
      <c r="D389" s="268" t="s">
        <v>174</v>
      </c>
      <c r="E389" s="269" t="s">
        <v>400</v>
      </c>
      <c r="F389" s="273">
        <v>-0.1</v>
      </c>
      <c r="G389" s="274">
        <v>-80000</v>
      </c>
      <c r="H389" s="271">
        <v>-1546</v>
      </c>
      <c r="I389" s="272"/>
      <c r="J389" s="206">
        <v>4266</v>
      </c>
    </row>
    <row r="390" spans="2:12">
      <c r="B390" s="266" t="s">
        <v>401</v>
      </c>
      <c r="C390" s="267" t="s">
        <v>402</v>
      </c>
      <c r="D390" s="268" t="s">
        <v>174</v>
      </c>
      <c r="E390" s="269" t="s">
        <v>175</v>
      </c>
      <c r="F390" s="273"/>
      <c r="G390" s="274">
        <v>-500</v>
      </c>
      <c r="H390" s="271">
        <v>-687.5</v>
      </c>
      <c r="I390" s="272"/>
      <c r="J390" s="206">
        <v>4266</v>
      </c>
    </row>
    <row r="391" spans="2:12">
      <c r="B391" s="266" t="s">
        <v>403</v>
      </c>
      <c r="C391" s="267" t="s">
        <v>372</v>
      </c>
      <c r="D391" s="268" t="s">
        <v>221</v>
      </c>
      <c r="E391" s="269" t="s">
        <v>175</v>
      </c>
      <c r="F391" s="273"/>
      <c r="G391" s="274">
        <v>-4</v>
      </c>
      <c r="H391" s="271">
        <v>-76.343999999999994</v>
      </c>
      <c r="I391" s="272"/>
      <c r="J391" s="206">
        <v>4266</v>
      </c>
    </row>
    <row r="392" spans="2:12">
      <c r="B392" s="266" t="s">
        <v>404</v>
      </c>
      <c r="C392" s="267" t="s">
        <v>389</v>
      </c>
      <c r="D392" s="268" t="s">
        <v>174</v>
      </c>
      <c r="E392" s="269" t="s">
        <v>175</v>
      </c>
      <c r="F392" s="273"/>
      <c r="G392" s="274">
        <v>-100</v>
      </c>
      <c r="H392" s="271">
        <v>-200</v>
      </c>
      <c r="I392" s="272"/>
      <c r="J392" s="206">
        <v>4266</v>
      </c>
    </row>
    <row r="393" spans="2:12">
      <c r="B393" s="266" t="s">
        <v>405</v>
      </c>
      <c r="C393" s="267" t="s">
        <v>372</v>
      </c>
      <c r="D393" s="268" t="s">
        <v>174</v>
      </c>
      <c r="E393" s="269" t="s">
        <v>175</v>
      </c>
      <c r="F393" s="273"/>
      <c r="G393" s="274">
        <v>-2400</v>
      </c>
      <c r="H393" s="271">
        <v>-441.6</v>
      </c>
      <c r="I393" s="272"/>
      <c r="J393" s="206">
        <v>4266</v>
      </c>
    </row>
    <row r="394" spans="2:12">
      <c r="B394" s="266" t="s">
        <v>406</v>
      </c>
      <c r="C394" s="267" t="s">
        <v>407</v>
      </c>
      <c r="D394" s="268" t="s">
        <v>174</v>
      </c>
      <c r="E394" s="269" t="s">
        <v>175</v>
      </c>
      <c r="F394" s="273"/>
      <c r="G394" s="274">
        <v>-7500</v>
      </c>
      <c r="H394" s="271">
        <v>-43.5</v>
      </c>
      <c r="I394" s="272"/>
      <c r="J394" s="206">
        <v>4266</v>
      </c>
    </row>
    <row r="395" spans="2:12">
      <c r="B395" s="266" t="s">
        <v>408</v>
      </c>
      <c r="C395" s="267" t="s">
        <v>409</v>
      </c>
      <c r="D395" s="268" t="s">
        <v>174</v>
      </c>
      <c r="E395" s="269" t="s">
        <v>175</v>
      </c>
      <c r="F395" s="273"/>
      <c r="G395" s="274">
        <v>-830</v>
      </c>
      <c r="H395" s="271">
        <v>-456.5</v>
      </c>
      <c r="I395" s="272"/>
      <c r="J395" s="206">
        <v>4266</v>
      </c>
    </row>
    <row r="396" spans="2:12">
      <c r="B396" s="266" t="s">
        <v>253</v>
      </c>
      <c r="C396" s="267" t="s">
        <v>254</v>
      </c>
      <c r="D396" s="268" t="s">
        <v>174</v>
      </c>
      <c r="E396" s="269" t="s">
        <v>175</v>
      </c>
      <c r="F396" s="273"/>
      <c r="G396" s="274">
        <v>-24000</v>
      </c>
      <c r="H396" s="271">
        <v>-154.80000000000001</v>
      </c>
      <c r="I396" s="272"/>
      <c r="J396" s="206">
        <v>4266</v>
      </c>
    </row>
    <row r="397" spans="2:12">
      <c r="B397" s="266" t="s">
        <v>410</v>
      </c>
      <c r="C397" s="267" t="s">
        <v>411</v>
      </c>
      <c r="D397" s="268" t="s">
        <v>174</v>
      </c>
      <c r="E397" s="269" t="s">
        <v>175</v>
      </c>
      <c r="F397" s="273">
        <v>-98.8</v>
      </c>
      <c r="G397" s="274">
        <v>-100</v>
      </c>
      <c r="H397" s="271">
        <v>-129.642</v>
      </c>
      <c r="I397" s="272"/>
      <c r="J397" s="206">
        <v>4266</v>
      </c>
    </row>
    <row r="398" spans="2:12">
      <c r="B398" s="266" t="s">
        <v>412</v>
      </c>
      <c r="C398" s="267" t="s">
        <v>394</v>
      </c>
      <c r="D398" s="268" t="s">
        <v>174</v>
      </c>
      <c r="E398" s="269" t="s">
        <v>175</v>
      </c>
      <c r="F398" s="273"/>
      <c r="G398" s="274">
        <v>-50</v>
      </c>
      <c r="H398" s="271">
        <v>-495</v>
      </c>
      <c r="I398" s="272"/>
      <c r="J398" s="206">
        <v>4266</v>
      </c>
    </row>
    <row r="399" spans="2:12">
      <c r="B399" s="266" t="s">
        <v>413</v>
      </c>
      <c r="C399" s="267" t="s">
        <v>389</v>
      </c>
      <c r="D399" s="268" t="s">
        <v>221</v>
      </c>
      <c r="E399" s="269" t="s">
        <v>175</v>
      </c>
      <c r="F399" s="273"/>
      <c r="G399" s="274">
        <v>-14</v>
      </c>
      <c r="H399" s="271">
        <v>-21</v>
      </c>
      <c r="I399" s="272"/>
      <c r="J399" s="206">
        <v>4266</v>
      </c>
    </row>
    <row r="400" spans="2:12">
      <c r="B400" s="266" t="s">
        <v>414</v>
      </c>
      <c r="C400" s="267" t="s">
        <v>415</v>
      </c>
      <c r="D400" s="268" t="s">
        <v>174</v>
      </c>
      <c r="E400" s="269" t="s">
        <v>196</v>
      </c>
      <c r="F400" s="273"/>
      <c r="G400" s="274">
        <v>-6</v>
      </c>
      <c r="H400" s="271">
        <v>-270</v>
      </c>
      <c r="I400" s="272"/>
      <c r="J400" s="206">
        <v>4266</v>
      </c>
    </row>
    <row r="401" spans="2:10">
      <c r="B401" s="266" t="s">
        <v>416</v>
      </c>
      <c r="C401" s="267" t="s">
        <v>409</v>
      </c>
      <c r="D401" s="268" t="s">
        <v>221</v>
      </c>
      <c r="E401" s="269" t="s">
        <v>175</v>
      </c>
      <c r="F401" s="273"/>
      <c r="G401" s="274">
        <v>-100</v>
      </c>
      <c r="H401" s="271">
        <v>-60</v>
      </c>
      <c r="I401" s="272"/>
      <c r="J401" s="206">
        <v>4266</v>
      </c>
    </row>
    <row r="402" spans="2:10">
      <c r="B402" s="266" t="s">
        <v>248</v>
      </c>
      <c r="C402" s="267" t="s">
        <v>249</v>
      </c>
      <c r="D402" s="268" t="s">
        <v>174</v>
      </c>
      <c r="E402" s="269" t="s">
        <v>175</v>
      </c>
      <c r="F402" s="273"/>
      <c r="G402" s="274">
        <v>-15000</v>
      </c>
      <c r="H402" s="271">
        <v>-5325</v>
      </c>
      <c r="I402" s="272"/>
      <c r="J402" s="206">
        <v>4266</v>
      </c>
    </row>
    <row r="403" spans="2:10">
      <c r="B403" s="266" t="s">
        <v>245</v>
      </c>
      <c r="C403" s="267" t="s">
        <v>246</v>
      </c>
      <c r="D403" s="268" t="s">
        <v>221</v>
      </c>
      <c r="E403" s="269" t="s">
        <v>194</v>
      </c>
      <c r="F403" s="273"/>
      <c r="G403" s="274">
        <v>-100</v>
      </c>
      <c r="H403" s="271">
        <v>-50</v>
      </c>
      <c r="I403" s="272"/>
      <c r="J403" s="206">
        <v>4266</v>
      </c>
    </row>
    <row r="404" spans="2:10">
      <c r="B404" s="266" t="s">
        <v>417</v>
      </c>
      <c r="C404" s="267" t="s">
        <v>418</v>
      </c>
      <c r="D404" s="268" t="s">
        <v>174</v>
      </c>
      <c r="E404" s="269" t="s">
        <v>175</v>
      </c>
      <c r="F404" s="273">
        <v>-676</v>
      </c>
      <c r="G404" s="274">
        <v>-2400</v>
      </c>
      <c r="H404" s="271">
        <v>-3422.4</v>
      </c>
      <c r="I404" s="272"/>
      <c r="J404" s="206">
        <v>4266</v>
      </c>
    </row>
    <row r="405" spans="2:10">
      <c r="B405" s="266" t="s">
        <v>419</v>
      </c>
      <c r="C405" s="267" t="s">
        <v>376</v>
      </c>
      <c r="D405" s="268" t="s">
        <v>174</v>
      </c>
      <c r="E405" s="269" t="s">
        <v>175</v>
      </c>
      <c r="F405" s="273"/>
      <c r="G405" s="274">
        <v>-40</v>
      </c>
      <c r="H405" s="271">
        <v>-216</v>
      </c>
      <c r="I405" s="272"/>
      <c r="J405" s="206">
        <v>4266</v>
      </c>
    </row>
    <row r="406" spans="2:10">
      <c r="B406" s="266" t="s">
        <v>420</v>
      </c>
      <c r="C406" s="267" t="s">
        <v>380</v>
      </c>
      <c r="D406" s="268" t="s">
        <v>174</v>
      </c>
      <c r="E406" s="269" t="s">
        <v>175</v>
      </c>
      <c r="F406" s="273"/>
      <c r="G406" s="274">
        <v>-20800</v>
      </c>
      <c r="H406" s="271">
        <v>-2267.1999999999998</v>
      </c>
      <c r="I406" s="272"/>
      <c r="J406" s="206">
        <v>4266</v>
      </c>
    </row>
    <row r="407" spans="2:10">
      <c r="B407" s="266" t="s">
        <v>421</v>
      </c>
      <c r="C407" s="267" t="s">
        <v>249</v>
      </c>
      <c r="D407" s="268" t="s">
        <v>174</v>
      </c>
      <c r="E407" s="269" t="s">
        <v>175</v>
      </c>
      <c r="F407" s="273"/>
      <c r="G407" s="274">
        <v>-500</v>
      </c>
      <c r="H407" s="271">
        <v>-149.44999999999999</v>
      </c>
      <c r="I407" s="272"/>
      <c r="J407" s="206">
        <v>4266</v>
      </c>
    </row>
    <row r="408" spans="2:10">
      <c r="B408" s="266" t="s">
        <v>422</v>
      </c>
      <c r="C408" s="267" t="s">
        <v>423</v>
      </c>
      <c r="D408" s="268" t="s">
        <v>221</v>
      </c>
      <c r="E408" s="269" t="s">
        <v>247</v>
      </c>
      <c r="F408" s="273"/>
      <c r="G408" s="274">
        <v>-3</v>
      </c>
      <c r="H408" s="271">
        <v>-22.8</v>
      </c>
      <c r="I408" s="272"/>
      <c r="J408" s="206">
        <v>4266</v>
      </c>
    </row>
    <row r="409" spans="2:10">
      <c r="B409" s="266" t="s">
        <v>424</v>
      </c>
      <c r="C409" s="267" t="s">
        <v>425</v>
      </c>
      <c r="D409" s="268" t="s">
        <v>221</v>
      </c>
      <c r="E409" s="269" t="s">
        <v>175</v>
      </c>
      <c r="F409" s="273"/>
      <c r="G409" s="274">
        <v>-3000</v>
      </c>
      <c r="H409" s="271">
        <v>-54</v>
      </c>
      <c r="I409" s="272"/>
      <c r="J409" s="206">
        <v>4266</v>
      </c>
    </row>
    <row r="410" spans="2:10">
      <c r="B410" s="266" t="s">
        <v>426</v>
      </c>
      <c r="C410" s="267" t="s">
        <v>252</v>
      </c>
      <c r="D410" s="268" t="s">
        <v>174</v>
      </c>
      <c r="E410" s="269" t="s">
        <v>175</v>
      </c>
      <c r="F410" s="273"/>
      <c r="G410" s="274">
        <v>-1200</v>
      </c>
      <c r="H410" s="271">
        <v>-4200</v>
      </c>
      <c r="I410" s="272"/>
      <c r="J410" s="206">
        <v>4266</v>
      </c>
    </row>
    <row r="411" spans="2:10">
      <c r="B411" s="266" t="s">
        <v>427</v>
      </c>
      <c r="C411" s="267" t="s">
        <v>372</v>
      </c>
      <c r="D411" s="268" t="s">
        <v>174</v>
      </c>
      <c r="E411" s="269" t="s">
        <v>175</v>
      </c>
      <c r="F411" s="273"/>
      <c r="G411" s="274">
        <v>-200</v>
      </c>
      <c r="H411" s="271">
        <v>-500</v>
      </c>
      <c r="I411" s="272"/>
      <c r="J411" s="206">
        <v>4266</v>
      </c>
    </row>
    <row r="412" spans="2:10">
      <c r="B412" s="266" t="s">
        <v>428</v>
      </c>
      <c r="C412" s="267" t="s">
        <v>370</v>
      </c>
      <c r="D412" s="268" t="s">
        <v>174</v>
      </c>
      <c r="E412" s="269" t="s">
        <v>196</v>
      </c>
      <c r="F412" s="273"/>
      <c r="G412" s="274">
        <v>-11</v>
      </c>
      <c r="H412" s="271">
        <v>-2398</v>
      </c>
      <c r="I412" s="272"/>
      <c r="J412" s="206">
        <v>4266</v>
      </c>
    </row>
    <row r="413" spans="2:10">
      <c r="B413" s="266" t="s">
        <v>429</v>
      </c>
      <c r="C413" s="267" t="s">
        <v>389</v>
      </c>
      <c r="D413" s="268" t="s">
        <v>221</v>
      </c>
      <c r="E413" s="269" t="s">
        <v>175</v>
      </c>
      <c r="F413" s="273"/>
      <c r="G413" s="274">
        <v>-14</v>
      </c>
      <c r="H413" s="271">
        <v>-21</v>
      </c>
      <c r="I413" s="272"/>
      <c r="J413" s="206">
        <v>4266</v>
      </c>
    </row>
    <row r="414" spans="2:10">
      <c r="B414" s="266" t="s">
        <v>430</v>
      </c>
      <c r="C414" s="267" t="s">
        <v>394</v>
      </c>
      <c r="D414" s="268" t="s">
        <v>221</v>
      </c>
      <c r="E414" s="269" t="s">
        <v>175</v>
      </c>
      <c r="F414" s="273"/>
      <c r="G414" s="274">
        <v>-7</v>
      </c>
      <c r="H414" s="271">
        <v>-14</v>
      </c>
      <c r="I414" s="272"/>
      <c r="J414" s="206">
        <v>4266</v>
      </c>
    </row>
    <row r="415" spans="2:10">
      <c r="B415" s="266" t="s">
        <v>431</v>
      </c>
      <c r="C415" s="267" t="s">
        <v>432</v>
      </c>
      <c r="D415" s="268" t="s">
        <v>221</v>
      </c>
      <c r="E415" s="269" t="s">
        <v>175</v>
      </c>
      <c r="F415" s="273"/>
      <c r="G415" s="274">
        <v>-2200</v>
      </c>
      <c r="H415" s="271">
        <v>-99</v>
      </c>
      <c r="I415" s="272"/>
      <c r="J415" s="206">
        <v>4266</v>
      </c>
    </row>
    <row r="416" spans="2:10">
      <c r="B416" s="266" t="s">
        <v>433</v>
      </c>
      <c r="C416" s="267" t="s">
        <v>372</v>
      </c>
      <c r="D416" s="268" t="s">
        <v>174</v>
      </c>
      <c r="E416" s="269" t="s">
        <v>175</v>
      </c>
      <c r="F416" s="273"/>
      <c r="G416" s="274">
        <v>-10</v>
      </c>
      <c r="H416" s="271">
        <v>-200</v>
      </c>
      <c r="I416" s="272"/>
      <c r="J416" s="206">
        <v>4266</v>
      </c>
    </row>
    <row r="417" spans="2:10">
      <c r="B417" s="266" t="s">
        <v>434</v>
      </c>
      <c r="C417" s="267" t="s">
        <v>372</v>
      </c>
      <c r="D417" s="268" t="s">
        <v>174</v>
      </c>
      <c r="E417" s="269" t="s">
        <v>175</v>
      </c>
      <c r="F417" s="273"/>
      <c r="G417" s="274">
        <v>-60</v>
      </c>
      <c r="H417" s="271">
        <v>-420</v>
      </c>
      <c r="I417" s="272"/>
      <c r="J417" s="206">
        <v>4266</v>
      </c>
    </row>
    <row r="418" spans="2:10">
      <c r="B418" s="266" t="s">
        <v>435</v>
      </c>
      <c r="C418" s="267" t="s">
        <v>252</v>
      </c>
      <c r="D418" s="268" t="s">
        <v>221</v>
      </c>
      <c r="E418" s="269" t="s">
        <v>175</v>
      </c>
      <c r="F418" s="273"/>
      <c r="G418" s="274">
        <v>-50</v>
      </c>
      <c r="H418" s="271">
        <v>-79.099999999999994</v>
      </c>
      <c r="I418" s="272"/>
      <c r="J418" s="206">
        <v>4266</v>
      </c>
    </row>
    <row r="419" spans="2:10">
      <c r="B419" s="266" t="s">
        <v>436</v>
      </c>
      <c r="C419" s="267" t="s">
        <v>376</v>
      </c>
      <c r="D419" s="268" t="s">
        <v>174</v>
      </c>
      <c r="E419" s="269" t="s">
        <v>175</v>
      </c>
      <c r="F419" s="273"/>
      <c r="G419" s="274">
        <v>-100</v>
      </c>
      <c r="H419" s="275">
        <v>-330</v>
      </c>
      <c r="I419" s="272"/>
      <c r="J419" s="206">
        <v>4266</v>
      </c>
    </row>
    <row r="420" spans="2:10">
      <c r="B420" s="266" t="s">
        <v>437</v>
      </c>
      <c r="C420" s="267" t="s">
        <v>415</v>
      </c>
      <c r="D420" s="268" t="s">
        <v>221</v>
      </c>
      <c r="E420" s="269" t="s">
        <v>196</v>
      </c>
      <c r="F420" s="273"/>
      <c r="G420" s="274">
        <v>-2</v>
      </c>
      <c r="H420" s="271">
        <v>-57</v>
      </c>
      <c r="I420" s="272"/>
      <c r="J420" s="206">
        <v>4266</v>
      </c>
    </row>
    <row r="421" spans="2:10">
      <c r="B421" s="266" t="s">
        <v>255</v>
      </c>
      <c r="C421" s="267" t="s">
        <v>256</v>
      </c>
      <c r="D421" s="268" t="s">
        <v>174</v>
      </c>
      <c r="E421" s="269" t="s">
        <v>175</v>
      </c>
      <c r="F421" s="273"/>
      <c r="G421" s="274">
        <v>-60000</v>
      </c>
      <c r="H421" s="271">
        <v>-288</v>
      </c>
      <c r="I421" s="272"/>
      <c r="J421" s="206">
        <v>4266</v>
      </c>
    </row>
    <row r="422" spans="2:10">
      <c r="B422" s="266" t="s">
        <v>438</v>
      </c>
      <c r="C422" s="267" t="s">
        <v>394</v>
      </c>
      <c r="D422" s="268" t="s">
        <v>174</v>
      </c>
      <c r="E422" s="269" t="s">
        <v>175</v>
      </c>
      <c r="F422" s="273"/>
      <c r="G422" s="274">
        <v>-600</v>
      </c>
      <c r="H422" s="271">
        <v>-712.8</v>
      </c>
      <c r="I422" s="272"/>
      <c r="J422" s="206">
        <v>4266</v>
      </c>
    </row>
    <row r="423" spans="2:10">
      <c r="B423" s="266" t="s">
        <v>439</v>
      </c>
      <c r="C423" s="267" t="s">
        <v>394</v>
      </c>
      <c r="D423" s="268" t="s">
        <v>174</v>
      </c>
      <c r="E423" s="269" t="s">
        <v>175</v>
      </c>
      <c r="F423" s="273"/>
      <c r="G423" s="274">
        <v>-4200</v>
      </c>
      <c r="H423" s="271">
        <v>-621.6</v>
      </c>
      <c r="I423" s="272"/>
      <c r="J423" s="206">
        <v>4266</v>
      </c>
    </row>
    <row r="424" spans="2:10">
      <c r="B424" s="266" t="s">
        <v>440</v>
      </c>
      <c r="C424" s="267" t="s">
        <v>441</v>
      </c>
      <c r="D424" s="268" t="s">
        <v>174</v>
      </c>
      <c r="E424" s="269" t="s">
        <v>175</v>
      </c>
      <c r="F424" s="273"/>
      <c r="G424" s="274">
        <v>-23000</v>
      </c>
      <c r="H424" s="271">
        <v>-1145.4000000000001</v>
      </c>
      <c r="I424" s="272"/>
      <c r="J424" s="206">
        <v>4266</v>
      </c>
    </row>
    <row r="425" spans="2:10">
      <c r="B425" s="266" t="s">
        <v>442</v>
      </c>
      <c r="C425" s="267" t="s">
        <v>394</v>
      </c>
      <c r="D425" s="268" t="s">
        <v>174</v>
      </c>
      <c r="E425" s="269" t="s">
        <v>175</v>
      </c>
      <c r="F425" s="273"/>
      <c r="G425" s="274">
        <v>-1500</v>
      </c>
      <c r="H425" s="271">
        <v>-330</v>
      </c>
      <c r="I425" s="272"/>
      <c r="J425" s="206">
        <v>4266</v>
      </c>
    </row>
    <row r="426" spans="2:10">
      <c r="B426" s="266" t="s">
        <v>443</v>
      </c>
      <c r="C426" s="267" t="s">
        <v>380</v>
      </c>
      <c r="D426" s="268" t="s">
        <v>221</v>
      </c>
      <c r="E426" s="269" t="s">
        <v>175</v>
      </c>
      <c r="F426" s="273"/>
      <c r="G426" s="274">
        <v>-1000</v>
      </c>
      <c r="H426" s="271">
        <v>-60</v>
      </c>
      <c r="I426" s="272"/>
      <c r="J426" s="206">
        <v>4266</v>
      </c>
    </row>
    <row r="427" spans="2:10">
      <c r="B427" s="266" t="s">
        <v>243</v>
      </c>
      <c r="C427" s="267" t="s">
        <v>244</v>
      </c>
      <c r="D427" s="268" t="s">
        <v>174</v>
      </c>
      <c r="E427" s="269" t="s">
        <v>194</v>
      </c>
      <c r="F427" s="273"/>
      <c r="G427" s="274">
        <v>-160</v>
      </c>
      <c r="H427" s="271">
        <v>-384</v>
      </c>
      <c r="I427" s="272"/>
      <c r="J427" s="206">
        <v>4266</v>
      </c>
    </row>
    <row r="428" spans="2:10">
      <c r="B428" s="266" t="s">
        <v>444</v>
      </c>
      <c r="C428" s="267" t="s">
        <v>370</v>
      </c>
      <c r="D428" s="268" t="s">
        <v>174</v>
      </c>
      <c r="E428" s="269" t="s">
        <v>196</v>
      </c>
      <c r="F428" s="273"/>
      <c r="G428" s="274">
        <v>-2</v>
      </c>
      <c r="H428" s="271">
        <v>-800</v>
      </c>
      <c r="I428" s="272"/>
      <c r="J428" s="206">
        <v>4266</v>
      </c>
    </row>
    <row r="429" spans="2:10">
      <c r="B429" s="266" t="s">
        <v>445</v>
      </c>
      <c r="C429" s="267" t="s">
        <v>380</v>
      </c>
      <c r="D429" s="268" t="s">
        <v>174</v>
      </c>
      <c r="E429" s="269" t="s">
        <v>175</v>
      </c>
      <c r="F429" s="273"/>
      <c r="G429" s="274">
        <v>-2000</v>
      </c>
      <c r="H429" s="271">
        <v>-170</v>
      </c>
      <c r="I429" s="272"/>
      <c r="J429" s="206">
        <v>4266</v>
      </c>
    </row>
    <row r="430" spans="2:10">
      <c r="B430" s="266" t="s">
        <v>446</v>
      </c>
      <c r="C430" s="267" t="s">
        <v>447</v>
      </c>
      <c r="D430" s="268" t="s">
        <v>174</v>
      </c>
      <c r="E430" s="269" t="s">
        <v>194</v>
      </c>
      <c r="F430" s="273"/>
      <c r="G430" s="274">
        <v>-100</v>
      </c>
      <c r="H430" s="271">
        <v>-450</v>
      </c>
      <c r="I430" s="272"/>
      <c r="J430" s="206">
        <v>4266</v>
      </c>
    </row>
    <row r="431" spans="2:10">
      <c r="B431" s="266" t="s">
        <v>448</v>
      </c>
      <c r="C431" s="267" t="s">
        <v>252</v>
      </c>
      <c r="D431" s="268" t="s">
        <v>174</v>
      </c>
      <c r="E431" s="269" t="s">
        <v>175</v>
      </c>
      <c r="F431" s="273"/>
      <c r="G431" s="274">
        <v>-150</v>
      </c>
      <c r="H431" s="271">
        <v>-525</v>
      </c>
      <c r="I431" s="272"/>
      <c r="J431" s="206">
        <v>4266</v>
      </c>
    </row>
    <row r="432" spans="2:10">
      <c r="B432" s="266" t="s">
        <v>449</v>
      </c>
      <c r="C432" s="267" t="s">
        <v>415</v>
      </c>
      <c r="D432" s="268" t="s">
        <v>174</v>
      </c>
      <c r="E432" s="269" t="s">
        <v>196</v>
      </c>
      <c r="F432" s="273"/>
      <c r="G432" s="274">
        <v>-40</v>
      </c>
      <c r="H432" s="271">
        <v>-528</v>
      </c>
      <c r="I432" s="272"/>
      <c r="J432" s="206">
        <v>4266</v>
      </c>
    </row>
    <row r="433" spans="2:10">
      <c r="B433" s="266" t="s">
        <v>450</v>
      </c>
      <c r="C433" s="267" t="s">
        <v>415</v>
      </c>
      <c r="D433" s="268" t="s">
        <v>174</v>
      </c>
      <c r="E433" s="269" t="s">
        <v>196</v>
      </c>
      <c r="F433" s="273"/>
      <c r="G433" s="274">
        <v>-40</v>
      </c>
      <c r="H433" s="271">
        <v>-759.84</v>
      </c>
      <c r="I433" s="272"/>
      <c r="J433" s="206">
        <v>4266</v>
      </c>
    </row>
    <row r="434" spans="2:10">
      <c r="B434" s="266" t="s">
        <v>451</v>
      </c>
      <c r="C434" s="267" t="s">
        <v>252</v>
      </c>
      <c r="D434" s="268" t="s">
        <v>221</v>
      </c>
      <c r="E434" s="269" t="s">
        <v>175</v>
      </c>
      <c r="F434" s="273"/>
      <c r="G434" s="274">
        <v>-500</v>
      </c>
      <c r="H434" s="271">
        <v>-28.95</v>
      </c>
      <c r="I434" s="272"/>
      <c r="J434" s="206">
        <v>4266</v>
      </c>
    </row>
    <row r="435" spans="2:10">
      <c r="B435" s="266" t="s">
        <v>452</v>
      </c>
      <c r="C435" s="267" t="s">
        <v>376</v>
      </c>
      <c r="D435" s="268" t="s">
        <v>174</v>
      </c>
      <c r="E435" s="269" t="s">
        <v>175</v>
      </c>
      <c r="F435" s="273"/>
      <c r="G435" s="274">
        <v>-19000</v>
      </c>
      <c r="H435" s="271">
        <v>-271.7</v>
      </c>
      <c r="I435" s="272"/>
      <c r="J435" s="206">
        <v>4266</v>
      </c>
    </row>
    <row r="436" spans="2:10">
      <c r="B436" s="266" t="s">
        <v>453</v>
      </c>
      <c r="C436" s="267" t="s">
        <v>454</v>
      </c>
      <c r="D436" s="268" t="s">
        <v>221</v>
      </c>
      <c r="E436" s="269" t="s">
        <v>175</v>
      </c>
      <c r="F436" s="273"/>
      <c r="G436" s="274">
        <v>-10000</v>
      </c>
      <c r="H436" s="271">
        <v>-50</v>
      </c>
      <c r="I436" s="272"/>
      <c r="J436" s="206">
        <v>4266</v>
      </c>
    </row>
    <row r="437" spans="2:10">
      <c r="B437" s="266" t="s">
        <v>455</v>
      </c>
      <c r="C437" s="267" t="s">
        <v>376</v>
      </c>
      <c r="D437" s="268" t="s">
        <v>174</v>
      </c>
      <c r="E437" s="269" t="s">
        <v>175</v>
      </c>
      <c r="F437" s="273"/>
      <c r="G437" s="274">
        <v>-20000</v>
      </c>
      <c r="H437" s="271">
        <v>-2167.1999999999998</v>
      </c>
      <c r="I437" s="272"/>
      <c r="J437" s="206">
        <v>4266</v>
      </c>
    </row>
    <row r="438" spans="2:10">
      <c r="B438" s="266" t="s">
        <v>456</v>
      </c>
      <c r="C438" s="267" t="s">
        <v>457</v>
      </c>
      <c r="D438" s="268" t="s">
        <v>174</v>
      </c>
      <c r="E438" s="269" t="s">
        <v>175</v>
      </c>
      <c r="F438" s="273">
        <v>-2</v>
      </c>
      <c r="G438" s="274">
        <v>-3000</v>
      </c>
      <c r="H438" s="271">
        <v>-145</v>
      </c>
      <c r="I438" s="272"/>
      <c r="J438" s="206">
        <v>4266</v>
      </c>
    </row>
    <row r="439" spans="2:10">
      <c r="B439" s="266" t="s">
        <v>458</v>
      </c>
      <c r="C439" s="267" t="s">
        <v>376</v>
      </c>
      <c r="D439" s="268" t="s">
        <v>221</v>
      </c>
      <c r="E439" s="269" t="s">
        <v>175</v>
      </c>
      <c r="F439" s="273"/>
      <c r="G439" s="274">
        <v>-10</v>
      </c>
      <c r="H439" s="271">
        <v>-29.04</v>
      </c>
      <c r="I439" s="272"/>
      <c r="J439" s="206">
        <v>4266</v>
      </c>
    </row>
    <row r="440" spans="2:10">
      <c r="B440" s="266" t="s">
        <v>459</v>
      </c>
      <c r="C440" s="267" t="s">
        <v>394</v>
      </c>
      <c r="D440" s="268" t="s">
        <v>174</v>
      </c>
      <c r="E440" s="269" t="s">
        <v>175</v>
      </c>
      <c r="F440" s="273">
        <v>-58</v>
      </c>
      <c r="G440" s="274">
        <v>-140</v>
      </c>
      <c r="H440" s="271">
        <v>-284.06</v>
      </c>
      <c r="I440" s="272"/>
      <c r="J440" s="206">
        <v>4266</v>
      </c>
    </row>
    <row r="441" spans="2:10">
      <c r="B441" s="266" t="s">
        <v>460</v>
      </c>
      <c r="C441" s="267" t="s">
        <v>409</v>
      </c>
      <c r="D441" s="268" t="s">
        <v>174</v>
      </c>
      <c r="E441" s="269" t="s">
        <v>175</v>
      </c>
      <c r="F441" s="273"/>
      <c r="G441" s="274">
        <v>-40</v>
      </c>
      <c r="H441" s="271">
        <v>-120</v>
      </c>
      <c r="I441" s="272"/>
      <c r="J441" s="206">
        <v>4266</v>
      </c>
    </row>
    <row r="442" spans="2:10">
      <c r="B442" s="266" t="s">
        <v>461</v>
      </c>
      <c r="C442" s="267" t="s">
        <v>370</v>
      </c>
      <c r="D442" s="268" t="s">
        <v>174</v>
      </c>
      <c r="E442" s="269" t="s">
        <v>196</v>
      </c>
      <c r="F442" s="273">
        <v>-88000</v>
      </c>
      <c r="G442" s="274">
        <v>-2</v>
      </c>
      <c r="H442" s="271">
        <v>-1336</v>
      </c>
      <c r="I442" s="272"/>
      <c r="J442" s="206">
        <v>4266</v>
      </c>
    </row>
    <row r="443" spans="2:10">
      <c r="B443" s="266" t="s">
        <v>462</v>
      </c>
      <c r="C443" s="267" t="s">
        <v>463</v>
      </c>
      <c r="D443" s="268" t="s">
        <v>174</v>
      </c>
      <c r="E443" s="269" t="s">
        <v>175</v>
      </c>
      <c r="F443" s="273"/>
      <c r="G443" s="274">
        <v>-80000</v>
      </c>
      <c r="H443" s="271">
        <v>-304</v>
      </c>
      <c r="I443" s="272"/>
      <c r="J443" s="206">
        <v>4266</v>
      </c>
    </row>
    <row r="444" spans="2:10">
      <c r="B444" s="266" t="s">
        <v>464</v>
      </c>
      <c r="C444" s="267" t="s">
        <v>370</v>
      </c>
      <c r="D444" s="268" t="s">
        <v>174</v>
      </c>
      <c r="E444" s="269" t="s">
        <v>196</v>
      </c>
      <c r="F444" s="273"/>
      <c r="G444" s="274">
        <v>-13</v>
      </c>
      <c r="H444" s="271">
        <v>-3731</v>
      </c>
      <c r="I444" s="272"/>
      <c r="J444" s="206">
        <v>4266</v>
      </c>
    </row>
    <row r="445" spans="2:10">
      <c r="B445" s="266" t="s">
        <v>465</v>
      </c>
      <c r="C445" s="267" t="s">
        <v>466</v>
      </c>
      <c r="D445" s="268" t="s">
        <v>174</v>
      </c>
      <c r="E445" s="269" t="s">
        <v>175</v>
      </c>
      <c r="F445" s="273">
        <v>-60</v>
      </c>
      <c r="G445" s="274">
        <v>-500</v>
      </c>
      <c r="H445" s="271">
        <v>-885</v>
      </c>
      <c r="I445" s="272"/>
      <c r="J445" s="206">
        <v>4266</v>
      </c>
    </row>
    <row r="446" spans="2:10">
      <c r="B446" s="266" t="s">
        <v>467</v>
      </c>
      <c r="C446" s="267" t="s">
        <v>391</v>
      </c>
      <c r="D446" s="268" t="s">
        <v>174</v>
      </c>
      <c r="E446" s="269" t="s">
        <v>175</v>
      </c>
      <c r="F446" s="273"/>
      <c r="G446" s="274">
        <v>-30</v>
      </c>
      <c r="H446" s="271">
        <v>-264</v>
      </c>
      <c r="I446" s="272"/>
      <c r="J446" s="206">
        <v>4266</v>
      </c>
    </row>
    <row r="447" spans="2:10">
      <c r="B447" s="266" t="s">
        <v>468</v>
      </c>
      <c r="C447" s="267" t="s">
        <v>469</v>
      </c>
      <c r="D447" s="268" t="s">
        <v>174</v>
      </c>
      <c r="E447" s="269" t="s">
        <v>175</v>
      </c>
      <c r="F447" s="273"/>
      <c r="G447" s="274">
        <v>-1000</v>
      </c>
      <c r="H447" s="271">
        <v>-339</v>
      </c>
      <c r="I447" s="272"/>
      <c r="J447" s="206">
        <v>4266</v>
      </c>
    </row>
    <row r="448" spans="2:10">
      <c r="B448" s="266" t="s">
        <v>470</v>
      </c>
      <c r="C448" s="267" t="s">
        <v>415</v>
      </c>
      <c r="D448" s="268" t="s">
        <v>174</v>
      </c>
      <c r="E448" s="269" t="s">
        <v>196</v>
      </c>
      <c r="F448" s="273"/>
      <c r="G448" s="274">
        <v>-10</v>
      </c>
      <c r="H448" s="271">
        <v>-400</v>
      </c>
      <c r="I448" s="272"/>
      <c r="J448" s="206">
        <v>4266</v>
      </c>
    </row>
    <row r="449" spans="2:10">
      <c r="B449" s="266" t="s">
        <v>471</v>
      </c>
      <c r="C449" s="267" t="s">
        <v>472</v>
      </c>
      <c r="D449" s="268" t="s">
        <v>174</v>
      </c>
      <c r="E449" s="269" t="s">
        <v>175</v>
      </c>
      <c r="F449" s="273">
        <v>-3.7000000000000028</v>
      </c>
      <c r="G449" s="274">
        <v>-40000</v>
      </c>
      <c r="H449" s="271">
        <v>-2164</v>
      </c>
      <c r="I449" s="272"/>
      <c r="J449" s="206">
        <v>4266</v>
      </c>
    </row>
    <row r="450" spans="2:10">
      <c r="B450" s="266" t="s">
        <v>473</v>
      </c>
      <c r="C450" s="267" t="s">
        <v>474</v>
      </c>
      <c r="D450" s="268" t="s">
        <v>174</v>
      </c>
      <c r="E450" s="269" t="s">
        <v>175</v>
      </c>
      <c r="F450" s="273"/>
      <c r="G450" s="274">
        <v>-2500</v>
      </c>
      <c r="H450" s="271">
        <v>-1437</v>
      </c>
      <c r="I450" s="272"/>
      <c r="J450" s="206">
        <v>4266</v>
      </c>
    </row>
    <row r="451" spans="2:10">
      <c r="B451" s="266" t="s">
        <v>475</v>
      </c>
      <c r="C451" s="267" t="s">
        <v>441</v>
      </c>
      <c r="D451" s="268" t="s">
        <v>174</v>
      </c>
      <c r="E451" s="269" t="s">
        <v>175</v>
      </c>
      <c r="F451" s="273"/>
      <c r="G451" s="274">
        <v>-130000</v>
      </c>
      <c r="H451" s="271">
        <v>-3120</v>
      </c>
      <c r="I451" s="272"/>
      <c r="J451" s="206">
        <v>4266</v>
      </c>
    </row>
    <row r="452" spans="2:10">
      <c r="B452" s="266" t="s">
        <v>476</v>
      </c>
      <c r="C452" s="267" t="s">
        <v>394</v>
      </c>
      <c r="D452" s="268" t="s">
        <v>174</v>
      </c>
      <c r="E452" s="269" t="s">
        <v>175</v>
      </c>
      <c r="F452" s="273"/>
      <c r="G452" s="274">
        <v>-30</v>
      </c>
      <c r="H452" s="271">
        <v>-2550</v>
      </c>
      <c r="I452" s="272"/>
      <c r="J452" s="206">
        <v>4266</v>
      </c>
    </row>
    <row r="453" spans="2:10">
      <c r="B453" s="266" t="s">
        <v>477</v>
      </c>
      <c r="C453" s="267" t="s">
        <v>179</v>
      </c>
      <c r="D453" s="268" t="s">
        <v>221</v>
      </c>
      <c r="E453" s="269" t="s">
        <v>175</v>
      </c>
      <c r="F453" s="273"/>
      <c r="G453" s="274">
        <v>-100</v>
      </c>
      <c r="H453" s="271">
        <v>-5.8</v>
      </c>
      <c r="I453" s="272"/>
      <c r="J453" s="206">
        <v>4266</v>
      </c>
    </row>
    <row r="454" spans="2:10">
      <c r="B454" s="266" t="s">
        <v>478</v>
      </c>
      <c r="C454" s="267" t="s">
        <v>370</v>
      </c>
      <c r="D454" s="268" t="s">
        <v>174</v>
      </c>
      <c r="E454" s="269" t="s">
        <v>196</v>
      </c>
      <c r="F454" s="273"/>
      <c r="G454" s="274">
        <v>-120</v>
      </c>
      <c r="H454" s="271">
        <v>-10680</v>
      </c>
      <c r="I454" s="272"/>
      <c r="J454" s="206">
        <v>4266</v>
      </c>
    </row>
    <row r="455" spans="2:10">
      <c r="B455" s="266" t="s">
        <v>479</v>
      </c>
      <c r="C455" s="267" t="s">
        <v>250</v>
      </c>
      <c r="D455" s="268" t="s">
        <v>174</v>
      </c>
      <c r="E455" s="269" t="s">
        <v>175</v>
      </c>
      <c r="F455" s="273"/>
      <c r="G455" s="274">
        <v>-3100</v>
      </c>
      <c r="H455" s="271">
        <v>-217</v>
      </c>
      <c r="I455" s="272"/>
      <c r="J455" s="206">
        <v>4266</v>
      </c>
    </row>
    <row r="456" spans="2:10">
      <c r="B456" s="266" t="s">
        <v>480</v>
      </c>
      <c r="C456" s="267" t="s">
        <v>415</v>
      </c>
      <c r="D456" s="268" t="s">
        <v>174</v>
      </c>
      <c r="E456" s="269" t="s">
        <v>196</v>
      </c>
      <c r="F456" s="273"/>
      <c r="G456" s="274">
        <v>-15</v>
      </c>
      <c r="H456" s="271">
        <v>-1035</v>
      </c>
      <c r="I456" s="272"/>
      <c r="J456" s="206">
        <v>4266</v>
      </c>
    </row>
    <row r="457" spans="2:10">
      <c r="B457" s="266" t="s">
        <v>481</v>
      </c>
      <c r="C457" s="267" t="s">
        <v>249</v>
      </c>
      <c r="D457" s="268" t="s">
        <v>174</v>
      </c>
      <c r="E457" s="269" t="s">
        <v>175</v>
      </c>
      <c r="F457" s="273"/>
      <c r="G457" s="274">
        <v>-500</v>
      </c>
      <c r="H457" s="271">
        <v>-158.5</v>
      </c>
      <c r="I457" s="272"/>
      <c r="J457" s="206">
        <v>4266</v>
      </c>
    </row>
    <row r="458" spans="2:10">
      <c r="B458" s="266" t="s">
        <v>482</v>
      </c>
      <c r="C458" s="267" t="s">
        <v>376</v>
      </c>
      <c r="D458" s="268" t="s">
        <v>174</v>
      </c>
      <c r="E458" s="269" t="s">
        <v>175</v>
      </c>
      <c r="F458" s="273"/>
      <c r="G458" s="274">
        <v>-50</v>
      </c>
      <c r="H458" s="271">
        <v>-180</v>
      </c>
      <c r="I458" s="272"/>
      <c r="J458" s="206">
        <v>4266</v>
      </c>
    </row>
    <row r="459" spans="2:10">
      <c r="B459" s="266" t="s">
        <v>483</v>
      </c>
      <c r="C459" s="267" t="s">
        <v>252</v>
      </c>
      <c r="D459" s="268" t="s">
        <v>174</v>
      </c>
      <c r="E459" s="269" t="s">
        <v>175</v>
      </c>
      <c r="F459" s="273"/>
      <c r="G459" s="274">
        <v>-1000</v>
      </c>
      <c r="H459" s="271">
        <v>-321</v>
      </c>
      <c r="I459" s="272"/>
      <c r="J459" s="206">
        <v>4266</v>
      </c>
    </row>
    <row r="460" spans="2:10">
      <c r="B460" s="266" t="s">
        <v>484</v>
      </c>
      <c r="C460" s="267" t="s">
        <v>252</v>
      </c>
      <c r="D460" s="268" t="s">
        <v>174</v>
      </c>
      <c r="E460" s="269" t="s">
        <v>175</v>
      </c>
      <c r="F460" s="273"/>
      <c r="G460" s="274">
        <v>-2000</v>
      </c>
      <c r="H460" s="271">
        <v>-1740</v>
      </c>
      <c r="I460" s="272"/>
      <c r="J460" s="206">
        <v>4266</v>
      </c>
    </row>
    <row r="461" spans="2:10">
      <c r="B461" s="266" t="s">
        <v>485</v>
      </c>
      <c r="C461" s="267" t="s">
        <v>486</v>
      </c>
      <c r="D461" s="268" t="s">
        <v>221</v>
      </c>
      <c r="E461" s="269" t="s">
        <v>175</v>
      </c>
      <c r="F461" s="273"/>
      <c r="G461" s="274">
        <v>-1000</v>
      </c>
      <c r="H461" s="271">
        <v>-18.8</v>
      </c>
      <c r="I461" s="272"/>
      <c r="J461" s="206">
        <v>4266</v>
      </c>
    </row>
    <row r="462" spans="2:10">
      <c r="B462" s="266" t="s">
        <v>487</v>
      </c>
      <c r="C462" s="267" t="s">
        <v>389</v>
      </c>
      <c r="D462" s="268" t="s">
        <v>221</v>
      </c>
      <c r="E462" s="269" t="s">
        <v>175</v>
      </c>
      <c r="F462" s="273"/>
      <c r="G462" s="274">
        <v>-3</v>
      </c>
      <c r="H462" s="271">
        <v>-87</v>
      </c>
      <c r="I462" s="272"/>
      <c r="J462" s="206">
        <v>4266</v>
      </c>
    </row>
    <row r="463" spans="2:10">
      <c r="B463" s="266" t="s">
        <v>488</v>
      </c>
      <c r="C463" s="267" t="s">
        <v>391</v>
      </c>
      <c r="D463" s="268" t="s">
        <v>174</v>
      </c>
      <c r="E463" s="269" t="s">
        <v>175</v>
      </c>
      <c r="F463" s="273"/>
      <c r="G463" s="274">
        <v>-3</v>
      </c>
      <c r="H463" s="271">
        <v>-117</v>
      </c>
      <c r="I463" s="272"/>
      <c r="J463" s="206">
        <v>4266</v>
      </c>
    </row>
    <row r="464" spans="2:10">
      <c r="B464" s="266" t="s">
        <v>489</v>
      </c>
      <c r="C464" s="267" t="s">
        <v>490</v>
      </c>
      <c r="D464" s="268" t="s">
        <v>174</v>
      </c>
      <c r="E464" s="269" t="s">
        <v>175</v>
      </c>
      <c r="F464" s="273"/>
      <c r="G464" s="274">
        <v>-300</v>
      </c>
      <c r="H464" s="271">
        <v>-4860</v>
      </c>
      <c r="I464" s="272"/>
      <c r="J464" s="206">
        <v>4266</v>
      </c>
    </row>
    <row r="465" spans="2:10">
      <c r="B465" s="266" t="s">
        <v>491</v>
      </c>
      <c r="C465" s="267" t="s">
        <v>249</v>
      </c>
      <c r="D465" s="268" t="s">
        <v>174</v>
      </c>
      <c r="E465" s="269" t="s">
        <v>175</v>
      </c>
      <c r="F465" s="273"/>
      <c r="G465" s="274">
        <v>-10000</v>
      </c>
      <c r="H465" s="271">
        <v>-808</v>
      </c>
      <c r="I465" s="272"/>
      <c r="J465" s="206">
        <v>4266</v>
      </c>
    </row>
    <row r="466" spans="2:10">
      <c r="B466" s="266" t="s">
        <v>492</v>
      </c>
      <c r="C466" s="267" t="s">
        <v>246</v>
      </c>
      <c r="D466" s="268" t="s">
        <v>174</v>
      </c>
      <c r="E466" s="269" t="s">
        <v>194</v>
      </c>
      <c r="F466" s="273"/>
      <c r="G466" s="274">
        <v>-500</v>
      </c>
      <c r="H466" s="271">
        <v>-6750</v>
      </c>
      <c r="I466" s="272"/>
      <c r="J466" s="206">
        <v>4266</v>
      </c>
    </row>
    <row r="467" spans="2:10">
      <c r="B467" s="266" t="s">
        <v>493</v>
      </c>
      <c r="C467" s="267" t="s">
        <v>344</v>
      </c>
      <c r="D467" s="268" t="s">
        <v>174</v>
      </c>
      <c r="E467" s="269" t="s">
        <v>175</v>
      </c>
      <c r="F467" s="273"/>
      <c r="G467" s="274">
        <v>-1000</v>
      </c>
      <c r="H467" s="271">
        <v>-135.44999999999999</v>
      </c>
      <c r="I467" s="272"/>
      <c r="J467" s="206">
        <v>4266</v>
      </c>
    </row>
    <row r="468" spans="2:10">
      <c r="B468" s="266" t="s">
        <v>494</v>
      </c>
      <c r="C468" s="267" t="s">
        <v>372</v>
      </c>
      <c r="D468" s="268" t="s">
        <v>174</v>
      </c>
      <c r="E468" s="269" t="s">
        <v>175</v>
      </c>
      <c r="F468" s="273"/>
      <c r="G468" s="274">
        <v>-8</v>
      </c>
      <c r="H468" s="271">
        <v>-419.37599999999998</v>
      </c>
      <c r="I468" s="272"/>
      <c r="J468" s="206">
        <v>4266</v>
      </c>
    </row>
    <row r="469" spans="2:10">
      <c r="B469" s="266" t="s">
        <v>495</v>
      </c>
      <c r="C469" s="267" t="s">
        <v>376</v>
      </c>
      <c r="D469" s="268" t="s">
        <v>174</v>
      </c>
      <c r="E469" s="269" t="s">
        <v>175</v>
      </c>
      <c r="F469" s="273">
        <v>-32.5</v>
      </c>
      <c r="G469" s="274">
        <v>-5000</v>
      </c>
      <c r="H469" s="271">
        <v>-372.5</v>
      </c>
      <c r="I469" s="272"/>
      <c r="J469" s="206">
        <v>4266</v>
      </c>
    </row>
    <row r="470" spans="2:10">
      <c r="B470" s="266" t="s">
        <v>496</v>
      </c>
      <c r="C470" s="267" t="s">
        <v>497</v>
      </c>
      <c r="D470" s="268" t="s">
        <v>221</v>
      </c>
      <c r="E470" s="269" t="s">
        <v>175</v>
      </c>
      <c r="F470" s="273"/>
      <c r="G470" s="274">
        <v>-2000</v>
      </c>
      <c r="H470" s="271">
        <v>-33.799999999999997</v>
      </c>
      <c r="I470" s="272"/>
      <c r="J470" s="206">
        <v>4266</v>
      </c>
    </row>
    <row r="471" spans="2:10">
      <c r="B471" s="266" t="s">
        <v>498</v>
      </c>
      <c r="C471" s="267" t="s">
        <v>415</v>
      </c>
      <c r="D471" s="268" t="s">
        <v>174</v>
      </c>
      <c r="E471" s="269" t="s">
        <v>196</v>
      </c>
      <c r="F471" s="273"/>
      <c r="G471" s="274">
        <v>-5</v>
      </c>
      <c r="H471" s="271">
        <v>-940</v>
      </c>
      <c r="I471" s="272"/>
      <c r="J471" s="206">
        <v>4266</v>
      </c>
    </row>
    <row r="472" spans="2:10">
      <c r="B472" s="266" t="s">
        <v>499</v>
      </c>
      <c r="C472" s="267" t="s">
        <v>376</v>
      </c>
      <c r="D472" s="268" t="s">
        <v>174</v>
      </c>
      <c r="E472" s="269" t="s">
        <v>175</v>
      </c>
      <c r="F472" s="273"/>
      <c r="G472" s="274">
        <v>-250</v>
      </c>
      <c r="H472" s="271">
        <v>-1750</v>
      </c>
      <c r="I472" s="272"/>
      <c r="J472" s="206">
        <v>4266</v>
      </c>
    </row>
    <row r="473" spans="2:10">
      <c r="B473" s="266" t="s">
        <v>500</v>
      </c>
      <c r="C473" s="267" t="s">
        <v>409</v>
      </c>
      <c r="D473" s="118" t="s">
        <v>174</v>
      </c>
      <c r="E473" s="118" t="s">
        <v>175</v>
      </c>
      <c r="F473" s="273"/>
      <c r="G473" s="274">
        <v>-80</v>
      </c>
      <c r="H473" s="271">
        <v>-320</v>
      </c>
      <c r="I473" s="272"/>
      <c r="J473" s="206">
        <v>4266</v>
      </c>
    </row>
    <row r="474" spans="2:10">
      <c r="B474" s="266" t="s">
        <v>501</v>
      </c>
      <c r="C474" s="267" t="s">
        <v>376</v>
      </c>
      <c r="D474" s="268" t="s">
        <v>174</v>
      </c>
      <c r="E474" s="269" t="s">
        <v>175</v>
      </c>
      <c r="F474" s="273"/>
      <c r="G474" s="274">
        <v>-7</v>
      </c>
      <c r="H474" s="271">
        <v>-117.6</v>
      </c>
      <c r="I474" s="272"/>
      <c r="J474" s="206">
        <v>4266</v>
      </c>
    </row>
    <row r="475" spans="2:10">
      <c r="B475" s="266" t="s">
        <v>502</v>
      </c>
      <c r="C475" s="267" t="s">
        <v>376</v>
      </c>
      <c r="D475" s="268" t="s">
        <v>221</v>
      </c>
      <c r="E475" s="269" t="s">
        <v>175</v>
      </c>
      <c r="F475" s="273"/>
      <c r="G475" s="274">
        <v>-100</v>
      </c>
      <c r="H475" s="271">
        <v>-88.7</v>
      </c>
      <c r="I475" s="272"/>
      <c r="J475" s="206">
        <v>4266</v>
      </c>
    </row>
    <row r="476" spans="2:10">
      <c r="B476" s="266" t="s">
        <v>503</v>
      </c>
      <c r="C476" s="267" t="s">
        <v>504</v>
      </c>
      <c r="D476" s="268" t="s">
        <v>174</v>
      </c>
      <c r="E476" s="269" t="s">
        <v>175</v>
      </c>
      <c r="F476" s="273"/>
      <c r="G476" s="274">
        <v>-1400</v>
      </c>
      <c r="H476" s="271">
        <v>-630</v>
      </c>
      <c r="I476" s="272"/>
      <c r="J476" s="206">
        <v>4266</v>
      </c>
    </row>
    <row r="477" spans="2:10">
      <c r="B477" s="266" t="s">
        <v>505</v>
      </c>
      <c r="C477" s="267" t="s">
        <v>506</v>
      </c>
      <c r="D477" s="268" t="s">
        <v>221</v>
      </c>
      <c r="E477" s="269" t="s">
        <v>175</v>
      </c>
      <c r="F477" s="273"/>
      <c r="G477" s="274">
        <v>-1300</v>
      </c>
      <c r="H477" s="271">
        <v>-24.44</v>
      </c>
      <c r="I477" s="272"/>
      <c r="J477" s="206">
        <v>4266</v>
      </c>
    </row>
    <row r="478" spans="2:10" ht="27">
      <c r="B478" s="266" t="s">
        <v>507</v>
      </c>
      <c r="C478" s="267" t="s">
        <v>286</v>
      </c>
      <c r="D478" s="268" t="s">
        <v>174</v>
      </c>
      <c r="E478" s="269" t="s">
        <v>175</v>
      </c>
      <c r="F478" s="273"/>
      <c r="G478" s="274">
        <v>-70000</v>
      </c>
      <c r="H478" s="271">
        <v>-595</v>
      </c>
      <c r="I478" s="272"/>
      <c r="J478" s="206">
        <v>4266</v>
      </c>
    </row>
    <row r="479" spans="2:10">
      <c r="B479" s="266" t="s">
        <v>508</v>
      </c>
      <c r="C479" s="267" t="s">
        <v>259</v>
      </c>
      <c r="D479" s="268" t="s">
        <v>174</v>
      </c>
      <c r="E479" s="269" t="s">
        <v>175</v>
      </c>
      <c r="F479" s="273"/>
      <c r="G479" s="274">
        <v>-6000</v>
      </c>
      <c r="H479" s="271">
        <v>-1656</v>
      </c>
      <c r="I479" s="272"/>
      <c r="J479" s="206">
        <v>4266</v>
      </c>
    </row>
    <row r="480" spans="2:10">
      <c r="B480" s="266" t="s">
        <v>509</v>
      </c>
      <c r="C480" s="267" t="s">
        <v>510</v>
      </c>
      <c r="D480" s="268" t="s">
        <v>221</v>
      </c>
      <c r="E480" s="269" t="s">
        <v>175</v>
      </c>
      <c r="F480" s="273"/>
      <c r="G480" s="274">
        <v>-2500</v>
      </c>
      <c r="H480" s="271">
        <v>-46</v>
      </c>
      <c r="I480" s="272"/>
      <c r="J480" s="206">
        <v>4266</v>
      </c>
    </row>
    <row r="481" spans="2:10">
      <c r="B481" s="266" t="s">
        <v>511</v>
      </c>
      <c r="C481" s="267" t="s">
        <v>512</v>
      </c>
      <c r="D481" s="268" t="s">
        <v>174</v>
      </c>
      <c r="E481" s="269" t="s">
        <v>175</v>
      </c>
      <c r="F481" s="273"/>
      <c r="G481" s="274">
        <v>-300</v>
      </c>
      <c r="H481" s="271">
        <v>-1621.44</v>
      </c>
      <c r="I481" s="272"/>
      <c r="J481" s="206">
        <v>4266</v>
      </c>
    </row>
    <row r="482" spans="2:10">
      <c r="B482" s="266" t="s">
        <v>513</v>
      </c>
      <c r="C482" s="267" t="s">
        <v>514</v>
      </c>
      <c r="D482" s="268" t="s">
        <v>174</v>
      </c>
      <c r="E482" s="269" t="s">
        <v>175</v>
      </c>
      <c r="F482" s="273"/>
      <c r="G482" s="274">
        <v>-35000</v>
      </c>
      <c r="H482" s="271">
        <v>-1970.5</v>
      </c>
      <c r="I482" s="272"/>
      <c r="J482" s="206">
        <v>4266</v>
      </c>
    </row>
    <row r="483" spans="2:10">
      <c r="B483" s="266" t="s">
        <v>360</v>
      </c>
      <c r="C483" s="267" t="s">
        <v>361</v>
      </c>
      <c r="D483" s="268" t="s">
        <v>221</v>
      </c>
      <c r="E483" s="269" t="s">
        <v>175</v>
      </c>
      <c r="F483" s="273"/>
      <c r="G483" s="274">
        <v>-2500</v>
      </c>
      <c r="H483" s="271">
        <v>-15.75</v>
      </c>
      <c r="I483" s="272"/>
      <c r="J483" s="206">
        <v>4266</v>
      </c>
    </row>
    <row r="484" spans="2:10">
      <c r="B484" s="266" t="s">
        <v>515</v>
      </c>
      <c r="C484" s="267" t="s">
        <v>516</v>
      </c>
      <c r="D484" s="268" t="s">
        <v>174</v>
      </c>
      <c r="E484" s="269" t="s">
        <v>175</v>
      </c>
      <c r="F484" s="273"/>
      <c r="G484" s="274">
        <v>-500</v>
      </c>
      <c r="H484" s="271">
        <v>-372</v>
      </c>
      <c r="I484" s="272"/>
      <c r="J484" s="206">
        <v>4266</v>
      </c>
    </row>
    <row r="485" spans="2:10">
      <c r="B485" s="266" t="s">
        <v>517</v>
      </c>
      <c r="C485" s="267" t="s">
        <v>518</v>
      </c>
      <c r="D485" s="268" t="s">
        <v>221</v>
      </c>
      <c r="E485" s="269" t="s">
        <v>175</v>
      </c>
      <c r="F485" s="273"/>
      <c r="G485" s="274">
        <v>-480</v>
      </c>
      <c r="H485" s="271">
        <v>-29.76</v>
      </c>
      <c r="I485" s="272"/>
      <c r="J485" s="206">
        <v>4266</v>
      </c>
    </row>
    <row r="486" spans="2:10">
      <c r="B486" s="266" t="s">
        <v>519</v>
      </c>
      <c r="C486" s="267" t="s">
        <v>270</v>
      </c>
      <c r="D486" s="268" t="s">
        <v>221</v>
      </c>
      <c r="E486" s="269" t="s">
        <v>175</v>
      </c>
      <c r="F486" s="273"/>
      <c r="G486" s="274">
        <v>-1000</v>
      </c>
      <c r="H486" s="271">
        <v>-54.1</v>
      </c>
      <c r="I486" s="272"/>
      <c r="J486" s="206">
        <v>4266</v>
      </c>
    </row>
    <row r="487" spans="2:10" ht="27">
      <c r="B487" s="266" t="s">
        <v>280</v>
      </c>
      <c r="C487" s="267" t="s">
        <v>281</v>
      </c>
      <c r="D487" s="268" t="s">
        <v>174</v>
      </c>
      <c r="E487" s="269" t="s">
        <v>175</v>
      </c>
      <c r="F487" s="273"/>
      <c r="G487" s="274">
        <v>-100</v>
      </c>
      <c r="H487" s="271">
        <v>-390</v>
      </c>
      <c r="I487" s="272"/>
      <c r="J487" s="206">
        <v>4266</v>
      </c>
    </row>
    <row r="488" spans="2:10">
      <c r="B488" s="266" t="s">
        <v>257</v>
      </c>
      <c r="C488" s="267" t="s">
        <v>258</v>
      </c>
      <c r="D488" s="268" t="s">
        <v>174</v>
      </c>
      <c r="E488" s="269" t="s">
        <v>175</v>
      </c>
      <c r="F488" s="273"/>
      <c r="G488" s="274">
        <v>-1500</v>
      </c>
      <c r="H488" s="271">
        <v>-148.94999999999999</v>
      </c>
      <c r="I488" s="272"/>
      <c r="J488" s="206">
        <v>4266</v>
      </c>
    </row>
    <row r="489" spans="2:10">
      <c r="B489" s="266" t="s">
        <v>520</v>
      </c>
      <c r="C489" s="267" t="s">
        <v>259</v>
      </c>
      <c r="D489" s="268" t="s">
        <v>174</v>
      </c>
      <c r="E489" s="269" t="s">
        <v>175</v>
      </c>
      <c r="F489" s="273"/>
      <c r="G489" s="274">
        <v>-1000</v>
      </c>
      <c r="H489" s="271">
        <v>-2090</v>
      </c>
      <c r="I489" s="272"/>
      <c r="J489" s="206">
        <v>4266</v>
      </c>
    </row>
    <row r="490" spans="2:10">
      <c r="B490" s="266" t="s">
        <v>521</v>
      </c>
      <c r="C490" s="267" t="s">
        <v>522</v>
      </c>
      <c r="D490" s="268" t="s">
        <v>174</v>
      </c>
      <c r="E490" s="269" t="s">
        <v>175</v>
      </c>
      <c r="F490" s="273"/>
      <c r="G490" s="274">
        <v>-2500</v>
      </c>
      <c r="H490" s="271">
        <v>-1225</v>
      </c>
      <c r="I490" s="272"/>
      <c r="J490" s="206">
        <v>4266</v>
      </c>
    </row>
    <row r="491" spans="2:10">
      <c r="B491" s="266" t="s">
        <v>350</v>
      </c>
      <c r="C491" s="267" t="s">
        <v>351</v>
      </c>
      <c r="D491" s="268" t="s">
        <v>221</v>
      </c>
      <c r="E491" s="269" t="s">
        <v>175</v>
      </c>
      <c r="F491" s="273"/>
      <c r="G491" s="274">
        <v>-15</v>
      </c>
      <c r="H491" s="271">
        <v>-48</v>
      </c>
      <c r="I491" s="272"/>
      <c r="J491" s="206">
        <v>4266</v>
      </c>
    </row>
    <row r="492" spans="2:10">
      <c r="B492" s="266" t="s">
        <v>523</v>
      </c>
      <c r="C492" s="267" t="s">
        <v>524</v>
      </c>
      <c r="D492" s="268" t="s">
        <v>174</v>
      </c>
      <c r="E492" s="269" t="s">
        <v>175</v>
      </c>
      <c r="F492" s="273"/>
      <c r="G492" s="274">
        <v>-6000</v>
      </c>
      <c r="H492" s="271">
        <v>-144</v>
      </c>
      <c r="I492" s="272"/>
      <c r="J492" s="206">
        <v>4266</v>
      </c>
    </row>
    <row r="493" spans="2:10">
      <c r="B493" s="266" t="s">
        <v>525</v>
      </c>
      <c r="C493" s="267" t="s">
        <v>526</v>
      </c>
      <c r="D493" s="268" t="s">
        <v>174</v>
      </c>
      <c r="E493" s="269" t="s">
        <v>175</v>
      </c>
      <c r="F493" s="273"/>
      <c r="G493" s="274">
        <v>-650</v>
      </c>
      <c r="H493" s="271">
        <v>-702</v>
      </c>
      <c r="I493" s="272"/>
      <c r="J493" s="206">
        <v>4266</v>
      </c>
    </row>
    <row r="494" spans="2:10" ht="27">
      <c r="B494" s="266" t="s">
        <v>345</v>
      </c>
      <c r="C494" s="267" t="s">
        <v>346</v>
      </c>
      <c r="D494" s="268" t="s">
        <v>174</v>
      </c>
      <c r="E494" s="269" t="s">
        <v>175</v>
      </c>
      <c r="F494" s="273"/>
      <c r="G494" s="274">
        <v>-1000</v>
      </c>
      <c r="H494" s="271">
        <v>-190</v>
      </c>
      <c r="I494" s="272"/>
      <c r="J494" s="206">
        <v>4266</v>
      </c>
    </row>
    <row r="495" spans="2:10">
      <c r="B495" s="266" t="s">
        <v>527</v>
      </c>
      <c r="C495" s="267" t="s">
        <v>528</v>
      </c>
      <c r="D495" s="268" t="s">
        <v>174</v>
      </c>
      <c r="E495" s="269" t="s">
        <v>175</v>
      </c>
      <c r="F495" s="273"/>
      <c r="G495" s="274">
        <v>-80</v>
      </c>
      <c r="H495" s="271">
        <v>-1872</v>
      </c>
      <c r="I495" s="272"/>
      <c r="J495" s="206">
        <v>4266</v>
      </c>
    </row>
    <row r="496" spans="2:10">
      <c r="B496" s="266" t="s">
        <v>529</v>
      </c>
      <c r="C496" s="267" t="s">
        <v>530</v>
      </c>
      <c r="D496" s="268" t="s">
        <v>174</v>
      </c>
      <c r="E496" s="269" t="s">
        <v>175</v>
      </c>
      <c r="F496" s="273"/>
      <c r="G496" s="274">
        <v>-2000</v>
      </c>
      <c r="H496" s="271">
        <v>-1440</v>
      </c>
      <c r="I496" s="272"/>
      <c r="J496" s="206">
        <v>4266</v>
      </c>
    </row>
    <row r="497" spans="2:10">
      <c r="B497" s="266" t="s">
        <v>531</v>
      </c>
      <c r="C497" s="267" t="s">
        <v>294</v>
      </c>
      <c r="D497" s="268" t="s">
        <v>174</v>
      </c>
      <c r="E497" s="269" t="s">
        <v>175</v>
      </c>
      <c r="F497" s="273"/>
      <c r="G497" s="274">
        <v>-500</v>
      </c>
      <c r="H497" s="271">
        <v>-159.5</v>
      </c>
      <c r="I497" s="272"/>
      <c r="J497" s="206">
        <v>4266</v>
      </c>
    </row>
    <row r="498" spans="2:10">
      <c r="B498" s="266" t="s">
        <v>532</v>
      </c>
      <c r="C498" s="267" t="s">
        <v>533</v>
      </c>
      <c r="D498" s="268" t="s">
        <v>174</v>
      </c>
      <c r="E498" s="269" t="s">
        <v>175</v>
      </c>
      <c r="F498" s="273"/>
      <c r="G498" s="274">
        <v>-1000</v>
      </c>
      <c r="H498" s="271">
        <v>-771.47</v>
      </c>
      <c r="I498" s="272"/>
      <c r="J498" s="206">
        <v>4266</v>
      </c>
    </row>
    <row r="499" spans="2:10">
      <c r="B499" s="266" t="s">
        <v>265</v>
      </c>
      <c r="C499" s="267" t="s">
        <v>266</v>
      </c>
      <c r="D499" s="268" t="s">
        <v>174</v>
      </c>
      <c r="E499" s="269" t="s">
        <v>194</v>
      </c>
      <c r="F499" s="273"/>
      <c r="G499" s="274">
        <v>-300</v>
      </c>
      <c r="H499" s="271">
        <v>-299.75099999999998</v>
      </c>
      <c r="I499" s="272"/>
      <c r="J499" s="206">
        <v>4266</v>
      </c>
    </row>
    <row r="500" spans="2:10">
      <c r="B500" s="266" t="s">
        <v>534</v>
      </c>
      <c r="C500" s="267" t="s">
        <v>535</v>
      </c>
      <c r="D500" s="268" t="s">
        <v>174</v>
      </c>
      <c r="E500" s="269" t="s">
        <v>175</v>
      </c>
      <c r="F500" s="273"/>
      <c r="G500" s="274">
        <v>-200</v>
      </c>
      <c r="H500" s="271">
        <v>-360</v>
      </c>
      <c r="I500" s="272"/>
      <c r="J500" s="206">
        <v>4266</v>
      </c>
    </row>
    <row r="501" spans="2:10">
      <c r="B501" s="266" t="s">
        <v>267</v>
      </c>
      <c r="C501" s="267" t="s">
        <v>268</v>
      </c>
      <c r="D501" s="268" t="s">
        <v>174</v>
      </c>
      <c r="E501" s="269" t="s">
        <v>175</v>
      </c>
      <c r="F501" s="273"/>
      <c r="G501" s="274">
        <v>-6789</v>
      </c>
      <c r="H501" s="271">
        <v>-264.77100000000002</v>
      </c>
      <c r="I501" s="272"/>
      <c r="J501" s="206">
        <v>4266</v>
      </c>
    </row>
    <row r="502" spans="2:10">
      <c r="B502" s="266" t="s">
        <v>290</v>
      </c>
      <c r="C502" s="267" t="s">
        <v>291</v>
      </c>
      <c r="D502" s="268" t="s">
        <v>174</v>
      </c>
      <c r="E502" s="269" t="s">
        <v>175</v>
      </c>
      <c r="F502" s="273"/>
      <c r="G502" s="274">
        <v>-1000</v>
      </c>
      <c r="H502" s="271">
        <v>-678</v>
      </c>
      <c r="I502" s="272"/>
      <c r="J502" s="206">
        <v>4266</v>
      </c>
    </row>
    <row r="503" spans="2:10">
      <c r="B503" s="266" t="s">
        <v>536</v>
      </c>
      <c r="C503" s="267" t="s">
        <v>537</v>
      </c>
      <c r="D503" s="268" t="s">
        <v>174</v>
      </c>
      <c r="E503" s="269" t="s">
        <v>175</v>
      </c>
      <c r="F503" s="273"/>
      <c r="G503" s="274">
        <v>-2000</v>
      </c>
      <c r="H503" s="271">
        <v>-127.8</v>
      </c>
      <c r="I503" s="272"/>
      <c r="J503" s="206">
        <v>4266</v>
      </c>
    </row>
    <row r="504" spans="2:10">
      <c r="B504" s="266" t="s">
        <v>538</v>
      </c>
      <c r="C504" s="267" t="s">
        <v>269</v>
      </c>
      <c r="D504" s="268" t="s">
        <v>174</v>
      </c>
      <c r="E504" s="269" t="s">
        <v>175</v>
      </c>
      <c r="F504" s="273"/>
      <c r="G504" s="274">
        <v>-12000</v>
      </c>
      <c r="H504" s="271">
        <v>-792</v>
      </c>
      <c r="I504" s="272"/>
      <c r="J504" s="206">
        <v>4266</v>
      </c>
    </row>
    <row r="505" spans="2:10">
      <c r="B505" s="266" t="s">
        <v>539</v>
      </c>
      <c r="C505" s="267" t="s">
        <v>540</v>
      </c>
      <c r="D505" s="268" t="s">
        <v>174</v>
      </c>
      <c r="E505" s="269" t="s">
        <v>175</v>
      </c>
      <c r="F505" s="273"/>
      <c r="G505" s="274">
        <v>-900</v>
      </c>
      <c r="H505" s="271">
        <v>-154.08000000000001</v>
      </c>
      <c r="I505" s="272"/>
      <c r="J505" s="206">
        <v>4266</v>
      </c>
    </row>
    <row r="506" spans="2:10">
      <c r="B506" s="266" t="s">
        <v>541</v>
      </c>
      <c r="C506" s="267" t="s">
        <v>528</v>
      </c>
      <c r="D506" s="268" t="s">
        <v>174</v>
      </c>
      <c r="E506" s="269" t="s">
        <v>175</v>
      </c>
      <c r="F506" s="273"/>
      <c r="G506" s="274">
        <v>-100</v>
      </c>
      <c r="H506" s="271">
        <v>-1850.0400000000002</v>
      </c>
      <c r="I506" s="272"/>
      <c r="J506" s="206">
        <v>4266</v>
      </c>
    </row>
    <row r="507" spans="2:10">
      <c r="B507" s="266" t="s">
        <v>542</v>
      </c>
      <c r="C507" s="267" t="s">
        <v>518</v>
      </c>
      <c r="D507" s="268" t="s">
        <v>174</v>
      </c>
      <c r="E507" s="269" t="s">
        <v>175</v>
      </c>
      <c r="F507" s="273"/>
      <c r="G507" s="274">
        <v>-5500</v>
      </c>
      <c r="H507" s="271">
        <v>-468.6</v>
      </c>
      <c r="I507" s="272"/>
      <c r="J507" s="206">
        <v>4266</v>
      </c>
    </row>
    <row r="508" spans="2:10">
      <c r="B508" s="266" t="s">
        <v>292</v>
      </c>
      <c r="C508" s="267" t="s">
        <v>293</v>
      </c>
      <c r="D508" s="268" t="s">
        <v>174</v>
      </c>
      <c r="E508" s="269" t="s">
        <v>175</v>
      </c>
      <c r="F508" s="273"/>
      <c r="G508" s="274">
        <v>-30000</v>
      </c>
      <c r="H508" s="271">
        <v>-2004</v>
      </c>
      <c r="I508" s="272"/>
      <c r="J508" s="206">
        <v>4266</v>
      </c>
    </row>
    <row r="509" spans="2:10">
      <c r="B509" s="266" t="s">
        <v>543</v>
      </c>
      <c r="C509" s="267" t="s">
        <v>544</v>
      </c>
      <c r="D509" s="268" t="s">
        <v>174</v>
      </c>
      <c r="E509" s="269" t="s">
        <v>175</v>
      </c>
      <c r="F509" s="273"/>
      <c r="G509" s="274">
        <v>-2500</v>
      </c>
      <c r="H509" s="271">
        <v>-862.5</v>
      </c>
      <c r="I509" s="272"/>
      <c r="J509" s="206">
        <v>4266</v>
      </c>
    </row>
    <row r="510" spans="2:10">
      <c r="B510" s="266" t="s">
        <v>545</v>
      </c>
      <c r="C510" s="267" t="s">
        <v>546</v>
      </c>
      <c r="D510" s="268" t="s">
        <v>174</v>
      </c>
      <c r="E510" s="269" t="s">
        <v>175</v>
      </c>
      <c r="F510" s="273"/>
      <c r="G510" s="274">
        <v>-1100</v>
      </c>
      <c r="H510" s="271">
        <v>-236.5</v>
      </c>
      <c r="I510" s="272"/>
      <c r="J510" s="206">
        <v>4266</v>
      </c>
    </row>
    <row r="511" spans="2:10" ht="27">
      <c r="B511" s="266" t="s">
        <v>547</v>
      </c>
      <c r="C511" s="267" t="s">
        <v>548</v>
      </c>
      <c r="D511" s="268" t="s">
        <v>174</v>
      </c>
      <c r="E511" s="269" t="s">
        <v>175</v>
      </c>
      <c r="F511" s="273"/>
      <c r="G511" s="274">
        <v>-10000</v>
      </c>
      <c r="H511" s="271">
        <v>-6000</v>
      </c>
      <c r="I511" s="272"/>
      <c r="J511" s="206">
        <v>4266</v>
      </c>
    </row>
    <row r="512" spans="2:10">
      <c r="B512" s="266" t="s">
        <v>358</v>
      </c>
      <c r="C512" s="267" t="s">
        <v>359</v>
      </c>
      <c r="D512" s="268" t="s">
        <v>174</v>
      </c>
      <c r="E512" s="269" t="s">
        <v>175</v>
      </c>
      <c r="F512" s="273"/>
      <c r="G512" s="274">
        <v>-1700</v>
      </c>
      <c r="H512" s="271">
        <v>-168.3</v>
      </c>
      <c r="I512" s="272"/>
      <c r="J512" s="206">
        <v>4266</v>
      </c>
    </row>
    <row r="513" spans="2:10">
      <c r="B513" s="266" t="s">
        <v>549</v>
      </c>
      <c r="C513" s="267" t="s">
        <v>260</v>
      </c>
      <c r="D513" s="268" t="s">
        <v>174</v>
      </c>
      <c r="E513" s="269" t="s">
        <v>194</v>
      </c>
      <c r="F513" s="273"/>
      <c r="G513" s="274">
        <v>-1500</v>
      </c>
      <c r="H513" s="271">
        <v>-1410</v>
      </c>
      <c r="I513" s="272"/>
      <c r="J513" s="206">
        <v>4266</v>
      </c>
    </row>
    <row r="514" spans="2:10">
      <c r="B514" s="266" t="s">
        <v>550</v>
      </c>
      <c r="C514" s="267" t="s">
        <v>351</v>
      </c>
      <c r="D514" s="268" t="s">
        <v>174</v>
      </c>
      <c r="E514" s="269" t="s">
        <v>175</v>
      </c>
      <c r="F514" s="273"/>
      <c r="G514" s="274">
        <v>-15</v>
      </c>
      <c r="H514" s="271">
        <v>-48</v>
      </c>
      <c r="I514" s="272"/>
      <c r="J514" s="206">
        <v>4266</v>
      </c>
    </row>
    <row r="515" spans="2:10" ht="27">
      <c r="B515" s="266" t="s">
        <v>551</v>
      </c>
      <c r="C515" s="267" t="s">
        <v>552</v>
      </c>
      <c r="D515" s="268" t="s">
        <v>174</v>
      </c>
      <c r="E515" s="269" t="s">
        <v>175</v>
      </c>
      <c r="F515" s="273"/>
      <c r="G515" s="274">
        <v>-20000</v>
      </c>
      <c r="H515" s="271">
        <v>-498</v>
      </c>
      <c r="I515" s="272"/>
      <c r="J515" s="206">
        <v>4266</v>
      </c>
    </row>
    <row r="516" spans="2:10">
      <c r="B516" s="266" t="s">
        <v>553</v>
      </c>
      <c r="C516" s="267" t="s">
        <v>522</v>
      </c>
      <c r="D516" s="268" t="s">
        <v>174</v>
      </c>
      <c r="E516" s="269" t="s">
        <v>175</v>
      </c>
      <c r="F516" s="273"/>
      <c r="G516" s="274">
        <v>-151</v>
      </c>
      <c r="H516" s="271">
        <v>-76.707999999999998</v>
      </c>
      <c r="I516" s="272"/>
      <c r="J516" s="206">
        <v>4266</v>
      </c>
    </row>
    <row r="517" spans="2:10" ht="27">
      <c r="B517" s="266" t="s">
        <v>554</v>
      </c>
      <c r="C517" s="267" t="s">
        <v>555</v>
      </c>
      <c r="D517" s="268" t="s">
        <v>174</v>
      </c>
      <c r="E517" s="269" t="s">
        <v>175</v>
      </c>
      <c r="F517" s="273"/>
      <c r="G517" s="274">
        <v>-800</v>
      </c>
      <c r="H517" s="271">
        <v>-583.20000000000005</v>
      </c>
      <c r="I517" s="272"/>
      <c r="J517" s="206">
        <v>4266</v>
      </c>
    </row>
    <row r="518" spans="2:10" ht="27">
      <c r="B518" s="266" t="s">
        <v>556</v>
      </c>
      <c r="C518" s="267" t="s">
        <v>557</v>
      </c>
      <c r="D518" s="268" t="s">
        <v>174</v>
      </c>
      <c r="E518" s="269" t="s">
        <v>175</v>
      </c>
      <c r="F518" s="273"/>
      <c r="G518" s="274">
        <v>-400</v>
      </c>
      <c r="H518" s="271">
        <v>-280.32</v>
      </c>
      <c r="I518" s="272"/>
      <c r="J518" s="206">
        <v>4266</v>
      </c>
    </row>
    <row r="519" spans="2:10">
      <c r="B519" s="266" t="s">
        <v>558</v>
      </c>
      <c r="C519" s="267" t="s">
        <v>559</v>
      </c>
      <c r="D519" s="268" t="s">
        <v>174</v>
      </c>
      <c r="E519" s="269" t="s">
        <v>175</v>
      </c>
      <c r="F519" s="273"/>
      <c r="G519" s="274">
        <v>-100</v>
      </c>
      <c r="H519" s="271">
        <v>-435</v>
      </c>
      <c r="I519" s="272"/>
      <c r="J519" s="206">
        <v>4266</v>
      </c>
    </row>
    <row r="520" spans="2:10">
      <c r="B520" s="266" t="s">
        <v>560</v>
      </c>
      <c r="C520" s="267" t="s">
        <v>561</v>
      </c>
      <c r="D520" s="268" t="s">
        <v>174</v>
      </c>
      <c r="E520" s="269" t="s">
        <v>175</v>
      </c>
      <c r="F520" s="273"/>
      <c r="G520" s="274">
        <v>-80</v>
      </c>
      <c r="H520" s="271">
        <v>-109.55200000000001</v>
      </c>
      <c r="I520" s="272"/>
      <c r="J520" s="206">
        <v>4266</v>
      </c>
    </row>
    <row r="521" spans="2:10" ht="27">
      <c r="B521" s="266" t="s">
        <v>349</v>
      </c>
      <c r="C521" s="267" t="s">
        <v>289</v>
      </c>
      <c r="D521" s="268" t="s">
        <v>174</v>
      </c>
      <c r="E521" s="269" t="s">
        <v>175</v>
      </c>
      <c r="F521" s="273"/>
      <c r="G521" s="274">
        <v>-30000</v>
      </c>
      <c r="H521" s="271">
        <v>-297</v>
      </c>
      <c r="I521" s="272"/>
      <c r="J521" s="206">
        <v>4266</v>
      </c>
    </row>
    <row r="522" spans="2:10">
      <c r="B522" s="266" t="s">
        <v>347</v>
      </c>
      <c r="C522" s="267" t="s">
        <v>348</v>
      </c>
      <c r="D522" s="268" t="s">
        <v>174</v>
      </c>
      <c r="E522" s="269" t="s">
        <v>175</v>
      </c>
      <c r="F522" s="273"/>
      <c r="G522" s="274">
        <v>-2300</v>
      </c>
      <c r="H522" s="271">
        <v>-414</v>
      </c>
      <c r="I522" s="272"/>
      <c r="J522" s="206">
        <v>4266</v>
      </c>
    </row>
    <row r="523" spans="2:10">
      <c r="B523" s="266" t="s">
        <v>562</v>
      </c>
      <c r="C523" s="267" t="s">
        <v>563</v>
      </c>
      <c r="D523" s="268" t="s">
        <v>221</v>
      </c>
      <c r="E523" s="269" t="s">
        <v>175</v>
      </c>
      <c r="F523" s="273"/>
      <c r="G523" s="274">
        <v>-25</v>
      </c>
      <c r="H523" s="271">
        <v>-8.2645</v>
      </c>
      <c r="I523" s="272"/>
      <c r="J523" s="206">
        <v>4266</v>
      </c>
    </row>
    <row r="524" spans="2:10">
      <c r="B524" s="266" t="s">
        <v>564</v>
      </c>
      <c r="C524" s="267" t="s">
        <v>526</v>
      </c>
      <c r="D524" s="268" t="s">
        <v>174</v>
      </c>
      <c r="E524" s="269" t="s">
        <v>175</v>
      </c>
      <c r="F524" s="273"/>
      <c r="G524" s="274">
        <v>-200</v>
      </c>
      <c r="H524" s="271">
        <v>-181.2</v>
      </c>
      <c r="I524" s="272"/>
      <c r="J524" s="206">
        <v>4266</v>
      </c>
    </row>
    <row r="525" spans="2:10" ht="27">
      <c r="B525" s="266" t="s">
        <v>261</v>
      </c>
      <c r="C525" s="267" t="s">
        <v>262</v>
      </c>
      <c r="D525" s="268" t="s">
        <v>174</v>
      </c>
      <c r="E525" s="269" t="s">
        <v>175</v>
      </c>
      <c r="F525" s="273"/>
      <c r="G525" s="274">
        <v>-1100</v>
      </c>
      <c r="H525" s="271">
        <v>-199.65</v>
      </c>
      <c r="I525" s="272"/>
      <c r="J525" s="206">
        <v>4266</v>
      </c>
    </row>
    <row r="526" spans="2:10">
      <c r="B526" s="266" t="s">
        <v>565</v>
      </c>
      <c r="C526" s="267" t="s">
        <v>566</v>
      </c>
      <c r="D526" s="268" t="s">
        <v>174</v>
      </c>
      <c r="E526" s="269" t="s">
        <v>175</v>
      </c>
      <c r="F526" s="273"/>
      <c r="G526" s="274">
        <v>-400</v>
      </c>
      <c r="H526" s="271">
        <v>-236</v>
      </c>
      <c r="I526" s="272"/>
      <c r="J526" s="206">
        <v>4266</v>
      </c>
    </row>
    <row r="527" spans="2:10">
      <c r="B527" s="266" t="s">
        <v>567</v>
      </c>
      <c r="C527" s="267" t="s">
        <v>568</v>
      </c>
      <c r="D527" s="268" t="s">
        <v>174</v>
      </c>
      <c r="E527" s="269" t="s">
        <v>175</v>
      </c>
      <c r="F527" s="273"/>
      <c r="G527" s="274">
        <v>-120</v>
      </c>
      <c r="H527" s="271">
        <v>-108.12</v>
      </c>
      <c r="I527" s="272"/>
      <c r="J527" s="206">
        <v>4266</v>
      </c>
    </row>
    <row r="528" spans="2:10" ht="40.5">
      <c r="B528" s="266" t="s">
        <v>295</v>
      </c>
      <c r="C528" s="267" t="s">
        <v>296</v>
      </c>
      <c r="D528" s="268" t="s">
        <v>174</v>
      </c>
      <c r="E528" s="269" t="s">
        <v>175</v>
      </c>
      <c r="F528" s="273"/>
      <c r="G528" s="274">
        <v>-310</v>
      </c>
      <c r="H528" s="271">
        <v>-961</v>
      </c>
      <c r="I528" s="272"/>
      <c r="J528" s="206">
        <v>4266</v>
      </c>
    </row>
    <row r="529" spans="2:10">
      <c r="B529" s="266" t="s">
        <v>569</v>
      </c>
      <c r="C529" s="267" t="s">
        <v>570</v>
      </c>
      <c r="D529" s="268" t="s">
        <v>221</v>
      </c>
      <c r="E529" s="269" t="s">
        <v>175</v>
      </c>
      <c r="F529" s="273"/>
      <c r="G529" s="274">
        <v>-1000</v>
      </c>
      <c r="H529" s="271">
        <v>-8.5</v>
      </c>
      <c r="I529" s="272"/>
      <c r="J529" s="206">
        <v>4266</v>
      </c>
    </row>
    <row r="530" spans="2:10">
      <c r="B530" s="266" t="s">
        <v>571</v>
      </c>
      <c r="C530" s="267" t="s">
        <v>572</v>
      </c>
      <c r="D530" s="268" t="s">
        <v>174</v>
      </c>
      <c r="E530" s="269" t="s">
        <v>175</v>
      </c>
      <c r="F530" s="273"/>
      <c r="G530" s="274">
        <v>-400</v>
      </c>
      <c r="H530" s="271">
        <v>-196.8</v>
      </c>
      <c r="I530" s="272"/>
      <c r="J530" s="206">
        <v>4266</v>
      </c>
    </row>
    <row r="531" spans="2:10">
      <c r="B531" s="266" t="s">
        <v>573</v>
      </c>
      <c r="C531" s="267" t="s">
        <v>574</v>
      </c>
      <c r="D531" s="268" t="s">
        <v>221</v>
      </c>
      <c r="E531" s="269" t="s">
        <v>175</v>
      </c>
      <c r="F531" s="273"/>
      <c r="G531" s="274">
        <v>-1200</v>
      </c>
      <c r="H531" s="271">
        <v>-3.72</v>
      </c>
      <c r="I531" s="272"/>
      <c r="J531" s="206">
        <v>4266</v>
      </c>
    </row>
    <row r="532" spans="2:10">
      <c r="B532" s="266" t="s">
        <v>575</v>
      </c>
      <c r="C532" s="267" t="s">
        <v>285</v>
      </c>
      <c r="D532" s="268" t="s">
        <v>174</v>
      </c>
      <c r="E532" s="269" t="s">
        <v>175</v>
      </c>
      <c r="F532" s="273"/>
      <c r="G532" s="274">
        <v>-1300</v>
      </c>
      <c r="H532" s="271">
        <v>-2548</v>
      </c>
      <c r="I532" s="272"/>
      <c r="J532" s="206">
        <v>4266</v>
      </c>
    </row>
    <row r="533" spans="2:10">
      <c r="B533" s="266" t="s">
        <v>576</v>
      </c>
      <c r="C533" s="267" t="s">
        <v>259</v>
      </c>
      <c r="D533" s="268" t="s">
        <v>174</v>
      </c>
      <c r="E533" s="269" t="s">
        <v>175</v>
      </c>
      <c r="F533" s="273"/>
      <c r="G533" s="274">
        <v>-1000</v>
      </c>
      <c r="H533" s="271">
        <v>-882</v>
      </c>
      <c r="I533" s="272"/>
      <c r="J533" s="206">
        <v>4266</v>
      </c>
    </row>
    <row r="534" spans="2:10">
      <c r="B534" s="266" t="s">
        <v>577</v>
      </c>
      <c r="C534" s="267" t="s">
        <v>270</v>
      </c>
      <c r="D534" s="268" t="s">
        <v>221</v>
      </c>
      <c r="E534" s="269" t="s">
        <v>175</v>
      </c>
      <c r="F534" s="273"/>
      <c r="G534" s="274">
        <v>-50</v>
      </c>
      <c r="H534" s="271">
        <v>-90</v>
      </c>
      <c r="I534" s="272"/>
      <c r="J534" s="206">
        <v>4266</v>
      </c>
    </row>
    <row r="535" spans="2:10">
      <c r="B535" s="266" t="s">
        <v>578</v>
      </c>
      <c r="C535" s="267" t="s">
        <v>348</v>
      </c>
      <c r="D535" s="268" t="s">
        <v>174</v>
      </c>
      <c r="E535" s="269" t="s">
        <v>175</v>
      </c>
      <c r="F535" s="273"/>
      <c r="G535" s="274">
        <v>-500</v>
      </c>
      <c r="H535" s="275">
        <v>-501</v>
      </c>
      <c r="I535" s="272"/>
      <c r="J535" s="206">
        <v>4266</v>
      </c>
    </row>
    <row r="536" spans="2:10">
      <c r="B536" s="266" t="s">
        <v>579</v>
      </c>
      <c r="C536" s="267" t="s">
        <v>580</v>
      </c>
      <c r="D536" s="268" t="s">
        <v>221</v>
      </c>
      <c r="E536" s="269" t="s">
        <v>175</v>
      </c>
      <c r="F536" s="273"/>
      <c r="G536" s="274">
        <v>-500</v>
      </c>
      <c r="H536" s="271">
        <v>-96.8</v>
      </c>
      <c r="I536" s="272"/>
      <c r="J536" s="206">
        <v>4266</v>
      </c>
    </row>
    <row r="537" spans="2:10">
      <c r="B537" s="266" t="s">
        <v>581</v>
      </c>
      <c r="C537" s="267" t="s">
        <v>582</v>
      </c>
      <c r="D537" s="268" t="s">
        <v>174</v>
      </c>
      <c r="E537" s="269" t="s">
        <v>175</v>
      </c>
      <c r="F537" s="273"/>
      <c r="G537" s="274">
        <v>-1500</v>
      </c>
      <c r="H537" s="271">
        <v>-16.5</v>
      </c>
      <c r="I537" s="272"/>
      <c r="J537" s="206">
        <v>4266</v>
      </c>
    </row>
    <row r="538" spans="2:10">
      <c r="B538" s="266" t="s">
        <v>583</v>
      </c>
      <c r="C538" s="267" t="s">
        <v>584</v>
      </c>
      <c r="D538" s="268" t="s">
        <v>174</v>
      </c>
      <c r="E538" s="269" t="s">
        <v>175</v>
      </c>
      <c r="F538" s="273"/>
      <c r="G538" s="274">
        <v>-300</v>
      </c>
      <c r="H538" s="271">
        <v>-1004.7</v>
      </c>
      <c r="I538" s="272"/>
      <c r="J538" s="206">
        <v>4266</v>
      </c>
    </row>
    <row r="539" spans="2:10">
      <c r="B539" s="266" t="s">
        <v>585</v>
      </c>
      <c r="C539" s="267" t="s">
        <v>586</v>
      </c>
      <c r="D539" s="268" t="s">
        <v>174</v>
      </c>
      <c r="E539" s="269" t="s">
        <v>194</v>
      </c>
      <c r="F539" s="273">
        <v>-39.799999999999955</v>
      </c>
      <c r="G539" s="274">
        <v>-1000</v>
      </c>
      <c r="H539" s="271">
        <v>-1419.6</v>
      </c>
      <c r="I539" s="272"/>
      <c r="J539" s="206">
        <v>4266</v>
      </c>
    </row>
    <row r="540" spans="2:10" ht="27">
      <c r="B540" s="266" t="s">
        <v>587</v>
      </c>
      <c r="C540" s="267" t="s">
        <v>588</v>
      </c>
      <c r="D540" s="268" t="s">
        <v>174</v>
      </c>
      <c r="E540" s="269" t="s">
        <v>175</v>
      </c>
      <c r="F540" s="273"/>
      <c r="G540" s="274">
        <v>-35000</v>
      </c>
      <c r="H540" s="271">
        <v>-4970</v>
      </c>
      <c r="I540" s="272"/>
      <c r="J540" s="206">
        <v>4266</v>
      </c>
    </row>
    <row r="541" spans="2:10">
      <c r="B541" s="266" t="s">
        <v>589</v>
      </c>
      <c r="C541" s="267" t="s">
        <v>590</v>
      </c>
      <c r="D541" s="268" t="s">
        <v>174</v>
      </c>
      <c r="E541" s="269" t="s">
        <v>175</v>
      </c>
      <c r="F541" s="273"/>
      <c r="G541" s="274">
        <v>-200</v>
      </c>
      <c r="H541" s="271">
        <v>-207.506</v>
      </c>
      <c r="I541" s="272"/>
      <c r="J541" s="206">
        <v>4266</v>
      </c>
    </row>
    <row r="542" spans="2:10">
      <c r="B542" s="266" t="s">
        <v>591</v>
      </c>
      <c r="C542" s="267" t="s">
        <v>592</v>
      </c>
      <c r="D542" s="268" t="s">
        <v>221</v>
      </c>
      <c r="E542" s="269" t="s">
        <v>175</v>
      </c>
      <c r="F542" s="273"/>
      <c r="G542" s="274">
        <v>-800</v>
      </c>
      <c r="H542" s="271">
        <v>-6.24</v>
      </c>
      <c r="I542" s="272"/>
      <c r="J542" s="206">
        <v>4266</v>
      </c>
    </row>
    <row r="543" spans="2:10">
      <c r="B543" s="266" t="s">
        <v>593</v>
      </c>
      <c r="C543" s="267" t="s">
        <v>594</v>
      </c>
      <c r="D543" s="268" t="s">
        <v>221</v>
      </c>
      <c r="E543" s="269" t="s">
        <v>175</v>
      </c>
      <c r="F543" s="273"/>
      <c r="G543" s="274">
        <v>-600</v>
      </c>
      <c r="H543" s="271">
        <v>-8.1</v>
      </c>
      <c r="I543" s="272"/>
      <c r="J543" s="206">
        <v>4266</v>
      </c>
    </row>
    <row r="544" spans="2:10">
      <c r="B544" s="266" t="s">
        <v>595</v>
      </c>
      <c r="C544" s="267" t="s">
        <v>596</v>
      </c>
      <c r="D544" s="268" t="s">
        <v>221</v>
      </c>
      <c r="E544" s="269" t="s">
        <v>175</v>
      </c>
      <c r="F544" s="273"/>
      <c r="G544" s="274">
        <v>-1500</v>
      </c>
      <c r="H544" s="271">
        <v>-18</v>
      </c>
      <c r="I544" s="272"/>
      <c r="J544" s="206">
        <v>4266</v>
      </c>
    </row>
    <row r="545" spans="2:10">
      <c r="B545" s="266" t="s">
        <v>597</v>
      </c>
      <c r="C545" s="267" t="s">
        <v>598</v>
      </c>
      <c r="D545" s="268" t="s">
        <v>174</v>
      </c>
      <c r="E545" s="269" t="s">
        <v>175</v>
      </c>
      <c r="F545" s="273"/>
      <c r="G545" s="274">
        <v>-80</v>
      </c>
      <c r="H545" s="271">
        <v>-164.6464</v>
      </c>
      <c r="I545" s="272"/>
      <c r="J545" s="206">
        <v>4266</v>
      </c>
    </row>
    <row r="546" spans="2:10" ht="27">
      <c r="B546" s="266" t="s">
        <v>287</v>
      </c>
      <c r="C546" s="267" t="s">
        <v>286</v>
      </c>
      <c r="D546" s="268" t="s">
        <v>174</v>
      </c>
      <c r="E546" s="269" t="s">
        <v>175</v>
      </c>
      <c r="F546" s="273"/>
      <c r="G546" s="274">
        <v>-25000</v>
      </c>
      <c r="H546" s="271">
        <v>-900</v>
      </c>
      <c r="I546" s="272"/>
      <c r="J546" s="206">
        <v>4266</v>
      </c>
    </row>
    <row r="547" spans="2:10">
      <c r="B547" s="266" t="s">
        <v>599</v>
      </c>
      <c r="C547" s="267" t="s">
        <v>600</v>
      </c>
      <c r="D547" s="268" t="s">
        <v>174</v>
      </c>
      <c r="E547" s="269" t="s">
        <v>175</v>
      </c>
      <c r="F547" s="273"/>
      <c r="G547" s="274">
        <v>-8000</v>
      </c>
      <c r="H547" s="271">
        <v>-3630.4</v>
      </c>
      <c r="I547" s="272"/>
      <c r="J547" s="206">
        <v>4266</v>
      </c>
    </row>
    <row r="548" spans="2:10">
      <c r="B548" s="266" t="s">
        <v>601</v>
      </c>
      <c r="C548" s="267" t="s">
        <v>602</v>
      </c>
      <c r="D548" s="268" t="s">
        <v>174</v>
      </c>
      <c r="E548" s="269" t="s">
        <v>175</v>
      </c>
      <c r="F548" s="273"/>
      <c r="G548" s="274">
        <v>-60000</v>
      </c>
      <c r="H548" s="271">
        <v>-154.80000000000001</v>
      </c>
      <c r="I548" s="272"/>
      <c r="J548" s="206">
        <v>4266</v>
      </c>
    </row>
    <row r="549" spans="2:10">
      <c r="B549" s="266" t="s">
        <v>603</v>
      </c>
      <c r="C549" s="267" t="s">
        <v>506</v>
      </c>
      <c r="D549" s="268" t="s">
        <v>174</v>
      </c>
      <c r="E549" s="269" t="s">
        <v>175</v>
      </c>
      <c r="F549" s="273"/>
      <c r="G549" s="274">
        <v>-1500</v>
      </c>
      <c r="H549" s="271">
        <v>-28.2</v>
      </c>
      <c r="I549" s="272"/>
      <c r="J549" s="206">
        <v>4266</v>
      </c>
    </row>
    <row r="550" spans="2:10" ht="27">
      <c r="B550" s="266" t="s">
        <v>604</v>
      </c>
      <c r="C550" s="267" t="s">
        <v>605</v>
      </c>
      <c r="D550" s="268" t="s">
        <v>174</v>
      </c>
      <c r="E550" s="269" t="s">
        <v>175</v>
      </c>
      <c r="F550" s="273"/>
      <c r="G550" s="274">
        <v>-1000</v>
      </c>
      <c r="H550" s="271">
        <v>-414</v>
      </c>
      <c r="I550" s="272"/>
      <c r="J550" s="206">
        <v>4266</v>
      </c>
    </row>
    <row r="551" spans="2:10">
      <c r="B551" s="266" t="s">
        <v>263</v>
      </c>
      <c r="C551" s="267" t="s">
        <v>264</v>
      </c>
      <c r="D551" s="268" t="s">
        <v>174</v>
      </c>
      <c r="E551" s="269" t="s">
        <v>175</v>
      </c>
      <c r="F551" s="273"/>
      <c r="G551" s="274">
        <v>-5000</v>
      </c>
      <c r="H551" s="271">
        <v>-1067</v>
      </c>
      <c r="I551" s="272"/>
      <c r="J551" s="206">
        <v>4266</v>
      </c>
    </row>
    <row r="552" spans="2:10">
      <c r="B552" s="266" t="s">
        <v>606</v>
      </c>
      <c r="C552" s="267" t="s">
        <v>512</v>
      </c>
      <c r="D552" s="268" t="s">
        <v>174</v>
      </c>
      <c r="E552" s="269" t="s">
        <v>175</v>
      </c>
      <c r="F552" s="273"/>
      <c r="G552" s="274">
        <v>-9000</v>
      </c>
      <c r="H552" s="271">
        <v>-367.2</v>
      </c>
      <c r="I552" s="272"/>
      <c r="J552" s="206">
        <v>4266</v>
      </c>
    </row>
    <row r="553" spans="2:10">
      <c r="B553" s="266" t="s">
        <v>607</v>
      </c>
      <c r="C553" s="267" t="s">
        <v>608</v>
      </c>
      <c r="D553" s="268" t="s">
        <v>221</v>
      </c>
      <c r="E553" s="269" t="s">
        <v>175</v>
      </c>
      <c r="F553" s="273"/>
      <c r="G553" s="274">
        <v>-6994</v>
      </c>
      <c r="H553" s="271">
        <v>-69.94</v>
      </c>
      <c r="I553" s="272"/>
      <c r="J553" s="206">
        <v>4266</v>
      </c>
    </row>
    <row r="554" spans="2:10">
      <c r="B554" s="266" t="s">
        <v>609</v>
      </c>
      <c r="C554" s="267" t="s">
        <v>518</v>
      </c>
      <c r="D554" s="268" t="s">
        <v>174</v>
      </c>
      <c r="E554" s="269" t="s">
        <v>175</v>
      </c>
      <c r="F554" s="273"/>
      <c r="G554" s="274">
        <v>-150</v>
      </c>
      <c r="H554" s="271">
        <v>-435</v>
      </c>
      <c r="I554" s="272"/>
      <c r="J554" s="206">
        <v>4266</v>
      </c>
    </row>
    <row r="555" spans="2:10">
      <c r="B555" s="266" t="s">
        <v>610</v>
      </c>
      <c r="C555" s="267" t="s">
        <v>611</v>
      </c>
      <c r="D555" s="268" t="s">
        <v>174</v>
      </c>
      <c r="E555" s="269" t="s">
        <v>175</v>
      </c>
      <c r="F555" s="273"/>
      <c r="G555" s="274">
        <v>-3700</v>
      </c>
      <c r="H555" s="271">
        <v>-225.7</v>
      </c>
      <c r="I555" s="272"/>
      <c r="J555" s="206">
        <v>4266</v>
      </c>
    </row>
    <row r="556" spans="2:10" ht="27">
      <c r="B556" s="266" t="s">
        <v>612</v>
      </c>
      <c r="C556" s="267" t="s">
        <v>548</v>
      </c>
      <c r="D556" s="268" t="s">
        <v>221</v>
      </c>
      <c r="E556" s="269" t="s">
        <v>175</v>
      </c>
      <c r="F556" s="273"/>
      <c r="G556" s="274">
        <v>-300</v>
      </c>
      <c r="H556" s="271">
        <v>-45</v>
      </c>
      <c r="I556" s="272"/>
      <c r="J556" s="206">
        <v>4266</v>
      </c>
    </row>
    <row r="557" spans="2:10">
      <c r="B557" s="266" t="s">
        <v>282</v>
      </c>
      <c r="C557" s="267" t="s">
        <v>283</v>
      </c>
      <c r="D557" s="268" t="s">
        <v>174</v>
      </c>
      <c r="E557" s="269" t="s">
        <v>175</v>
      </c>
      <c r="F557" s="273"/>
      <c r="G557" s="274">
        <v>-60000</v>
      </c>
      <c r="H557" s="271">
        <v>-210</v>
      </c>
      <c r="I557" s="272"/>
      <c r="J557" s="206">
        <v>4266</v>
      </c>
    </row>
    <row r="558" spans="2:10">
      <c r="B558" s="266" t="s">
        <v>613</v>
      </c>
      <c r="C558" s="267" t="s">
        <v>584</v>
      </c>
      <c r="D558" s="268" t="s">
        <v>174</v>
      </c>
      <c r="E558" s="269" t="s">
        <v>175</v>
      </c>
      <c r="F558" s="273"/>
      <c r="G558" s="274">
        <v>-300</v>
      </c>
      <c r="H558" s="271">
        <v>-1004.7</v>
      </c>
      <c r="I558" s="272"/>
      <c r="J558" s="206">
        <v>4266</v>
      </c>
    </row>
    <row r="559" spans="2:10">
      <c r="B559" s="266" t="s">
        <v>614</v>
      </c>
      <c r="C559" s="267" t="s">
        <v>615</v>
      </c>
      <c r="D559" s="268" t="s">
        <v>221</v>
      </c>
      <c r="E559" s="269" t="s">
        <v>175</v>
      </c>
      <c r="F559" s="273"/>
      <c r="G559" s="274">
        <v>-1000</v>
      </c>
      <c r="H559" s="271">
        <v>-25.5</v>
      </c>
      <c r="I559" s="272"/>
      <c r="J559" s="206">
        <v>4266</v>
      </c>
    </row>
    <row r="560" spans="2:10">
      <c r="B560" s="266" t="s">
        <v>616</v>
      </c>
      <c r="C560" s="267" t="s">
        <v>617</v>
      </c>
      <c r="D560" s="268" t="s">
        <v>174</v>
      </c>
      <c r="E560" s="269" t="s">
        <v>175</v>
      </c>
      <c r="F560" s="273"/>
      <c r="G560" s="274">
        <v>-500</v>
      </c>
      <c r="H560" s="271">
        <v>-250</v>
      </c>
      <c r="I560" s="272"/>
      <c r="J560" s="206">
        <v>4266</v>
      </c>
    </row>
    <row r="561" spans="2:10">
      <c r="B561" s="266" t="s">
        <v>618</v>
      </c>
      <c r="C561" s="267" t="s">
        <v>574</v>
      </c>
      <c r="D561" s="268" t="s">
        <v>174</v>
      </c>
      <c r="E561" s="269" t="s">
        <v>175</v>
      </c>
      <c r="F561" s="273"/>
      <c r="G561" s="274">
        <v>-2700</v>
      </c>
      <c r="H561" s="271">
        <v>-101.52</v>
      </c>
      <c r="I561" s="272"/>
      <c r="J561" s="206">
        <v>4266</v>
      </c>
    </row>
    <row r="562" spans="2:10">
      <c r="B562" s="266" t="s">
        <v>619</v>
      </c>
      <c r="C562" s="267" t="s">
        <v>620</v>
      </c>
      <c r="D562" s="268" t="s">
        <v>221</v>
      </c>
      <c r="E562" s="269" t="s">
        <v>175</v>
      </c>
      <c r="F562" s="273"/>
      <c r="G562" s="274">
        <v>-200</v>
      </c>
      <c r="H562" s="271">
        <v>-22.8</v>
      </c>
      <c r="I562" s="272"/>
      <c r="J562" s="206">
        <v>4266</v>
      </c>
    </row>
    <row r="563" spans="2:10">
      <c r="B563" s="266" t="s">
        <v>621</v>
      </c>
      <c r="C563" s="267" t="s">
        <v>622</v>
      </c>
      <c r="D563" s="268" t="s">
        <v>174</v>
      </c>
      <c r="E563" s="269" t="s">
        <v>175</v>
      </c>
      <c r="F563" s="273"/>
      <c r="G563" s="274">
        <v>-1000</v>
      </c>
      <c r="H563" s="271">
        <v>-2980</v>
      </c>
      <c r="I563" s="272"/>
      <c r="J563" s="206">
        <v>4266</v>
      </c>
    </row>
    <row r="564" spans="2:10">
      <c r="B564" s="266" t="s">
        <v>623</v>
      </c>
      <c r="C564" s="267" t="s">
        <v>624</v>
      </c>
      <c r="D564" s="268" t="s">
        <v>221</v>
      </c>
      <c r="E564" s="269" t="s">
        <v>175</v>
      </c>
      <c r="F564" s="273"/>
      <c r="G564" s="274">
        <v>-200</v>
      </c>
      <c r="H564" s="271">
        <v>-2.6</v>
      </c>
      <c r="I564" s="272"/>
      <c r="J564" s="206">
        <v>4266</v>
      </c>
    </row>
    <row r="565" spans="2:10">
      <c r="B565" s="266" t="s">
        <v>625</v>
      </c>
      <c r="C565" s="267" t="s">
        <v>506</v>
      </c>
      <c r="D565" s="268" t="s">
        <v>174</v>
      </c>
      <c r="E565" s="269" t="s">
        <v>175</v>
      </c>
      <c r="F565" s="273"/>
      <c r="G565" s="274">
        <v>-160</v>
      </c>
      <c r="H565" s="271">
        <v>-102.4</v>
      </c>
      <c r="I565" s="272"/>
      <c r="J565" s="206">
        <v>4266</v>
      </c>
    </row>
    <row r="566" spans="2:10">
      <c r="B566" s="266" t="s">
        <v>626</v>
      </c>
      <c r="C566" s="267" t="s">
        <v>270</v>
      </c>
      <c r="D566" s="268" t="s">
        <v>174</v>
      </c>
      <c r="E566" s="269" t="s">
        <v>175</v>
      </c>
      <c r="F566" s="273"/>
      <c r="G566" s="274">
        <v>-10000</v>
      </c>
      <c r="H566" s="271">
        <v>-217</v>
      </c>
      <c r="I566" s="272"/>
      <c r="J566" s="206">
        <v>4266</v>
      </c>
    </row>
    <row r="567" spans="2:10" ht="27">
      <c r="B567" s="266" t="s">
        <v>627</v>
      </c>
      <c r="C567" s="267" t="s">
        <v>628</v>
      </c>
      <c r="D567" s="268" t="s">
        <v>174</v>
      </c>
      <c r="E567" s="269" t="s">
        <v>175</v>
      </c>
      <c r="F567" s="273"/>
      <c r="G567" s="274">
        <v>-1000</v>
      </c>
      <c r="H567" s="271">
        <v>-180</v>
      </c>
      <c r="I567" s="272"/>
      <c r="J567" s="206">
        <v>4266</v>
      </c>
    </row>
    <row r="568" spans="2:10">
      <c r="B568" s="266" t="s">
        <v>629</v>
      </c>
      <c r="C568" s="267" t="s">
        <v>630</v>
      </c>
      <c r="D568" s="268" t="s">
        <v>174</v>
      </c>
      <c r="E568" s="269" t="s">
        <v>175</v>
      </c>
      <c r="F568" s="273"/>
      <c r="G568" s="274">
        <v>-2100</v>
      </c>
      <c r="H568" s="271">
        <v>-39.69</v>
      </c>
      <c r="I568" s="272"/>
      <c r="J568" s="206">
        <v>4266</v>
      </c>
    </row>
    <row r="569" spans="2:10">
      <c r="B569" s="266" t="s">
        <v>631</v>
      </c>
      <c r="C569" s="267" t="s">
        <v>522</v>
      </c>
      <c r="D569" s="268" t="s">
        <v>174</v>
      </c>
      <c r="E569" s="269" t="s">
        <v>175</v>
      </c>
      <c r="F569" s="273"/>
      <c r="G569" s="274">
        <v>-4500</v>
      </c>
      <c r="H569" s="271">
        <v>-157.5</v>
      </c>
      <c r="I569" s="272"/>
      <c r="J569" s="206">
        <v>4266</v>
      </c>
    </row>
    <row r="570" spans="2:10">
      <c r="B570" s="266" t="s">
        <v>632</v>
      </c>
      <c r="C570" s="267" t="s">
        <v>624</v>
      </c>
      <c r="D570" s="268" t="s">
        <v>174</v>
      </c>
      <c r="E570" s="269" t="s">
        <v>175</v>
      </c>
      <c r="F570" s="273"/>
      <c r="G570" s="274">
        <v>-1500</v>
      </c>
      <c r="H570" s="271">
        <v>-140.55000000000001</v>
      </c>
      <c r="I570" s="272"/>
      <c r="J570" s="206">
        <v>4266</v>
      </c>
    </row>
    <row r="571" spans="2:10">
      <c r="B571" s="266" t="s">
        <v>633</v>
      </c>
      <c r="C571" s="267" t="s">
        <v>634</v>
      </c>
      <c r="D571" s="268" t="s">
        <v>174</v>
      </c>
      <c r="E571" s="269" t="s">
        <v>175</v>
      </c>
      <c r="F571" s="273"/>
      <c r="G571" s="274">
        <v>-750</v>
      </c>
      <c r="H571" s="271">
        <v>-101.25</v>
      </c>
      <c r="I571" s="272"/>
      <c r="J571" s="206">
        <v>4266</v>
      </c>
    </row>
    <row r="572" spans="2:10">
      <c r="B572" s="266" t="s">
        <v>635</v>
      </c>
      <c r="C572" s="267" t="s">
        <v>279</v>
      </c>
      <c r="D572" s="268" t="s">
        <v>174</v>
      </c>
      <c r="E572" s="269" t="s">
        <v>175</v>
      </c>
      <c r="F572" s="273"/>
      <c r="G572" s="274">
        <v>-58</v>
      </c>
      <c r="H572" s="271">
        <v>-696</v>
      </c>
      <c r="I572" s="272"/>
      <c r="J572" s="206">
        <v>4266</v>
      </c>
    </row>
    <row r="573" spans="2:10" ht="30.75" customHeight="1">
      <c r="B573" s="266" t="s">
        <v>636</v>
      </c>
      <c r="C573" s="267" t="s">
        <v>637</v>
      </c>
      <c r="D573" s="268" t="s">
        <v>174</v>
      </c>
      <c r="E573" s="269" t="s">
        <v>175</v>
      </c>
      <c r="F573" s="273"/>
      <c r="G573" s="274">
        <v>-3000</v>
      </c>
      <c r="H573" s="271">
        <v>-4977</v>
      </c>
      <c r="I573" s="272"/>
      <c r="J573" s="206">
        <v>4266</v>
      </c>
    </row>
    <row r="574" spans="2:10" ht="27">
      <c r="B574" s="266" t="s">
        <v>638</v>
      </c>
      <c r="C574" s="267" t="s">
        <v>639</v>
      </c>
      <c r="D574" s="268" t="s">
        <v>174</v>
      </c>
      <c r="E574" s="269" t="s">
        <v>175</v>
      </c>
      <c r="F574" s="273"/>
      <c r="G574" s="274">
        <v>-80</v>
      </c>
      <c r="H574" s="271">
        <v>-4.6399999999999997</v>
      </c>
      <c r="I574" s="272"/>
      <c r="J574" s="206">
        <v>4266</v>
      </c>
    </row>
    <row r="575" spans="2:10" ht="27">
      <c r="B575" s="266" t="s">
        <v>288</v>
      </c>
      <c r="C575" s="267" t="s">
        <v>289</v>
      </c>
      <c r="D575" s="268" t="s">
        <v>174</v>
      </c>
      <c r="E575" s="269" t="s">
        <v>175</v>
      </c>
      <c r="F575" s="273"/>
      <c r="G575" s="274">
        <v>-30000</v>
      </c>
      <c r="H575" s="271">
        <v>-366</v>
      </c>
      <c r="I575" s="272"/>
      <c r="J575" s="206">
        <v>4266</v>
      </c>
    </row>
    <row r="576" spans="2:10">
      <c r="B576" s="266" t="s">
        <v>640</v>
      </c>
      <c r="C576" s="267" t="s">
        <v>572</v>
      </c>
      <c r="D576" s="268" t="s">
        <v>174</v>
      </c>
      <c r="E576" s="269" t="s">
        <v>175</v>
      </c>
      <c r="F576" s="273"/>
      <c r="G576" s="274">
        <v>-2500</v>
      </c>
      <c r="H576" s="271">
        <v>-420</v>
      </c>
      <c r="I576" s="272"/>
      <c r="J576" s="206">
        <v>4266</v>
      </c>
    </row>
    <row r="577" spans="2:10">
      <c r="B577" s="266" t="s">
        <v>641</v>
      </c>
      <c r="C577" s="267" t="s">
        <v>310</v>
      </c>
      <c r="D577" s="268" t="s">
        <v>221</v>
      </c>
      <c r="E577" s="269" t="s">
        <v>175</v>
      </c>
      <c r="F577" s="273">
        <v>-1600</v>
      </c>
      <c r="G577" s="274">
        <v>-1</v>
      </c>
      <c r="H577" s="271">
        <v>-21.6</v>
      </c>
      <c r="I577" s="272"/>
      <c r="J577" s="206">
        <v>4266</v>
      </c>
    </row>
    <row r="578" spans="2:10">
      <c r="B578" s="266" t="s">
        <v>642</v>
      </c>
      <c r="C578" s="267" t="s">
        <v>643</v>
      </c>
      <c r="D578" s="268" t="s">
        <v>221</v>
      </c>
      <c r="E578" s="269" t="s">
        <v>175</v>
      </c>
      <c r="F578" s="273"/>
      <c r="G578" s="274">
        <v>-5</v>
      </c>
      <c r="H578" s="271">
        <v>-96</v>
      </c>
      <c r="I578" s="272"/>
      <c r="J578" s="206">
        <v>4266</v>
      </c>
    </row>
    <row r="579" spans="2:10">
      <c r="B579" s="266" t="s">
        <v>644</v>
      </c>
      <c r="C579" s="267" t="s">
        <v>645</v>
      </c>
      <c r="D579" s="268" t="s">
        <v>174</v>
      </c>
      <c r="E579" s="269" t="s">
        <v>175</v>
      </c>
      <c r="F579" s="273"/>
      <c r="G579" s="274">
        <v>-500</v>
      </c>
      <c r="H579" s="271">
        <v>-150</v>
      </c>
      <c r="I579" s="272"/>
      <c r="J579" s="206">
        <v>4266</v>
      </c>
    </row>
    <row r="580" spans="2:10">
      <c r="B580" s="266" t="s">
        <v>646</v>
      </c>
      <c r="C580" s="267" t="s">
        <v>647</v>
      </c>
      <c r="D580" s="268" t="s">
        <v>174</v>
      </c>
      <c r="E580" s="269" t="s">
        <v>175</v>
      </c>
      <c r="F580" s="273"/>
      <c r="G580" s="274">
        <v>-22000</v>
      </c>
      <c r="H580" s="271">
        <v>-7128</v>
      </c>
      <c r="I580" s="272"/>
      <c r="J580" s="206">
        <v>4266</v>
      </c>
    </row>
    <row r="581" spans="2:10">
      <c r="B581" s="266" t="s">
        <v>303</v>
      </c>
      <c r="C581" s="267" t="s">
        <v>304</v>
      </c>
      <c r="D581" s="268" t="s">
        <v>174</v>
      </c>
      <c r="E581" s="269" t="s">
        <v>175</v>
      </c>
      <c r="F581" s="273"/>
      <c r="G581" s="274">
        <v>-6000</v>
      </c>
      <c r="H581" s="271">
        <v>-887.4</v>
      </c>
      <c r="I581" s="272"/>
      <c r="J581" s="206">
        <v>4266</v>
      </c>
    </row>
    <row r="582" spans="2:10">
      <c r="B582" s="266" t="s">
        <v>648</v>
      </c>
      <c r="C582" s="267" t="s">
        <v>310</v>
      </c>
      <c r="D582" s="268" t="s">
        <v>174</v>
      </c>
      <c r="E582" s="269" t="s">
        <v>175</v>
      </c>
      <c r="F582" s="273"/>
      <c r="G582" s="274">
        <v>-50000</v>
      </c>
      <c r="H582" s="271">
        <v>-455</v>
      </c>
      <c r="I582" s="272"/>
      <c r="J582" s="206">
        <v>4266</v>
      </c>
    </row>
    <row r="583" spans="2:10">
      <c r="B583" s="266" t="s">
        <v>649</v>
      </c>
      <c r="C583" s="267" t="s">
        <v>306</v>
      </c>
      <c r="D583" s="268" t="s">
        <v>221</v>
      </c>
      <c r="E583" s="269" t="s">
        <v>175</v>
      </c>
      <c r="F583" s="273"/>
      <c r="G583" s="274">
        <v>-169</v>
      </c>
      <c r="H583" s="271">
        <v>-97.166550000000001</v>
      </c>
      <c r="I583" s="272"/>
      <c r="J583" s="206">
        <v>4266</v>
      </c>
    </row>
    <row r="584" spans="2:10">
      <c r="B584" s="266" t="s">
        <v>650</v>
      </c>
      <c r="C584" s="267" t="s">
        <v>651</v>
      </c>
      <c r="D584" s="268" t="s">
        <v>174</v>
      </c>
      <c r="E584" s="269" t="s">
        <v>175</v>
      </c>
      <c r="F584" s="273"/>
      <c r="G584" s="274">
        <v>-4000</v>
      </c>
      <c r="H584" s="271">
        <v>-936</v>
      </c>
      <c r="I584" s="272"/>
      <c r="J584" s="206">
        <v>4266</v>
      </c>
    </row>
    <row r="585" spans="2:10">
      <c r="B585" s="266" t="s">
        <v>652</v>
      </c>
      <c r="C585" s="267" t="s">
        <v>308</v>
      </c>
      <c r="D585" s="268" t="s">
        <v>221</v>
      </c>
      <c r="E585" s="269" t="s">
        <v>175</v>
      </c>
      <c r="F585" s="273"/>
      <c r="G585" s="274">
        <v>-2</v>
      </c>
      <c r="H585" s="271">
        <v>-60</v>
      </c>
      <c r="I585" s="272"/>
      <c r="J585" s="206">
        <v>4266</v>
      </c>
    </row>
    <row r="586" spans="2:10">
      <c r="B586" s="266" t="s">
        <v>653</v>
      </c>
      <c r="C586" s="267" t="s">
        <v>654</v>
      </c>
      <c r="D586" s="268" t="s">
        <v>174</v>
      </c>
      <c r="E586" s="269" t="s">
        <v>175</v>
      </c>
      <c r="F586" s="273"/>
      <c r="G586" s="274">
        <v>-750</v>
      </c>
      <c r="H586" s="271">
        <v>-1650</v>
      </c>
      <c r="I586" s="272"/>
      <c r="J586" s="206">
        <v>4266</v>
      </c>
    </row>
    <row r="587" spans="2:10">
      <c r="B587" s="266" t="s">
        <v>655</v>
      </c>
      <c r="C587" s="267" t="s">
        <v>308</v>
      </c>
      <c r="D587" s="268" t="s">
        <v>174</v>
      </c>
      <c r="E587" s="269" t="s">
        <v>175</v>
      </c>
      <c r="F587" s="273"/>
      <c r="G587" s="274">
        <v>-3</v>
      </c>
      <c r="H587" s="271">
        <v>-150</v>
      </c>
      <c r="I587" s="272"/>
      <c r="J587" s="206">
        <v>4266</v>
      </c>
    </row>
    <row r="588" spans="2:10">
      <c r="B588" s="266" t="s">
        <v>656</v>
      </c>
      <c r="C588" s="267" t="s">
        <v>657</v>
      </c>
      <c r="D588" s="268" t="s">
        <v>174</v>
      </c>
      <c r="E588" s="269" t="s">
        <v>175</v>
      </c>
      <c r="F588" s="273"/>
      <c r="G588" s="274">
        <v>-12000</v>
      </c>
      <c r="H588" s="271">
        <v>-1896</v>
      </c>
      <c r="I588" s="272"/>
      <c r="J588" s="206">
        <v>4266</v>
      </c>
    </row>
    <row r="589" spans="2:10">
      <c r="B589" s="266" t="s">
        <v>658</v>
      </c>
      <c r="C589" s="267" t="s">
        <v>659</v>
      </c>
      <c r="D589" s="268" t="s">
        <v>174</v>
      </c>
      <c r="E589" s="269" t="s">
        <v>175</v>
      </c>
      <c r="F589" s="273"/>
      <c r="G589" s="274">
        <v>-100</v>
      </c>
      <c r="H589" s="271">
        <v>-1000</v>
      </c>
      <c r="I589" s="272"/>
      <c r="J589" s="206">
        <v>4266</v>
      </c>
    </row>
    <row r="590" spans="2:10">
      <c r="B590" s="266" t="s">
        <v>660</v>
      </c>
      <c r="C590" s="267" t="s">
        <v>308</v>
      </c>
      <c r="D590" s="268" t="s">
        <v>174</v>
      </c>
      <c r="E590" s="269" t="s">
        <v>175</v>
      </c>
      <c r="F590" s="273"/>
      <c r="G590" s="274">
        <v>-15000</v>
      </c>
      <c r="H590" s="271">
        <v>-900</v>
      </c>
      <c r="I590" s="272"/>
      <c r="J590" s="206">
        <v>4266</v>
      </c>
    </row>
    <row r="591" spans="2:10">
      <c r="B591" s="266" t="s">
        <v>661</v>
      </c>
      <c r="C591" s="267" t="s">
        <v>301</v>
      </c>
      <c r="D591" s="268" t="s">
        <v>174</v>
      </c>
      <c r="E591" s="269" t="s">
        <v>175</v>
      </c>
      <c r="F591" s="273"/>
      <c r="G591" s="274">
        <v>-50</v>
      </c>
      <c r="H591" s="271">
        <v>-125</v>
      </c>
      <c r="I591" s="272"/>
      <c r="J591" s="206">
        <v>4266</v>
      </c>
    </row>
    <row r="592" spans="2:10">
      <c r="B592" s="266" t="s">
        <v>662</v>
      </c>
      <c r="C592" s="267" t="s">
        <v>308</v>
      </c>
      <c r="D592" s="268" t="s">
        <v>174</v>
      </c>
      <c r="E592" s="269" t="s">
        <v>175</v>
      </c>
      <c r="F592" s="273"/>
      <c r="G592" s="274">
        <v>-100</v>
      </c>
      <c r="H592" s="271">
        <v>-261.60000000000002</v>
      </c>
      <c r="I592" s="272"/>
      <c r="J592" s="206">
        <v>4266</v>
      </c>
    </row>
    <row r="593" spans="2:10">
      <c r="B593" s="266" t="s">
        <v>663</v>
      </c>
      <c r="C593" s="267" t="s">
        <v>308</v>
      </c>
      <c r="D593" s="268" t="s">
        <v>221</v>
      </c>
      <c r="E593" s="269" t="s">
        <v>175</v>
      </c>
      <c r="F593" s="273"/>
      <c r="G593" s="274">
        <v>-33</v>
      </c>
      <c r="H593" s="271">
        <v>-99</v>
      </c>
      <c r="I593" s="272"/>
      <c r="J593" s="206">
        <v>4266</v>
      </c>
    </row>
    <row r="594" spans="2:10" ht="27">
      <c r="B594" s="266" t="s">
        <v>664</v>
      </c>
      <c r="C594" s="267" t="s">
        <v>665</v>
      </c>
      <c r="D594" s="268" t="s">
        <v>221</v>
      </c>
      <c r="E594" s="269" t="s">
        <v>175</v>
      </c>
      <c r="F594" s="273"/>
      <c r="G594" s="274">
        <v>-500</v>
      </c>
      <c r="H594" s="271">
        <v>-35</v>
      </c>
      <c r="I594" s="272"/>
      <c r="J594" s="206">
        <v>4266</v>
      </c>
    </row>
    <row r="595" spans="2:10">
      <c r="B595" s="266" t="s">
        <v>666</v>
      </c>
      <c r="C595" s="267" t="s">
        <v>310</v>
      </c>
      <c r="D595" s="268" t="s">
        <v>174</v>
      </c>
      <c r="E595" s="269" t="s">
        <v>175</v>
      </c>
      <c r="F595" s="273">
        <v>-5990</v>
      </c>
      <c r="G595" s="274">
        <v>-1</v>
      </c>
      <c r="H595" s="271">
        <v>-61.95</v>
      </c>
      <c r="I595" s="272"/>
      <c r="J595" s="206">
        <v>4266</v>
      </c>
    </row>
    <row r="596" spans="2:10">
      <c r="B596" s="266" t="s">
        <v>300</v>
      </c>
      <c r="C596" s="267" t="s">
        <v>301</v>
      </c>
      <c r="D596" s="268" t="s">
        <v>174</v>
      </c>
      <c r="E596" s="269" t="s">
        <v>175</v>
      </c>
      <c r="F596" s="273"/>
      <c r="G596" s="274">
        <v>-200</v>
      </c>
      <c r="H596" s="271">
        <v>-276</v>
      </c>
      <c r="I596" s="272"/>
      <c r="J596" s="206">
        <v>4266</v>
      </c>
    </row>
    <row r="597" spans="2:10">
      <c r="B597" s="266" t="s">
        <v>667</v>
      </c>
      <c r="C597" s="267" t="s">
        <v>651</v>
      </c>
      <c r="D597" s="268" t="s">
        <v>174</v>
      </c>
      <c r="E597" s="269" t="s">
        <v>175</v>
      </c>
      <c r="F597" s="273"/>
      <c r="G597" s="274">
        <v>-300</v>
      </c>
      <c r="H597" s="271">
        <v>-165</v>
      </c>
      <c r="I597" s="272"/>
      <c r="J597" s="206">
        <v>4266</v>
      </c>
    </row>
    <row r="598" spans="2:10">
      <c r="B598" s="266" t="s">
        <v>668</v>
      </c>
      <c r="C598" s="267" t="s">
        <v>669</v>
      </c>
      <c r="D598" s="268" t="s">
        <v>221</v>
      </c>
      <c r="E598" s="269" t="s">
        <v>175</v>
      </c>
      <c r="F598" s="273"/>
      <c r="G598" s="274">
        <v>-2100</v>
      </c>
      <c r="H598" s="271">
        <v>-38.85</v>
      </c>
      <c r="I598" s="272"/>
      <c r="J598" s="206">
        <v>4266</v>
      </c>
    </row>
    <row r="599" spans="2:10">
      <c r="B599" s="266" t="s">
        <v>305</v>
      </c>
      <c r="C599" s="267" t="s">
        <v>306</v>
      </c>
      <c r="D599" s="268" t="s">
        <v>221</v>
      </c>
      <c r="E599" s="269" t="s">
        <v>175</v>
      </c>
      <c r="F599" s="273"/>
      <c r="G599" s="274">
        <v>-27</v>
      </c>
      <c r="H599" s="271">
        <v>-25.596</v>
      </c>
      <c r="I599" s="272"/>
      <c r="J599" s="206">
        <v>4266</v>
      </c>
    </row>
    <row r="600" spans="2:10">
      <c r="B600" s="266" t="s">
        <v>670</v>
      </c>
      <c r="C600" s="267" t="s">
        <v>310</v>
      </c>
      <c r="D600" s="268" t="s">
        <v>174</v>
      </c>
      <c r="E600" s="269" t="s">
        <v>175</v>
      </c>
      <c r="F600" s="273">
        <v>-1200</v>
      </c>
      <c r="G600" s="274">
        <v>-30</v>
      </c>
      <c r="H600" s="271">
        <v>-166.2</v>
      </c>
      <c r="I600" s="272"/>
      <c r="J600" s="206">
        <v>4266</v>
      </c>
    </row>
    <row r="601" spans="2:10">
      <c r="B601" s="266" t="s">
        <v>671</v>
      </c>
      <c r="C601" s="267" t="s">
        <v>308</v>
      </c>
      <c r="D601" s="268" t="s">
        <v>174</v>
      </c>
      <c r="E601" s="269" t="s">
        <v>175</v>
      </c>
      <c r="F601" s="273"/>
      <c r="G601" s="274">
        <v>-20</v>
      </c>
      <c r="H601" s="271">
        <v>-1680</v>
      </c>
      <c r="I601" s="272"/>
      <c r="J601" s="206">
        <v>4266</v>
      </c>
    </row>
    <row r="602" spans="2:10">
      <c r="B602" s="266" t="s">
        <v>672</v>
      </c>
      <c r="C602" s="267" t="s">
        <v>308</v>
      </c>
      <c r="D602" s="268" t="s">
        <v>221</v>
      </c>
      <c r="E602" s="269" t="s">
        <v>175</v>
      </c>
      <c r="F602" s="273"/>
      <c r="G602" s="274">
        <v>-9</v>
      </c>
      <c r="H602" s="271">
        <v>-71.232029999999995</v>
      </c>
      <c r="I602" s="272"/>
      <c r="J602" s="206">
        <v>4266</v>
      </c>
    </row>
    <row r="603" spans="2:10">
      <c r="B603" s="266" t="s">
        <v>673</v>
      </c>
      <c r="C603" s="267" t="s">
        <v>674</v>
      </c>
      <c r="D603" s="268" t="s">
        <v>221</v>
      </c>
      <c r="E603" s="269" t="s">
        <v>175</v>
      </c>
      <c r="F603" s="273"/>
      <c r="G603" s="274">
        <v>-240</v>
      </c>
      <c r="H603" s="271">
        <v>-54.72</v>
      </c>
      <c r="I603" s="272"/>
      <c r="J603" s="206">
        <v>4266</v>
      </c>
    </row>
    <row r="604" spans="2:10">
      <c r="B604" s="266" t="s">
        <v>675</v>
      </c>
      <c r="C604" s="267" t="s">
        <v>308</v>
      </c>
      <c r="D604" s="268" t="s">
        <v>221</v>
      </c>
      <c r="E604" s="269" t="s">
        <v>175</v>
      </c>
      <c r="F604" s="273"/>
      <c r="G604" s="274">
        <v>-3</v>
      </c>
      <c r="H604" s="271">
        <v>-90</v>
      </c>
      <c r="I604" s="272"/>
      <c r="J604" s="206">
        <v>4266</v>
      </c>
    </row>
    <row r="605" spans="2:10">
      <c r="B605" s="266" t="s">
        <v>676</v>
      </c>
      <c r="C605" s="267" t="s">
        <v>677</v>
      </c>
      <c r="D605" s="268" t="s">
        <v>174</v>
      </c>
      <c r="E605" s="269" t="s">
        <v>175</v>
      </c>
      <c r="F605" s="273"/>
      <c r="G605" s="274">
        <v>-60000</v>
      </c>
      <c r="H605" s="271">
        <v>-2496</v>
      </c>
      <c r="I605" s="272"/>
      <c r="J605" s="206">
        <v>4266</v>
      </c>
    </row>
    <row r="606" spans="2:10">
      <c r="B606" s="266" t="s">
        <v>678</v>
      </c>
      <c r="C606" s="267" t="s">
        <v>310</v>
      </c>
      <c r="D606" s="268" t="s">
        <v>221</v>
      </c>
      <c r="E606" s="269" t="s">
        <v>175</v>
      </c>
      <c r="F606" s="273"/>
      <c r="G606" s="274">
        <v>-5000</v>
      </c>
      <c r="H606" s="271">
        <v>-90</v>
      </c>
      <c r="I606" s="272"/>
      <c r="J606" s="206">
        <v>4266</v>
      </c>
    </row>
    <row r="607" spans="2:10">
      <c r="B607" s="266" t="s">
        <v>679</v>
      </c>
      <c r="C607" s="267" t="s">
        <v>306</v>
      </c>
      <c r="D607" s="268" t="s">
        <v>221</v>
      </c>
      <c r="E607" s="269" t="s">
        <v>175</v>
      </c>
      <c r="F607" s="273"/>
      <c r="G607" s="274">
        <v>-169</v>
      </c>
      <c r="H607" s="271">
        <v>-97.166550000000001</v>
      </c>
      <c r="I607" s="272"/>
      <c r="J607" s="206">
        <v>4266</v>
      </c>
    </row>
    <row r="608" spans="2:10">
      <c r="B608" s="266" t="s">
        <v>302</v>
      </c>
      <c r="C608" s="267" t="s">
        <v>301</v>
      </c>
      <c r="D608" s="268" t="s">
        <v>174</v>
      </c>
      <c r="E608" s="269" t="s">
        <v>175</v>
      </c>
      <c r="F608" s="273"/>
      <c r="G608" s="274">
        <v>-300</v>
      </c>
      <c r="H608" s="271">
        <v>-1296</v>
      </c>
      <c r="I608" s="272"/>
      <c r="J608" s="206">
        <v>4266</v>
      </c>
    </row>
    <row r="609" spans="2:10">
      <c r="B609" s="266" t="s">
        <v>680</v>
      </c>
      <c r="C609" s="267" t="s">
        <v>681</v>
      </c>
      <c r="D609" s="268" t="s">
        <v>174</v>
      </c>
      <c r="E609" s="269" t="s">
        <v>175</v>
      </c>
      <c r="F609" s="273"/>
      <c r="G609" s="274">
        <v>-6000</v>
      </c>
      <c r="H609" s="271">
        <v>-301.8</v>
      </c>
      <c r="I609" s="272"/>
      <c r="J609" s="206">
        <v>4266</v>
      </c>
    </row>
    <row r="610" spans="2:10">
      <c r="B610" s="266" t="s">
        <v>682</v>
      </c>
      <c r="C610" s="267" t="s">
        <v>308</v>
      </c>
      <c r="D610" s="268" t="s">
        <v>221</v>
      </c>
      <c r="E610" s="269" t="s">
        <v>175</v>
      </c>
      <c r="F610" s="273"/>
      <c r="G610" s="274">
        <v>-3</v>
      </c>
      <c r="H610" s="271">
        <v>-62.7</v>
      </c>
      <c r="I610" s="272"/>
      <c r="J610" s="206">
        <v>4266</v>
      </c>
    </row>
    <row r="611" spans="2:10">
      <c r="B611" s="266" t="s">
        <v>683</v>
      </c>
      <c r="C611" s="267" t="s">
        <v>308</v>
      </c>
      <c r="D611" s="268" t="s">
        <v>174</v>
      </c>
      <c r="E611" s="269" t="s">
        <v>175</v>
      </c>
      <c r="F611" s="273"/>
      <c r="G611" s="274">
        <v>-1300</v>
      </c>
      <c r="H611" s="271">
        <v>-546</v>
      </c>
      <c r="I611" s="272"/>
      <c r="J611" s="206">
        <v>4266</v>
      </c>
    </row>
    <row r="612" spans="2:10">
      <c r="B612" s="266" t="s">
        <v>684</v>
      </c>
      <c r="C612" s="267" t="s">
        <v>306</v>
      </c>
      <c r="D612" s="268" t="s">
        <v>174</v>
      </c>
      <c r="E612" s="269" t="s">
        <v>175</v>
      </c>
      <c r="F612" s="273"/>
      <c r="G612" s="274">
        <v>-219</v>
      </c>
      <c r="H612" s="271">
        <v>-264.93525</v>
      </c>
      <c r="I612" s="272"/>
      <c r="J612" s="206">
        <v>4266</v>
      </c>
    </row>
    <row r="613" spans="2:10">
      <c r="B613" s="266" t="s">
        <v>355</v>
      </c>
      <c r="C613" s="267" t="s">
        <v>313</v>
      </c>
      <c r="D613" s="268" t="s">
        <v>174</v>
      </c>
      <c r="E613" s="269" t="s">
        <v>175</v>
      </c>
      <c r="F613" s="273"/>
      <c r="G613" s="274">
        <v>-300</v>
      </c>
      <c r="H613" s="271">
        <v>-216</v>
      </c>
      <c r="I613" s="272"/>
      <c r="J613" s="206">
        <v>4266</v>
      </c>
    </row>
    <row r="614" spans="2:10">
      <c r="B614" s="266" t="s">
        <v>685</v>
      </c>
      <c r="C614" s="267" t="s">
        <v>332</v>
      </c>
      <c r="D614" s="268" t="s">
        <v>221</v>
      </c>
      <c r="E614" s="269" t="s">
        <v>196</v>
      </c>
      <c r="F614" s="273"/>
      <c r="G614" s="274">
        <v>-22</v>
      </c>
      <c r="H614" s="271">
        <v>-91.08</v>
      </c>
      <c r="I614" s="272"/>
      <c r="J614" s="206">
        <v>4266</v>
      </c>
    </row>
    <row r="615" spans="2:10">
      <c r="B615" s="266" t="s">
        <v>686</v>
      </c>
      <c r="C615" s="267" t="s">
        <v>310</v>
      </c>
      <c r="D615" s="268" t="s">
        <v>174</v>
      </c>
      <c r="E615" s="269" t="s">
        <v>175</v>
      </c>
      <c r="F615" s="273"/>
      <c r="G615" s="274">
        <v>-2</v>
      </c>
      <c r="H615" s="271">
        <v>-586</v>
      </c>
      <c r="I615" s="272"/>
      <c r="J615" s="206">
        <v>4266</v>
      </c>
    </row>
    <row r="616" spans="2:10">
      <c r="B616" s="266" t="s">
        <v>687</v>
      </c>
      <c r="C616" s="267" t="s">
        <v>332</v>
      </c>
      <c r="D616" s="268" t="s">
        <v>221</v>
      </c>
      <c r="E616" s="269" t="s">
        <v>196</v>
      </c>
      <c r="F616" s="273"/>
      <c r="G616" s="274">
        <v>-7</v>
      </c>
      <c r="H616" s="271">
        <v>-75.599999999999994</v>
      </c>
      <c r="I616" s="272"/>
      <c r="J616" s="206">
        <v>4266</v>
      </c>
    </row>
    <row r="617" spans="2:10">
      <c r="B617" s="266" t="s">
        <v>688</v>
      </c>
      <c r="C617" s="267" t="s">
        <v>332</v>
      </c>
      <c r="D617" s="268" t="s">
        <v>221</v>
      </c>
      <c r="E617" s="269" t="s">
        <v>196</v>
      </c>
      <c r="F617" s="273">
        <v>-1300</v>
      </c>
      <c r="G617" s="274">
        <v>-3</v>
      </c>
      <c r="H617" s="271">
        <v>-28.3</v>
      </c>
      <c r="I617" s="272"/>
      <c r="J617" s="206">
        <v>4266</v>
      </c>
    </row>
    <row r="618" spans="2:10">
      <c r="B618" s="266" t="s">
        <v>689</v>
      </c>
      <c r="C618" s="267" t="s">
        <v>332</v>
      </c>
      <c r="D618" s="268" t="s">
        <v>174</v>
      </c>
      <c r="E618" s="269" t="s">
        <v>196</v>
      </c>
      <c r="F618" s="273"/>
      <c r="G618" s="274">
        <v>-2</v>
      </c>
      <c r="H618" s="271">
        <v>-58.32</v>
      </c>
      <c r="I618" s="272"/>
      <c r="J618" s="206">
        <v>4266</v>
      </c>
    </row>
    <row r="619" spans="2:10">
      <c r="B619" s="266" t="s">
        <v>690</v>
      </c>
      <c r="C619" s="267" t="s">
        <v>310</v>
      </c>
      <c r="D619" s="268" t="s">
        <v>174</v>
      </c>
      <c r="E619" s="269" t="s">
        <v>175</v>
      </c>
      <c r="F619" s="273"/>
      <c r="G619" s="274">
        <v>-4</v>
      </c>
      <c r="H619" s="271">
        <v>-416</v>
      </c>
      <c r="I619" s="272"/>
      <c r="J619" s="206">
        <v>4266</v>
      </c>
    </row>
    <row r="620" spans="2:10">
      <c r="B620" s="266" t="s">
        <v>691</v>
      </c>
      <c r="C620" s="267" t="s">
        <v>310</v>
      </c>
      <c r="D620" s="268" t="s">
        <v>174</v>
      </c>
      <c r="E620" s="269" t="s">
        <v>175</v>
      </c>
      <c r="F620" s="273"/>
      <c r="G620" s="274">
        <v>-2</v>
      </c>
      <c r="H620" s="271">
        <v>-297.83999999999997</v>
      </c>
      <c r="I620" s="272"/>
      <c r="J620" s="206">
        <v>4266</v>
      </c>
    </row>
    <row r="621" spans="2:10">
      <c r="B621" s="266" t="s">
        <v>341</v>
      </c>
      <c r="C621" s="267" t="s">
        <v>332</v>
      </c>
      <c r="D621" s="268" t="s">
        <v>221</v>
      </c>
      <c r="E621" s="269" t="s">
        <v>196</v>
      </c>
      <c r="F621" s="273"/>
      <c r="G621" s="274">
        <v>-1</v>
      </c>
      <c r="H621" s="271">
        <v>-6</v>
      </c>
      <c r="I621" s="272"/>
      <c r="J621" s="206">
        <v>4266</v>
      </c>
    </row>
    <row r="622" spans="2:10">
      <c r="B622" s="266" t="s">
        <v>692</v>
      </c>
      <c r="C622" s="267" t="s">
        <v>332</v>
      </c>
      <c r="D622" s="268" t="s">
        <v>174</v>
      </c>
      <c r="E622" s="269" t="s">
        <v>196</v>
      </c>
      <c r="F622" s="273"/>
      <c r="G622" s="274">
        <v>-7</v>
      </c>
      <c r="H622" s="271">
        <v>-497.28</v>
      </c>
      <c r="I622" s="272"/>
      <c r="J622" s="206">
        <v>4266</v>
      </c>
    </row>
    <row r="623" spans="2:10" ht="40.5">
      <c r="B623" s="266" t="s">
        <v>693</v>
      </c>
      <c r="C623" s="267" t="s">
        <v>328</v>
      </c>
      <c r="D623" s="268" t="s">
        <v>174</v>
      </c>
      <c r="E623" s="269" t="s">
        <v>175</v>
      </c>
      <c r="F623" s="273"/>
      <c r="G623" s="274">
        <v>-6000</v>
      </c>
      <c r="H623" s="271">
        <v>-1050</v>
      </c>
      <c r="I623" s="272"/>
      <c r="J623" s="206">
        <v>4266</v>
      </c>
    </row>
    <row r="624" spans="2:10">
      <c r="B624" s="266" t="s">
        <v>694</v>
      </c>
      <c r="C624" s="267" t="s">
        <v>313</v>
      </c>
      <c r="D624" s="268" t="s">
        <v>174</v>
      </c>
      <c r="E624" s="269" t="s">
        <v>175</v>
      </c>
      <c r="F624" s="273"/>
      <c r="G624" s="274">
        <v>-1200</v>
      </c>
      <c r="H624" s="271">
        <v>-2765.76</v>
      </c>
      <c r="I624" s="272"/>
      <c r="J624" s="206">
        <v>4266</v>
      </c>
    </row>
    <row r="625" spans="2:10">
      <c r="B625" s="266" t="s">
        <v>695</v>
      </c>
      <c r="C625" s="267" t="s">
        <v>310</v>
      </c>
      <c r="D625" s="268" t="s">
        <v>174</v>
      </c>
      <c r="E625" s="269" t="s">
        <v>175</v>
      </c>
      <c r="F625" s="273"/>
      <c r="G625" s="274">
        <v>-2</v>
      </c>
      <c r="H625" s="271">
        <v>-238</v>
      </c>
      <c r="I625" s="272"/>
      <c r="J625" s="206">
        <v>4266</v>
      </c>
    </row>
    <row r="626" spans="2:10">
      <c r="B626" s="266" t="s">
        <v>696</v>
      </c>
      <c r="C626" s="267" t="s">
        <v>332</v>
      </c>
      <c r="D626" s="268" t="s">
        <v>221</v>
      </c>
      <c r="E626" s="269" t="s">
        <v>196</v>
      </c>
      <c r="F626" s="273"/>
      <c r="G626" s="274">
        <v>-14</v>
      </c>
      <c r="H626" s="271">
        <v>-65.52</v>
      </c>
      <c r="I626" s="272"/>
      <c r="J626" s="206">
        <v>4266</v>
      </c>
    </row>
    <row r="627" spans="2:10">
      <c r="B627" s="266" t="s">
        <v>697</v>
      </c>
      <c r="C627" s="267" t="s">
        <v>332</v>
      </c>
      <c r="D627" s="268" t="s">
        <v>221</v>
      </c>
      <c r="E627" s="269" t="s">
        <v>196</v>
      </c>
      <c r="F627" s="273"/>
      <c r="G627" s="274">
        <v>-7</v>
      </c>
      <c r="H627" s="271">
        <v>-75.599999999999994</v>
      </c>
      <c r="I627" s="272"/>
      <c r="J627" s="206">
        <v>4266</v>
      </c>
    </row>
    <row r="628" spans="2:10">
      <c r="B628" s="266" t="s">
        <v>698</v>
      </c>
      <c r="C628" s="267" t="s">
        <v>332</v>
      </c>
      <c r="D628" s="268" t="s">
        <v>174</v>
      </c>
      <c r="E628" s="269" t="s">
        <v>196</v>
      </c>
      <c r="F628" s="273">
        <v>-48</v>
      </c>
      <c r="G628" s="274">
        <v>-145</v>
      </c>
      <c r="H628" s="271">
        <v>-504.84000000000003</v>
      </c>
      <c r="I628" s="272"/>
      <c r="J628" s="206">
        <v>4266</v>
      </c>
    </row>
    <row r="629" spans="2:10">
      <c r="B629" s="266" t="s">
        <v>333</v>
      </c>
      <c r="C629" s="267" t="s">
        <v>332</v>
      </c>
      <c r="D629" s="268" t="s">
        <v>221</v>
      </c>
      <c r="E629" s="269" t="s">
        <v>196</v>
      </c>
      <c r="F629" s="273"/>
      <c r="G629" s="274">
        <v>-12</v>
      </c>
      <c r="H629" s="271">
        <v>-23.04</v>
      </c>
      <c r="I629" s="272"/>
      <c r="J629" s="206">
        <v>4266</v>
      </c>
    </row>
    <row r="630" spans="2:10">
      <c r="B630" s="266" t="s">
        <v>699</v>
      </c>
      <c r="C630" s="267" t="s">
        <v>313</v>
      </c>
      <c r="D630" s="268" t="s">
        <v>221</v>
      </c>
      <c r="E630" s="269" t="s">
        <v>175</v>
      </c>
      <c r="F630" s="273"/>
      <c r="G630" s="274">
        <v>-30</v>
      </c>
      <c r="H630" s="271">
        <v>-45.624000000000002</v>
      </c>
      <c r="I630" s="272"/>
      <c r="J630" s="206">
        <v>4266</v>
      </c>
    </row>
    <row r="631" spans="2:10">
      <c r="B631" s="266" t="s">
        <v>700</v>
      </c>
      <c r="C631" s="267" t="s">
        <v>701</v>
      </c>
      <c r="D631" s="268" t="s">
        <v>174</v>
      </c>
      <c r="E631" s="269" t="s">
        <v>175</v>
      </c>
      <c r="F631" s="273"/>
      <c r="G631" s="274">
        <v>-2000</v>
      </c>
      <c r="H631" s="271">
        <v>-349.2</v>
      </c>
      <c r="I631" s="272"/>
      <c r="J631" s="206">
        <v>4266</v>
      </c>
    </row>
    <row r="632" spans="2:10">
      <c r="B632" s="266" t="s">
        <v>702</v>
      </c>
      <c r="C632" s="267" t="s">
        <v>332</v>
      </c>
      <c r="D632" s="268" t="s">
        <v>174</v>
      </c>
      <c r="E632" s="269" t="s">
        <v>196</v>
      </c>
      <c r="F632" s="273">
        <v>-72</v>
      </c>
      <c r="G632" s="274">
        <v>-174</v>
      </c>
      <c r="H632" s="271">
        <v>-504.72</v>
      </c>
      <c r="I632" s="272"/>
      <c r="J632" s="206">
        <v>4266</v>
      </c>
    </row>
    <row r="633" spans="2:10">
      <c r="B633" s="266" t="s">
        <v>703</v>
      </c>
      <c r="C633" s="267" t="s">
        <v>313</v>
      </c>
      <c r="D633" s="268" t="s">
        <v>174</v>
      </c>
      <c r="E633" s="269" t="s">
        <v>175</v>
      </c>
      <c r="F633" s="273"/>
      <c r="G633" s="274">
        <v>-1000</v>
      </c>
      <c r="H633" s="271">
        <v>-1200</v>
      </c>
      <c r="I633" s="272"/>
      <c r="J633" s="206">
        <v>4266</v>
      </c>
    </row>
    <row r="634" spans="2:10">
      <c r="B634" s="266" t="s">
        <v>353</v>
      </c>
      <c r="C634" s="267" t="s">
        <v>313</v>
      </c>
      <c r="D634" s="268" t="s">
        <v>174</v>
      </c>
      <c r="E634" s="269" t="s">
        <v>175</v>
      </c>
      <c r="F634" s="273"/>
      <c r="G634" s="274">
        <v>-600</v>
      </c>
      <c r="H634" s="275">
        <v>-23.4</v>
      </c>
      <c r="I634" s="272"/>
      <c r="J634" s="206">
        <v>4266</v>
      </c>
    </row>
    <row r="635" spans="2:10">
      <c r="B635" s="266" t="s">
        <v>704</v>
      </c>
      <c r="C635" s="267" t="s">
        <v>332</v>
      </c>
      <c r="D635" s="268" t="s">
        <v>174</v>
      </c>
      <c r="E635" s="269" t="s">
        <v>196</v>
      </c>
      <c r="F635" s="273"/>
      <c r="G635" s="274">
        <v>-4300</v>
      </c>
      <c r="H635" s="271">
        <v>-223.6</v>
      </c>
      <c r="I635" s="272"/>
      <c r="J635" s="206">
        <v>4266</v>
      </c>
    </row>
    <row r="636" spans="2:10">
      <c r="B636" s="266" t="s">
        <v>705</v>
      </c>
      <c r="C636" s="267" t="s">
        <v>313</v>
      </c>
      <c r="D636" s="268" t="s">
        <v>221</v>
      </c>
      <c r="E636" s="269" t="s">
        <v>175</v>
      </c>
      <c r="F636" s="273"/>
      <c r="G636" s="274">
        <v>-100</v>
      </c>
      <c r="H636" s="271">
        <v>-56.16</v>
      </c>
      <c r="I636" s="272"/>
      <c r="J636" s="206">
        <v>4266</v>
      </c>
    </row>
    <row r="637" spans="2:10">
      <c r="B637" s="266" t="s">
        <v>706</v>
      </c>
      <c r="C637" s="267" t="s">
        <v>313</v>
      </c>
      <c r="D637" s="268" t="s">
        <v>174</v>
      </c>
      <c r="E637" s="269" t="s">
        <v>175</v>
      </c>
      <c r="F637" s="273"/>
      <c r="G637" s="274">
        <v>-135</v>
      </c>
      <c r="H637" s="271">
        <v>-317.79000000000002</v>
      </c>
      <c r="I637" s="272"/>
      <c r="J637" s="206">
        <v>4266</v>
      </c>
    </row>
    <row r="638" spans="2:10">
      <c r="B638" s="266" t="s">
        <v>707</v>
      </c>
      <c r="C638" s="267" t="s">
        <v>332</v>
      </c>
      <c r="D638" s="268" t="s">
        <v>174</v>
      </c>
      <c r="E638" s="269" t="s">
        <v>196</v>
      </c>
      <c r="F638" s="273"/>
      <c r="G638" s="274">
        <v>-8</v>
      </c>
      <c r="H638" s="271">
        <v>-201.6</v>
      </c>
      <c r="I638" s="272"/>
      <c r="J638" s="206">
        <v>4266</v>
      </c>
    </row>
    <row r="639" spans="2:10">
      <c r="B639" s="266" t="s">
        <v>708</v>
      </c>
      <c r="C639" s="267" t="s">
        <v>709</v>
      </c>
      <c r="D639" s="268" t="s">
        <v>174</v>
      </c>
      <c r="E639" s="269" t="s">
        <v>196</v>
      </c>
      <c r="F639" s="273"/>
      <c r="G639" s="274">
        <v>-15</v>
      </c>
      <c r="H639" s="271">
        <v>-2820</v>
      </c>
      <c r="I639" s="272"/>
      <c r="J639" s="206">
        <v>4266</v>
      </c>
    </row>
    <row r="640" spans="2:10" ht="27">
      <c r="B640" s="266" t="s">
        <v>710</v>
      </c>
      <c r="C640" s="267" t="s">
        <v>711</v>
      </c>
      <c r="D640" s="268" t="s">
        <v>221</v>
      </c>
      <c r="E640" s="269" t="s">
        <v>175</v>
      </c>
      <c r="F640" s="273"/>
      <c r="G640" s="274">
        <v>-100</v>
      </c>
      <c r="H640" s="271">
        <v>-83.2</v>
      </c>
      <c r="I640" s="272"/>
      <c r="J640" s="206">
        <v>4266</v>
      </c>
    </row>
    <row r="641" spans="2:10">
      <c r="B641" s="266" t="s">
        <v>712</v>
      </c>
      <c r="C641" s="267" t="s">
        <v>313</v>
      </c>
      <c r="D641" s="268" t="s">
        <v>174</v>
      </c>
      <c r="E641" s="269" t="s">
        <v>175</v>
      </c>
      <c r="F641" s="273"/>
      <c r="G641" s="274">
        <v>-1500</v>
      </c>
      <c r="H641" s="271">
        <v>-2622.66</v>
      </c>
      <c r="I641" s="272"/>
      <c r="J641" s="206">
        <v>4266</v>
      </c>
    </row>
    <row r="642" spans="2:10">
      <c r="B642" s="266" t="s">
        <v>713</v>
      </c>
      <c r="C642" s="267" t="s">
        <v>332</v>
      </c>
      <c r="D642" s="268" t="s">
        <v>174</v>
      </c>
      <c r="E642" s="269" t="s">
        <v>196</v>
      </c>
      <c r="F642" s="273">
        <v>-16200</v>
      </c>
      <c r="G642" s="274">
        <v>-9</v>
      </c>
      <c r="H642" s="271">
        <v>-691.524</v>
      </c>
      <c r="I642" s="272"/>
      <c r="J642" s="206">
        <v>4266</v>
      </c>
    </row>
    <row r="643" spans="2:10">
      <c r="B643" s="266" t="s">
        <v>714</v>
      </c>
      <c r="C643" s="267" t="s">
        <v>332</v>
      </c>
      <c r="D643" s="268" t="s">
        <v>221</v>
      </c>
      <c r="E643" s="269" t="s">
        <v>196</v>
      </c>
      <c r="F643" s="273"/>
      <c r="G643" s="274">
        <v>-2</v>
      </c>
      <c r="H643" s="271">
        <v>-60.2</v>
      </c>
      <c r="I643" s="272"/>
      <c r="J643" s="206">
        <v>4266</v>
      </c>
    </row>
    <row r="644" spans="2:10">
      <c r="B644" s="266" t="s">
        <v>715</v>
      </c>
      <c r="C644" s="267" t="s">
        <v>332</v>
      </c>
      <c r="D644" s="268" t="s">
        <v>221</v>
      </c>
      <c r="E644" s="269" t="s">
        <v>196</v>
      </c>
      <c r="F644" s="273"/>
      <c r="G644" s="274">
        <v>-3</v>
      </c>
      <c r="H644" s="271">
        <v>-61.488</v>
      </c>
      <c r="I644" s="272"/>
      <c r="J644" s="206">
        <v>4266</v>
      </c>
    </row>
    <row r="645" spans="2:10">
      <c r="B645" s="266" t="s">
        <v>331</v>
      </c>
      <c r="C645" s="267" t="s">
        <v>332</v>
      </c>
      <c r="D645" s="268" t="s">
        <v>174</v>
      </c>
      <c r="E645" s="269" t="s">
        <v>196</v>
      </c>
      <c r="F645" s="273"/>
      <c r="G645" s="274">
        <v>-7</v>
      </c>
      <c r="H645" s="271">
        <v>-168</v>
      </c>
      <c r="I645" s="272"/>
      <c r="J645" s="206">
        <v>4266</v>
      </c>
    </row>
    <row r="646" spans="2:10">
      <c r="B646" s="266" t="s">
        <v>716</v>
      </c>
      <c r="C646" s="267" t="s">
        <v>310</v>
      </c>
      <c r="D646" s="268" t="s">
        <v>174</v>
      </c>
      <c r="E646" s="269" t="s">
        <v>175</v>
      </c>
      <c r="F646" s="273"/>
      <c r="G646" s="274">
        <v>-2</v>
      </c>
      <c r="H646" s="271">
        <v>-468</v>
      </c>
      <c r="I646" s="272"/>
      <c r="J646" s="206">
        <v>4266</v>
      </c>
    </row>
    <row r="647" spans="2:10">
      <c r="B647" s="266" t="s">
        <v>717</v>
      </c>
      <c r="C647" s="267" t="s">
        <v>310</v>
      </c>
      <c r="D647" s="268" t="s">
        <v>174</v>
      </c>
      <c r="E647" s="269" t="s">
        <v>175</v>
      </c>
      <c r="F647" s="273"/>
      <c r="G647" s="274">
        <v>-4</v>
      </c>
      <c r="H647" s="271">
        <v>-496</v>
      </c>
      <c r="I647" s="272"/>
      <c r="J647" s="206">
        <v>4266</v>
      </c>
    </row>
    <row r="648" spans="2:10">
      <c r="B648" s="266" t="s">
        <v>718</v>
      </c>
      <c r="C648" s="267" t="s">
        <v>719</v>
      </c>
      <c r="D648" s="268" t="s">
        <v>174</v>
      </c>
      <c r="E648" s="269" t="s">
        <v>247</v>
      </c>
      <c r="F648" s="273"/>
      <c r="G648" s="274">
        <v>-5</v>
      </c>
      <c r="H648" s="271">
        <v>-120</v>
      </c>
      <c r="I648" s="272"/>
      <c r="J648" s="206">
        <v>4266</v>
      </c>
    </row>
    <row r="649" spans="2:10">
      <c r="B649" s="266" t="s">
        <v>315</v>
      </c>
      <c r="C649" s="267" t="s">
        <v>313</v>
      </c>
      <c r="D649" s="268" t="s">
        <v>174</v>
      </c>
      <c r="E649" s="269" t="s">
        <v>175</v>
      </c>
      <c r="F649" s="273"/>
      <c r="G649" s="274">
        <v>-4000</v>
      </c>
      <c r="H649" s="271">
        <v>-432</v>
      </c>
      <c r="I649" s="272"/>
      <c r="J649" s="206">
        <v>4266</v>
      </c>
    </row>
    <row r="650" spans="2:10">
      <c r="B650" s="266" t="s">
        <v>362</v>
      </c>
      <c r="C650" s="267" t="s">
        <v>313</v>
      </c>
      <c r="D650" s="268" t="s">
        <v>174</v>
      </c>
      <c r="E650" s="269" t="s">
        <v>175</v>
      </c>
      <c r="F650" s="273"/>
      <c r="G650" s="274">
        <v>-1000</v>
      </c>
      <c r="H650" s="271">
        <v>-158.4</v>
      </c>
      <c r="I650" s="272"/>
      <c r="J650" s="206">
        <v>4266</v>
      </c>
    </row>
    <row r="651" spans="2:10">
      <c r="B651" s="266" t="s">
        <v>720</v>
      </c>
      <c r="C651" s="267" t="s">
        <v>332</v>
      </c>
      <c r="D651" s="268" t="s">
        <v>174</v>
      </c>
      <c r="E651" s="269" t="s">
        <v>196</v>
      </c>
      <c r="F651" s="273">
        <v>-1440</v>
      </c>
      <c r="G651" s="274">
        <v>-52</v>
      </c>
      <c r="H651" s="271">
        <v>-361.68</v>
      </c>
      <c r="I651" s="272"/>
      <c r="J651" s="206">
        <v>4266</v>
      </c>
    </row>
    <row r="652" spans="2:10">
      <c r="B652" s="266" t="s">
        <v>721</v>
      </c>
      <c r="C652" s="267" t="s">
        <v>332</v>
      </c>
      <c r="D652" s="268" t="s">
        <v>174</v>
      </c>
      <c r="E652" s="269" t="s">
        <v>196</v>
      </c>
      <c r="F652" s="273"/>
      <c r="G652" s="274">
        <v>-1</v>
      </c>
      <c r="H652" s="271">
        <v>-789</v>
      </c>
      <c r="I652" s="272"/>
      <c r="J652" s="206">
        <v>4266</v>
      </c>
    </row>
    <row r="653" spans="2:10">
      <c r="B653" s="266" t="s">
        <v>722</v>
      </c>
      <c r="C653" s="267" t="s">
        <v>332</v>
      </c>
      <c r="D653" s="268" t="s">
        <v>174</v>
      </c>
      <c r="E653" s="269" t="s">
        <v>196</v>
      </c>
      <c r="F653" s="273"/>
      <c r="G653" s="274">
        <v>-7</v>
      </c>
      <c r="H653" s="271">
        <v>-235.2</v>
      </c>
      <c r="I653" s="272"/>
      <c r="J653" s="206">
        <v>4266</v>
      </c>
    </row>
    <row r="654" spans="2:10">
      <c r="B654" s="266" t="s">
        <v>723</v>
      </c>
      <c r="C654" s="267" t="s">
        <v>724</v>
      </c>
      <c r="D654" s="268" t="s">
        <v>174</v>
      </c>
      <c r="E654" s="269" t="s">
        <v>175</v>
      </c>
      <c r="F654" s="273"/>
      <c r="G654" s="274">
        <v>-500</v>
      </c>
      <c r="H654" s="271">
        <v>-1107.7</v>
      </c>
      <c r="I654" s="272"/>
      <c r="J654" s="206">
        <v>4266</v>
      </c>
    </row>
    <row r="655" spans="2:10">
      <c r="B655" s="266" t="s">
        <v>725</v>
      </c>
      <c r="C655" s="267" t="s">
        <v>709</v>
      </c>
      <c r="D655" s="268" t="s">
        <v>174</v>
      </c>
      <c r="E655" s="269" t="s">
        <v>196</v>
      </c>
      <c r="F655" s="273"/>
      <c r="G655" s="274">
        <v>-9</v>
      </c>
      <c r="H655" s="271">
        <v>-1530</v>
      </c>
      <c r="I655" s="272"/>
      <c r="J655" s="206">
        <v>4266</v>
      </c>
    </row>
    <row r="656" spans="2:10">
      <c r="B656" s="266" t="s">
        <v>726</v>
      </c>
      <c r="C656" s="267" t="s">
        <v>709</v>
      </c>
      <c r="D656" s="268" t="s">
        <v>174</v>
      </c>
      <c r="E656" s="269" t="s">
        <v>196</v>
      </c>
      <c r="F656" s="273"/>
      <c r="G656" s="274">
        <v>-2</v>
      </c>
      <c r="H656" s="271">
        <v>-600</v>
      </c>
      <c r="I656" s="272"/>
      <c r="J656" s="206">
        <v>4266</v>
      </c>
    </row>
    <row r="657" spans="2:10">
      <c r="B657" s="266" t="s">
        <v>727</v>
      </c>
      <c r="C657" s="267" t="s">
        <v>332</v>
      </c>
      <c r="D657" s="268" t="s">
        <v>174</v>
      </c>
      <c r="E657" s="269" t="s">
        <v>196</v>
      </c>
      <c r="F657" s="273"/>
      <c r="G657" s="274">
        <v>-12</v>
      </c>
      <c r="H657" s="271">
        <v>-1379.52</v>
      </c>
      <c r="I657" s="272"/>
      <c r="J657" s="206">
        <v>4266</v>
      </c>
    </row>
    <row r="658" spans="2:10">
      <c r="B658" s="266" t="s">
        <v>356</v>
      </c>
      <c r="C658" s="267" t="s">
        <v>357</v>
      </c>
      <c r="D658" s="268" t="s">
        <v>174</v>
      </c>
      <c r="E658" s="269" t="s">
        <v>175</v>
      </c>
      <c r="F658" s="273"/>
      <c r="G658" s="274">
        <v>-13000</v>
      </c>
      <c r="H658" s="271">
        <v>-910</v>
      </c>
      <c r="I658" s="272"/>
      <c r="J658" s="206">
        <v>4266</v>
      </c>
    </row>
    <row r="659" spans="2:10">
      <c r="B659" s="266" t="s">
        <v>728</v>
      </c>
      <c r="C659" s="267" t="s">
        <v>332</v>
      </c>
      <c r="D659" s="268" t="s">
        <v>221</v>
      </c>
      <c r="E659" s="269" t="s">
        <v>196</v>
      </c>
      <c r="F659" s="273"/>
      <c r="G659" s="274">
        <v>-2</v>
      </c>
      <c r="H659" s="271">
        <v>-16.559999999999999</v>
      </c>
      <c r="I659" s="272"/>
      <c r="J659" s="206">
        <v>4266</v>
      </c>
    </row>
    <row r="660" spans="2:10">
      <c r="B660" s="266" t="s">
        <v>729</v>
      </c>
      <c r="C660" s="267" t="s">
        <v>332</v>
      </c>
      <c r="D660" s="268" t="s">
        <v>174</v>
      </c>
      <c r="E660" s="269" t="s">
        <v>196</v>
      </c>
      <c r="F660" s="273"/>
      <c r="G660" s="274">
        <v>-3</v>
      </c>
      <c r="H660" s="271">
        <v>-150</v>
      </c>
      <c r="I660" s="272"/>
      <c r="J660" s="206">
        <v>4266</v>
      </c>
    </row>
    <row r="661" spans="2:10">
      <c r="B661" s="266" t="s">
        <v>730</v>
      </c>
      <c r="C661" s="267" t="s">
        <v>332</v>
      </c>
      <c r="D661" s="268" t="s">
        <v>174</v>
      </c>
      <c r="E661" s="269" t="s">
        <v>196</v>
      </c>
      <c r="F661" s="273">
        <v>-480</v>
      </c>
      <c r="G661" s="274">
        <v>-4</v>
      </c>
      <c r="H661" s="271">
        <v>-143.04</v>
      </c>
      <c r="I661" s="272"/>
      <c r="J661" s="206">
        <v>4266</v>
      </c>
    </row>
    <row r="662" spans="2:10">
      <c r="B662" s="266" t="s">
        <v>731</v>
      </c>
      <c r="C662" s="267" t="s">
        <v>310</v>
      </c>
      <c r="D662" s="268" t="s">
        <v>174</v>
      </c>
      <c r="E662" s="269" t="s">
        <v>175</v>
      </c>
      <c r="F662" s="273"/>
      <c r="G662" s="274">
        <v>-4</v>
      </c>
      <c r="H662" s="271">
        <v>-432</v>
      </c>
      <c r="I662" s="272"/>
      <c r="J662" s="206">
        <v>4266</v>
      </c>
    </row>
    <row r="663" spans="2:10">
      <c r="B663" s="266" t="s">
        <v>732</v>
      </c>
      <c r="C663" s="267" t="s">
        <v>332</v>
      </c>
      <c r="D663" s="268" t="s">
        <v>221</v>
      </c>
      <c r="E663" s="269" t="s">
        <v>196</v>
      </c>
      <c r="F663" s="273">
        <v>-3100</v>
      </c>
      <c r="G663" s="274">
        <v>-1</v>
      </c>
      <c r="H663" s="271">
        <v>-36.200000000000003</v>
      </c>
      <c r="I663" s="272"/>
      <c r="J663" s="206">
        <v>4266</v>
      </c>
    </row>
    <row r="664" spans="2:10">
      <c r="B664" s="266" t="s">
        <v>336</v>
      </c>
      <c r="C664" s="267" t="s">
        <v>332</v>
      </c>
      <c r="D664" s="268" t="s">
        <v>174</v>
      </c>
      <c r="E664" s="269" t="s">
        <v>196</v>
      </c>
      <c r="F664" s="273"/>
      <c r="G664" s="274">
        <v>-1</v>
      </c>
      <c r="H664" s="271">
        <v>-1200</v>
      </c>
      <c r="I664" s="272"/>
      <c r="J664" s="206">
        <v>4266</v>
      </c>
    </row>
    <row r="665" spans="2:10">
      <c r="B665" s="266" t="s">
        <v>733</v>
      </c>
      <c r="C665" s="267" t="s">
        <v>332</v>
      </c>
      <c r="D665" s="268" t="s">
        <v>174</v>
      </c>
      <c r="E665" s="269" t="s">
        <v>196</v>
      </c>
      <c r="F665" s="273">
        <v>-840</v>
      </c>
      <c r="G665" s="274">
        <v>-156</v>
      </c>
      <c r="H665" s="271">
        <v>-1019.76</v>
      </c>
      <c r="I665" s="272"/>
      <c r="J665" s="206">
        <v>4266</v>
      </c>
    </row>
    <row r="666" spans="2:10">
      <c r="B666" s="266" t="s">
        <v>734</v>
      </c>
      <c r="C666" s="267" t="s">
        <v>332</v>
      </c>
      <c r="D666" s="268" t="s">
        <v>174</v>
      </c>
      <c r="E666" s="269" t="s">
        <v>196</v>
      </c>
      <c r="F666" s="273"/>
      <c r="G666" s="274">
        <v>-50</v>
      </c>
      <c r="H666" s="271">
        <v>-2316</v>
      </c>
      <c r="I666" s="272"/>
      <c r="J666" s="206">
        <v>4266</v>
      </c>
    </row>
    <row r="667" spans="2:10">
      <c r="B667" s="266" t="s">
        <v>735</v>
      </c>
      <c r="C667" s="267" t="s">
        <v>364</v>
      </c>
      <c r="D667" s="268" t="s">
        <v>174</v>
      </c>
      <c r="E667" s="269" t="s">
        <v>247</v>
      </c>
      <c r="F667" s="273"/>
      <c r="G667" s="274">
        <v>-4</v>
      </c>
      <c r="H667" s="271">
        <v>-182.8</v>
      </c>
      <c r="I667" s="272"/>
      <c r="J667" s="206">
        <v>4266</v>
      </c>
    </row>
    <row r="668" spans="2:10">
      <c r="B668" s="266" t="s">
        <v>736</v>
      </c>
      <c r="C668" s="267" t="s">
        <v>313</v>
      </c>
      <c r="D668" s="268" t="s">
        <v>174</v>
      </c>
      <c r="E668" s="269" t="s">
        <v>175</v>
      </c>
      <c r="F668" s="273"/>
      <c r="G668" s="274">
        <v>-500</v>
      </c>
      <c r="H668" s="271">
        <v>-778.05</v>
      </c>
      <c r="I668" s="272"/>
      <c r="J668" s="206">
        <v>4266</v>
      </c>
    </row>
    <row r="669" spans="2:10">
      <c r="B669" s="266" t="s">
        <v>737</v>
      </c>
      <c r="C669" s="267" t="s">
        <v>364</v>
      </c>
      <c r="D669" s="268" t="s">
        <v>174</v>
      </c>
      <c r="E669" s="269" t="s">
        <v>247</v>
      </c>
      <c r="F669" s="273"/>
      <c r="G669" s="274">
        <v>-4.5</v>
      </c>
      <c r="H669" s="271">
        <v>-121.5</v>
      </c>
      <c r="I669" s="272"/>
      <c r="J669" s="206">
        <v>4266</v>
      </c>
    </row>
    <row r="670" spans="2:10">
      <c r="B670" s="266" t="s">
        <v>738</v>
      </c>
      <c r="C670" s="267" t="s">
        <v>332</v>
      </c>
      <c r="D670" s="268" t="s">
        <v>174</v>
      </c>
      <c r="E670" s="269" t="s">
        <v>196</v>
      </c>
      <c r="F670" s="273"/>
      <c r="G670" s="274">
        <v>-16</v>
      </c>
      <c r="H670" s="271">
        <v>-122.88</v>
      </c>
      <c r="I670" s="272"/>
      <c r="J670" s="206">
        <v>4266</v>
      </c>
    </row>
    <row r="671" spans="2:10">
      <c r="B671" s="266" t="s">
        <v>739</v>
      </c>
      <c r="C671" s="267" t="s">
        <v>332</v>
      </c>
      <c r="D671" s="268" t="s">
        <v>221</v>
      </c>
      <c r="E671" s="269" t="s">
        <v>196</v>
      </c>
      <c r="F671" s="273"/>
      <c r="G671" s="274">
        <v>-2</v>
      </c>
      <c r="H671" s="271">
        <v>-64</v>
      </c>
      <c r="I671" s="272"/>
      <c r="J671" s="206">
        <v>4266</v>
      </c>
    </row>
    <row r="672" spans="2:10" ht="27">
      <c r="B672" s="266" t="s">
        <v>740</v>
      </c>
      <c r="C672" s="267" t="s">
        <v>711</v>
      </c>
      <c r="D672" s="268" t="s">
        <v>174</v>
      </c>
      <c r="E672" s="269" t="s">
        <v>175</v>
      </c>
      <c r="F672" s="273"/>
      <c r="G672" s="274">
        <v>-500</v>
      </c>
      <c r="H672" s="271">
        <v>-560.1</v>
      </c>
      <c r="I672" s="272"/>
      <c r="J672" s="206">
        <v>4266</v>
      </c>
    </row>
    <row r="673" spans="2:10">
      <c r="B673" s="266" t="s">
        <v>741</v>
      </c>
      <c r="C673" s="267" t="s">
        <v>332</v>
      </c>
      <c r="D673" s="268" t="s">
        <v>221</v>
      </c>
      <c r="E673" s="269" t="s">
        <v>196</v>
      </c>
      <c r="F673" s="273"/>
      <c r="G673" s="274">
        <v>-1</v>
      </c>
      <c r="H673" s="271">
        <v>-39.6</v>
      </c>
      <c r="I673" s="272"/>
      <c r="J673" s="206">
        <v>4266</v>
      </c>
    </row>
    <row r="674" spans="2:10">
      <c r="B674" s="266" t="s">
        <v>742</v>
      </c>
      <c r="C674" s="267" t="s">
        <v>719</v>
      </c>
      <c r="D674" s="268" t="s">
        <v>221</v>
      </c>
      <c r="E674" s="269" t="s">
        <v>247</v>
      </c>
      <c r="F674" s="273"/>
      <c r="G674" s="274">
        <v>-3</v>
      </c>
      <c r="H674" s="271">
        <v>-75</v>
      </c>
      <c r="I674" s="272"/>
      <c r="J674" s="206">
        <v>4266</v>
      </c>
    </row>
    <row r="675" spans="2:10">
      <c r="B675" s="266" t="s">
        <v>743</v>
      </c>
      <c r="C675" s="267" t="s">
        <v>719</v>
      </c>
      <c r="D675" s="268" t="s">
        <v>174</v>
      </c>
      <c r="E675" s="269" t="s">
        <v>247</v>
      </c>
      <c r="F675" s="273"/>
      <c r="G675" s="274">
        <v>-5</v>
      </c>
      <c r="H675" s="271">
        <v>-275</v>
      </c>
      <c r="I675" s="272"/>
      <c r="J675" s="206">
        <v>4266</v>
      </c>
    </row>
    <row r="676" spans="2:10">
      <c r="B676" s="266" t="s">
        <v>744</v>
      </c>
      <c r="C676" s="267" t="s">
        <v>313</v>
      </c>
      <c r="D676" s="268" t="s">
        <v>174</v>
      </c>
      <c r="E676" s="269" t="s">
        <v>175</v>
      </c>
      <c r="F676" s="273"/>
      <c r="G676" s="274">
        <v>-100</v>
      </c>
      <c r="H676" s="271">
        <v>-155</v>
      </c>
      <c r="I676" s="272"/>
      <c r="J676" s="206">
        <v>4266</v>
      </c>
    </row>
    <row r="677" spans="2:10">
      <c r="B677" s="266" t="s">
        <v>745</v>
      </c>
      <c r="C677" s="267" t="s">
        <v>332</v>
      </c>
      <c r="D677" s="268" t="s">
        <v>221</v>
      </c>
      <c r="E677" s="269" t="s">
        <v>196</v>
      </c>
      <c r="F677" s="273"/>
      <c r="G677" s="274">
        <v>-22</v>
      </c>
      <c r="H677" s="271">
        <v>-91.08</v>
      </c>
      <c r="I677" s="272"/>
      <c r="J677" s="206">
        <v>4266</v>
      </c>
    </row>
    <row r="678" spans="2:10">
      <c r="B678" s="266" t="s">
        <v>746</v>
      </c>
      <c r="C678" s="267" t="s">
        <v>332</v>
      </c>
      <c r="D678" s="268" t="s">
        <v>174</v>
      </c>
      <c r="E678" s="269" t="s">
        <v>196</v>
      </c>
      <c r="F678" s="273"/>
      <c r="G678" s="274">
        <v>-1</v>
      </c>
      <c r="H678" s="271">
        <v>-130</v>
      </c>
      <c r="I678" s="272"/>
      <c r="J678" s="206">
        <v>4266</v>
      </c>
    </row>
    <row r="679" spans="2:10">
      <c r="B679" s="266" t="s">
        <v>747</v>
      </c>
      <c r="C679" s="267" t="s">
        <v>332</v>
      </c>
      <c r="D679" s="268" t="s">
        <v>221</v>
      </c>
      <c r="E679" s="269" t="s">
        <v>196</v>
      </c>
      <c r="F679" s="273"/>
      <c r="G679" s="274">
        <v>-13</v>
      </c>
      <c r="H679" s="271">
        <v>-73.319999999999993</v>
      </c>
      <c r="I679" s="272"/>
      <c r="J679" s="206">
        <v>4266</v>
      </c>
    </row>
    <row r="680" spans="2:10">
      <c r="B680" s="266" t="s">
        <v>748</v>
      </c>
      <c r="C680" s="267" t="s">
        <v>313</v>
      </c>
      <c r="D680" s="268" t="s">
        <v>174</v>
      </c>
      <c r="E680" s="269" t="s">
        <v>175</v>
      </c>
      <c r="F680" s="273"/>
      <c r="G680" s="274">
        <v>-200</v>
      </c>
      <c r="H680" s="271">
        <v>-151.19999999999999</v>
      </c>
      <c r="I680" s="272"/>
      <c r="J680" s="206">
        <v>4266</v>
      </c>
    </row>
    <row r="681" spans="2:10">
      <c r="B681" s="266" t="s">
        <v>749</v>
      </c>
      <c r="C681" s="267" t="s">
        <v>750</v>
      </c>
      <c r="D681" s="268" t="s">
        <v>174</v>
      </c>
      <c r="E681" s="269" t="s">
        <v>175</v>
      </c>
      <c r="F681" s="273"/>
      <c r="G681" s="274">
        <v>-2800</v>
      </c>
      <c r="H681" s="271">
        <v>-1122.8</v>
      </c>
      <c r="I681" s="272"/>
      <c r="J681" s="206">
        <v>4266</v>
      </c>
    </row>
    <row r="682" spans="2:10">
      <c r="B682" s="266" t="s">
        <v>751</v>
      </c>
      <c r="C682" s="267" t="s">
        <v>719</v>
      </c>
      <c r="D682" s="268" t="s">
        <v>174</v>
      </c>
      <c r="E682" s="269" t="s">
        <v>247</v>
      </c>
      <c r="F682" s="273"/>
      <c r="G682" s="274">
        <v>-5</v>
      </c>
      <c r="H682" s="271">
        <v>-186</v>
      </c>
      <c r="I682" s="272"/>
      <c r="J682" s="206">
        <v>4266</v>
      </c>
    </row>
    <row r="683" spans="2:10">
      <c r="B683" s="266" t="s">
        <v>752</v>
      </c>
      <c r="C683" s="267" t="s">
        <v>753</v>
      </c>
      <c r="D683" s="268" t="s">
        <v>174</v>
      </c>
      <c r="E683" s="269" t="s">
        <v>175</v>
      </c>
      <c r="F683" s="273"/>
      <c r="G683" s="274">
        <v>-4000</v>
      </c>
      <c r="H683" s="271">
        <v>-116.8</v>
      </c>
      <c r="I683" s="272"/>
      <c r="J683" s="206">
        <v>4266</v>
      </c>
    </row>
    <row r="684" spans="2:10">
      <c r="B684" s="266" t="s">
        <v>754</v>
      </c>
      <c r="C684" s="267" t="s">
        <v>332</v>
      </c>
      <c r="D684" s="268" t="s">
        <v>174</v>
      </c>
      <c r="E684" s="269" t="s">
        <v>196</v>
      </c>
      <c r="F684" s="273">
        <v>-12480</v>
      </c>
      <c r="G684" s="274">
        <v>-15</v>
      </c>
      <c r="H684" s="271">
        <v>-960</v>
      </c>
      <c r="I684" s="272"/>
      <c r="J684" s="206">
        <v>4266</v>
      </c>
    </row>
    <row r="685" spans="2:10">
      <c r="B685" s="266" t="s">
        <v>755</v>
      </c>
      <c r="C685" s="267" t="s">
        <v>313</v>
      </c>
      <c r="D685" s="268" t="s">
        <v>174</v>
      </c>
      <c r="E685" s="269" t="s">
        <v>175</v>
      </c>
      <c r="F685" s="273"/>
      <c r="G685" s="274">
        <v>-4000</v>
      </c>
      <c r="H685" s="271">
        <v>-5712</v>
      </c>
      <c r="I685" s="272"/>
      <c r="J685" s="206">
        <v>4266</v>
      </c>
    </row>
    <row r="686" spans="2:10">
      <c r="B686" s="266" t="s">
        <v>321</v>
      </c>
      <c r="C686" s="267" t="s">
        <v>313</v>
      </c>
      <c r="D686" s="268" t="s">
        <v>174</v>
      </c>
      <c r="E686" s="269" t="s">
        <v>175</v>
      </c>
      <c r="F686" s="273"/>
      <c r="G686" s="274">
        <v>-33000</v>
      </c>
      <c r="H686" s="271">
        <v>-1247.4000000000001</v>
      </c>
      <c r="I686" s="272"/>
      <c r="J686" s="206">
        <v>4266</v>
      </c>
    </row>
    <row r="687" spans="2:10">
      <c r="B687" s="266" t="s">
        <v>756</v>
      </c>
      <c r="C687" s="267" t="s">
        <v>332</v>
      </c>
      <c r="D687" s="268" t="s">
        <v>221</v>
      </c>
      <c r="E687" s="269" t="s">
        <v>196</v>
      </c>
      <c r="F687" s="273">
        <v>-4580</v>
      </c>
      <c r="G687" s="274">
        <v>-2</v>
      </c>
      <c r="H687" s="271">
        <v>-49.5</v>
      </c>
      <c r="I687" s="272"/>
      <c r="J687" s="206">
        <v>4266</v>
      </c>
    </row>
    <row r="688" spans="2:10">
      <c r="B688" s="266" t="s">
        <v>757</v>
      </c>
      <c r="C688" s="267" t="s">
        <v>332</v>
      </c>
      <c r="D688" s="118" t="s">
        <v>174</v>
      </c>
      <c r="E688" s="118" t="s">
        <v>196</v>
      </c>
      <c r="F688" s="273">
        <v>-2040</v>
      </c>
      <c r="G688" s="274">
        <v>-16</v>
      </c>
      <c r="H688" s="271">
        <v>-1058.4000000000001</v>
      </c>
      <c r="I688" s="272"/>
      <c r="J688" s="206">
        <v>4266</v>
      </c>
    </row>
    <row r="689" spans="2:10">
      <c r="B689" s="266" t="s">
        <v>758</v>
      </c>
      <c r="C689" s="267" t="s">
        <v>313</v>
      </c>
      <c r="D689" s="268" t="s">
        <v>174</v>
      </c>
      <c r="E689" s="269" t="s">
        <v>175</v>
      </c>
      <c r="F689" s="273"/>
      <c r="G689" s="274">
        <v>-23000</v>
      </c>
      <c r="H689" s="271">
        <v>-276</v>
      </c>
      <c r="I689" s="272"/>
      <c r="J689" s="206">
        <v>4266</v>
      </c>
    </row>
    <row r="690" spans="2:10">
      <c r="B690" s="266" t="s">
        <v>759</v>
      </c>
      <c r="C690" s="267" t="s">
        <v>760</v>
      </c>
      <c r="D690" s="268" t="s">
        <v>221</v>
      </c>
      <c r="E690" s="269" t="s">
        <v>175</v>
      </c>
      <c r="F690" s="273"/>
      <c r="G690" s="274">
        <v>-1500</v>
      </c>
      <c r="H690" s="271">
        <v>-43.5</v>
      </c>
      <c r="I690" s="272"/>
      <c r="J690" s="206">
        <v>4266</v>
      </c>
    </row>
    <row r="691" spans="2:10">
      <c r="B691" s="266" t="s">
        <v>761</v>
      </c>
      <c r="C691" s="267" t="s">
        <v>332</v>
      </c>
      <c r="D691" s="268" t="s">
        <v>221</v>
      </c>
      <c r="E691" s="269" t="s">
        <v>196</v>
      </c>
      <c r="F691" s="273"/>
      <c r="G691" s="274">
        <v>-2</v>
      </c>
      <c r="H691" s="271">
        <v>-3</v>
      </c>
      <c r="I691" s="272"/>
      <c r="J691" s="206">
        <v>4266</v>
      </c>
    </row>
    <row r="692" spans="2:10">
      <c r="B692" s="266" t="s">
        <v>354</v>
      </c>
      <c r="C692" s="267" t="s">
        <v>313</v>
      </c>
      <c r="D692" s="268" t="s">
        <v>174</v>
      </c>
      <c r="E692" s="269" t="s">
        <v>175</v>
      </c>
      <c r="F692" s="273"/>
      <c r="G692" s="274">
        <v>-110</v>
      </c>
      <c r="H692" s="271">
        <v>-82.016000000000005</v>
      </c>
      <c r="I692" s="272"/>
      <c r="J692" s="206">
        <v>4266</v>
      </c>
    </row>
    <row r="693" spans="2:10">
      <c r="B693" s="266" t="s">
        <v>323</v>
      </c>
      <c r="C693" s="267" t="s">
        <v>324</v>
      </c>
      <c r="D693" s="268" t="s">
        <v>174</v>
      </c>
      <c r="E693" s="269" t="s">
        <v>175</v>
      </c>
      <c r="F693" s="273">
        <v>-349.20000000000005</v>
      </c>
      <c r="G693" s="274">
        <v>-700</v>
      </c>
      <c r="H693" s="271">
        <v>-1777.2</v>
      </c>
      <c r="I693" s="272"/>
      <c r="J693" s="206">
        <v>4266</v>
      </c>
    </row>
    <row r="694" spans="2:10">
      <c r="B694" s="266" t="s">
        <v>762</v>
      </c>
      <c r="C694" s="267" t="s">
        <v>332</v>
      </c>
      <c r="D694" s="268" t="s">
        <v>174</v>
      </c>
      <c r="E694" s="269" t="s">
        <v>196</v>
      </c>
      <c r="F694" s="273"/>
      <c r="G694" s="274">
        <v>-4</v>
      </c>
      <c r="H694" s="271">
        <v>-127.2</v>
      </c>
      <c r="I694" s="272"/>
      <c r="J694" s="206">
        <v>4266</v>
      </c>
    </row>
    <row r="695" spans="2:10" ht="40.5">
      <c r="B695" s="266" t="s">
        <v>327</v>
      </c>
      <c r="C695" s="267" t="s">
        <v>328</v>
      </c>
      <c r="D695" s="268" t="s">
        <v>174</v>
      </c>
      <c r="E695" s="269" t="s">
        <v>175</v>
      </c>
      <c r="F695" s="273"/>
      <c r="G695" s="274">
        <v>-18000</v>
      </c>
      <c r="H695" s="271">
        <v>-707.4</v>
      </c>
      <c r="I695" s="272"/>
      <c r="J695" s="206">
        <v>4266</v>
      </c>
    </row>
    <row r="696" spans="2:10">
      <c r="B696" s="266" t="s">
        <v>763</v>
      </c>
      <c r="C696" s="267" t="s">
        <v>313</v>
      </c>
      <c r="D696" s="268" t="s">
        <v>174</v>
      </c>
      <c r="E696" s="269" t="s">
        <v>175</v>
      </c>
      <c r="F696" s="273">
        <v>-510</v>
      </c>
      <c r="G696" s="274">
        <v>-200</v>
      </c>
      <c r="H696" s="271">
        <v>-435</v>
      </c>
      <c r="I696" s="272"/>
      <c r="J696" s="206">
        <v>4266</v>
      </c>
    </row>
    <row r="697" spans="2:10">
      <c r="B697" s="266" t="s">
        <v>764</v>
      </c>
      <c r="C697" s="267" t="s">
        <v>332</v>
      </c>
      <c r="D697" s="268" t="s">
        <v>221</v>
      </c>
      <c r="E697" s="269" t="s">
        <v>196</v>
      </c>
      <c r="F697" s="273"/>
      <c r="G697" s="274">
        <v>-16</v>
      </c>
      <c r="H697" s="271">
        <v>-86.4</v>
      </c>
      <c r="I697" s="272"/>
      <c r="J697" s="206">
        <v>4266</v>
      </c>
    </row>
    <row r="698" spans="2:10">
      <c r="B698" s="266" t="s">
        <v>765</v>
      </c>
      <c r="C698" s="267" t="s">
        <v>332</v>
      </c>
      <c r="D698" s="268" t="s">
        <v>174</v>
      </c>
      <c r="E698" s="269" t="s">
        <v>196</v>
      </c>
      <c r="F698" s="273"/>
      <c r="G698" s="274">
        <v>-4</v>
      </c>
      <c r="H698" s="271">
        <v>-518.4</v>
      </c>
      <c r="I698" s="272"/>
      <c r="J698" s="206">
        <v>4266</v>
      </c>
    </row>
    <row r="699" spans="2:10">
      <c r="B699" s="266" t="s">
        <v>766</v>
      </c>
      <c r="C699" s="267" t="s">
        <v>332</v>
      </c>
      <c r="D699" s="268" t="s">
        <v>221</v>
      </c>
      <c r="E699" s="269" t="s">
        <v>196</v>
      </c>
      <c r="F699" s="273"/>
      <c r="G699" s="274">
        <v>-1</v>
      </c>
      <c r="H699" s="271">
        <v>-20.495999999999999</v>
      </c>
      <c r="I699" s="272"/>
      <c r="J699" s="206">
        <v>4266</v>
      </c>
    </row>
    <row r="700" spans="2:10">
      <c r="B700" s="266" t="s">
        <v>767</v>
      </c>
      <c r="C700" s="267" t="s">
        <v>768</v>
      </c>
      <c r="D700" s="268" t="s">
        <v>174</v>
      </c>
      <c r="E700" s="269" t="s">
        <v>175</v>
      </c>
      <c r="F700" s="273"/>
      <c r="G700" s="274">
        <v>-4500</v>
      </c>
      <c r="H700" s="271">
        <v>-598.5</v>
      </c>
      <c r="I700" s="272"/>
      <c r="J700" s="206">
        <v>4266</v>
      </c>
    </row>
    <row r="701" spans="2:10">
      <c r="B701" s="266" t="s">
        <v>769</v>
      </c>
      <c r="C701" s="267" t="s">
        <v>313</v>
      </c>
      <c r="D701" s="268" t="s">
        <v>174</v>
      </c>
      <c r="E701" s="269" t="s">
        <v>175</v>
      </c>
      <c r="F701" s="273"/>
      <c r="G701" s="274">
        <v>-6800</v>
      </c>
      <c r="H701" s="271">
        <v>-654.22799999999995</v>
      </c>
      <c r="I701" s="272"/>
      <c r="J701" s="206">
        <v>4266</v>
      </c>
    </row>
    <row r="702" spans="2:10">
      <c r="B702" s="266" t="s">
        <v>770</v>
      </c>
      <c r="C702" s="267" t="s">
        <v>332</v>
      </c>
      <c r="D702" s="268" t="s">
        <v>221</v>
      </c>
      <c r="E702" s="269" t="s">
        <v>196</v>
      </c>
      <c r="F702" s="273">
        <v>-1200</v>
      </c>
      <c r="G702" s="274">
        <v>-1</v>
      </c>
      <c r="H702" s="271">
        <v>-17.399999999999999</v>
      </c>
      <c r="I702" s="272"/>
      <c r="J702" s="206">
        <v>4266</v>
      </c>
    </row>
    <row r="703" spans="2:10">
      <c r="B703" s="266" t="s">
        <v>771</v>
      </c>
      <c r="C703" s="267" t="s">
        <v>332</v>
      </c>
      <c r="D703" s="268" t="s">
        <v>221</v>
      </c>
      <c r="E703" s="269" t="s">
        <v>196</v>
      </c>
      <c r="F703" s="273"/>
      <c r="G703" s="274">
        <v>-2</v>
      </c>
      <c r="H703" s="271">
        <v>-26.88</v>
      </c>
      <c r="I703" s="272"/>
      <c r="J703" s="206">
        <v>4266</v>
      </c>
    </row>
    <row r="704" spans="2:10">
      <c r="B704" s="266" t="s">
        <v>772</v>
      </c>
      <c r="C704" s="267" t="s">
        <v>724</v>
      </c>
      <c r="D704" s="268" t="s">
        <v>174</v>
      </c>
      <c r="E704" s="269" t="s">
        <v>175</v>
      </c>
      <c r="F704" s="273"/>
      <c r="G704" s="274">
        <v>-160</v>
      </c>
      <c r="H704" s="271">
        <v>-14.88</v>
      </c>
      <c r="I704" s="272"/>
      <c r="J704" s="206">
        <v>4266</v>
      </c>
    </row>
    <row r="705" spans="2:10">
      <c r="B705" s="266" t="s">
        <v>363</v>
      </c>
      <c r="C705" s="267" t="s">
        <v>364</v>
      </c>
      <c r="D705" s="268" t="s">
        <v>174</v>
      </c>
      <c r="E705" s="269" t="s">
        <v>247</v>
      </c>
      <c r="F705" s="273"/>
      <c r="G705" s="274">
        <v>-4.5</v>
      </c>
      <c r="H705" s="271">
        <v>-247.5</v>
      </c>
      <c r="I705" s="272"/>
      <c r="J705" s="206">
        <v>4266</v>
      </c>
    </row>
    <row r="706" spans="2:10">
      <c r="B706" s="266" t="s">
        <v>773</v>
      </c>
      <c r="C706" s="267" t="s">
        <v>332</v>
      </c>
      <c r="D706" s="268" t="s">
        <v>174</v>
      </c>
      <c r="E706" s="269" t="s">
        <v>196</v>
      </c>
      <c r="F706" s="273">
        <v>-26900</v>
      </c>
      <c r="G706" s="274">
        <v>-6</v>
      </c>
      <c r="H706" s="271">
        <v>-938.4</v>
      </c>
      <c r="I706" s="272"/>
      <c r="J706" s="206">
        <v>4266</v>
      </c>
    </row>
    <row r="707" spans="2:10">
      <c r="B707" s="266" t="s">
        <v>335</v>
      </c>
      <c r="C707" s="267" t="s">
        <v>332</v>
      </c>
      <c r="D707" s="268" t="s">
        <v>221</v>
      </c>
      <c r="E707" s="269" t="s">
        <v>196</v>
      </c>
      <c r="F707" s="273"/>
      <c r="G707" s="274">
        <v>-11</v>
      </c>
      <c r="H707" s="271">
        <v>-48.84</v>
      </c>
      <c r="I707" s="272"/>
      <c r="J707" s="206">
        <v>4266</v>
      </c>
    </row>
    <row r="708" spans="2:10">
      <c r="B708" s="266" t="s">
        <v>774</v>
      </c>
      <c r="C708" s="267" t="s">
        <v>719</v>
      </c>
      <c r="D708" s="268" t="s">
        <v>221</v>
      </c>
      <c r="E708" s="269" t="s">
        <v>247</v>
      </c>
      <c r="F708" s="273"/>
      <c r="G708" s="274">
        <v>-1</v>
      </c>
      <c r="H708" s="271">
        <v>-35</v>
      </c>
      <c r="I708" s="272"/>
      <c r="J708" s="206">
        <v>4266</v>
      </c>
    </row>
    <row r="709" spans="2:10">
      <c r="B709" s="266" t="s">
        <v>775</v>
      </c>
      <c r="C709" s="267" t="s">
        <v>332</v>
      </c>
      <c r="D709" s="268" t="s">
        <v>221</v>
      </c>
      <c r="E709" s="269" t="s">
        <v>196</v>
      </c>
      <c r="F709" s="273">
        <v>-3100</v>
      </c>
      <c r="G709" s="274">
        <v>-1</v>
      </c>
      <c r="H709" s="271">
        <v>-33.1</v>
      </c>
      <c r="I709" s="272"/>
      <c r="J709" s="206">
        <v>4266</v>
      </c>
    </row>
    <row r="710" spans="2:10">
      <c r="B710" s="266" t="s">
        <v>776</v>
      </c>
      <c r="C710" s="267" t="s">
        <v>332</v>
      </c>
      <c r="D710" s="268" t="s">
        <v>221</v>
      </c>
      <c r="E710" s="269" t="s">
        <v>196</v>
      </c>
      <c r="F710" s="273"/>
      <c r="G710" s="274">
        <v>-2</v>
      </c>
      <c r="H710" s="271">
        <v>-38.159999999999997</v>
      </c>
      <c r="I710" s="272"/>
      <c r="J710" s="206">
        <v>4266</v>
      </c>
    </row>
    <row r="711" spans="2:10">
      <c r="B711" s="266" t="s">
        <v>318</v>
      </c>
      <c r="C711" s="267" t="s">
        <v>313</v>
      </c>
      <c r="D711" s="268" t="s">
        <v>174</v>
      </c>
      <c r="E711" s="269" t="s">
        <v>175</v>
      </c>
      <c r="F711" s="273"/>
      <c r="G711" s="274">
        <v>-100</v>
      </c>
      <c r="H711" s="271">
        <v>-333.9</v>
      </c>
      <c r="I711" s="272"/>
      <c r="J711" s="206">
        <v>4266</v>
      </c>
    </row>
    <row r="712" spans="2:10">
      <c r="B712" s="266" t="s">
        <v>777</v>
      </c>
      <c r="C712" s="267" t="s">
        <v>313</v>
      </c>
      <c r="D712" s="268" t="s">
        <v>221</v>
      </c>
      <c r="E712" s="269" t="s">
        <v>175</v>
      </c>
      <c r="F712" s="273"/>
      <c r="G712" s="274">
        <v>-15</v>
      </c>
      <c r="H712" s="271">
        <v>-67.236000000000004</v>
      </c>
      <c r="I712" s="272"/>
      <c r="J712" s="206">
        <v>4266</v>
      </c>
    </row>
    <row r="713" spans="2:10">
      <c r="B713" s="266" t="s">
        <v>778</v>
      </c>
      <c r="C713" s="267" t="s">
        <v>332</v>
      </c>
      <c r="D713" s="268" t="s">
        <v>221</v>
      </c>
      <c r="E713" s="269" t="s">
        <v>196</v>
      </c>
      <c r="F713" s="273"/>
      <c r="G713" s="274">
        <v>-1</v>
      </c>
      <c r="H713" s="271">
        <v>-26.8</v>
      </c>
      <c r="I713" s="272"/>
      <c r="J713" s="206">
        <v>4266</v>
      </c>
    </row>
    <row r="714" spans="2:10">
      <c r="B714" s="266" t="s">
        <v>779</v>
      </c>
      <c r="C714" s="267" t="s">
        <v>332</v>
      </c>
      <c r="D714" s="268" t="s">
        <v>221</v>
      </c>
      <c r="E714" s="269" t="s">
        <v>196</v>
      </c>
      <c r="F714" s="273"/>
      <c r="G714" s="274">
        <v>-3</v>
      </c>
      <c r="H714" s="271">
        <v>-34.65</v>
      </c>
      <c r="I714" s="272"/>
      <c r="J714" s="206">
        <v>4266</v>
      </c>
    </row>
    <row r="715" spans="2:10">
      <c r="B715" s="266" t="s">
        <v>780</v>
      </c>
      <c r="C715" s="267" t="s">
        <v>332</v>
      </c>
      <c r="D715" s="268" t="s">
        <v>221</v>
      </c>
      <c r="E715" s="269" t="s">
        <v>196</v>
      </c>
      <c r="F715" s="273"/>
      <c r="G715" s="274">
        <v>-2</v>
      </c>
      <c r="H715" s="271">
        <v>-74.400000000000006</v>
      </c>
      <c r="I715" s="272"/>
      <c r="J715" s="206">
        <v>4266</v>
      </c>
    </row>
    <row r="716" spans="2:10">
      <c r="B716" s="266" t="s">
        <v>781</v>
      </c>
      <c r="C716" s="267" t="s">
        <v>719</v>
      </c>
      <c r="D716" s="268" t="s">
        <v>174</v>
      </c>
      <c r="E716" s="269" t="s">
        <v>247</v>
      </c>
      <c r="F716" s="273"/>
      <c r="G716" s="274">
        <v>-2</v>
      </c>
      <c r="H716" s="271">
        <v>-174</v>
      </c>
      <c r="I716" s="272"/>
      <c r="J716" s="206">
        <v>4266</v>
      </c>
    </row>
    <row r="717" spans="2:10">
      <c r="B717" s="266" t="s">
        <v>320</v>
      </c>
      <c r="C717" s="267" t="s">
        <v>313</v>
      </c>
      <c r="D717" s="268" t="s">
        <v>174</v>
      </c>
      <c r="E717" s="269" t="s">
        <v>175</v>
      </c>
      <c r="F717" s="273"/>
      <c r="G717" s="274">
        <v>-1200</v>
      </c>
      <c r="H717" s="271">
        <v>-2649.6</v>
      </c>
      <c r="I717" s="272"/>
      <c r="J717" s="206">
        <v>4266</v>
      </c>
    </row>
    <row r="718" spans="2:10">
      <c r="B718" s="266" t="s">
        <v>312</v>
      </c>
      <c r="C718" s="267" t="s">
        <v>313</v>
      </c>
      <c r="D718" s="268" t="s">
        <v>221</v>
      </c>
      <c r="E718" s="269" t="s">
        <v>175</v>
      </c>
      <c r="F718" s="273"/>
      <c r="G718" s="274">
        <v>-330</v>
      </c>
      <c r="H718" s="271">
        <v>-32.142000000000003</v>
      </c>
      <c r="I718" s="272"/>
      <c r="J718" s="206">
        <v>4266</v>
      </c>
    </row>
    <row r="719" spans="2:10">
      <c r="B719" s="266" t="s">
        <v>782</v>
      </c>
      <c r="C719" s="267" t="s">
        <v>332</v>
      </c>
      <c r="D719" s="268" t="s">
        <v>174</v>
      </c>
      <c r="E719" s="269" t="s">
        <v>196</v>
      </c>
      <c r="F719" s="273">
        <v>-960</v>
      </c>
      <c r="G719" s="274">
        <v>-5</v>
      </c>
      <c r="H719" s="271">
        <v>-182.16000000000003</v>
      </c>
      <c r="I719" s="272"/>
      <c r="J719" s="206">
        <v>4266</v>
      </c>
    </row>
    <row r="720" spans="2:10">
      <c r="B720" s="266" t="s">
        <v>783</v>
      </c>
      <c r="C720" s="267" t="s">
        <v>310</v>
      </c>
      <c r="D720" s="268" t="s">
        <v>174</v>
      </c>
      <c r="E720" s="269" t="s">
        <v>175</v>
      </c>
      <c r="F720" s="273"/>
      <c r="G720" s="274">
        <v>-4</v>
      </c>
      <c r="H720" s="271">
        <v>-444</v>
      </c>
      <c r="I720" s="272"/>
      <c r="J720" s="206">
        <v>4266</v>
      </c>
    </row>
    <row r="721" spans="2:10">
      <c r="B721" s="266" t="s">
        <v>784</v>
      </c>
      <c r="C721" s="267" t="s">
        <v>332</v>
      </c>
      <c r="D721" s="268" t="s">
        <v>174</v>
      </c>
      <c r="E721" s="269" t="s">
        <v>196</v>
      </c>
      <c r="F721" s="273"/>
      <c r="G721" s="274">
        <v>-24</v>
      </c>
      <c r="H721" s="271">
        <v>-763.2</v>
      </c>
      <c r="I721" s="272"/>
      <c r="J721" s="206">
        <v>4266</v>
      </c>
    </row>
    <row r="722" spans="2:10">
      <c r="B722" s="266" t="s">
        <v>785</v>
      </c>
      <c r="C722" s="267" t="s">
        <v>332</v>
      </c>
      <c r="D722" s="268" t="s">
        <v>221</v>
      </c>
      <c r="E722" s="269" t="s">
        <v>196</v>
      </c>
      <c r="F722" s="273"/>
      <c r="G722" s="274">
        <v>-7</v>
      </c>
      <c r="H722" s="271">
        <v>-46.2</v>
      </c>
      <c r="I722" s="272"/>
      <c r="J722" s="206">
        <v>4266</v>
      </c>
    </row>
    <row r="723" spans="2:10">
      <c r="B723" s="266" t="s">
        <v>786</v>
      </c>
      <c r="C723" s="267" t="s">
        <v>332</v>
      </c>
      <c r="D723" s="268" t="s">
        <v>174</v>
      </c>
      <c r="E723" s="269" t="s">
        <v>196</v>
      </c>
      <c r="F723" s="273"/>
      <c r="G723" s="274">
        <v>-10</v>
      </c>
      <c r="H723" s="271">
        <v>-394.8</v>
      </c>
      <c r="I723" s="272"/>
      <c r="J723" s="206">
        <v>4266</v>
      </c>
    </row>
    <row r="724" spans="2:10">
      <c r="B724" s="266" t="s">
        <v>787</v>
      </c>
      <c r="C724" s="267" t="s">
        <v>332</v>
      </c>
      <c r="D724" s="268" t="s">
        <v>174</v>
      </c>
      <c r="E724" s="269" t="s">
        <v>196</v>
      </c>
      <c r="F724" s="273">
        <v>-72</v>
      </c>
      <c r="G724" s="274">
        <v>-102</v>
      </c>
      <c r="H724" s="271">
        <v>-300.95999999999998</v>
      </c>
      <c r="I724" s="272"/>
      <c r="J724" s="206">
        <v>4266</v>
      </c>
    </row>
    <row r="725" spans="2:10">
      <c r="B725" s="266" t="s">
        <v>788</v>
      </c>
      <c r="C725" s="267" t="s">
        <v>719</v>
      </c>
      <c r="D725" s="268" t="s">
        <v>174</v>
      </c>
      <c r="E725" s="269" t="s">
        <v>247</v>
      </c>
      <c r="F725" s="273"/>
      <c r="G725" s="274">
        <v>-1</v>
      </c>
      <c r="H725" s="271">
        <v>-38</v>
      </c>
      <c r="I725" s="272"/>
      <c r="J725" s="206">
        <v>4266</v>
      </c>
    </row>
    <row r="726" spans="2:10">
      <c r="B726" s="266" t="s">
        <v>789</v>
      </c>
      <c r="C726" s="267" t="s">
        <v>753</v>
      </c>
      <c r="D726" s="268" t="s">
        <v>174</v>
      </c>
      <c r="E726" s="269" t="s">
        <v>175</v>
      </c>
      <c r="F726" s="273"/>
      <c r="G726" s="274">
        <v>-3500</v>
      </c>
      <c r="H726" s="271">
        <v>-114.1</v>
      </c>
      <c r="I726" s="272"/>
      <c r="J726" s="206">
        <v>4266</v>
      </c>
    </row>
    <row r="727" spans="2:10">
      <c r="B727" s="266" t="s">
        <v>790</v>
      </c>
      <c r="C727" s="267" t="s">
        <v>326</v>
      </c>
      <c r="D727" s="268" t="s">
        <v>174</v>
      </c>
      <c r="E727" s="269" t="s">
        <v>175</v>
      </c>
      <c r="F727" s="273"/>
      <c r="G727" s="274">
        <v>-100</v>
      </c>
      <c r="H727" s="271">
        <v>-48</v>
      </c>
      <c r="I727" s="272"/>
      <c r="J727" s="206">
        <v>4266</v>
      </c>
    </row>
    <row r="728" spans="2:10">
      <c r="B728" s="266" t="s">
        <v>791</v>
      </c>
      <c r="C728" s="267" t="s">
        <v>313</v>
      </c>
      <c r="D728" s="268" t="s">
        <v>174</v>
      </c>
      <c r="E728" s="269" t="s">
        <v>175</v>
      </c>
      <c r="F728" s="273">
        <v>-3501</v>
      </c>
      <c r="G728" s="274">
        <v>-300</v>
      </c>
      <c r="H728" s="271">
        <v>-2680.2</v>
      </c>
      <c r="I728" s="272"/>
      <c r="J728" s="206">
        <v>4266</v>
      </c>
    </row>
    <row r="729" spans="2:10">
      <c r="B729" s="266" t="s">
        <v>792</v>
      </c>
      <c r="C729" s="267" t="s">
        <v>332</v>
      </c>
      <c r="D729" s="268" t="s">
        <v>174</v>
      </c>
      <c r="E729" s="269" t="s">
        <v>196</v>
      </c>
      <c r="F729" s="273">
        <v>-20960</v>
      </c>
      <c r="G729" s="274">
        <v>-17</v>
      </c>
      <c r="H729" s="271">
        <v>-1704.4</v>
      </c>
      <c r="I729" s="272"/>
      <c r="J729" s="206">
        <v>4266</v>
      </c>
    </row>
    <row r="730" spans="2:10">
      <c r="B730" s="266" t="s">
        <v>329</v>
      </c>
      <c r="C730" s="267" t="s">
        <v>330</v>
      </c>
      <c r="D730" s="268" t="s">
        <v>174</v>
      </c>
      <c r="E730" s="269" t="s">
        <v>175</v>
      </c>
      <c r="F730" s="273">
        <v>-0.80000000000000426</v>
      </c>
      <c r="G730" s="274">
        <v>-20000</v>
      </c>
      <c r="H730" s="271">
        <v>-1242</v>
      </c>
      <c r="I730" s="272"/>
      <c r="J730" s="206">
        <v>4266</v>
      </c>
    </row>
    <row r="731" spans="2:10" ht="27">
      <c r="B731" s="266" t="s">
        <v>793</v>
      </c>
      <c r="C731" s="267" t="s">
        <v>711</v>
      </c>
      <c r="D731" s="268" t="s">
        <v>221</v>
      </c>
      <c r="E731" s="269" t="s">
        <v>175</v>
      </c>
      <c r="F731" s="273"/>
      <c r="G731" s="274">
        <v>-50</v>
      </c>
      <c r="H731" s="271">
        <v>-4.2750000000000004</v>
      </c>
      <c r="I731" s="272"/>
      <c r="J731" s="206">
        <v>4266</v>
      </c>
    </row>
    <row r="732" spans="2:10">
      <c r="B732" s="266" t="s">
        <v>794</v>
      </c>
      <c r="C732" s="267" t="s">
        <v>332</v>
      </c>
      <c r="D732" s="268" t="s">
        <v>174</v>
      </c>
      <c r="E732" s="269" t="s">
        <v>196</v>
      </c>
      <c r="F732" s="273"/>
      <c r="G732" s="274">
        <v>-1</v>
      </c>
      <c r="H732" s="271">
        <v>-171.6</v>
      </c>
      <c r="I732" s="272"/>
      <c r="J732" s="206">
        <v>4266</v>
      </c>
    </row>
    <row r="733" spans="2:10">
      <c r="B733" s="266" t="s">
        <v>795</v>
      </c>
      <c r="C733" s="267" t="s">
        <v>313</v>
      </c>
      <c r="D733" s="268" t="s">
        <v>174</v>
      </c>
      <c r="E733" s="269" t="s">
        <v>175</v>
      </c>
      <c r="F733" s="273"/>
      <c r="G733" s="274">
        <v>-300</v>
      </c>
      <c r="H733" s="271">
        <v>-528</v>
      </c>
      <c r="I733" s="272"/>
      <c r="J733" s="206">
        <v>4266</v>
      </c>
    </row>
    <row r="734" spans="2:10">
      <c r="B734" s="266" t="s">
        <v>796</v>
      </c>
      <c r="C734" s="267" t="s">
        <v>332</v>
      </c>
      <c r="D734" s="268" t="s">
        <v>174</v>
      </c>
      <c r="E734" s="269" t="s">
        <v>196</v>
      </c>
      <c r="F734" s="273">
        <v>-16200</v>
      </c>
      <c r="G734" s="274">
        <v>-15</v>
      </c>
      <c r="H734" s="271">
        <v>-1377</v>
      </c>
      <c r="I734" s="272"/>
      <c r="J734" s="206">
        <v>4266</v>
      </c>
    </row>
    <row r="735" spans="2:10">
      <c r="B735" s="266" t="s">
        <v>797</v>
      </c>
      <c r="C735" s="267" t="s">
        <v>364</v>
      </c>
      <c r="D735" s="268" t="s">
        <v>174</v>
      </c>
      <c r="E735" s="269" t="s">
        <v>247</v>
      </c>
      <c r="F735" s="273"/>
      <c r="G735" s="274">
        <v>-6</v>
      </c>
      <c r="H735" s="271">
        <v>-192</v>
      </c>
      <c r="I735" s="272"/>
      <c r="J735" s="206">
        <v>4266</v>
      </c>
    </row>
    <row r="736" spans="2:10">
      <c r="B736" s="266" t="s">
        <v>798</v>
      </c>
      <c r="C736" s="267" t="s">
        <v>799</v>
      </c>
      <c r="D736" s="268" t="s">
        <v>174</v>
      </c>
      <c r="E736" s="269" t="s">
        <v>175</v>
      </c>
      <c r="F736" s="273"/>
      <c r="G736" s="274">
        <v>-600</v>
      </c>
      <c r="H736" s="271">
        <v>-864</v>
      </c>
      <c r="I736" s="272"/>
      <c r="J736" s="206">
        <v>4266</v>
      </c>
    </row>
    <row r="737" spans="2:10">
      <c r="B737" s="266" t="s">
        <v>800</v>
      </c>
      <c r="C737" s="267" t="s">
        <v>364</v>
      </c>
      <c r="D737" s="268" t="s">
        <v>174</v>
      </c>
      <c r="E737" s="269" t="s">
        <v>247</v>
      </c>
      <c r="F737" s="273"/>
      <c r="G737" s="274">
        <v>-6</v>
      </c>
      <c r="H737" s="271">
        <v>-180</v>
      </c>
      <c r="I737" s="272"/>
      <c r="J737" s="206">
        <v>4266</v>
      </c>
    </row>
    <row r="738" spans="2:10">
      <c r="B738" s="266" t="s">
        <v>316</v>
      </c>
      <c r="C738" s="267" t="s">
        <v>313</v>
      </c>
      <c r="D738" s="268" t="s">
        <v>174</v>
      </c>
      <c r="E738" s="269" t="s">
        <v>175</v>
      </c>
      <c r="F738" s="273"/>
      <c r="G738" s="274">
        <v>-600</v>
      </c>
      <c r="H738" s="271">
        <v>-237</v>
      </c>
      <c r="I738" s="272"/>
      <c r="J738" s="206">
        <v>4266</v>
      </c>
    </row>
    <row r="739" spans="2:10">
      <c r="B739" s="266" t="s">
        <v>801</v>
      </c>
      <c r="C739" s="267" t="s">
        <v>332</v>
      </c>
      <c r="D739" s="268" t="s">
        <v>174</v>
      </c>
      <c r="E739" s="269" t="s">
        <v>196</v>
      </c>
      <c r="F739" s="273">
        <v>-8200</v>
      </c>
      <c r="G739" s="274">
        <v>-3</v>
      </c>
      <c r="H739" s="271">
        <v>-341</v>
      </c>
      <c r="I739" s="272"/>
      <c r="J739" s="206">
        <v>4266</v>
      </c>
    </row>
    <row r="740" spans="2:10">
      <c r="B740" s="266" t="s">
        <v>802</v>
      </c>
      <c r="C740" s="267" t="s">
        <v>332</v>
      </c>
      <c r="D740" s="268" t="s">
        <v>221</v>
      </c>
      <c r="E740" s="269" t="s">
        <v>196</v>
      </c>
      <c r="F740" s="273">
        <v>-3100</v>
      </c>
      <c r="G740" s="274">
        <v>-1</v>
      </c>
      <c r="H740" s="271">
        <v>-36.200000000000003</v>
      </c>
      <c r="I740" s="272"/>
      <c r="J740" s="206">
        <v>4266</v>
      </c>
    </row>
    <row r="741" spans="2:10">
      <c r="B741" s="266" t="s">
        <v>803</v>
      </c>
      <c r="C741" s="267" t="s">
        <v>332</v>
      </c>
      <c r="D741" s="268" t="s">
        <v>174</v>
      </c>
      <c r="E741" s="269" t="s">
        <v>196</v>
      </c>
      <c r="F741" s="273"/>
      <c r="G741" s="274">
        <v>-15</v>
      </c>
      <c r="H741" s="271">
        <v>-238.5</v>
      </c>
      <c r="I741" s="272"/>
      <c r="J741" s="206">
        <v>4266</v>
      </c>
    </row>
    <row r="742" spans="2:10">
      <c r="B742" s="266" t="s">
        <v>340</v>
      </c>
      <c r="C742" s="267" t="s">
        <v>332</v>
      </c>
      <c r="D742" s="268" t="s">
        <v>221</v>
      </c>
      <c r="E742" s="269" t="s">
        <v>196</v>
      </c>
      <c r="F742" s="273"/>
      <c r="G742" s="274">
        <v>-1</v>
      </c>
      <c r="H742" s="271">
        <v>-6</v>
      </c>
      <c r="I742" s="272"/>
      <c r="J742" s="206">
        <v>4266</v>
      </c>
    </row>
    <row r="743" spans="2:10">
      <c r="B743" s="266" t="s">
        <v>804</v>
      </c>
      <c r="C743" s="267" t="s">
        <v>332</v>
      </c>
      <c r="D743" s="268" t="s">
        <v>174</v>
      </c>
      <c r="E743" s="269" t="s">
        <v>196</v>
      </c>
      <c r="F743" s="273">
        <v>-2700</v>
      </c>
      <c r="G743" s="274">
        <v>-128</v>
      </c>
      <c r="H743" s="271">
        <v>-1667.76</v>
      </c>
      <c r="I743" s="272"/>
      <c r="J743" s="206">
        <v>4266</v>
      </c>
    </row>
    <row r="744" spans="2:10">
      <c r="B744" s="266" t="s">
        <v>805</v>
      </c>
      <c r="C744" s="267" t="s">
        <v>364</v>
      </c>
      <c r="D744" s="268" t="s">
        <v>174</v>
      </c>
      <c r="E744" s="269" t="s">
        <v>247</v>
      </c>
      <c r="F744" s="273"/>
      <c r="G744" s="274">
        <v>-4</v>
      </c>
      <c r="H744" s="271">
        <v>-151.19999999999999</v>
      </c>
      <c r="I744" s="272"/>
      <c r="J744" s="206">
        <v>4266</v>
      </c>
    </row>
    <row r="745" spans="2:10">
      <c r="B745" s="266" t="s">
        <v>806</v>
      </c>
      <c r="C745" s="267" t="s">
        <v>332</v>
      </c>
      <c r="D745" s="268" t="s">
        <v>221</v>
      </c>
      <c r="E745" s="269" t="s">
        <v>196</v>
      </c>
      <c r="F745" s="273"/>
      <c r="G745" s="274">
        <v>-7</v>
      </c>
      <c r="H745" s="271">
        <v>-71.400000000000006</v>
      </c>
      <c r="I745" s="272"/>
      <c r="J745" s="206">
        <v>4266</v>
      </c>
    </row>
    <row r="746" spans="2:10">
      <c r="B746" s="266" t="s">
        <v>807</v>
      </c>
      <c r="C746" s="267" t="s">
        <v>332</v>
      </c>
      <c r="D746" s="268" t="s">
        <v>174</v>
      </c>
      <c r="E746" s="269" t="s">
        <v>196</v>
      </c>
      <c r="F746" s="273">
        <v>-6200</v>
      </c>
      <c r="G746" s="274">
        <v>-10</v>
      </c>
      <c r="H746" s="271">
        <v>-1131</v>
      </c>
      <c r="I746" s="272"/>
      <c r="J746" s="206">
        <v>4266</v>
      </c>
    </row>
    <row r="747" spans="2:10">
      <c r="B747" s="266" t="s">
        <v>808</v>
      </c>
      <c r="C747" s="267" t="s">
        <v>709</v>
      </c>
      <c r="D747" s="268" t="s">
        <v>221</v>
      </c>
      <c r="E747" s="269" t="s">
        <v>196</v>
      </c>
      <c r="F747" s="273"/>
      <c r="G747" s="274">
        <v>-1</v>
      </c>
      <c r="H747" s="271">
        <v>-20.2</v>
      </c>
      <c r="I747" s="272"/>
      <c r="J747" s="206">
        <v>4266</v>
      </c>
    </row>
    <row r="748" spans="2:10">
      <c r="B748" s="266" t="s">
        <v>809</v>
      </c>
      <c r="C748" s="267" t="s">
        <v>332</v>
      </c>
      <c r="D748" s="268" t="s">
        <v>221</v>
      </c>
      <c r="E748" s="269" t="s">
        <v>196</v>
      </c>
      <c r="F748" s="273"/>
      <c r="G748" s="274">
        <v>-4</v>
      </c>
      <c r="H748" s="271">
        <v>-79.996800000000007</v>
      </c>
      <c r="I748" s="272"/>
      <c r="J748" s="206">
        <v>4266</v>
      </c>
    </row>
    <row r="749" spans="2:10">
      <c r="B749" s="266" t="s">
        <v>810</v>
      </c>
      <c r="C749" s="267" t="s">
        <v>332</v>
      </c>
      <c r="D749" s="268" t="s">
        <v>221</v>
      </c>
      <c r="E749" s="269" t="s">
        <v>196</v>
      </c>
      <c r="F749" s="273"/>
      <c r="G749" s="274">
        <v>-4</v>
      </c>
      <c r="H749" s="271">
        <v>-73.92</v>
      </c>
      <c r="I749" s="272"/>
      <c r="J749" s="206">
        <v>4266</v>
      </c>
    </row>
    <row r="750" spans="2:10">
      <c r="B750" s="266" t="s">
        <v>811</v>
      </c>
      <c r="C750" s="267" t="s">
        <v>332</v>
      </c>
      <c r="D750" s="268" t="s">
        <v>174</v>
      </c>
      <c r="E750" s="269" t="s">
        <v>196</v>
      </c>
      <c r="F750" s="273"/>
      <c r="G750" s="274">
        <v>-5</v>
      </c>
      <c r="H750" s="275">
        <v>-290</v>
      </c>
      <c r="I750" s="272"/>
      <c r="J750" s="206">
        <v>4266</v>
      </c>
    </row>
    <row r="751" spans="2:10">
      <c r="B751" s="266" t="s">
        <v>311</v>
      </c>
      <c r="C751" s="267" t="s">
        <v>310</v>
      </c>
      <c r="D751" s="268" t="s">
        <v>221</v>
      </c>
      <c r="E751" s="269" t="s">
        <v>175</v>
      </c>
      <c r="F751" s="273"/>
      <c r="G751" s="274">
        <v>-100</v>
      </c>
      <c r="H751" s="271">
        <v>-98.4</v>
      </c>
      <c r="I751" s="272"/>
      <c r="J751" s="206">
        <v>4266</v>
      </c>
    </row>
    <row r="752" spans="2:10">
      <c r="B752" s="266" t="s">
        <v>812</v>
      </c>
      <c r="C752" s="267" t="s">
        <v>813</v>
      </c>
      <c r="D752" s="268" t="s">
        <v>174</v>
      </c>
      <c r="E752" s="269" t="s">
        <v>175</v>
      </c>
      <c r="F752" s="273">
        <v>-42.2</v>
      </c>
      <c r="G752" s="274">
        <v>-2000</v>
      </c>
      <c r="H752" s="271">
        <v>-451</v>
      </c>
      <c r="I752" s="272"/>
      <c r="J752" s="206">
        <v>4266</v>
      </c>
    </row>
    <row r="753" spans="2:10">
      <c r="B753" s="266" t="s">
        <v>814</v>
      </c>
      <c r="C753" s="267" t="s">
        <v>332</v>
      </c>
      <c r="D753" s="268" t="s">
        <v>174</v>
      </c>
      <c r="E753" s="269" t="s">
        <v>196</v>
      </c>
      <c r="F753" s="273"/>
      <c r="G753" s="274">
        <v>-2</v>
      </c>
      <c r="H753" s="271">
        <v>-200</v>
      </c>
      <c r="I753" s="272"/>
      <c r="J753" s="206">
        <v>4266</v>
      </c>
    </row>
    <row r="754" spans="2:10">
      <c r="B754" s="266" t="s">
        <v>815</v>
      </c>
      <c r="C754" s="267" t="s">
        <v>332</v>
      </c>
      <c r="D754" s="268" t="s">
        <v>174</v>
      </c>
      <c r="E754" s="269" t="s">
        <v>196</v>
      </c>
      <c r="F754" s="273"/>
      <c r="G754" s="274">
        <v>-3</v>
      </c>
      <c r="H754" s="271">
        <v>-113.76</v>
      </c>
      <c r="I754" s="272"/>
      <c r="J754" s="206">
        <v>4266</v>
      </c>
    </row>
    <row r="755" spans="2:10">
      <c r="B755" s="266" t="s">
        <v>816</v>
      </c>
      <c r="C755" s="267" t="s">
        <v>313</v>
      </c>
      <c r="D755" s="268" t="s">
        <v>221</v>
      </c>
      <c r="E755" s="269" t="s">
        <v>175</v>
      </c>
      <c r="F755" s="273"/>
      <c r="G755" s="274">
        <v>-1600</v>
      </c>
      <c r="H755" s="271">
        <v>-54.56</v>
      </c>
      <c r="I755" s="272"/>
      <c r="J755" s="206">
        <v>4266</v>
      </c>
    </row>
    <row r="756" spans="2:10">
      <c r="B756" s="266" t="s">
        <v>817</v>
      </c>
      <c r="C756" s="267" t="s">
        <v>818</v>
      </c>
      <c r="D756" s="268" t="s">
        <v>174</v>
      </c>
      <c r="E756" s="269" t="s">
        <v>175</v>
      </c>
      <c r="F756" s="273">
        <v>-0.25</v>
      </c>
      <c r="G756" s="274">
        <v>-20000</v>
      </c>
      <c r="H756" s="271">
        <v>-1115.4000000000001</v>
      </c>
      <c r="I756" s="272"/>
      <c r="J756" s="206">
        <v>4266</v>
      </c>
    </row>
    <row r="757" spans="2:10">
      <c r="B757" s="266" t="s">
        <v>819</v>
      </c>
      <c r="C757" s="267" t="s">
        <v>313</v>
      </c>
      <c r="D757" s="268" t="s">
        <v>174</v>
      </c>
      <c r="E757" s="269" t="s">
        <v>175</v>
      </c>
      <c r="F757" s="273"/>
      <c r="G757" s="274">
        <v>-2000</v>
      </c>
      <c r="H757" s="271">
        <v>-607.20000000000005</v>
      </c>
      <c r="I757" s="272"/>
      <c r="J757" s="206">
        <v>4266</v>
      </c>
    </row>
    <row r="758" spans="2:10">
      <c r="B758" s="266" t="s">
        <v>820</v>
      </c>
      <c r="C758" s="267" t="s">
        <v>332</v>
      </c>
      <c r="D758" s="268" t="s">
        <v>174</v>
      </c>
      <c r="E758" s="269" t="s">
        <v>196</v>
      </c>
      <c r="F758" s="273"/>
      <c r="G758" s="274">
        <v>-10</v>
      </c>
      <c r="H758" s="271">
        <v>-600</v>
      </c>
      <c r="I758" s="272"/>
      <c r="J758" s="206">
        <v>4266</v>
      </c>
    </row>
    <row r="759" spans="2:10">
      <c r="B759" s="266" t="s">
        <v>821</v>
      </c>
      <c r="C759" s="267" t="s">
        <v>332</v>
      </c>
      <c r="D759" s="268" t="s">
        <v>221</v>
      </c>
      <c r="E759" s="269" t="s">
        <v>196</v>
      </c>
      <c r="F759" s="273">
        <v>-3640</v>
      </c>
      <c r="G759" s="274">
        <v>-3</v>
      </c>
      <c r="H759" s="271">
        <v>-74.260000000000005</v>
      </c>
      <c r="I759" s="272"/>
      <c r="J759" s="206">
        <v>4266</v>
      </c>
    </row>
    <row r="760" spans="2:10">
      <c r="B760" s="266" t="s">
        <v>822</v>
      </c>
      <c r="C760" s="267" t="s">
        <v>724</v>
      </c>
      <c r="D760" s="268" t="s">
        <v>174</v>
      </c>
      <c r="E760" s="269" t="s">
        <v>175</v>
      </c>
      <c r="F760" s="273"/>
      <c r="G760" s="274">
        <v>-55</v>
      </c>
      <c r="H760" s="271">
        <v>-550</v>
      </c>
      <c r="I760" s="272"/>
      <c r="J760" s="206">
        <v>4266</v>
      </c>
    </row>
    <row r="761" spans="2:10">
      <c r="B761" s="266" t="s">
        <v>823</v>
      </c>
      <c r="C761" s="267" t="s">
        <v>332</v>
      </c>
      <c r="D761" s="268" t="s">
        <v>174</v>
      </c>
      <c r="E761" s="269" t="s">
        <v>196</v>
      </c>
      <c r="F761" s="273"/>
      <c r="G761" s="274">
        <v>-10</v>
      </c>
      <c r="H761" s="271">
        <v>-176.92290000000003</v>
      </c>
      <c r="I761" s="272"/>
      <c r="J761" s="206">
        <v>4266</v>
      </c>
    </row>
    <row r="762" spans="2:10">
      <c r="B762" s="266" t="s">
        <v>824</v>
      </c>
      <c r="C762" s="267" t="s">
        <v>332</v>
      </c>
      <c r="D762" s="268" t="s">
        <v>221</v>
      </c>
      <c r="E762" s="269" t="s">
        <v>196</v>
      </c>
      <c r="F762" s="273"/>
      <c r="G762" s="274">
        <v>-2</v>
      </c>
      <c r="H762" s="271">
        <v>-53.6</v>
      </c>
      <c r="I762" s="272"/>
      <c r="J762" s="206">
        <v>4266</v>
      </c>
    </row>
    <row r="763" spans="2:10">
      <c r="B763" s="266" t="s">
        <v>825</v>
      </c>
      <c r="C763" s="267" t="s">
        <v>332</v>
      </c>
      <c r="D763" s="268" t="s">
        <v>221</v>
      </c>
      <c r="E763" s="269" t="s">
        <v>196</v>
      </c>
      <c r="F763" s="273">
        <v>-4900</v>
      </c>
      <c r="G763" s="274">
        <v>-1</v>
      </c>
      <c r="H763" s="271">
        <v>-40.5</v>
      </c>
      <c r="I763" s="272"/>
      <c r="J763" s="206">
        <v>4266</v>
      </c>
    </row>
    <row r="764" spans="2:10">
      <c r="B764" s="266" t="s">
        <v>826</v>
      </c>
      <c r="C764" s="267" t="s">
        <v>332</v>
      </c>
      <c r="D764" s="268" t="s">
        <v>221</v>
      </c>
      <c r="E764" s="269" t="s">
        <v>196</v>
      </c>
      <c r="F764" s="273"/>
      <c r="G764" s="274">
        <v>-4</v>
      </c>
      <c r="H764" s="271">
        <v>-79.996800000000007</v>
      </c>
      <c r="I764" s="272"/>
      <c r="J764" s="206">
        <v>4266</v>
      </c>
    </row>
    <row r="765" spans="2:10">
      <c r="B765" s="266" t="s">
        <v>827</v>
      </c>
      <c r="C765" s="267" t="s">
        <v>332</v>
      </c>
      <c r="D765" s="268" t="s">
        <v>174</v>
      </c>
      <c r="E765" s="269" t="s">
        <v>196</v>
      </c>
      <c r="F765" s="273"/>
      <c r="G765" s="274">
        <v>-6</v>
      </c>
      <c r="H765" s="271">
        <v>-108</v>
      </c>
      <c r="I765" s="272"/>
      <c r="J765" s="206">
        <v>4266</v>
      </c>
    </row>
    <row r="766" spans="2:10">
      <c r="B766" s="266" t="s">
        <v>828</v>
      </c>
      <c r="C766" s="267" t="s">
        <v>332</v>
      </c>
      <c r="D766" s="268" t="s">
        <v>174</v>
      </c>
      <c r="E766" s="269" t="s">
        <v>196</v>
      </c>
      <c r="F766" s="273"/>
      <c r="G766" s="274">
        <v>-52</v>
      </c>
      <c r="H766" s="271">
        <v>-2069.6</v>
      </c>
      <c r="I766" s="272"/>
      <c r="J766" s="206">
        <v>4266</v>
      </c>
    </row>
    <row r="767" spans="2:10">
      <c r="B767" s="266" t="s">
        <v>829</v>
      </c>
      <c r="C767" s="267" t="s">
        <v>332</v>
      </c>
      <c r="D767" s="268" t="s">
        <v>174</v>
      </c>
      <c r="E767" s="269" t="s">
        <v>196</v>
      </c>
      <c r="F767" s="273"/>
      <c r="G767" s="274">
        <v>-10</v>
      </c>
      <c r="H767" s="271">
        <v>-171.6</v>
      </c>
      <c r="I767" s="272"/>
      <c r="J767" s="206">
        <v>4266</v>
      </c>
    </row>
    <row r="768" spans="2:10">
      <c r="B768" s="266" t="s">
        <v>830</v>
      </c>
      <c r="C768" s="267" t="s">
        <v>332</v>
      </c>
      <c r="D768" s="268" t="s">
        <v>221</v>
      </c>
      <c r="E768" s="269" t="s">
        <v>196</v>
      </c>
      <c r="F768" s="273">
        <v>-3100</v>
      </c>
      <c r="G768" s="274">
        <v>-1</v>
      </c>
      <c r="H768" s="271">
        <v>-36.200000000000003</v>
      </c>
      <c r="I768" s="272"/>
      <c r="J768" s="206">
        <v>4266</v>
      </c>
    </row>
    <row r="769" spans="2:10">
      <c r="B769" s="266" t="s">
        <v>831</v>
      </c>
      <c r="C769" s="267" t="s">
        <v>332</v>
      </c>
      <c r="D769" s="268" t="s">
        <v>174</v>
      </c>
      <c r="E769" s="269" t="s">
        <v>196</v>
      </c>
      <c r="F769" s="273">
        <v>-59500</v>
      </c>
      <c r="G769" s="274">
        <v>-15</v>
      </c>
      <c r="H769" s="271">
        <v>-3715</v>
      </c>
      <c r="I769" s="272"/>
      <c r="J769" s="206">
        <v>4266</v>
      </c>
    </row>
    <row r="770" spans="2:10">
      <c r="B770" s="266" t="s">
        <v>832</v>
      </c>
      <c r="C770" s="267" t="s">
        <v>313</v>
      </c>
      <c r="D770" s="268" t="s">
        <v>221</v>
      </c>
      <c r="E770" s="269" t="s">
        <v>175</v>
      </c>
      <c r="F770" s="273"/>
      <c r="G770" s="274">
        <v>-500</v>
      </c>
      <c r="H770" s="271">
        <v>-23.5</v>
      </c>
      <c r="I770" s="272"/>
      <c r="J770" s="206">
        <v>4266</v>
      </c>
    </row>
    <row r="771" spans="2:10">
      <c r="B771" s="266" t="s">
        <v>322</v>
      </c>
      <c r="C771" s="267" t="s">
        <v>313</v>
      </c>
      <c r="D771" s="268" t="s">
        <v>174</v>
      </c>
      <c r="E771" s="269" t="s">
        <v>175</v>
      </c>
      <c r="F771" s="273"/>
      <c r="G771" s="274">
        <v>-700</v>
      </c>
      <c r="H771" s="271">
        <v>-25.9</v>
      </c>
      <c r="I771" s="272"/>
      <c r="J771" s="206">
        <v>4266</v>
      </c>
    </row>
    <row r="772" spans="2:10">
      <c r="B772" s="266" t="s">
        <v>833</v>
      </c>
      <c r="C772" s="267" t="s">
        <v>313</v>
      </c>
      <c r="D772" s="268" t="s">
        <v>174</v>
      </c>
      <c r="E772" s="269" t="s">
        <v>175</v>
      </c>
      <c r="F772" s="273"/>
      <c r="G772" s="274">
        <v>-4</v>
      </c>
      <c r="H772" s="271">
        <v>-6</v>
      </c>
      <c r="I772" s="272"/>
      <c r="J772" s="206">
        <v>4266</v>
      </c>
    </row>
    <row r="773" spans="2:10">
      <c r="B773" s="266" t="s">
        <v>834</v>
      </c>
      <c r="C773" s="267" t="s">
        <v>724</v>
      </c>
      <c r="D773" s="268" t="s">
        <v>174</v>
      </c>
      <c r="E773" s="269" t="s">
        <v>175</v>
      </c>
      <c r="F773" s="273"/>
      <c r="G773" s="274">
        <v>-3000</v>
      </c>
      <c r="H773" s="271">
        <v>-1254</v>
      </c>
      <c r="I773" s="272"/>
      <c r="J773" s="206">
        <v>4266</v>
      </c>
    </row>
    <row r="774" spans="2:10">
      <c r="B774" s="266" t="s">
        <v>835</v>
      </c>
      <c r="C774" s="267" t="s">
        <v>709</v>
      </c>
      <c r="D774" s="268" t="s">
        <v>174</v>
      </c>
      <c r="E774" s="269" t="s">
        <v>196</v>
      </c>
      <c r="F774" s="273"/>
      <c r="G774" s="274">
        <v>-2</v>
      </c>
      <c r="H774" s="271">
        <v>-200</v>
      </c>
      <c r="I774" s="272"/>
      <c r="J774" s="206">
        <v>4266</v>
      </c>
    </row>
    <row r="775" spans="2:10">
      <c r="B775" s="266" t="s">
        <v>836</v>
      </c>
      <c r="C775" s="267" t="s">
        <v>332</v>
      </c>
      <c r="D775" s="268" t="s">
        <v>174</v>
      </c>
      <c r="E775" s="269" t="s">
        <v>196</v>
      </c>
      <c r="F775" s="273">
        <v>-26570</v>
      </c>
      <c r="G775" s="274">
        <v>-13</v>
      </c>
      <c r="H775" s="271">
        <v>-1998.05</v>
      </c>
      <c r="I775" s="272"/>
      <c r="J775" s="206">
        <v>4266</v>
      </c>
    </row>
    <row r="776" spans="2:10">
      <c r="B776" s="266" t="s">
        <v>343</v>
      </c>
      <c r="C776" s="267" t="s">
        <v>313</v>
      </c>
      <c r="D776" s="268" t="s">
        <v>172</v>
      </c>
      <c r="E776" s="269" t="s">
        <v>222</v>
      </c>
      <c r="F776" s="273"/>
      <c r="G776" s="274"/>
      <c r="H776" s="271">
        <v>-20125.180200000003</v>
      </c>
      <c r="I776" s="272"/>
      <c r="J776" s="206">
        <v>4266</v>
      </c>
    </row>
    <row r="777" spans="2:10">
      <c r="B777" s="266" t="s">
        <v>837</v>
      </c>
      <c r="C777" s="267" t="s">
        <v>313</v>
      </c>
      <c r="D777" s="268" t="s">
        <v>174</v>
      </c>
      <c r="E777" s="269" t="s">
        <v>175</v>
      </c>
      <c r="F777" s="273"/>
      <c r="G777" s="274">
        <v>-1000</v>
      </c>
      <c r="H777" s="271">
        <v>-593.79999999999995</v>
      </c>
      <c r="I777" s="272"/>
      <c r="J777" s="206">
        <v>4266</v>
      </c>
    </row>
    <row r="778" spans="2:10">
      <c r="B778" s="266" t="s">
        <v>838</v>
      </c>
      <c r="C778" s="267" t="s">
        <v>332</v>
      </c>
      <c r="D778" s="268" t="s">
        <v>221</v>
      </c>
      <c r="E778" s="269" t="s">
        <v>196</v>
      </c>
      <c r="F778" s="273">
        <v>-3802</v>
      </c>
      <c r="G778" s="274">
        <v>-1</v>
      </c>
      <c r="H778" s="271">
        <v>-38.306000000000004</v>
      </c>
      <c r="I778" s="272"/>
      <c r="J778" s="206">
        <v>4266</v>
      </c>
    </row>
    <row r="779" spans="2:10">
      <c r="B779" s="266" t="s">
        <v>319</v>
      </c>
      <c r="C779" s="267" t="s">
        <v>313</v>
      </c>
      <c r="D779" s="268" t="s">
        <v>174</v>
      </c>
      <c r="E779" s="269" t="s">
        <v>175</v>
      </c>
      <c r="F779" s="273"/>
      <c r="G779" s="274">
        <v>-9000</v>
      </c>
      <c r="H779" s="271">
        <v>-1800</v>
      </c>
      <c r="I779" s="272"/>
      <c r="J779" s="206">
        <v>4266</v>
      </c>
    </row>
    <row r="780" spans="2:10">
      <c r="B780" s="266" t="s">
        <v>334</v>
      </c>
      <c r="C780" s="267" t="s">
        <v>332</v>
      </c>
      <c r="D780" s="268" t="s">
        <v>174</v>
      </c>
      <c r="E780" s="269" t="s">
        <v>196</v>
      </c>
      <c r="F780" s="273">
        <v>-8750</v>
      </c>
      <c r="G780" s="274">
        <v>-7</v>
      </c>
      <c r="H780" s="271">
        <v>-345.73</v>
      </c>
      <c r="I780" s="272"/>
      <c r="J780" s="206">
        <v>4266</v>
      </c>
    </row>
    <row r="781" spans="2:10">
      <c r="B781" s="266" t="s">
        <v>839</v>
      </c>
      <c r="C781" s="267" t="s">
        <v>332</v>
      </c>
      <c r="D781" s="268" t="s">
        <v>174</v>
      </c>
      <c r="E781" s="269" t="s">
        <v>196</v>
      </c>
      <c r="F781" s="273"/>
      <c r="G781" s="274">
        <v>-4</v>
      </c>
      <c r="H781" s="271">
        <v>-525.6</v>
      </c>
      <c r="I781" s="272"/>
      <c r="J781" s="206">
        <v>4266</v>
      </c>
    </row>
    <row r="782" spans="2:10">
      <c r="B782" s="266" t="s">
        <v>840</v>
      </c>
      <c r="C782" s="267" t="s">
        <v>332</v>
      </c>
      <c r="D782" s="268" t="s">
        <v>174</v>
      </c>
      <c r="E782" s="269" t="s">
        <v>196</v>
      </c>
      <c r="F782" s="273"/>
      <c r="G782" s="274">
        <v>-13</v>
      </c>
      <c r="H782" s="271">
        <v>-280.8</v>
      </c>
      <c r="I782" s="272"/>
      <c r="J782" s="206">
        <v>4266</v>
      </c>
    </row>
    <row r="783" spans="2:10">
      <c r="B783" s="266" t="s">
        <v>841</v>
      </c>
      <c r="C783" s="267" t="s">
        <v>332</v>
      </c>
      <c r="D783" s="268" t="s">
        <v>174</v>
      </c>
      <c r="E783" s="269" t="s">
        <v>196</v>
      </c>
      <c r="F783" s="273"/>
      <c r="G783" s="274">
        <v>-1347</v>
      </c>
      <c r="H783" s="271">
        <v>-2812.5360000000001</v>
      </c>
      <c r="I783" s="272"/>
      <c r="J783" s="206">
        <v>4266</v>
      </c>
    </row>
    <row r="784" spans="2:10">
      <c r="B784" s="266" t="s">
        <v>352</v>
      </c>
      <c r="C784" s="267" t="s">
        <v>313</v>
      </c>
      <c r="D784" s="268" t="s">
        <v>174</v>
      </c>
      <c r="E784" s="269" t="s">
        <v>175</v>
      </c>
      <c r="F784" s="273"/>
      <c r="G784" s="274">
        <v>-1000</v>
      </c>
      <c r="H784" s="271">
        <v>-304</v>
      </c>
      <c r="I784" s="272"/>
      <c r="J784" s="206">
        <v>4266</v>
      </c>
    </row>
    <row r="785" spans="2:11">
      <c r="B785" s="266" t="s">
        <v>842</v>
      </c>
      <c r="C785" s="267" t="s">
        <v>332</v>
      </c>
      <c r="D785" s="268" t="s">
        <v>221</v>
      </c>
      <c r="E785" s="269" t="s">
        <v>196</v>
      </c>
      <c r="F785" s="273"/>
      <c r="G785" s="274">
        <v>-1</v>
      </c>
      <c r="H785" s="271">
        <v>-6</v>
      </c>
      <c r="I785" s="272"/>
      <c r="J785" s="206">
        <v>4266</v>
      </c>
    </row>
    <row r="786" spans="2:11">
      <c r="B786" s="266" t="s">
        <v>317</v>
      </c>
      <c r="C786" s="267" t="s">
        <v>313</v>
      </c>
      <c r="D786" s="268" t="s">
        <v>174</v>
      </c>
      <c r="E786" s="269" t="s">
        <v>175</v>
      </c>
      <c r="F786" s="273"/>
      <c r="G786" s="274">
        <v>-500</v>
      </c>
      <c r="H786" s="271">
        <v>-240</v>
      </c>
      <c r="I786" s="272"/>
      <c r="J786" s="206">
        <v>4266</v>
      </c>
    </row>
    <row r="787" spans="2:11">
      <c r="B787" s="266" t="s">
        <v>843</v>
      </c>
      <c r="C787" s="267" t="s">
        <v>313</v>
      </c>
      <c r="D787" s="268" t="s">
        <v>174</v>
      </c>
      <c r="E787" s="269" t="s">
        <v>175</v>
      </c>
      <c r="F787" s="273"/>
      <c r="G787" s="274">
        <v>-500</v>
      </c>
      <c r="H787" s="271">
        <v>-189.7</v>
      </c>
      <c r="I787" s="272"/>
      <c r="J787" s="206">
        <v>4266</v>
      </c>
    </row>
    <row r="788" spans="2:11">
      <c r="B788" s="266" t="s">
        <v>844</v>
      </c>
      <c r="C788" s="267" t="s">
        <v>409</v>
      </c>
      <c r="D788" s="268" t="s">
        <v>174</v>
      </c>
      <c r="E788" s="269" t="s">
        <v>175</v>
      </c>
      <c r="F788" s="273"/>
      <c r="G788" s="274"/>
      <c r="H788" s="271">
        <v>-120</v>
      </c>
      <c r="I788" s="272"/>
      <c r="J788" s="206">
        <v>4266</v>
      </c>
      <c r="K788" t="s">
        <v>1045</v>
      </c>
    </row>
    <row r="789" spans="2:11">
      <c r="B789" s="266" t="s">
        <v>845</v>
      </c>
      <c r="C789" s="267" t="s">
        <v>310</v>
      </c>
      <c r="D789" s="268" t="s">
        <v>221</v>
      </c>
      <c r="E789" s="269" t="s">
        <v>175</v>
      </c>
      <c r="F789" s="273"/>
      <c r="G789" s="274"/>
      <c r="H789" s="271">
        <v>-4</v>
      </c>
      <c r="I789" s="272"/>
      <c r="J789" s="206">
        <v>4266</v>
      </c>
      <c r="K789" t="s">
        <v>1045</v>
      </c>
    </row>
    <row r="790" spans="2:11" ht="27">
      <c r="B790" s="266" t="s">
        <v>846</v>
      </c>
      <c r="C790" s="267" t="s">
        <v>847</v>
      </c>
      <c r="D790" s="268" t="s">
        <v>221</v>
      </c>
      <c r="E790" s="269" t="s">
        <v>175</v>
      </c>
      <c r="F790" s="273"/>
      <c r="G790" s="274"/>
      <c r="H790" s="271">
        <v>-11.616</v>
      </c>
      <c r="I790" s="272"/>
      <c r="J790" s="206">
        <v>4266</v>
      </c>
      <c r="K790" t="s">
        <v>1045</v>
      </c>
    </row>
    <row r="791" spans="2:11">
      <c r="B791" s="266" t="s">
        <v>848</v>
      </c>
      <c r="C791" s="267" t="s">
        <v>332</v>
      </c>
      <c r="D791" s="268" t="s">
        <v>221</v>
      </c>
      <c r="E791" s="269" t="s">
        <v>196</v>
      </c>
      <c r="F791" s="270"/>
      <c r="G791" s="274"/>
      <c r="H791" s="271">
        <v>-11.6</v>
      </c>
      <c r="I791" s="272"/>
      <c r="J791" s="206">
        <v>4266</v>
      </c>
      <c r="K791" t="s">
        <v>1045</v>
      </c>
    </row>
    <row r="792" spans="2:11" ht="27">
      <c r="B792" s="266" t="s">
        <v>849</v>
      </c>
      <c r="C792" s="267" t="s">
        <v>605</v>
      </c>
      <c r="D792" s="268" t="s">
        <v>172</v>
      </c>
      <c r="E792" s="269" t="s">
        <v>175</v>
      </c>
      <c r="F792" s="270"/>
      <c r="G792" s="274"/>
      <c r="H792" s="271">
        <v>-105</v>
      </c>
      <c r="I792" s="272"/>
      <c r="J792" s="206">
        <v>4266</v>
      </c>
      <c r="K792" t="s">
        <v>1045</v>
      </c>
    </row>
    <row r="793" spans="2:11">
      <c r="B793" s="266" t="s">
        <v>850</v>
      </c>
      <c r="C793" s="267" t="s">
        <v>719</v>
      </c>
      <c r="D793" s="268" t="s">
        <v>174</v>
      </c>
      <c r="E793" s="269" t="s">
        <v>247</v>
      </c>
      <c r="F793" s="270"/>
      <c r="G793" s="274"/>
      <c r="H793" s="271">
        <v>-210</v>
      </c>
      <c r="I793" s="272"/>
      <c r="J793" s="206">
        <v>4266</v>
      </c>
      <c r="K793" t="s">
        <v>1045</v>
      </c>
    </row>
    <row r="794" spans="2:11">
      <c r="B794" s="266" t="s">
        <v>851</v>
      </c>
      <c r="C794" s="267" t="s">
        <v>308</v>
      </c>
      <c r="D794" s="268" t="s">
        <v>174</v>
      </c>
      <c r="E794" s="269" t="s">
        <v>175</v>
      </c>
      <c r="F794" s="270"/>
      <c r="G794" s="274"/>
      <c r="H794" s="271">
        <v>-4.8</v>
      </c>
      <c r="I794" s="272"/>
      <c r="J794" s="206">
        <v>4266</v>
      </c>
      <c r="K794" t="s">
        <v>1045</v>
      </c>
    </row>
    <row r="795" spans="2:11">
      <c r="B795" s="266" t="s">
        <v>852</v>
      </c>
      <c r="C795" s="267" t="s">
        <v>600</v>
      </c>
      <c r="D795" s="268" t="s">
        <v>172</v>
      </c>
      <c r="E795" s="269" t="s">
        <v>175</v>
      </c>
      <c r="F795" s="270"/>
      <c r="G795" s="274"/>
      <c r="H795" s="271">
        <v>-985.68</v>
      </c>
      <c r="I795" s="272"/>
      <c r="J795" s="206">
        <v>4266</v>
      </c>
      <c r="K795" t="s">
        <v>1045</v>
      </c>
    </row>
    <row r="796" spans="2:11">
      <c r="B796" s="266" t="s">
        <v>853</v>
      </c>
      <c r="C796" s="267" t="s">
        <v>332</v>
      </c>
      <c r="D796" s="268" t="s">
        <v>221</v>
      </c>
      <c r="E796" s="269" t="s">
        <v>196</v>
      </c>
      <c r="F796" s="270"/>
      <c r="G796" s="274"/>
      <c r="H796" s="271">
        <v>-7.12</v>
      </c>
      <c r="I796" s="272"/>
      <c r="J796" s="206">
        <v>4266</v>
      </c>
      <c r="K796" t="s">
        <v>1045</v>
      </c>
    </row>
    <row r="797" spans="2:11">
      <c r="B797" s="266" t="s">
        <v>854</v>
      </c>
      <c r="C797" s="267" t="s">
        <v>709</v>
      </c>
      <c r="D797" s="268" t="s">
        <v>174</v>
      </c>
      <c r="E797" s="269" t="s">
        <v>196</v>
      </c>
      <c r="F797" s="270"/>
      <c r="G797" s="274"/>
      <c r="H797" s="271">
        <v>-39.375900000000001</v>
      </c>
      <c r="I797" s="272"/>
      <c r="J797" s="206">
        <v>4266</v>
      </c>
      <c r="K797" t="s">
        <v>1045</v>
      </c>
    </row>
    <row r="798" spans="2:11">
      <c r="B798" s="266" t="s">
        <v>855</v>
      </c>
      <c r="C798" s="267" t="s">
        <v>856</v>
      </c>
      <c r="D798" s="118" t="s">
        <v>174</v>
      </c>
      <c r="E798" s="118" t="s">
        <v>175</v>
      </c>
      <c r="F798" s="273"/>
      <c r="G798" s="274"/>
      <c r="H798" s="271">
        <v>-22.4</v>
      </c>
      <c r="I798" s="272"/>
      <c r="J798" s="206">
        <v>4266</v>
      </c>
      <c r="K798" t="s">
        <v>1045</v>
      </c>
    </row>
    <row r="799" spans="2:11">
      <c r="B799" s="266" t="s">
        <v>857</v>
      </c>
      <c r="C799" s="267" t="s">
        <v>308</v>
      </c>
      <c r="D799" s="268" t="s">
        <v>221</v>
      </c>
      <c r="E799" s="269" t="s">
        <v>175</v>
      </c>
      <c r="F799" s="273"/>
      <c r="G799" s="274"/>
      <c r="H799" s="271">
        <v>-41.7</v>
      </c>
      <c r="I799" s="272"/>
      <c r="J799" s="206">
        <v>4266</v>
      </c>
      <c r="K799" t="s">
        <v>1045</v>
      </c>
    </row>
    <row r="800" spans="2:11">
      <c r="B800" s="266" t="s">
        <v>338</v>
      </c>
      <c r="C800" s="267" t="s">
        <v>332</v>
      </c>
      <c r="D800" s="268" t="s">
        <v>174</v>
      </c>
      <c r="E800" s="269" t="s">
        <v>196</v>
      </c>
      <c r="F800" s="273"/>
      <c r="G800" s="274"/>
      <c r="H800" s="271">
        <v>-5190</v>
      </c>
      <c r="I800" s="272"/>
      <c r="J800" s="206">
        <v>4266</v>
      </c>
      <c r="K800" t="s">
        <v>1045</v>
      </c>
    </row>
    <row r="801" spans="2:11">
      <c r="B801" s="266" t="s">
        <v>858</v>
      </c>
      <c r="C801" s="267" t="s">
        <v>719</v>
      </c>
      <c r="D801" s="268" t="s">
        <v>174</v>
      </c>
      <c r="E801" s="269" t="s">
        <v>247</v>
      </c>
      <c r="F801" s="273"/>
      <c r="G801" s="274"/>
      <c r="H801" s="271">
        <v>-8.0009999999999994</v>
      </c>
      <c r="I801" s="272"/>
      <c r="J801" s="206">
        <v>4266</v>
      </c>
      <c r="K801" t="s">
        <v>1045</v>
      </c>
    </row>
    <row r="802" spans="2:11">
      <c r="B802" s="266" t="s">
        <v>859</v>
      </c>
      <c r="C802" s="267" t="s">
        <v>332</v>
      </c>
      <c r="D802" s="268" t="s">
        <v>221</v>
      </c>
      <c r="E802" s="269" t="s">
        <v>196</v>
      </c>
      <c r="F802" s="273"/>
      <c r="G802" s="274"/>
      <c r="H802" s="271">
        <v>-2.16</v>
      </c>
      <c r="I802" s="272"/>
      <c r="J802" s="206">
        <v>4266</v>
      </c>
      <c r="K802" t="s">
        <v>1045</v>
      </c>
    </row>
    <row r="803" spans="2:11">
      <c r="B803" s="266" t="s">
        <v>860</v>
      </c>
      <c r="C803" s="267" t="s">
        <v>760</v>
      </c>
      <c r="D803" s="268" t="s">
        <v>221</v>
      </c>
      <c r="E803" s="269" t="s">
        <v>175</v>
      </c>
      <c r="F803" s="273"/>
      <c r="G803" s="274"/>
      <c r="H803" s="271">
        <v>-32.15</v>
      </c>
      <c r="I803" s="272"/>
      <c r="J803" s="206">
        <v>4266</v>
      </c>
      <c r="K803" t="s">
        <v>1045</v>
      </c>
    </row>
    <row r="804" spans="2:11">
      <c r="B804" s="266" t="s">
        <v>861</v>
      </c>
      <c r="C804" s="267" t="s">
        <v>370</v>
      </c>
      <c r="D804" s="268" t="s">
        <v>174</v>
      </c>
      <c r="E804" s="269" t="s">
        <v>196</v>
      </c>
      <c r="F804" s="273"/>
      <c r="G804" s="274"/>
      <c r="H804" s="271">
        <v>-1857.5</v>
      </c>
      <c r="I804" s="272"/>
      <c r="J804" s="206">
        <v>4266</v>
      </c>
      <c r="K804" t="s">
        <v>1045</v>
      </c>
    </row>
    <row r="805" spans="2:11">
      <c r="B805" s="266" t="s">
        <v>862</v>
      </c>
      <c r="C805" s="267" t="s">
        <v>863</v>
      </c>
      <c r="D805" s="268" t="s">
        <v>172</v>
      </c>
      <c r="E805" s="269" t="s">
        <v>175</v>
      </c>
      <c r="F805" s="273"/>
      <c r="G805" s="274"/>
      <c r="H805" s="271">
        <v>-825.1</v>
      </c>
      <c r="I805" s="272"/>
      <c r="J805" s="206">
        <v>4266</v>
      </c>
      <c r="K805" t="s">
        <v>1045</v>
      </c>
    </row>
    <row r="806" spans="2:11">
      <c r="B806" s="266" t="s">
        <v>864</v>
      </c>
      <c r="C806" s="267" t="s">
        <v>308</v>
      </c>
      <c r="D806" s="268" t="s">
        <v>221</v>
      </c>
      <c r="E806" s="269" t="s">
        <v>175</v>
      </c>
      <c r="F806" s="273"/>
      <c r="G806" s="274"/>
      <c r="H806" s="271">
        <v>-17.8</v>
      </c>
      <c r="I806" s="272"/>
      <c r="J806" s="206">
        <v>4266</v>
      </c>
      <c r="K806" t="s">
        <v>1045</v>
      </c>
    </row>
    <row r="807" spans="2:11">
      <c r="B807" s="266" t="s">
        <v>865</v>
      </c>
      <c r="C807" s="267" t="s">
        <v>308</v>
      </c>
      <c r="D807" s="268" t="s">
        <v>221</v>
      </c>
      <c r="E807" s="269" t="s">
        <v>175</v>
      </c>
      <c r="F807" s="273"/>
      <c r="G807" s="274"/>
      <c r="H807" s="271">
        <v>-17.399999999999999</v>
      </c>
      <c r="I807" s="272"/>
      <c r="J807" s="206">
        <v>4266</v>
      </c>
      <c r="K807" t="s">
        <v>1045</v>
      </c>
    </row>
    <row r="808" spans="2:11">
      <c r="B808" s="266" t="s">
        <v>866</v>
      </c>
      <c r="C808" s="267" t="s">
        <v>709</v>
      </c>
      <c r="D808" s="268" t="s">
        <v>221</v>
      </c>
      <c r="E808" s="269" t="s">
        <v>196</v>
      </c>
      <c r="F808" s="273"/>
      <c r="G808" s="274"/>
      <c r="H808" s="271">
        <v>-7</v>
      </c>
      <c r="I808" s="272"/>
      <c r="J808" s="206">
        <v>4266</v>
      </c>
      <c r="K808" t="s">
        <v>1045</v>
      </c>
    </row>
    <row r="809" spans="2:11" ht="27">
      <c r="B809" s="266" t="s">
        <v>867</v>
      </c>
      <c r="C809" s="267" t="s">
        <v>868</v>
      </c>
      <c r="D809" s="268" t="s">
        <v>221</v>
      </c>
      <c r="E809" s="269" t="s">
        <v>175</v>
      </c>
      <c r="F809" s="273"/>
      <c r="G809" s="274"/>
      <c r="H809" s="271">
        <v>-2.1150000000000002</v>
      </c>
      <c r="I809" s="272"/>
      <c r="J809" s="206">
        <v>4266</v>
      </c>
      <c r="K809" t="s">
        <v>1045</v>
      </c>
    </row>
    <row r="810" spans="2:11">
      <c r="B810" s="266" t="s">
        <v>869</v>
      </c>
      <c r="C810" s="267" t="s">
        <v>370</v>
      </c>
      <c r="D810" s="268" t="s">
        <v>174</v>
      </c>
      <c r="E810" s="269" t="s">
        <v>196</v>
      </c>
      <c r="F810" s="273"/>
      <c r="G810" s="274"/>
      <c r="H810" s="271">
        <v>-9</v>
      </c>
      <c r="I810" s="272"/>
      <c r="J810" s="206">
        <v>4266</v>
      </c>
      <c r="K810" t="s">
        <v>1045</v>
      </c>
    </row>
    <row r="811" spans="2:11">
      <c r="B811" s="266" t="s">
        <v>870</v>
      </c>
      <c r="C811" s="267" t="s">
        <v>871</v>
      </c>
      <c r="D811" s="268" t="s">
        <v>221</v>
      </c>
      <c r="E811" s="269" t="s">
        <v>175</v>
      </c>
      <c r="F811" s="273"/>
      <c r="G811" s="274"/>
      <c r="H811" s="271">
        <v>-2.899</v>
      </c>
      <c r="I811" s="272"/>
      <c r="J811" s="206">
        <v>4266</v>
      </c>
      <c r="K811" t="s">
        <v>1045</v>
      </c>
    </row>
    <row r="812" spans="2:11">
      <c r="B812" s="266" t="s">
        <v>872</v>
      </c>
      <c r="C812" s="267" t="s">
        <v>308</v>
      </c>
      <c r="D812" s="268" t="s">
        <v>221</v>
      </c>
      <c r="E812" s="269" t="s">
        <v>175</v>
      </c>
      <c r="F812" s="273"/>
      <c r="G812" s="274"/>
      <c r="H812" s="271">
        <v>-5.2</v>
      </c>
      <c r="I812" s="272"/>
      <c r="J812" s="206">
        <v>4266</v>
      </c>
      <c r="K812" t="s">
        <v>1045</v>
      </c>
    </row>
    <row r="813" spans="2:11">
      <c r="B813" s="266" t="s">
        <v>873</v>
      </c>
      <c r="C813" s="267" t="s">
        <v>370</v>
      </c>
      <c r="D813" s="268" t="s">
        <v>174</v>
      </c>
      <c r="E813" s="269" t="s">
        <v>196</v>
      </c>
      <c r="F813" s="273"/>
      <c r="G813" s="274"/>
      <c r="H813" s="271">
        <v>-600</v>
      </c>
      <c r="I813" s="272"/>
      <c r="J813" s="206">
        <v>4266</v>
      </c>
      <c r="K813" t="s">
        <v>1045</v>
      </c>
    </row>
    <row r="814" spans="2:11">
      <c r="B814" s="266" t="s">
        <v>874</v>
      </c>
      <c r="C814" s="267" t="s">
        <v>370</v>
      </c>
      <c r="D814" s="268" t="s">
        <v>174</v>
      </c>
      <c r="E814" s="269" t="s">
        <v>196</v>
      </c>
      <c r="F814" s="270"/>
      <c r="G814" s="274"/>
      <c r="H814" s="271">
        <v>-1000</v>
      </c>
      <c r="I814" s="272"/>
      <c r="J814" s="206">
        <v>4266</v>
      </c>
      <c r="K814" t="s">
        <v>1045</v>
      </c>
    </row>
    <row r="815" spans="2:11">
      <c r="B815" s="266" t="s">
        <v>875</v>
      </c>
      <c r="C815" s="267" t="s">
        <v>313</v>
      </c>
      <c r="D815" s="268" t="s">
        <v>172</v>
      </c>
      <c r="E815" s="269" t="s">
        <v>175</v>
      </c>
      <c r="F815" s="270"/>
      <c r="G815" s="274"/>
      <c r="H815" s="271">
        <v>-50</v>
      </c>
      <c r="I815" s="272"/>
      <c r="J815" s="206">
        <v>4266</v>
      </c>
      <c r="K815" t="s">
        <v>1045</v>
      </c>
    </row>
    <row r="816" spans="2:11">
      <c r="B816" s="266" t="s">
        <v>876</v>
      </c>
      <c r="C816" s="267" t="s">
        <v>370</v>
      </c>
      <c r="D816" s="268" t="s">
        <v>174</v>
      </c>
      <c r="E816" s="269" t="s">
        <v>196</v>
      </c>
      <c r="F816" s="270"/>
      <c r="G816" s="274"/>
      <c r="H816" s="271">
        <v>-2000</v>
      </c>
      <c r="I816" s="272"/>
      <c r="J816" s="206">
        <v>4266</v>
      </c>
      <c r="K816" t="s">
        <v>1045</v>
      </c>
    </row>
    <row r="817" spans="2:11">
      <c r="B817" s="266" t="s">
        <v>877</v>
      </c>
      <c r="C817" s="267" t="s">
        <v>878</v>
      </c>
      <c r="D817" s="268" t="s">
        <v>221</v>
      </c>
      <c r="E817" s="269" t="s">
        <v>175</v>
      </c>
      <c r="F817" s="273"/>
      <c r="G817" s="274"/>
      <c r="H817" s="271">
        <v>-29.2</v>
      </c>
      <c r="I817" s="272"/>
      <c r="J817" s="206">
        <v>4266</v>
      </c>
      <c r="K817" t="s">
        <v>1045</v>
      </c>
    </row>
    <row r="818" spans="2:11">
      <c r="B818" s="266" t="s">
        <v>879</v>
      </c>
      <c r="C818" s="267" t="s">
        <v>880</v>
      </c>
      <c r="D818" s="268" t="s">
        <v>172</v>
      </c>
      <c r="E818" s="269" t="s">
        <v>175</v>
      </c>
      <c r="F818" s="270"/>
      <c r="G818" s="274"/>
      <c r="H818" s="271">
        <v>-600</v>
      </c>
      <c r="I818" s="272"/>
      <c r="J818" s="206">
        <v>4266</v>
      </c>
      <c r="K818" t="s">
        <v>1045</v>
      </c>
    </row>
    <row r="819" spans="2:11">
      <c r="B819" s="266" t="s">
        <v>881</v>
      </c>
      <c r="C819" s="267" t="s">
        <v>882</v>
      </c>
      <c r="D819" s="268" t="s">
        <v>172</v>
      </c>
      <c r="E819" s="269" t="s">
        <v>175</v>
      </c>
      <c r="F819" s="270"/>
      <c r="G819" s="274"/>
      <c r="H819" s="271">
        <v>-1178.27</v>
      </c>
      <c r="I819" s="272"/>
      <c r="J819" s="206">
        <v>4266</v>
      </c>
      <c r="K819" t="s">
        <v>1045</v>
      </c>
    </row>
    <row r="820" spans="2:11">
      <c r="B820" s="266" t="s">
        <v>883</v>
      </c>
      <c r="C820" s="267" t="s">
        <v>332</v>
      </c>
      <c r="D820" s="268" t="s">
        <v>174</v>
      </c>
      <c r="E820" s="269" t="s">
        <v>196</v>
      </c>
      <c r="F820" s="270"/>
      <c r="G820" s="274"/>
      <c r="H820" s="271">
        <v>-581.46</v>
      </c>
      <c r="I820" s="272"/>
      <c r="J820" s="206">
        <v>4266</v>
      </c>
      <c r="K820" t="s">
        <v>1045</v>
      </c>
    </row>
    <row r="821" spans="2:11">
      <c r="B821" s="266" t="s">
        <v>884</v>
      </c>
      <c r="C821" s="267" t="s">
        <v>370</v>
      </c>
      <c r="D821" s="268" t="s">
        <v>174</v>
      </c>
      <c r="E821" s="269" t="s">
        <v>196</v>
      </c>
      <c r="F821" s="270"/>
      <c r="G821" s="274"/>
      <c r="H821" s="271">
        <v>-300</v>
      </c>
      <c r="I821" s="272"/>
      <c r="J821" s="206">
        <v>4266</v>
      </c>
      <c r="K821" t="s">
        <v>1045</v>
      </c>
    </row>
    <row r="822" spans="2:11">
      <c r="B822" s="266" t="s">
        <v>885</v>
      </c>
      <c r="C822" s="267" t="s">
        <v>719</v>
      </c>
      <c r="D822" s="268" t="s">
        <v>174</v>
      </c>
      <c r="E822" s="269" t="s">
        <v>247</v>
      </c>
      <c r="F822" s="270"/>
      <c r="G822" s="274"/>
      <c r="H822" s="271">
        <v>-140</v>
      </c>
      <c r="I822" s="272"/>
      <c r="J822" s="206">
        <v>4266</v>
      </c>
      <c r="K822" t="s">
        <v>1045</v>
      </c>
    </row>
    <row r="823" spans="2:11">
      <c r="B823" s="266" t="s">
        <v>886</v>
      </c>
      <c r="C823" s="267" t="s">
        <v>344</v>
      </c>
      <c r="D823" s="268" t="s">
        <v>172</v>
      </c>
      <c r="E823" s="269" t="s">
        <v>175</v>
      </c>
      <c r="F823" s="270"/>
      <c r="G823" s="274"/>
      <c r="H823" s="271">
        <v>-494</v>
      </c>
      <c r="I823" s="272"/>
      <c r="J823" s="206">
        <v>4266</v>
      </c>
      <c r="K823" t="s">
        <v>1045</v>
      </c>
    </row>
    <row r="824" spans="2:11">
      <c r="B824" s="266" t="s">
        <v>887</v>
      </c>
      <c r="C824" s="267" t="s">
        <v>370</v>
      </c>
      <c r="D824" s="268" t="s">
        <v>174</v>
      </c>
      <c r="E824" s="269" t="s">
        <v>196</v>
      </c>
      <c r="F824" s="270"/>
      <c r="G824" s="274"/>
      <c r="H824" s="271">
        <v>-400</v>
      </c>
      <c r="I824" s="272"/>
      <c r="J824" s="206">
        <v>4266</v>
      </c>
      <c r="K824" t="s">
        <v>1045</v>
      </c>
    </row>
    <row r="825" spans="2:11">
      <c r="B825" s="266" t="s">
        <v>888</v>
      </c>
      <c r="C825" s="267" t="s">
        <v>889</v>
      </c>
      <c r="D825" s="268" t="s">
        <v>174</v>
      </c>
      <c r="E825" s="269" t="s">
        <v>175</v>
      </c>
      <c r="F825" s="270"/>
      <c r="G825" s="274"/>
      <c r="H825" s="271">
        <v>-5140.3999999999996</v>
      </c>
      <c r="I825" s="272"/>
      <c r="J825" s="206">
        <v>4266</v>
      </c>
      <c r="K825" t="s">
        <v>1045</v>
      </c>
    </row>
    <row r="826" spans="2:11">
      <c r="B826" s="266" t="s">
        <v>890</v>
      </c>
      <c r="C826" s="267" t="s">
        <v>332</v>
      </c>
      <c r="D826" s="268" t="s">
        <v>174</v>
      </c>
      <c r="E826" s="269" t="s">
        <v>196</v>
      </c>
      <c r="F826" s="270"/>
      <c r="G826" s="274"/>
      <c r="H826" s="271">
        <v>-109.5</v>
      </c>
      <c r="I826" s="272"/>
      <c r="J826" s="206">
        <v>4266</v>
      </c>
      <c r="K826" t="s">
        <v>1045</v>
      </c>
    </row>
    <row r="827" spans="2:11">
      <c r="B827" s="266" t="s">
        <v>891</v>
      </c>
      <c r="C827" s="267" t="s">
        <v>308</v>
      </c>
      <c r="D827" s="268" t="s">
        <v>174</v>
      </c>
      <c r="E827" s="269" t="s">
        <v>175</v>
      </c>
      <c r="F827" s="270"/>
      <c r="G827" s="274"/>
      <c r="H827" s="271">
        <v>-14.22</v>
      </c>
      <c r="I827" s="272"/>
      <c r="J827" s="206">
        <v>4266</v>
      </c>
      <c r="K827" t="s">
        <v>1045</v>
      </c>
    </row>
    <row r="828" spans="2:11">
      <c r="B828" s="266" t="s">
        <v>892</v>
      </c>
      <c r="C828" s="267" t="s">
        <v>310</v>
      </c>
      <c r="D828" s="268" t="s">
        <v>221</v>
      </c>
      <c r="E828" s="269" t="s">
        <v>175</v>
      </c>
      <c r="F828" s="270"/>
      <c r="G828" s="274"/>
      <c r="H828" s="271">
        <v>-2.5</v>
      </c>
      <c r="I828" s="272"/>
      <c r="J828" s="206">
        <v>4266</v>
      </c>
      <c r="K828" t="s">
        <v>1045</v>
      </c>
    </row>
    <row r="829" spans="2:11">
      <c r="B829" s="266" t="s">
        <v>307</v>
      </c>
      <c r="C829" s="267" t="s">
        <v>308</v>
      </c>
      <c r="D829" s="268" t="s">
        <v>174</v>
      </c>
      <c r="E829" s="269" t="s">
        <v>175</v>
      </c>
      <c r="F829" s="270"/>
      <c r="G829" s="274"/>
      <c r="H829" s="271">
        <v>-548</v>
      </c>
      <c r="I829" s="272"/>
      <c r="J829" s="206">
        <v>4266</v>
      </c>
      <c r="K829" t="s">
        <v>1045</v>
      </c>
    </row>
    <row r="830" spans="2:11">
      <c r="B830" s="266" t="s">
        <v>893</v>
      </c>
      <c r="C830" s="267" t="s">
        <v>308</v>
      </c>
      <c r="D830" s="268" t="s">
        <v>221</v>
      </c>
      <c r="E830" s="269" t="s">
        <v>175</v>
      </c>
      <c r="F830" s="270"/>
      <c r="G830" s="274"/>
      <c r="H830" s="271">
        <v>-5.2</v>
      </c>
      <c r="I830" s="272"/>
      <c r="J830" s="206">
        <v>4266</v>
      </c>
      <c r="K830" t="s">
        <v>1045</v>
      </c>
    </row>
    <row r="831" spans="2:11">
      <c r="B831" s="266" t="s">
        <v>894</v>
      </c>
      <c r="C831" s="267" t="s">
        <v>308</v>
      </c>
      <c r="D831" s="268" t="s">
        <v>174</v>
      </c>
      <c r="E831" s="269" t="s">
        <v>175</v>
      </c>
      <c r="F831" s="270"/>
      <c r="G831" s="274"/>
      <c r="H831" s="271">
        <v>-630</v>
      </c>
      <c r="I831" s="272"/>
      <c r="J831" s="206">
        <v>4266</v>
      </c>
      <c r="K831" t="s">
        <v>1045</v>
      </c>
    </row>
    <row r="832" spans="2:11">
      <c r="B832" s="266" t="s">
        <v>895</v>
      </c>
      <c r="C832" s="267" t="s">
        <v>896</v>
      </c>
      <c r="D832" s="268" t="s">
        <v>174</v>
      </c>
      <c r="E832" s="269" t="s">
        <v>175</v>
      </c>
      <c r="F832" s="270"/>
      <c r="G832" s="274"/>
      <c r="H832" s="271">
        <v>-147.5</v>
      </c>
      <c r="I832" s="272"/>
      <c r="J832" s="206">
        <v>4266</v>
      </c>
      <c r="K832" t="s">
        <v>1045</v>
      </c>
    </row>
    <row r="833" spans="2:11">
      <c r="B833" s="266" t="s">
        <v>309</v>
      </c>
      <c r="C833" s="267" t="s">
        <v>308</v>
      </c>
      <c r="D833" s="268" t="s">
        <v>174</v>
      </c>
      <c r="E833" s="269" t="s">
        <v>175</v>
      </c>
      <c r="F833" s="270"/>
      <c r="G833" s="274"/>
      <c r="H833" s="271">
        <v>-37.799999999999997</v>
      </c>
      <c r="I833" s="272"/>
      <c r="J833" s="206">
        <v>4266</v>
      </c>
      <c r="K833" t="s">
        <v>1045</v>
      </c>
    </row>
    <row r="834" spans="2:11">
      <c r="B834" s="266" t="s">
        <v>897</v>
      </c>
      <c r="C834" s="267" t="s">
        <v>332</v>
      </c>
      <c r="D834" s="268" t="s">
        <v>174</v>
      </c>
      <c r="E834" s="269" t="s">
        <v>196</v>
      </c>
      <c r="F834" s="270"/>
      <c r="G834" s="274"/>
      <c r="H834" s="271">
        <v>-17.600000000000001</v>
      </c>
      <c r="I834" s="272"/>
      <c r="J834" s="206">
        <v>4266</v>
      </c>
      <c r="K834" t="s">
        <v>1045</v>
      </c>
    </row>
    <row r="835" spans="2:11">
      <c r="B835" s="266" t="s">
        <v>898</v>
      </c>
      <c r="C835" s="267" t="s">
        <v>332</v>
      </c>
      <c r="D835" s="268" t="s">
        <v>174</v>
      </c>
      <c r="E835" s="269" t="s">
        <v>196</v>
      </c>
      <c r="F835" s="270"/>
      <c r="G835" s="274"/>
      <c r="H835" s="271">
        <v>-13.5</v>
      </c>
      <c r="I835" s="272"/>
      <c r="J835" s="206">
        <v>4266</v>
      </c>
      <c r="K835" t="s">
        <v>1045</v>
      </c>
    </row>
    <row r="836" spans="2:11">
      <c r="B836" s="266" t="s">
        <v>899</v>
      </c>
      <c r="C836" s="267" t="s">
        <v>370</v>
      </c>
      <c r="D836" s="268" t="s">
        <v>174</v>
      </c>
      <c r="E836" s="269" t="s">
        <v>196</v>
      </c>
      <c r="F836" s="270"/>
      <c r="G836" s="274"/>
      <c r="H836" s="271">
        <v>-792</v>
      </c>
      <c r="I836" s="272"/>
      <c r="J836" s="206">
        <v>4266</v>
      </c>
      <c r="K836" t="s">
        <v>1045</v>
      </c>
    </row>
    <row r="837" spans="2:11">
      <c r="B837" s="266" t="s">
        <v>900</v>
      </c>
      <c r="C837" s="267" t="s">
        <v>370</v>
      </c>
      <c r="D837" s="268" t="s">
        <v>174</v>
      </c>
      <c r="E837" s="269" t="s">
        <v>196</v>
      </c>
      <c r="F837" s="270"/>
      <c r="G837" s="274"/>
      <c r="H837" s="271">
        <v>-562</v>
      </c>
      <c r="I837" s="272"/>
      <c r="J837" s="206">
        <v>4266</v>
      </c>
      <c r="K837" t="s">
        <v>1045</v>
      </c>
    </row>
    <row r="838" spans="2:11">
      <c r="B838" s="266" t="s">
        <v>901</v>
      </c>
      <c r="C838" s="267" t="s">
        <v>659</v>
      </c>
      <c r="D838" s="268" t="s">
        <v>174</v>
      </c>
      <c r="E838" s="269" t="s">
        <v>175</v>
      </c>
      <c r="F838" s="270"/>
      <c r="G838" s="274"/>
      <c r="H838" s="271">
        <v>-45</v>
      </c>
      <c r="I838" s="272"/>
      <c r="J838" s="206">
        <v>4266</v>
      </c>
      <c r="K838" t="s">
        <v>1045</v>
      </c>
    </row>
    <row r="839" spans="2:11">
      <c r="B839" s="266" t="s">
        <v>902</v>
      </c>
      <c r="C839" s="267" t="s">
        <v>709</v>
      </c>
      <c r="D839" s="268" t="s">
        <v>174</v>
      </c>
      <c r="E839" s="269" t="s">
        <v>196</v>
      </c>
      <c r="F839" s="270"/>
      <c r="G839" s="274"/>
      <c r="H839" s="271">
        <v>-95.4</v>
      </c>
      <c r="I839" s="272"/>
      <c r="J839" s="206">
        <v>4266</v>
      </c>
      <c r="K839" t="s">
        <v>1045</v>
      </c>
    </row>
    <row r="840" spans="2:11">
      <c r="B840" s="266" t="s">
        <v>903</v>
      </c>
      <c r="C840" s="267" t="s">
        <v>313</v>
      </c>
      <c r="D840" s="268" t="s">
        <v>174</v>
      </c>
      <c r="E840" s="269" t="s">
        <v>175</v>
      </c>
      <c r="F840" s="270"/>
      <c r="G840" s="274"/>
      <c r="H840" s="271">
        <v>-66</v>
      </c>
      <c r="I840" s="272"/>
      <c r="J840" s="206">
        <v>4266</v>
      </c>
      <c r="K840" t="s">
        <v>1045</v>
      </c>
    </row>
    <row r="841" spans="2:11">
      <c r="B841" s="266" t="s">
        <v>904</v>
      </c>
      <c r="C841" s="267" t="s">
        <v>332</v>
      </c>
      <c r="D841" s="268" t="s">
        <v>221</v>
      </c>
      <c r="E841" s="269" t="s">
        <v>196</v>
      </c>
      <c r="F841" s="270"/>
      <c r="G841" s="274"/>
      <c r="H841" s="271">
        <v>-7.1</v>
      </c>
      <c r="I841" s="272"/>
      <c r="J841" s="206">
        <v>4266</v>
      </c>
      <c r="K841" t="s">
        <v>1045</v>
      </c>
    </row>
    <row r="842" spans="2:11">
      <c r="B842" s="266" t="s">
        <v>905</v>
      </c>
      <c r="C842" s="267" t="s">
        <v>514</v>
      </c>
      <c r="D842" s="268" t="s">
        <v>221</v>
      </c>
      <c r="E842" s="269" t="s">
        <v>175</v>
      </c>
      <c r="F842" s="270"/>
      <c r="G842" s="274"/>
      <c r="H842" s="271">
        <v>-14.414999999999999</v>
      </c>
      <c r="I842" s="272"/>
      <c r="J842" s="206">
        <v>4266</v>
      </c>
      <c r="K842" t="s">
        <v>1045</v>
      </c>
    </row>
    <row r="843" spans="2:11">
      <c r="B843" s="266" t="s">
        <v>906</v>
      </c>
      <c r="C843" s="267" t="s">
        <v>907</v>
      </c>
      <c r="D843" s="268" t="s">
        <v>174</v>
      </c>
      <c r="E843" s="269" t="s">
        <v>175</v>
      </c>
      <c r="F843" s="270"/>
      <c r="G843" s="274"/>
      <c r="H843" s="271">
        <v>-2.2000000000000002</v>
      </c>
      <c r="I843" s="272"/>
      <c r="J843" s="206">
        <v>4266</v>
      </c>
      <c r="K843" t="s">
        <v>1045</v>
      </c>
    </row>
    <row r="844" spans="2:11">
      <c r="B844" s="266" t="s">
        <v>908</v>
      </c>
      <c r="C844" s="267" t="s">
        <v>719</v>
      </c>
      <c r="D844" s="268" t="s">
        <v>174</v>
      </c>
      <c r="E844" s="269" t="s">
        <v>247</v>
      </c>
      <c r="F844" s="270"/>
      <c r="G844" s="274"/>
      <c r="H844" s="271">
        <v>-6</v>
      </c>
      <c r="I844" s="272"/>
      <c r="J844" s="206">
        <v>4266</v>
      </c>
      <c r="K844" t="s">
        <v>1045</v>
      </c>
    </row>
    <row r="845" spans="2:11">
      <c r="B845" s="266" t="s">
        <v>909</v>
      </c>
      <c r="C845" s="267" t="s">
        <v>370</v>
      </c>
      <c r="D845" s="268" t="s">
        <v>174</v>
      </c>
      <c r="E845" s="269" t="s">
        <v>196</v>
      </c>
      <c r="F845" s="270"/>
      <c r="G845" s="274"/>
      <c r="H845" s="271">
        <v>-600</v>
      </c>
      <c r="I845" s="272"/>
      <c r="J845" s="206">
        <v>4266</v>
      </c>
      <c r="K845" t="s">
        <v>1045</v>
      </c>
    </row>
    <row r="846" spans="2:11">
      <c r="B846" s="266" t="s">
        <v>910</v>
      </c>
      <c r="C846" s="267" t="s">
        <v>370</v>
      </c>
      <c r="D846" s="268" t="s">
        <v>174</v>
      </c>
      <c r="E846" s="269" t="s">
        <v>196</v>
      </c>
      <c r="F846" s="270"/>
      <c r="G846" s="274"/>
      <c r="H846" s="271">
        <v>-820</v>
      </c>
      <c r="I846" s="272"/>
      <c r="J846" s="206">
        <v>4266</v>
      </c>
      <c r="K846" t="s">
        <v>1045</v>
      </c>
    </row>
    <row r="847" spans="2:11">
      <c r="B847" s="266" t="s">
        <v>911</v>
      </c>
      <c r="C847" s="267" t="s">
        <v>912</v>
      </c>
      <c r="D847" s="268" t="s">
        <v>174</v>
      </c>
      <c r="E847" s="269" t="s">
        <v>175</v>
      </c>
      <c r="F847" s="270"/>
      <c r="G847" s="274"/>
      <c r="H847" s="271">
        <v>-5.6</v>
      </c>
      <c r="I847" s="272"/>
      <c r="J847" s="206">
        <v>4266</v>
      </c>
      <c r="K847" t="s">
        <v>1045</v>
      </c>
    </row>
    <row r="848" spans="2:11">
      <c r="B848" s="266" t="s">
        <v>913</v>
      </c>
      <c r="C848" s="267" t="s">
        <v>332</v>
      </c>
      <c r="D848" s="268" t="s">
        <v>174</v>
      </c>
      <c r="E848" s="269" t="s">
        <v>196</v>
      </c>
      <c r="F848" s="270"/>
      <c r="G848" s="274"/>
      <c r="H848" s="271">
        <v>-81.72</v>
      </c>
      <c r="I848" s="272"/>
      <c r="J848" s="206">
        <v>4266</v>
      </c>
      <c r="K848" t="s">
        <v>1045</v>
      </c>
    </row>
    <row r="849" spans="2:11">
      <c r="B849" s="266" t="s">
        <v>914</v>
      </c>
      <c r="C849" s="267" t="s">
        <v>915</v>
      </c>
      <c r="D849" s="268" t="s">
        <v>174</v>
      </c>
      <c r="E849" s="269" t="s">
        <v>175</v>
      </c>
      <c r="F849" s="270"/>
      <c r="G849" s="274"/>
      <c r="H849" s="271">
        <v>-40</v>
      </c>
      <c r="I849" s="272"/>
      <c r="J849" s="206">
        <v>4266</v>
      </c>
      <c r="K849" t="s">
        <v>1045</v>
      </c>
    </row>
    <row r="850" spans="2:11">
      <c r="B850" s="266" t="s">
        <v>916</v>
      </c>
      <c r="C850" s="267" t="s">
        <v>332</v>
      </c>
      <c r="D850" s="268" t="s">
        <v>174</v>
      </c>
      <c r="E850" s="269" t="s">
        <v>196</v>
      </c>
      <c r="F850" s="270"/>
      <c r="G850" s="274"/>
      <c r="H850" s="271">
        <v>-80.495999999999995</v>
      </c>
      <c r="I850" s="272"/>
      <c r="J850" s="206">
        <v>4266</v>
      </c>
      <c r="K850" t="s">
        <v>1045</v>
      </c>
    </row>
    <row r="851" spans="2:11">
      <c r="B851" s="266" t="s">
        <v>342</v>
      </c>
      <c r="C851" s="267" t="s">
        <v>332</v>
      </c>
      <c r="D851" s="268" t="s">
        <v>174</v>
      </c>
      <c r="E851" s="269" t="s">
        <v>196</v>
      </c>
      <c r="F851" s="270"/>
      <c r="G851" s="274"/>
      <c r="H851" s="271">
        <v>-60</v>
      </c>
      <c r="I851" s="272"/>
      <c r="J851" s="206">
        <v>4266</v>
      </c>
      <c r="K851" t="s">
        <v>1045</v>
      </c>
    </row>
    <row r="852" spans="2:11">
      <c r="B852" s="266" t="s">
        <v>917</v>
      </c>
      <c r="C852" s="267" t="s">
        <v>332</v>
      </c>
      <c r="D852" s="268" t="s">
        <v>221</v>
      </c>
      <c r="E852" s="269" t="s">
        <v>196</v>
      </c>
      <c r="F852" s="270"/>
      <c r="G852" s="274"/>
      <c r="H852" s="271">
        <v>-6.9</v>
      </c>
      <c r="I852" s="272"/>
      <c r="J852" s="206">
        <v>4266</v>
      </c>
      <c r="K852" t="s">
        <v>1045</v>
      </c>
    </row>
    <row r="853" spans="2:11">
      <c r="B853" s="266" t="s">
        <v>918</v>
      </c>
      <c r="C853" s="267" t="s">
        <v>332</v>
      </c>
      <c r="D853" s="268" t="s">
        <v>221</v>
      </c>
      <c r="E853" s="269" t="s">
        <v>196</v>
      </c>
      <c r="F853" s="270"/>
      <c r="G853" s="274"/>
      <c r="H853" s="271">
        <v>-3.24</v>
      </c>
      <c r="I853" s="272"/>
      <c r="J853" s="206">
        <v>4266</v>
      </c>
      <c r="K853" t="s">
        <v>1045</v>
      </c>
    </row>
    <row r="854" spans="2:11">
      <c r="B854" s="266" t="s">
        <v>251</v>
      </c>
      <c r="C854" s="267" t="s">
        <v>252</v>
      </c>
      <c r="D854" s="268" t="s">
        <v>221</v>
      </c>
      <c r="E854" s="269" t="s">
        <v>175</v>
      </c>
      <c r="F854" s="270"/>
      <c r="G854" s="274"/>
      <c r="H854" s="271">
        <v>-6.2</v>
      </c>
      <c r="I854" s="272"/>
      <c r="J854" s="206">
        <v>4266</v>
      </c>
      <c r="K854" t="s">
        <v>1045</v>
      </c>
    </row>
    <row r="855" spans="2:11">
      <c r="B855" s="266" t="s">
        <v>272</v>
      </c>
      <c r="C855" s="267" t="s">
        <v>273</v>
      </c>
      <c r="D855" s="268" t="s">
        <v>174</v>
      </c>
      <c r="E855" s="269" t="s">
        <v>175</v>
      </c>
      <c r="F855" s="270"/>
      <c r="G855" s="274"/>
      <c r="H855" s="271">
        <v>-528</v>
      </c>
      <c r="I855" s="272"/>
      <c r="J855" s="206">
        <v>4266</v>
      </c>
      <c r="K855" t="s">
        <v>1045</v>
      </c>
    </row>
    <row r="856" spans="2:11">
      <c r="B856" s="266" t="s">
        <v>919</v>
      </c>
      <c r="C856" s="267" t="s">
        <v>332</v>
      </c>
      <c r="D856" s="268" t="s">
        <v>221</v>
      </c>
      <c r="E856" s="269" t="s">
        <v>196</v>
      </c>
      <c r="F856" s="270"/>
      <c r="G856" s="274"/>
      <c r="H856" s="271">
        <v>-11.4</v>
      </c>
      <c r="I856" s="272"/>
      <c r="J856" s="206">
        <v>4266</v>
      </c>
      <c r="K856" t="s">
        <v>1045</v>
      </c>
    </row>
    <row r="857" spans="2:11">
      <c r="B857" s="266" t="s">
        <v>920</v>
      </c>
      <c r="C857" s="267" t="s">
        <v>921</v>
      </c>
      <c r="D857" s="268" t="s">
        <v>172</v>
      </c>
      <c r="E857" s="269" t="s">
        <v>175</v>
      </c>
      <c r="F857" s="270"/>
      <c r="G857" s="274"/>
      <c r="H857" s="271">
        <v>-12.48</v>
      </c>
      <c r="I857" s="272"/>
      <c r="J857" s="206">
        <v>4266</v>
      </c>
      <c r="K857" t="s">
        <v>1045</v>
      </c>
    </row>
    <row r="858" spans="2:11">
      <c r="B858" s="266" t="s">
        <v>922</v>
      </c>
      <c r="C858" s="267" t="s">
        <v>871</v>
      </c>
      <c r="D858" s="268" t="s">
        <v>221</v>
      </c>
      <c r="E858" s="269" t="s">
        <v>175</v>
      </c>
      <c r="F858" s="270"/>
      <c r="G858" s="274"/>
      <c r="H858" s="271">
        <v>-2.64</v>
      </c>
      <c r="I858" s="272"/>
      <c r="J858" s="206">
        <v>4266</v>
      </c>
      <c r="K858" t="s">
        <v>1045</v>
      </c>
    </row>
    <row r="859" spans="2:11">
      <c r="B859" s="266" t="s">
        <v>923</v>
      </c>
      <c r="C859" s="267" t="s">
        <v>332</v>
      </c>
      <c r="D859" s="268" t="s">
        <v>221</v>
      </c>
      <c r="E859" s="269" t="s">
        <v>196</v>
      </c>
      <c r="F859" s="270"/>
      <c r="G859" s="274"/>
      <c r="H859" s="271">
        <v>-9.8000000000000007</v>
      </c>
      <c r="I859" s="272"/>
      <c r="J859" s="206">
        <v>4266</v>
      </c>
      <c r="K859" t="s">
        <v>1045</v>
      </c>
    </row>
    <row r="860" spans="2:11">
      <c r="B860" s="266" t="s">
        <v>924</v>
      </c>
      <c r="C860" s="267" t="s">
        <v>370</v>
      </c>
      <c r="D860" s="268" t="s">
        <v>174</v>
      </c>
      <c r="E860" s="269" t="s">
        <v>196</v>
      </c>
      <c r="F860" s="270"/>
      <c r="G860" s="274"/>
      <c r="H860" s="275">
        <v>-675</v>
      </c>
      <c r="I860" s="272"/>
      <c r="J860" s="206">
        <v>4266</v>
      </c>
      <c r="K860" t="s">
        <v>1045</v>
      </c>
    </row>
    <row r="861" spans="2:11">
      <c r="B861" s="266" t="s">
        <v>925</v>
      </c>
      <c r="C861" s="267" t="s">
        <v>926</v>
      </c>
      <c r="D861" s="268" t="s">
        <v>174</v>
      </c>
      <c r="E861" s="269" t="s">
        <v>175</v>
      </c>
      <c r="F861" s="270"/>
      <c r="G861" s="274"/>
      <c r="H861" s="271">
        <v>-507.71</v>
      </c>
      <c r="I861" s="272"/>
      <c r="J861" s="206">
        <v>4266</v>
      </c>
      <c r="K861" t="s">
        <v>1045</v>
      </c>
    </row>
    <row r="862" spans="2:11">
      <c r="B862" s="266" t="s">
        <v>927</v>
      </c>
      <c r="C862" s="267" t="s">
        <v>871</v>
      </c>
      <c r="D862" s="268" t="s">
        <v>221</v>
      </c>
      <c r="E862" s="269" t="s">
        <v>175</v>
      </c>
      <c r="F862" s="270"/>
      <c r="G862" s="274"/>
      <c r="H862" s="271">
        <v>-3.7919999999999998</v>
      </c>
      <c r="I862" s="272"/>
      <c r="J862" s="206">
        <v>4266</v>
      </c>
      <c r="K862" t="s">
        <v>1045</v>
      </c>
    </row>
    <row r="863" spans="2:11">
      <c r="B863" s="266" t="s">
        <v>928</v>
      </c>
      <c r="C863" s="267" t="s">
        <v>313</v>
      </c>
      <c r="D863" s="268" t="s">
        <v>172</v>
      </c>
      <c r="E863" s="269" t="s">
        <v>175</v>
      </c>
      <c r="F863" s="270"/>
      <c r="G863" s="274"/>
      <c r="H863" s="271">
        <v>-1260</v>
      </c>
      <c r="I863" s="272"/>
      <c r="J863" s="206">
        <v>4266</v>
      </c>
      <c r="K863" t="s">
        <v>1045</v>
      </c>
    </row>
    <row r="864" spans="2:11">
      <c r="B864" s="266" t="s">
        <v>929</v>
      </c>
      <c r="C864" s="267" t="s">
        <v>376</v>
      </c>
      <c r="D864" s="268" t="s">
        <v>174</v>
      </c>
      <c r="E864" s="269" t="s">
        <v>175</v>
      </c>
      <c r="F864" s="270"/>
      <c r="G864" s="274"/>
      <c r="H864" s="271">
        <v>-680</v>
      </c>
      <c r="I864" s="272"/>
      <c r="J864" s="206">
        <v>4266</v>
      </c>
      <c r="K864" t="s">
        <v>1045</v>
      </c>
    </row>
    <row r="865" spans="2:11">
      <c r="B865" s="266" t="s">
        <v>930</v>
      </c>
      <c r="C865" s="267" t="s">
        <v>719</v>
      </c>
      <c r="D865" s="268" t="s">
        <v>174</v>
      </c>
      <c r="E865" s="269" t="s">
        <v>247</v>
      </c>
      <c r="F865" s="270"/>
      <c r="G865" s="274"/>
      <c r="H865" s="271">
        <v>-36</v>
      </c>
      <c r="I865" s="272"/>
      <c r="J865" s="206">
        <v>4266</v>
      </c>
      <c r="K865" t="s">
        <v>1045</v>
      </c>
    </row>
    <row r="866" spans="2:11">
      <c r="B866" s="266" t="s">
        <v>339</v>
      </c>
      <c r="C866" s="267" t="s">
        <v>332</v>
      </c>
      <c r="D866" s="268" t="s">
        <v>174</v>
      </c>
      <c r="E866" s="269" t="s">
        <v>196</v>
      </c>
      <c r="F866" s="270"/>
      <c r="G866" s="274"/>
      <c r="H866" s="271">
        <v>-116.14288000000001</v>
      </c>
      <c r="I866" s="272"/>
      <c r="J866" s="206">
        <v>4266</v>
      </c>
      <c r="K866" t="s">
        <v>1045</v>
      </c>
    </row>
    <row r="867" spans="2:11">
      <c r="B867" s="266" t="s">
        <v>931</v>
      </c>
      <c r="C867" s="267" t="s">
        <v>271</v>
      </c>
      <c r="D867" s="268" t="s">
        <v>172</v>
      </c>
      <c r="E867" s="269" t="s">
        <v>175</v>
      </c>
      <c r="F867" s="270"/>
      <c r="G867" s="274"/>
      <c r="H867" s="271">
        <v>-2550</v>
      </c>
      <c r="I867" s="272"/>
      <c r="J867" s="206">
        <v>4266</v>
      </c>
      <c r="K867" t="s">
        <v>1045</v>
      </c>
    </row>
    <row r="868" spans="2:11">
      <c r="B868" s="266" t="s">
        <v>932</v>
      </c>
      <c r="C868" s="267" t="s">
        <v>409</v>
      </c>
      <c r="D868" s="268" t="s">
        <v>174</v>
      </c>
      <c r="E868" s="269" t="s">
        <v>175</v>
      </c>
      <c r="F868" s="270"/>
      <c r="G868" s="274"/>
      <c r="H868" s="271">
        <v>-100</v>
      </c>
      <c r="I868" s="272"/>
      <c r="J868" s="206">
        <v>4266</v>
      </c>
      <c r="K868" t="s">
        <v>1045</v>
      </c>
    </row>
    <row r="869" spans="2:11">
      <c r="B869" s="266" t="s">
        <v>933</v>
      </c>
      <c r="C869" s="267" t="s">
        <v>308</v>
      </c>
      <c r="D869" s="268" t="s">
        <v>221</v>
      </c>
      <c r="E869" s="269" t="s">
        <v>175</v>
      </c>
      <c r="F869" s="270"/>
      <c r="G869" s="274"/>
      <c r="H869" s="271">
        <v>-20</v>
      </c>
      <c r="I869" s="272"/>
      <c r="J869" s="206">
        <v>4266</v>
      </c>
      <c r="K869" t="s">
        <v>1045</v>
      </c>
    </row>
    <row r="870" spans="2:11">
      <c r="B870" s="266" t="s">
        <v>934</v>
      </c>
      <c r="C870" s="267" t="s">
        <v>308</v>
      </c>
      <c r="D870" s="268" t="s">
        <v>221</v>
      </c>
      <c r="E870" s="269" t="s">
        <v>175</v>
      </c>
      <c r="F870" s="270"/>
      <c r="G870" s="274"/>
      <c r="H870" s="271">
        <v>-6.2</v>
      </c>
      <c r="I870" s="272"/>
      <c r="J870" s="206">
        <v>4266</v>
      </c>
      <c r="K870" t="s">
        <v>1045</v>
      </c>
    </row>
    <row r="871" spans="2:11">
      <c r="B871" s="266" t="s">
        <v>935</v>
      </c>
      <c r="C871" s="267" t="s">
        <v>285</v>
      </c>
      <c r="D871" s="268" t="s">
        <v>172</v>
      </c>
      <c r="E871" s="269" t="s">
        <v>175</v>
      </c>
      <c r="F871" s="270"/>
      <c r="G871" s="274"/>
      <c r="H871" s="271">
        <v>-25.5</v>
      </c>
      <c r="I871" s="272"/>
      <c r="J871" s="206">
        <v>4266</v>
      </c>
      <c r="K871" t="s">
        <v>1045</v>
      </c>
    </row>
    <row r="872" spans="2:11">
      <c r="B872" s="266" t="s">
        <v>936</v>
      </c>
      <c r="C872" s="267" t="s">
        <v>856</v>
      </c>
      <c r="D872" s="268" t="s">
        <v>174</v>
      </c>
      <c r="E872" s="269" t="s">
        <v>175</v>
      </c>
      <c r="F872" s="270"/>
      <c r="G872" s="274"/>
      <c r="H872" s="271">
        <v>-96</v>
      </c>
      <c r="I872" s="272"/>
      <c r="J872" s="206">
        <v>4266</v>
      </c>
      <c r="K872" t="s">
        <v>1045</v>
      </c>
    </row>
    <row r="873" spans="2:11">
      <c r="B873" s="266" t="s">
        <v>937</v>
      </c>
      <c r="C873" s="267" t="s">
        <v>308</v>
      </c>
      <c r="D873" s="268" t="s">
        <v>174</v>
      </c>
      <c r="E873" s="269" t="s">
        <v>175</v>
      </c>
      <c r="F873" s="270"/>
      <c r="G873" s="274"/>
      <c r="H873" s="271">
        <v>-87.9</v>
      </c>
      <c r="I873" s="272"/>
      <c r="J873" s="206">
        <v>4266</v>
      </c>
      <c r="K873" t="s">
        <v>1045</v>
      </c>
    </row>
    <row r="874" spans="2:11">
      <c r="B874" s="266" t="s">
        <v>938</v>
      </c>
      <c r="C874" s="267" t="s">
        <v>939</v>
      </c>
      <c r="D874" s="268" t="s">
        <v>172</v>
      </c>
      <c r="E874" s="269" t="s">
        <v>175</v>
      </c>
      <c r="F874" s="270"/>
      <c r="G874" s="274"/>
      <c r="H874" s="271">
        <v>-24.83</v>
      </c>
      <c r="I874" s="272"/>
      <c r="J874" s="206">
        <v>4266</v>
      </c>
      <c r="K874" t="s">
        <v>1045</v>
      </c>
    </row>
    <row r="875" spans="2:11">
      <c r="B875" s="266" t="s">
        <v>940</v>
      </c>
      <c r="C875" s="267" t="s">
        <v>941</v>
      </c>
      <c r="D875" s="268" t="s">
        <v>174</v>
      </c>
      <c r="E875" s="269" t="s">
        <v>175</v>
      </c>
      <c r="F875" s="270"/>
      <c r="G875" s="274"/>
      <c r="H875" s="271">
        <v>-16.5</v>
      </c>
      <c r="I875" s="272"/>
      <c r="J875" s="206">
        <v>4266</v>
      </c>
      <c r="K875" t="s">
        <v>1045</v>
      </c>
    </row>
    <row r="876" spans="2:11">
      <c r="B876" s="266" t="s">
        <v>942</v>
      </c>
      <c r="C876" s="267" t="s">
        <v>270</v>
      </c>
      <c r="D876" s="268" t="s">
        <v>172</v>
      </c>
      <c r="E876" s="269" t="s">
        <v>175</v>
      </c>
      <c r="F876" s="270"/>
      <c r="G876" s="274"/>
      <c r="H876" s="271">
        <v>-604</v>
      </c>
      <c r="I876" s="272"/>
      <c r="J876" s="206">
        <v>4266</v>
      </c>
      <c r="K876" t="s">
        <v>1045</v>
      </c>
    </row>
    <row r="877" spans="2:11">
      <c r="B877" s="266" t="s">
        <v>943</v>
      </c>
      <c r="C877" s="267" t="s">
        <v>944</v>
      </c>
      <c r="D877" s="268" t="s">
        <v>172</v>
      </c>
      <c r="E877" s="269" t="s">
        <v>175</v>
      </c>
      <c r="F877" s="270"/>
      <c r="G877" s="274"/>
      <c r="H877" s="271">
        <v>-76.16</v>
      </c>
      <c r="I877" s="272"/>
      <c r="J877" s="206">
        <v>4266</v>
      </c>
      <c r="K877" t="s">
        <v>1045</v>
      </c>
    </row>
    <row r="878" spans="2:11">
      <c r="B878" s="266" t="s">
        <v>945</v>
      </c>
      <c r="C878" s="267" t="s">
        <v>946</v>
      </c>
      <c r="D878" s="268" t="s">
        <v>174</v>
      </c>
      <c r="E878" s="269" t="s">
        <v>175</v>
      </c>
      <c r="F878" s="270"/>
      <c r="G878" s="274"/>
      <c r="H878" s="271">
        <v>-10</v>
      </c>
      <c r="I878" s="272"/>
      <c r="J878" s="206">
        <v>4266</v>
      </c>
      <c r="K878" t="s">
        <v>1045</v>
      </c>
    </row>
    <row r="879" spans="2:11">
      <c r="B879" s="266" t="s">
        <v>276</v>
      </c>
      <c r="C879" s="267" t="s">
        <v>277</v>
      </c>
      <c r="D879" s="268" t="s">
        <v>174</v>
      </c>
      <c r="E879" s="269" t="s">
        <v>175</v>
      </c>
      <c r="F879" s="270"/>
      <c r="G879" s="274"/>
      <c r="H879" s="271">
        <v>-587.1</v>
      </c>
      <c r="I879" s="272"/>
      <c r="J879" s="206">
        <v>4266</v>
      </c>
      <c r="K879" t="s">
        <v>1045</v>
      </c>
    </row>
    <row r="880" spans="2:11">
      <c r="B880" s="266" t="s">
        <v>947</v>
      </c>
      <c r="C880" s="267" t="s">
        <v>948</v>
      </c>
      <c r="D880" s="268" t="s">
        <v>174</v>
      </c>
      <c r="E880" s="269" t="s">
        <v>175</v>
      </c>
      <c r="F880" s="270"/>
      <c r="G880" s="274"/>
      <c r="H880" s="271">
        <v>-200</v>
      </c>
      <c r="I880" s="272"/>
      <c r="J880" s="206">
        <v>4266</v>
      </c>
      <c r="K880" t="s">
        <v>1045</v>
      </c>
    </row>
    <row r="881" spans="2:11">
      <c r="B881" s="266" t="s">
        <v>949</v>
      </c>
      <c r="C881" s="267" t="s">
        <v>332</v>
      </c>
      <c r="D881" s="268" t="s">
        <v>221</v>
      </c>
      <c r="E881" s="269" t="s">
        <v>196</v>
      </c>
      <c r="F881" s="270"/>
      <c r="G881" s="274"/>
      <c r="H881" s="271">
        <v>-2.7</v>
      </c>
      <c r="I881" s="272"/>
      <c r="J881" s="206">
        <v>4266</v>
      </c>
      <c r="K881" t="s">
        <v>1045</v>
      </c>
    </row>
    <row r="882" spans="2:11">
      <c r="B882" s="266" t="s">
        <v>950</v>
      </c>
      <c r="C882" s="267" t="s">
        <v>951</v>
      </c>
      <c r="D882" s="268" t="s">
        <v>221</v>
      </c>
      <c r="E882" s="269" t="s">
        <v>175</v>
      </c>
      <c r="F882" s="270"/>
      <c r="G882" s="274"/>
      <c r="H882" s="271">
        <v>-2.5</v>
      </c>
      <c r="I882" s="272"/>
      <c r="J882" s="206">
        <v>4266</v>
      </c>
      <c r="K882" t="s">
        <v>1045</v>
      </c>
    </row>
    <row r="883" spans="2:11">
      <c r="B883" s="266" t="s">
        <v>952</v>
      </c>
      <c r="C883" s="267" t="s">
        <v>370</v>
      </c>
      <c r="D883" s="268" t="s">
        <v>174</v>
      </c>
      <c r="E883" s="269" t="s">
        <v>196</v>
      </c>
      <c r="F883" s="270"/>
      <c r="G883" s="274"/>
      <c r="H883" s="271">
        <v>-512</v>
      </c>
      <c r="I883" s="272"/>
      <c r="J883" s="206">
        <v>4266</v>
      </c>
      <c r="K883" t="s">
        <v>1045</v>
      </c>
    </row>
    <row r="884" spans="2:11" ht="27">
      <c r="B884" s="266" t="s">
        <v>953</v>
      </c>
      <c r="C884" s="267" t="s">
        <v>954</v>
      </c>
      <c r="D884" s="268" t="s">
        <v>172</v>
      </c>
      <c r="E884" s="269" t="s">
        <v>175</v>
      </c>
      <c r="F884" s="270"/>
      <c r="G884" s="274"/>
      <c r="H884" s="271">
        <v>-1483</v>
      </c>
      <c r="I884" s="272"/>
      <c r="J884" s="206">
        <v>4266</v>
      </c>
      <c r="K884" t="s">
        <v>1045</v>
      </c>
    </row>
    <row r="885" spans="2:11" ht="27">
      <c r="B885" s="266" t="s">
        <v>297</v>
      </c>
      <c r="C885" s="267" t="s">
        <v>298</v>
      </c>
      <c r="D885" s="268" t="s">
        <v>174</v>
      </c>
      <c r="E885" s="269" t="s">
        <v>175</v>
      </c>
      <c r="F885" s="270"/>
      <c r="G885" s="274"/>
      <c r="H885" s="271">
        <v>-13.494999999999999</v>
      </c>
      <c r="I885" s="272"/>
      <c r="J885" s="206">
        <v>4266</v>
      </c>
      <c r="K885" t="s">
        <v>1045</v>
      </c>
    </row>
    <row r="886" spans="2:11">
      <c r="B886" s="266" t="s">
        <v>955</v>
      </c>
      <c r="C886" s="267" t="s">
        <v>332</v>
      </c>
      <c r="D886" s="268" t="s">
        <v>174</v>
      </c>
      <c r="E886" s="269" t="s">
        <v>196</v>
      </c>
      <c r="F886" s="270"/>
      <c r="G886" s="274"/>
      <c r="H886" s="271">
        <v>-102.28</v>
      </c>
      <c r="I886" s="272"/>
      <c r="J886" s="206">
        <v>4266</v>
      </c>
      <c r="K886" t="s">
        <v>1045</v>
      </c>
    </row>
    <row r="887" spans="2:11">
      <c r="B887" s="266" t="s">
        <v>956</v>
      </c>
      <c r="C887" s="267" t="s">
        <v>957</v>
      </c>
      <c r="D887" s="268" t="s">
        <v>172</v>
      </c>
      <c r="E887" s="269" t="s">
        <v>175</v>
      </c>
      <c r="F887" s="270"/>
      <c r="G887" s="274"/>
      <c r="H887" s="271">
        <v>-1417.5</v>
      </c>
      <c r="I887" s="272"/>
      <c r="J887" s="206">
        <v>4266</v>
      </c>
      <c r="K887" t="s">
        <v>1045</v>
      </c>
    </row>
    <row r="888" spans="2:11">
      <c r="B888" s="266" t="s">
        <v>958</v>
      </c>
      <c r="C888" s="267" t="s">
        <v>332</v>
      </c>
      <c r="D888" s="268" t="s">
        <v>221</v>
      </c>
      <c r="E888" s="269" t="s">
        <v>196</v>
      </c>
      <c r="F888" s="270"/>
      <c r="G888" s="274"/>
      <c r="H888" s="271">
        <v>-13.64</v>
      </c>
      <c r="I888" s="272"/>
      <c r="J888" s="206">
        <v>4266</v>
      </c>
      <c r="K888" t="s">
        <v>1045</v>
      </c>
    </row>
    <row r="889" spans="2:11">
      <c r="B889" s="266" t="s">
        <v>959</v>
      </c>
      <c r="C889" s="267" t="s">
        <v>269</v>
      </c>
      <c r="D889" s="268" t="s">
        <v>172</v>
      </c>
      <c r="E889" s="269" t="s">
        <v>175</v>
      </c>
      <c r="F889" s="270"/>
      <c r="G889" s="274"/>
      <c r="H889" s="271">
        <v>-283.5</v>
      </c>
      <c r="I889" s="272"/>
      <c r="J889" s="206">
        <v>4266</v>
      </c>
      <c r="K889" t="s">
        <v>1045</v>
      </c>
    </row>
    <row r="890" spans="2:11">
      <c r="B890" s="266" t="s">
        <v>960</v>
      </c>
      <c r="C890" s="267" t="s">
        <v>370</v>
      </c>
      <c r="D890" s="268" t="s">
        <v>174</v>
      </c>
      <c r="E890" s="269" t="s">
        <v>196</v>
      </c>
      <c r="F890" s="270"/>
      <c r="G890" s="274"/>
      <c r="H890" s="271">
        <v>-600</v>
      </c>
      <c r="I890" s="272"/>
      <c r="J890" s="206">
        <v>4266</v>
      </c>
      <c r="K890" t="s">
        <v>1045</v>
      </c>
    </row>
    <row r="891" spans="2:11">
      <c r="B891" s="266" t="s">
        <v>961</v>
      </c>
      <c r="C891" s="267" t="s">
        <v>313</v>
      </c>
      <c r="D891" s="268" t="s">
        <v>221</v>
      </c>
      <c r="E891" s="269" t="s">
        <v>175</v>
      </c>
      <c r="F891" s="270"/>
      <c r="G891" s="274"/>
      <c r="H891" s="271">
        <v>-3.58</v>
      </c>
      <c r="I891" s="272"/>
      <c r="J891" s="206">
        <v>4266</v>
      </c>
      <c r="K891" t="s">
        <v>1045</v>
      </c>
    </row>
    <row r="892" spans="2:11">
      <c r="B892" s="266" t="s">
        <v>962</v>
      </c>
      <c r="C892" s="267" t="s">
        <v>522</v>
      </c>
      <c r="D892" s="268" t="s">
        <v>174</v>
      </c>
      <c r="E892" s="269" t="s">
        <v>175</v>
      </c>
      <c r="F892" s="270"/>
      <c r="G892" s="274"/>
      <c r="H892" s="271">
        <v>-27</v>
      </c>
      <c r="I892" s="272"/>
      <c r="J892" s="206">
        <v>4266</v>
      </c>
      <c r="K892" t="s">
        <v>1045</v>
      </c>
    </row>
    <row r="893" spans="2:11">
      <c r="B893" s="266" t="s">
        <v>963</v>
      </c>
      <c r="C893" s="267" t="s">
        <v>719</v>
      </c>
      <c r="D893" s="268" t="s">
        <v>174</v>
      </c>
      <c r="E893" s="269" t="s">
        <v>247</v>
      </c>
      <c r="F893" s="270"/>
      <c r="G893" s="274"/>
      <c r="H893" s="271">
        <v>-70</v>
      </c>
      <c r="I893" s="272"/>
      <c r="J893" s="206">
        <v>4266</v>
      </c>
      <c r="K893" t="s">
        <v>1045</v>
      </c>
    </row>
    <row r="894" spans="2:11">
      <c r="B894" s="266" t="s">
        <v>964</v>
      </c>
      <c r="C894" s="267" t="s">
        <v>308</v>
      </c>
      <c r="D894" s="268" t="s">
        <v>174</v>
      </c>
      <c r="E894" s="269" t="s">
        <v>175</v>
      </c>
      <c r="F894" s="270"/>
      <c r="G894" s="274"/>
      <c r="H894" s="271">
        <v>-61.2</v>
      </c>
      <c r="I894" s="272"/>
      <c r="J894" s="206">
        <v>4266</v>
      </c>
      <c r="K894" t="s">
        <v>1045</v>
      </c>
    </row>
    <row r="895" spans="2:11">
      <c r="B895" s="266" t="s">
        <v>965</v>
      </c>
      <c r="C895" s="267" t="s">
        <v>474</v>
      </c>
      <c r="D895" s="268" t="s">
        <v>174</v>
      </c>
      <c r="E895" s="269" t="s">
        <v>175</v>
      </c>
      <c r="F895" s="270"/>
      <c r="G895" s="274"/>
      <c r="H895" s="271">
        <v>-29.55</v>
      </c>
      <c r="I895" s="272"/>
      <c r="J895" s="206">
        <v>4266</v>
      </c>
      <c r="K895" t="s">
        <v>1045</v>
      </c>
    </row>
    <row r="896" spans="2:11">
      <c r="B896" s="266" t="s">
        <v>966</v>
      </c>
      <c r="C896" s="267" t="s">
        <v>719</v>
      </c>
      <c r="D896" s="268" t="s">
        <v>174</v>
      </c>
      <c r="E896" s="269" t="s">
        <v>247</v>
      </c>
      <c r="F896" s="270"/>
      <c r="G896" s="274"/>
      <c r="H896" s="271">
        <v>-9.9</v>
      </c>
      <c r="I896" s="272"/>
      <c r="J896" s="206">
        <v>4266</v>
      </c>
      <c r="K896" t="s">
        <v>1045</v>
      </c>
    </row>
    <row r="897" spans="2:11">
      <c r="B897" s="266" t="s">
        <v>967</v>
      </c>
      <c r="C897" s="267" t="s">
        <v>332</v>
      </c>
      <c r="D897" s="268" t="s">
        <v>174</v>
      </c>
      <c r="E897" s="269" t="s">
        <v>196</v>
      </c>
      <c r="F897" s="270"/>
      <c r="G897" s="274"/>
      <c r="H897" s="271">
        <v>-58.47</v>
      </c>
      <c r="I897" s="272"/>
      <c r="J897" s="206">
        <v>4266</v>
      </c>
      <c r="K897" t="s">
        <v>1045</v>
      </c>
    </row>
    <row r="898" spans="2:11">
      <c r="B898" s="266" t="s">
        <v>968</v>
      </c>
      <c r="C898" s="267" t="s">
        <v>969</v>
      </c>
      <c r="D898" s="268" t="s">
        <v>174</v>
      </c>
      <c r="E898" s="269" t="s">
        <v>175</v>
      </c>
      <c r="F898" s="270"/>
      <c r="G898" s="274"/>
      <c r="H898" s="271">
        <v>-12</v>
      </c>
      <c r="I898" s="272"/>
      <c r="J898" s="206">
        <v>4266</v>
      </c>
      <c r="K898" t="s">
        <v>1045</v>
      </c>
    </row>
    <row r="899" spans="2:11">
      <c r="B899" s="266" t="s">
        <v>970</v>
      </c>
      <c r="C899" s="267" t="s">
        <v>304</v>
      </c>
      <c r="D899" s="268" t="s">
        <v>172</v>
      </c>
      <c r="E899" s="269" t="s">
        <v>175</v>
      </c>
      <c r="F899" s="270"/>
      <c r="G899" s="274"/>
      <c r="H899" s="271">
        <v>-9217.5</v>
      </c>
      <c r="I899" s="272"/>
      <c r="J899" s="206">
        <v>4266</v>
      </c>
      <c r="K899" t="s">
        <v>1045</v>
      </c>
    </row>
    <row r="900" spans="2:11" ht="27">
      <c r="B900" s="266" t="s">
        <v>971</v>
      </c>
      <c r="C900" s="267" t="s">
        <v>262</v>
      </c>
      <c r="D900" s="268" t="s">
        <v>221</v>
      </c>
      <c r="E900" s="269" t="s">
        <v>175</v>
      </c>
      <c r="F900" s="270"/>
      <c r="G900" s="274"/>
      <c r="H900" s="271">
        <v>-7.77</v>
      </c>
      <c r="I900" s="272"/>
      <c r="J900" s="206">
        <v>4266</v>
      </c>
      <c r="K900" t="s">
        <v>1045</v>
      </c>
    </row>
    <row r="901" spans="2:11">
      <c r="B901" s="266" t="s">
        <v>972</v>
      </c>
      <c r="C901" s="267" t="s">
        <v>332</v>
      </c>
      <c r="D901" s="268" t="s">
        <v>174</v>
      </c>
      <c r="E901" s="269" t="s">
        <v>196</v>
      </c>
      <c r="F901" s="270"/>
      <c r="G901" s="274"/>
      <c r="H901" s="271">
        <v>-300</v>
      </c>
      <c r="I901" s="272"/>
      <c r="J901" s="206">
        <v>4266</v>
      </c>
      <c r="K901" t="s">
        <v>1045</v>
      </c>
    </row>
    <row r="902" spans="2:11">
      <c r="B902" s="266" t="s">
        <v>973</v>
      </c>
      <c r="C902" s="267" t="s">
        <v>308</v>
      </c>
      <c r="D902" s="268" t="s">
        <v>221</v>
      </c>
      <c r="E902" s="269" t="s">
        <v>175</v>
      </c>
      <c r="F902" s="270"/>
      <c r="G902" s="274"/>
      <c r="H902" s="271">
        <v>-21.9</v>
      </c>
      <c r="I902" s="272"/>
      <c r="J902" s="206">
        <v>4266</v>
      </c>
      <c r="K902" t="s">
        <v>1045</v>
      </c>
    </row>
    <row r="903" spans="2:11">
      <c r="B903" s="266" t="s">
        <v>974</v>
      </c>
      <c r="C903" s="267" t="s">
        <v>308</v>
      </c>
      <c r="D903" s="268" t="s">
        <v>221</v>
      </c>
      <c r="E903" s="269" t="s">
        <v>175</v>
      </c>
      <c r="F903" s="270"/>
      <c r="G903" s="274"/>
      <c r="H903" s="271">
        <v>-3</v>
      </c>
      <c r="I903" s="272"/>
      <c r="J903" s="206">
        <v>4266</v>
      </c>
      <c r="K903" t="s">
        <v>1045</v>
      </c>
    </row>
    <row r="904" spans="2:11">
      <c r="B904" s="266" t="s">
        <v>975</v>
      </c>
      <c r="C904" s="267" t="s">
        <v>308</v>
      </c>
      <c r="D904" s="268" t="s">
        <v>221</v>
      </c>
      <c r="E904" s="269" t="s">
        <v>175</v>
      </c>
      <c r="F904" s="270"/>
      <c r="G904" s="274"/>
      <c r="H904" s="271">
        <v>-5.2</v>
      </c>
      <c r="I904" s="272"/>
      <c r="J904" s="206">
        <v>4266</v>
      </c>
      <c r="K904" t="s">
        <v>1045</v>
      </c>
    </row>
    <row r="905" spans="2:11">
      <c r="B905" s="266" t="s">
        <v>976</v>
      </c>
      <c r="C905" s="267" t="s">
        <v>332</v>
      </c>
      <c r="D905" s="268" t="s">
        <v>174</v>
      </c>
      <c r="E905" s="269" t="s">
        <v>196</v>
      </c>
      <c r="F905" s="270"/>
      <c r="G905" s="274"/>
      <c r="H905" s="271">
        <v>-317.89999999999998</v>
      </c>
      <c r="I905" s="272"/>
      <c r="J905" s="206">
        <v>4266</v>
      </c>
      <c r="K905" t="s">
        <v>1045</v>
      </c>
    </row>
    <row r="906" spans="2:11">
      <c r="B906" s="266" t="s">
        <v>284</v>
      </c>
      <c r="C906" s="267" t="s">
        <v>285</v>
      </c>
      <c r="D906" s="268" t="s">
        <v>221</v>
      </c>
      <c r="E906" s="269" t="s">
        <v>175</v>
      </c>
      <c r="F906" s="270"/>
      <c r="G906" s="274"/>
      <c r="H906" s="271">
        <v>-22.5</v>
      </c>
      <c r="I906" s="272"/>
      <c r="J906" s="206">
        <v>4266</v>
      </c>
      <c r="K906" t="s">
        <v>1045</v>
      </c>
    </row>
    <row r="907" spans="2:11">
      <c r="B907" s="266" t="s">
        <v>977</v>
      </c>
      <c r="C907" s="267" t="s">
        <v>332</v>
      </c>
      <c r="D907" s="268" t="s">
        <v>174</v>
      </c>
      <c r="E907" s="269" t="s">
        <v>196</v>
      </c>
      <c r="F907" s="270"/>
      <c r="G907" s="274"/>
      <c r="H907" s="271">
        <v>-81.88</v>
      </c>
      <c r="I907" s="272"/>
      <c r="J907" s="206">
        <v>4266</v>
      </c>
      <c r="K907" t="s">
        <v>1045</v>
      </c>
    </row>
    <row r="908" spans="2:11">
      <c r="B908" s="266" t="s">
        <v>978</v>
      </c>
      <c r="C908" s="267" t="s">
        <v>871</v>
      </c>
      <c r="D908" s="268" t="s">
        <v>221</v>
      </c>
      <c r="E908" s="269" t="s">
        <v>175</v>
      </c>
      <c r="F908" s="270"/>
      <c r="G908" s="274"/>
      <c r="H908" s="271">
        <v>-7.5869999999999997</v>
      </c>
      <c r="I908" s="272"/>
      <c r="J908" s="206">
        <v>4266</v>
      </c>
      <c r="K908" t="s">
        <v>1045</v>
      </c>
    </row>
    <row r="909" spans="2:11">
      <c r="B909" s="266" t="s">
        <v>979</v>
      </c>
      <c r="C909" s="267" t="s">
        <v>376</v>
      </c>
      <c r="D909" s="268" t="s">
        <v>174</v>
      </c>
      <c r="E909" s="269" t="s">
        <v>175</v>
      </c>
      <c r="F909" s="270"/>
      <c r="G909" s="274"/>
      <c r="H909" s="271">
        <v>-760</v>
      </c>
      <c r="I909" s="272"/>
      <c r="J909" s="206">
        <v>4266</v>
      </c>
      <c r="K909" t="s">
        <v>1045</v>
      </c>
    </row>
    <row r="910" spans="2:11">
      <c r="B910" s="266" t="s">
        <v>980</v>
      </c>
      <c r="C910" s="267" t="s">
        <v>969</v>
      </c>
      <c r="D910" s="268" t="s">
        <v>174</v>
      </c>
      <c r="E910" s="269" t="s">
        <v>175</v>
      </c>
      <c r="F910" s="270"/>
      <c r="G910" s="274"/>
      <c r="H910" s="271">
        <v>-12.3</v>
      </c>
      <c r="I910" s="272"/>
      <c r="J910" s="206">
        <v>4266</v>
      </c>
      <c r="K910" t="s">
        <v>1045</v>
      </c>
    </row>
    <row r="911" spans="2:11">
      <c r="B911" s="266" t="s">
        <v>981</v>
      </c>
      <c r="C911" s="267" t="s">
        <v>332</v>
      </c>
      <c r="D911" s="268" t="s">
        <v>174</v>
      </c>
      <c r="E911" s="269" t="s">
        <v>196</v>
      </c>
      <c r="F911" s="270"/>
      <c r="G911" s="274"/>
      <c r="H911" s="271">
        <v>-228.2</v>
      </c>
      <c r="I911" s="272"/>
      <c r="J911" s="206">
        <v>4266</v>
      </c>
      <c r="K911" t="s">
        <v>1045</v>
      </c>
    </row>
    <row r="912" spans="2:11">
      <c r="B912" s="266" t="s">
        <v>982</v>
      </c>
      <c r="C912" s="267" t="s">
        <v>308</v>
      </c>
      <c r="D912" s="268" t="s">
        <v>174</v>
      </c>
      <c r="E912" s="269" t="s">
        <v>175</v>
      </c>
      <c r="F912" s="270"/>
      <c r="G912" s="274"/>
      <c r="H912" s="271">
        <v>-21.2</v>
      </c>
      <c r="I912" s="272"/>
      <c r="J912" s="206">
        <v>4266</v>
      </c>
      <c r="K912" t="s">
        <v>1045</v>
      </c>
    </row>
    <row r="913" spans="2:11">
      <c r="B913" s="266" t="s">
        <v>278</v>
      </c>
      <c r="C913" s="267" t="s">
        <v>279</v>
      </c>
      <c r="D913" s="268" t="s">
        <v>174</v>
      </c>
      <c r="E913" s="269" t="s">
        <v>175</v>
      </c>
      <c r="F913" s="270"/>
      <c r="G913" s="274"/>
      <c r="H913" s="271">
        <v>-100</v>
      </c>
      <c r="I913" s="272"/>
      <c r="J913" s="206">
        <v>4266</v>
      </c>
      <c r="K913" t="s">
        <v>1045</v>
      </c>
    </row>
    <row r="914" spans="2:11">
      <c r="B914" s="266" t="s">
        <v>983</v>
      </c>
      <c r="C914" s="267" t="s">
        <v>376</v>
      </c>
      <c r="D914" s="118" t="s">
        <v>174</v>
      </c>
      <c r="E914" s="118" t="s">
        <v>175</v>
      </c>
      <c r="F914" s="273"/>
      <c r="G914" s="274"/>
      <c r="H914" s="271">
        <v>-310.10000000000002</v>
      </c>
      <c r="I914" s="272"/>
      <c r="J914" s="206">
        <v>4266</v>
      </c>
      <c r="K914" t="s">
        <v>1045</v>
      </c>
    </row>
    <row r="915" spans="2:11">
      <c r="B915" s="266" t="s">
        <v>984</v>
      </c>
      <c r="C915" s="267" t="s">
        <v>332</v>
      </c>
      <c r="D915" s="268" t="s">
        <v>174</v>
      </c>
      <c r="E915" s="269" t="s">
        <v>196</v>
      </c>
      <c r="F915" s="273"/>
      <c r="G915" s="274"/>
      <c r="H915" s="271">
        <v>-810.45</v>
      </c>
      <c r="I915" s="272"/>
      <c r="J915" s="206">
        <v>4266</v>
      </c>
      <c r="K915" t="s">
        <v>1045</v>
      </c>
    </row>
    <row r="916" spans="2:11">
      <c r="B916" s="266" t="s">
        <v>985</v>
      </c>
      <c r="C916" s="267" t="s">
        <v>299</v>
      </c>
      <c r="D916" s="268" t="s">
        <v>172</v>
      </c>
      <c r="E916" s="269" t="s">
        <v>175</v>
      </c>
      <c r="F916" s="273"/>
      <c r="G916" s="274"/>
      <c r="H916" s="271">
        <v>-905</v>
      </c>
      <c r="I916" s="272"/>
      <c r="J916" s="206">
        <v>4266</v>
      </c>
      <c r="K916" t="s">
        <v>1045</v>
      </c>
    </row>
    <row r="917" spans="2:11">
      <c r="B917" s="266" t="s">
        <v>986</v>
      </c>
      <c r="C917" s="267" t="s">
        <v>987</v>
      </c>
      <c r="D917" s="268" t="s">
        <v>172</v>
      </c>
      <c r="E917" s="269" t="s">
        <v>175</v>
      </c>
      <c r="F917" s="273"/>
      <c r="G917" s="274"/>
      <c r="H917" s="271">
        <v>-2.4</v>
      </c>
      <c r="I917" s="272"/>
      <c r="J917" s="206">
        <v>4266</v>
      </c>
      <c r="K917" t="s">
        <v>1045</v>
      </c>
    </row>
    <row r="918" spans="2:11">
      <c r="B918" s="266" t="s">
        <v>988</v>
      </c>
      <c r="C918" s="267" t="s">
        <v>259</v>
      </c>
      <c r="D918" s="268" t="s">
        <v>174</v>
      </c>
      <c r="E918" s="269" t="s">
        <v>175</v>
      </c>
      <c r="F918" s="273"/>
      <c r="G918" s="274"/>
      <c r="H918" s="271">
        <v>-909</v>
      </c>
      <c r="I918" s="272"/>
      <c r="J918" s="206">
        <v>4266</v>
      </c>
      <c r="K918" t="s">
        <v>1045</v>
      </c>
    </row>
    <row r="919" spans="2:11">
      <c r="B919" s="266" t="s">
        <v>989</v>
      </c>
      <c r="C919" s="267" t="s">
        <v>719</v>
      </c>
      <c r="D919" s="268" t="s">
        <v>174</v>
      </c>
      <c r="E919" s="269" t="s">
        <v>247</v>
      </c>
      <c r="F919" s="273"/>
      <c r="G919" s="274"/>
      <c r="H919" s="271">
        <v>-48</v>
      </c>
      <c r="I919" s="272"/>
      <c r="J919" s="206">
        <v>4266</v>
      </c>
      <c r="K919" t="s">
        <v>1045</v>
      </c>
    </row>
    <row r="920" spans="2:11">
      <c r="B920" s="266" t="s">
        <v>990</v>
      </c>
      <c r="C920" s="267" t="s">
        <v>308</v>
      </c>
      <c r="D920" s="268" t="s">
        <v>221</v>
      </c>
      <c r="E920" s="269" t="s">
        <v>175</v>
      </c>
      <c r="F920" s="273"/>
      <c r="G920" s="274"/>
      <c r="H920" s="271">
        <v>-23.2</v>
      </c>
      <c r="I920" s="272"/>
      <c r="J920" s="206">
        <v>4266</v>
      </c>
      <c r="K920" t="s">
        <v>1045</v>
      </c>
    </row>
    <row r="921" spans="2:11">
      <c r="B921" s="266" t="s">
        <v>991</v>
      </c>
      <c r="C921" s="267" t="s">
        <v>308</v>
      </c>
      <c r="D921" s="268" t="s">
        <v>174</v>
      </c>
      <c r="E921" s="269" t="s">
        <v>175</v>
      </c>
      <c r="F921" s="273"/>
      <c r="G921" s="274"/>
      <c r="H921" s="271">
        <v>-149.69999999999999</v>
      </c>
      <c r="I921" s="272"/>
      <c r="J921" s="206">
        <v>4266</v>
      </c>
      <c r="K921" t="s">
        <v>1045</v>
      </c>
    </row>
    <row r="922" spans="2:11">
      <c r="B922" s="266" t="s">
        <v>992</v>
      </c>
      <c r="C922" s="267" t="s">
        <v>659</v>
      </c>
      <c r="D922" s="268" t="s">
        <v>174</v>
      </c>
      <c r="E922" s="269" t="s">
        <v>175</v>
      </c>
      <c r="F922" s="273"/>
      <c r="G922" s="274"/>
      <c r="H922" s="271">
        <v>-150.30000000000001</v>
      </c>
      <c r="I922" s="272"/>
      <c r="J922" s="206">
        <v>4266</v>
      </c>
      <c r="K922" t="s">
        <v>1045</v>
      </c>
    </row>
    <row r="923" spans="2:11">
      <c r="B923" s="266" t="s">
        <v>993</v>
      </c>
      <c r="C923" s="267" t="s">
        <v>915</v>
      </c>
      <c r="D923" s="268" t="s">
        <v>174</v>
      </c>
      <c r="E923" s="269" t="s">
        <v>175</v>
      </c>
      <c r="F923" s="273"/>
      <c r="G923" s="274"/>
      <c r="H923" s="271">
        <v>-484</v>
      </c>
      <c r="I923" s="272"/>
      <c r="J923" s="206">
        <v>4266</v>
      </c>
      <c r="K923" t="s">
        <v>1045</v>
      </c>
    </row>
    <row r="924" spans="2:11">
      <c r="B924" s="266" t="s">
        <v>994</v>
      </c>
      <c r="C924" s="267" t="s">
        <v>308</v>
      </c>
      <c r="D924" s="268" t="s">
        <v>174</v>
      </c>
      <c r="E924" s="269" t="s">
        <v>175</v>
      </c>
      <c r="F924" s="273"/>
      <c r="G924" s="274"/>
      <c r="H924" s="271">
        <v>-517.20000000000005</v>
      </c>
      <c r="I924" s="272"/>
      <c r="J924" s="206">
        <v>4266</v>
      </c>
      <c r="K924" t="s">
        <v>1045</v>
      </c>
    </row>
    <row r="925" spans="2:11">
      <c r="B925" s="266" t="s">
        <v>995</v>
      </c>
      <c r="C925" s="267" t="s">
        <v>361</v>
      </c>
      <c r="D925" s="268" t="s">
        <v>221</v>
      </c>
      <c r="E925" s="269" t="s">
        <v>175</v>
      </c>
      <c r="F925" s="273"/>
      <c r="G925" s="274"/>
      <c r="H925" s="271">
        <v>-14.756</v>
      </c>
      <c r="I925" s="272"/>
      <c r="J925" s="206">
        <v>4266</v>
      </c>
      <c r="K925" t="s">
        <v>1045</v>
      </c>
    </row>
    <row r="926" spans="2:11">
      <c r="B926" s="266" t="s">
        <v>996</v>
      </c>
      <c r="C926" s="267" t="s">
        <v>997</v>
      </c>
      <c r="D926" s="268" t="s">
        <v>172</v>
      </c>
      <c r="E926" s="269" t="s">
        <v>175</v>
      </c>
      <c r="F926" s="273"/>
      <c r="G926" s="274"/>
      <c r="H926" s="271">
        <v>-362.6</v>
      </c>
      <c r="I926" s="272"/>
      <c r="J926" s="206">
        <v>4266</v>
      </c>
      <c r="K926" t="s">
        <v>1045</v>
      </c>
    </row>
    <row r="927" spans="2:11" ht="27">
      <c r="B927" s="266" t="s">
        <v>998</v>
      </c>
      <c r="C927" s="267" t="s">
        <v>954</v>
      </c>
      <c r="D927" s="268" t="s">
        <v>221</v>
      </c>
      <c r="E927" s="269" t="s">
        <v>175</v>
      </c>
      <c r="F927" s="273"/>
      <c r="G927" s="274"/>
      <c r="H927" s="271">
        <v>-37.200000000000003</v>
      </c>
      <c r="I927" s="272"/>
      <c r="J927" s="206">
        <v>4266</v>
      </c>
      <c r="K927" t="s">
        <v>1045</v>
      </c>
    </row>
    <row r="928" spans="2:11">
      <c r="B928" s="266" t="s">
        <v>999</v>
      </c>
      <c r="C928" s="267" t="s">
        <v>332</v>
      </c>
      <c r="D928" s="268" t="s">
        <v>221</v>
      </c>
      <c r="E928" s="269" t="s">
        <v>196</v>
      </c>
      <c r="F928" s="273"/>
      <c r="G928" s="274"/>
      <c r="H928" s="271">
        <v>-2.7</v>
      </c>
      <c r="I928" s="272"/>
      <c r="J928" s="206">
        <v>4266</v>
      </c>
      <c r="K928" t="s">
        <v>1045</v>
      </c>
    </row>
    <row r="929" spans="2:11">
      <c r="B929" s="266" t="s">
        <v>1000</v>
      </c>
      <c r="C929" s="267" t="s">
        <v>313</v>
      </c>
      <c r="D929" s="268" t="s">
        <v>172</v>
      </c>
      <c r="E929" s="269" t="s">
        <v>175</v>
      </c>
      <c r="F929" s="273"/>
      <c r="G929" s="274"/>
      <c r="H929" s="271">
        <v>-30</v>
      </c>
      <c r="I929" s="272"/>
      <c r="J929" s="206">
        <v>4266</v>
      </c>
      <c r="K929" t="s">
        <v>1045</v>
      </c>
    </row>
    <row r="930" spans="2:11">
      <c r="B930" s="266" t="s">
        <v>1001</v>
      </c>
      <c r="C930" s="267" t="s">
        <v>332</v>
      </c>
      <c r="D930" s="268" t="s">
        <v>221</v>
      </c>
      <c r="E930" s="269" t="s">
        <v>196</v>
      </c>
      <c r="F930" s="273"/>
      <c r="G930" s="274"/>
      <c r="H930" s="271">
        <v>-9.3000000000000007</v>
      </c>
      <c r="I930" s="272"/>
      <c r="J930" s="206">
        <v>4266</v>
      </c>
      <c r="K930" t="s">
        <v>1045</v>
      </c>
    </row>
    <row r="931" spans="2:11">
      <c r="B931" s="266" t="s">
        <v>1002</v>
      </c>
      <c r="C931" s="267" t="s">
        <v>370</v>
      </c>
      <c r="D931" s="268" t="s">
        <v>174</v>
      </c>
      <c r="E931" s="269" t="s">
        <v>196</v>
      </c>
      <c r="F931" s="273"/>
      <c r="G931" s="274"/>
      <c r="H931" s="271">
        <v>-325</v>
      </c>
      <c r="I931" s="272"/>
      <c r="J931" s="206">
        <v>4266</v>
      </c>
      <c r="K931" t="s">
        <v>1045</v>
      </c>
    </row>
    <row r="932" spans="2:11">
      <c r="B932" s="266" t="s">
        <v>1003</v>
      </c>
      <c r="C932" s="267" t="s">
        <v>270</v>
      </c>
      <c r="D932" s="268" t="s">
        <v>172</v>
      </c>
      <c r="E932" s="269" t="s">
        <v>175</v>
      </c>
      <c r="F932" s="273"/>
      <c r="G932" s="274"/>
      <c r="H932" s="271">
        <v>-3.8</v>
      </c>
      <c r="I932" s="272"/>
      <c r="J932" s="206">
        <v>4266</v>
      </c>
      <c r="K932" t="s">
        <v>1045</v>
      </c>
    </row>
    <row r="933" spans="2:11">
      <c r="B933" s="266" t="s">
        <v>1004</v>
      </c>
      <c r="C933" s="267" t="s">
        <v>1005</v>
      </c>
      <c r="D933" s="268" t="s">
        <v>221</v>
      </c>
      <c r="E933" s="269" t="s">
        <v>175</v>
      </c>
      <c r="F933" s="273"/>
      <c r="G933" s="274"/>
      <c r="H933" s="271">
        <v>-8.2149999999999999</v>
      </c>
      <c r="I933" s="272"/>
      <c r="J933" s="206">
        <v>4266</v>
      </c>
      <c r="K933" t="s">
        <v>1045</v>
      </c>
    </row>
    <row r="934" spans="2:11">
      <c r="B934" s="266" t="s">
        <v>337</v>
      </c>
      <c r="C934" s="267" t="s">
        <v>332</v>
      </c>
      <c r="D934" s="268" t="s">
        <v>174</v>
      </c>
      <c r="E934" s="269" t="s">
        <v>196</v>
      </c>
      <c r="F934" s="270"/>
      <c r="G934" s="274"/>
      <c r="H934" s="271">
        <v>-499.8</v>
      </c>
      <c r="I934" s="272"/>
      <c r="J934" s="206">
        <v>4266</v>
      </c>
      <c r="K934" t="s">
        <v>1045</v>
      </c>
    </row>
    <row r="935" spans="2:11">
      <c r="B935" s="266" t="s">
        <v>1006</v>
      </c>
      <c r="C935" s="267" t="s">
        <v>308</v>
      </c>
      <c r="D935" s="268" t="s">
        <v>221</v>
      </c>
      <c r="E935" s="269" t="s">
        <v>175</v>
      </c>
      <c r="F935" s="270"/>
      <c r="G935" s="274"/>
      <c r="H935" s="271">
        <v>-23.55</v>
      </c>
      <c r="I935" s="272"/>
      <c r="J935" s="206">
        <v>4266</v>
      </c>
      <c r="K935" t="s">
        <v>1045</v>
      </c>
    </row>
    <row r="936" spans="2:11">
      <c r="B936" s="266" t="s">
        <v>1007</v>
      </c>
      <c r="C936" s="267" t="s">
        <v>308</v>
      </c>
      <c r="D936" s="268" t="s">
        <v>221</v>
      </c>
      <c r="E936" s="269" t="s">
        <v>175</v>
      </c>
      <c r="F936" s="270"/>
      <c r="G936" s="274"/>
      <c r="H936" s="271">
        <v>-9</v>
      </c>
      <c r="I936" s="272"/>
      <c r="J936" s="206">
        <v>4266</v>
      </c>
      <c r="K936" t="s">
        <v>1045</v>
      </c>
    </row>
    <row r="937" spans="2:11">
      <c r="B937" s="266" t="s">
        <v>1008</v>
      </c>
      <c r="C937" s="267" t="s">
        <v>308</v>
      </c>
      <c r="D937" s="268" t="s">
        <v>174</v>
      </c>
      <c r="E937" s="269" t="s">
        <v>175</v>
      </c>
      <c r="F937" s="270"/>
      <c r="G937" s="274"/>
      <c r="H937" s="271">
        <v>-123.2</v>
      </c>
      <c r="I937" s="272"/>
      <c r="J937" s="206">
        <v>4266</v>
      </c>
      <c r="K937" t="s">
        <v>1045</v>
      </c>
    </row>
    <row r="938" spans="2:11">
      <c r="B938" s="266" t="s">
        <v>1009</v>
      </c>
      <c r="C938" s="267" t="s">
        <v>370</v>
      </c>
      <c r="D938" s="268" t="s">
        <v>174</v>
      </c>
      <c r="E938" s="269" t="s">
        <v>196</v>
      </c>
      <c r="F938" s="270"/>
      <c r="G938" s="274"/>
      <c r="H938" s="271">
        <v>-330</v>
      </c>
      <c r="I938" s="272"/>
      <c r="J938" s="206">
        <v>4266</v>
      </c>
      <c r="K938" t="s">
        <v>1045</v>
      </c>
    </row>
    <row r="939" spans="2:11">
      <c r="B939" s="266" t="s">
        <v>274</v>
      </c>
      <c r="C939" s="267" t="s">
        <v>275</v>
      </c>
      <c r="D939" s="268" t="s">
        <v>174</v>
      </c>
      <c r="E939" s="269" t="s">
        <v>175</v>
      </c>
      <c r="F939" s="270"/>
      <c r="G939" s="274"/>
      <c r="H939" s="271">
        <v>-3</v>
      </c>
      <c r="I939" s="272"/>
      <c r="J939" s="206">
        <v>4266</v>
      </c>
      <c r="K939" t="s">
        <v>1045</v>
      </c>
    </row>
    <row r="940" spans="2:11">
      <c r="B940" s="266" t="s">
        <v>1010</v>
      </c>
      <c r="C940" s="267" t="s">
        <v>1011</v>
      </c>
      <c r="D940" s="268" t="s">
        <v>174</v>
      </c>
      <c r="E940" s="269" t="s">
        <v>175</v>
      </c>
      <c r="F940" s="270"/>
      <c r="G940" s="274"/>
      <c r="H940" s="271">
        <v>-485.34</v>
      </c>
      <c r="I940" s="272"/>
      <c r="J940" s="206">
        <v>4266</v>
      </c>
      <c r="K940" t="s">
        <v>1045</v>
      </c>
    </row>
    <row r="941" spans="2:11">
      <c r="B941" s="266" t="s">
        <v>1012</v>
      </c>
      <c r="C941" s="267" t="s">
        <v>490</v>
      </c>
      <c r="D941" s="268" t="s">
        <v>174</v>
      </c>
      <c r="E941" s="269" t="s">
        <v>175</v>
      </c>
      <c r="F941" s="270"/>
      <c r="G941" s="274"/>
      <c r="H941" s="271">
        <v>-941.2</v>
      </c>
      <c r="I941" s="272"/>
      <c r="J941" s="206">
        <v>4266</v>
      </c>
      <c r="K941" t="s">
        <v>1045</v>
      </c>
    </row>
    <row r="942" spans="2:11">
      <c r="B942" s="266" t="s">
        <v>1013</v>
      </c>
      <c r="C942" s="267" t="s">
        <v>332</v>
      </c>
      <c r="D942" s="268" t="s">
        <v>221</v>
      </c>
      <c r="E942" s="269" t="s">
        <v>196</v>
      </c>
      <c r="F942" s="270"/>
      <c r="G942" s="274"/>
      <c r="H942" s="271">
        <v>-9.6</v>
      </c>
      <c r="I942" s="272"/>
      <c r="J942" s="206">
        <v>4266</v>
      </c>
      <c r="K942" t="s">
        <v>1045</v>
      </c>
    </row>
    <row r="943" spans="2:11">
      <c r="B943" s="266" t="s">
        <v>1014</v>
      </c>
      <c r="C943" s="267" t="s">
        <v>270</v>
      </c>
      <c r="D943" s="268" t="s">
        <v>172</v>
      </c>
      <c r="E943" s="269" t="s">
        <v>175</v>
      </c>
      <c r="F943" s="270"/>
      <c r="G943" s="274"/>
      <c r="H943" s="271">
        <v>-127.2</v>
      </c>
      <c r="I943" s="272"/>
      <c r="J943" s="206">
        <v>4266</v>
      </c>
      <c r="K943" t="s">
        <v>1045</v>
      </c>
    </row>
    <row r="944" spans="2:11">
      <c r="B944" s="266" t="s">
        <v>1015</v>
      </c>
      <c r="C944" s="267" t="s">
        <v>332</v>
      </c>
      <c r="D944" s="268" t="s">
        <v>174</v>
      </c>
      <c r="E944" s="269" t="s">
        <v>196</v>
      </c>
      <c r="F944" s="270"/>
      <c r="G944" s="274"/>
      <c r="H944" s="271">
        <v>-200</v>
      </c>
      <c r="I944" s="272"/>
      <c r="J944" s="206">
        <v>4266</v>
      </c>
      <c r="K944" t="s">
        <v>1045</v>
      </c>
    </row>
    <row r="945" spans="2:11">
      <c r="B945" s="266" t="s">
        <v>1016</v>
      </c>
      <c r="C945" s="267" t="s">
        <v>1017</v>
      </c>
      <c r="D945" s="268" t="s">
        <v>174</v>
      </c>
      <c r="E945" s="269" t="s">
        <v>175</v>
      </c>
      <c r="F945" s="270"/>
      <c r="G945" s="274"/>
      <c r="H945" s="271">
        <v>-9.75</v>
      </c>
      <c r="I945" s="272"/>
      <c r="J945" s="206">
        <v>4266</v>
      </c>
      <c r="K945" t="s">
        <v>1045</v>
      </c>
    </row>
    <row r="946" spans="2:11">
      <c r="B946" s="266" t="s">
        <v>1018</v>
      </c>
      <c r="C946" s="267" t="s">
        <v>332</v>
      </c>
      <c r="D946" s="268" t="s">
        <v>174</v>
      </c>
      <c r="E946" s="269" t="s">
        <v>196</v>
      </c>
      <c r="F946" s="270"/>
      <c r="G946" s="274"/>
      <c r="H946" s="271">
        <v>-172.98</v>
      </c>
      <c r="I946" s="272"/>
      <c r="J946" s="206">
        <v>4266</v>
      </c>
      <c r="K946" t="s">
        <v>1045</v>
      </c>
    </row>
    <row r="947" spans="2:11">
      <c r="B947" s="266" t="s">
        <v>325</v>
      </c>
      <c r="C947" s="267" t="s">
        <v>324</v>
      </c>
      <c r="D947" s="268" t="s">
        <v>174</v>
      </c>
      <c r="E947" s="269" t="s">
        <v>175</v>
      </c>
      <c r="F947" s="270"/>
      <c r="G947" s="274"/>
      <c r="H947" s="271">
        <v>-2.04</v>
      </c>
      <c r="I947" s="272"/>
      <c r="J947" s="206">
        <v>4266</v>
      </c>
      <c r="K947" t="s">
        <v>1045</v>
      </c>
    </row>
    <row r="948" spans="2:11">
      <c r="B948" s="266" t="s">
        <v>1019</v>
      </c>
      <c r="C948" s="267" t="s">
        <v>313</v>
      </c>
      <c r="D948" s="268" t="s">
        <v>172</v>
      </c>
      <c r="E948" s="269" t="s">
        <v>175</v>
      </c>
      <c r="F948" s="270"/>
      <c r="G948" s="274"/>
      <c r="H948" s="271">
        <v>-876.3</v>
      </c>
      <c r="I948" s="272"/>
      <c r="J948" s="206">
        <v>4266</v>
      </c>
      <c r="K948" t="s">
        <v>1045</v>
      </c>
    </row>
    <row r="949" spans="2:11">
      <c r="B949" s="266" t="s">
        <v>1020</v>
      </c>
      <c r="C949" s="267" t="s">
        <v>332</v>
      </c>
      <c r="D949" s="268" t="s">
        <v>221</v>
      </c>
      <c r="E949" s="269" t="s">
        <v>196</v>
      </c>
      <c r="F949" s="270"/>
      <c r="G949" s="274"/>
      <c r="H949" s="271">
        <v>-4.28</v>
      </c>
      <c r="I949" s="272"/>
      <c r="J949" s="206">
        <v>4266</v>
      </c>
      <c r="K949" t="s">
        <v>1045</v>
      </c>
    </row>
    <row r="950" spans="2:11">
      <c r="B950" s="266" t="s">
        <v>1021</v>
      </c>
      <c r="C950" s="267" t="s">
        <v>896</v>
      </c>
      <c r="D950" s="268" t="s">
        <v>174</v>
      </c>
      <c r="E950" s="269" t="s">
        <v>175</v>
      </c>
      <c r="F950" s="270"/>
      <c r="G950" s="274"/>
      <c r="H950" s="271">
        <v>-97</v>
      </c>
      <c r="I950" s="272"/>
      <c r="J950" s="206">
        <v>4266</v>
      </c>
      <c r="K950" t="s">
        <v>1045</v>
      </c>
    </row>
    <row r="951" spans="2:11">
      <c r="B951" s="266" t="s">
        <v>1022</v>
      </c>
      <c r="C951" s="267" t="s">
        <v>308</v>
      </c>
      <c r="D951" s="268" t="s">
        <v>174</v>
      </c>
      <c r="E951" s="269" t="s">
        <v>175</v>
      </c>
      <c r="F951" s="270"/>
      <c r="G951" s="274"/>
      <c r="H951" s="271">
        <v>-13.3</v>
      </c>
      <c r="I951" s="272"/>
      <c r="J951" s="206">
        <v>4266</v>
      </c>
      <c r="K951" t="s">
        <v>1045</v>
      </c>
    </row>
    <row r="952" spans="2:11">
      <c r="B952" s="266" t="s">
        <v>1023</v>
      </c>
      <c r="C952" s="267" t="s">
        <v>332</v>
      </c>
      <c r="D952" s="268" t="s">
        <v>221</v>
      </c>
      <c r="E952" s="269" t="s">
        <v>196</v>
      </c>
      <c r="F952" s="270"/>
      <c r="G952" s="274"/>
      <c r="H952" s="271">
        <v>-3.46</v>
      </c>
      <c r="I952" s="272"/>
      <c r="J952" s="206">
        <v>4266</v>
      </c>
      <c r="K952" t="s">
        <v>1045</v>
      </c>
    </row>
    <row r="953" spans="2:11">
      <c r="B953" s="266" t="s">
        <v>1024</v>
      </c>
      <c r="C953" s="267" t="s">
        <v>332</v>
      </c>
      <c r="D953" s="268" t="s">
        <v>174</v>
      </c>
      <c r="E953" s="269" t="s">
        <v>196</v>
      </c>
      <c r="F953" s="270"/>
      <c r="G953" s="274"/>
      <c r="H953" s="271">
        <v>-522.96</v>
      </c>
      <c r="I953" s="272"/>
      <c r="J953" s="206">
        <v>4266</v>
      </c>
      <c r="K953" t="s">
        <v>1045</v>
      </c>
    </row>
    <row r="954" spans="2:11">
      <c r="B954" s="266" t="s">
        <v>1025</v>
      </c>
      <c r="C954" s="267" t="s">
        <v>332</v>
      </c>
      <c r="D954" s="268" t="s">
        <v>174</v>
      </c>
      <c r="E954" s="269" t="s">
        <v>196</v>
      </c>
      <c r="F954" s="270"/>
      <c r="G954" s="274"/>
      <c r="H954" s="271">
        <v>-150</v>
      </c>
      <c r="I954" s="272"/>
      <c r="J954" s="206">
        <v>4266</v>
      </c>
      <c r="K954" t="s">
        <v>1045</v>
      </c>
    </row>
    <row r="955" spans="2:11">
      <c r="B955" s="266" t="s">
        <v>1026</v>
      </c>
      <c r="C955" s="267" t="s">
        <v>1027</v>
      </c>
      <c r="D955" s="268" t="s">
        <v>172</v>
      </c>
      <c r="E955" s="269" t="s">
        <v>175</v>
      </c>
      <c r="F955" s="270"/>
      <c r="G955" s="274"/>
      <c r="H955" s="271">
        <v>-6</v>
      </c>
      <c r="I955" s="272"/>
      <c r="J955" s="206">
        <v>4266</v>
      </c>
      <c r="K955" t="s">
        <v>1045</v>
      </c>
    </row>
    <row r="956" spans="2:11">
      <c r="B956" s="266" t="s">
        <v>314</v>
      </c>
      <c r="C956" s="267" t="s">
        <v>313</v>
      </c>
      <c r="D956" s="268" t="s">
        <v>174</v>
      </c>
      <c r="E956" s="269" t="s">
        <v>175</v>
      </c>
      <c r="F956" s="270"/>
      <c r="G956" s="274"/>
      <c r="H956" s="271">
        <v>-36.72</v>
      </c>
      <c r="I956" s="272"/>
      <c r="J956" s="206">
        <v>4266</v>
      </c>
      <c r="K956" t="s">
        <v>1045</v>
      </c>
    </row>
    <row r="957" spans="2:11" ht="27" customHeight="1">
      <c r="B957" s="266" t="s">
        <v>1028</v>
      </c>
      <c r="C957" s="267" t="s">
        <v>637</v>
      </c>
      <c r="D957" s="268" t="s">
        <v>174</v>
      </c>
      <c r="E957" s="269" t="s">
        <v>175</v>
      </c>
      <c r="F957" s="270"/>
      <c r="G957" s="274"/>
      <c r="H957" s="271">
        <v>-450</v>
      </c>
      <c r="I957" s="272"/>
      <c r="J957" s="206">
        <v>4266</v>
      </c>
      <c r="K957" t="s">
        <v>1045</v>
      </c>
    </row>
    <row r="958" spans="2:11">
      <c r="B958" s="266" t="s">
        <v>1029</v>
      </c>
      <c r="C958" s="267" t="s">
        <v>580</v>
      </c>
      <c r="D958" s="268" t="s">
        <v>172</v>
      </c>
      <c r="E958" s="269" t="s">
        <v>175</v>
      </c>
      <c r="F958" s="270"/>
      <c r="G958" s="274"/>
      <c r="H958" s="271">
        <v>-898.08</v>
      </c>
      <c r="I958" s="272"/>
      <c r="J958" s="206">
        <v>4266</v>
      </c>
      <c r="K958" t="s">
        <v>1045</v>
      </c>
    </row>
    <row r="959" spans="2:11">
      <c r="B959" s="266" t="s">
        <v>1030</v>
      </c>
      <c r="C959" s="267" t="s">
        <v>409</v>
      </c>
      <c r="D959" s="268" t="s">
        <v>174</v>
      </c>
      <c r="E959" s="269" t="s">
        <v>175</v>
      </c>
      <c r="F959" s="270"/>
      <c r="G959" s="274"/>
      <c r="H959" s="271">
        <v>-170</v>
      </c>
      <c r="I959" s="272"/>
      <c r="J959" s="206">
        <v>4266</v>
      </c>
      <c r="K959" t="s">
        <v>1045</v>
      </c>
    </row>
    <row r="960" spans="2:11">
      <c r="B960" s="266" t="s">
        <v>1031</v>
      </c>
      <c r="C960" s="267" t="s">
        <v>370</v>
      </c>
      <c r="D960" s="268" t="s">
        <v>174</v>
      </c>
      <c r="E960" s="269" t="s">
        <v>196</v>
      </c>
      <c r="F960" s="270"/>
      <c r="G960" s="274"/>
      <c r="H960" s="271">
        <v>-1100</v>
      </c>
      <c r="I960" s="272"/>
      <c r="J960" s="206">
        <v>4266</v>
      </c>
      <c r="K960" t="s">
        <v>1045</v>
      </c>
    </row>
    <row r="961" spans="2:16">
      <c r="B961" s="266" t="s">
        <v>1032</v>
      </c>
      <c r="C961" s="267" t="s">
        <v>1033</v>
      </c>
      <c r="D961" s="268" t="s">
        <v>172</v>
      </c>
      <c r="E961" s="269" t="s">
        <v>175</v>
      </c>
      <c r="F961" s="270"/>
      <c r="G961" s="274"/>
      <c r="H961" s="271">
        <v>-580</v>
      </c>
      <c r="I961" s="272"/>
      <c r="J961" s="206">
        <v>4266</v>
      </c>
      <c r="K961" t="s">
        <v>1045</v>
      </c>
    </row>
    <row r="962" spans="2:16">
      <c r="B962" s="266" t="s">
        <v>1034</v>
      </c>
      <c r="C962" s="267" t="s">
        <v>1035</v>
      </c>
      <c r="D962" s="268" t="s">
        <v>172</v>
      </c>
      <c r="E962" s="269" t="s">
        <v>175</v>
      </c>
      <c r="F962" s="270"/>
      <c r="G962" s="274"/>
      <c r="H962" s="271">
        <v>-540.29999999999995</v>
      </c>
      <c r="I962" s="272"/>
      <c r="J962" s="206">
        <v>4266</v>
      </c>
      <c r="K962" t="s">
        <v>1045</v>
      </c>
    </row>
    <row r="963" spans="2:16">
      <c r="B963" s="266" t="s">
        <v>1036</v>
      </c>
      <c r="C963" s="267" t="s">
        <v>1037</v>
      </c>
      <c r="D963" s="268" t="s">
        <v>172</v>
      </c>
      <c r="E963" s="269" t="s">
        <v>180</v>
      </c>
      <c r="F963" s="270"/>
      <c r="G963" s="274"/>
      <c r="H963" s="271">
        <v>-710</v>
      </c>
      <c r="I963" s="272"/>
      <c r="J963" s="206">
        <v>4266</v>
      </c>
      <c r="K963" t="s">
        <v>1045</v>
      </c>
    </row>
    <row r="964" spans="2:16">
      <c r="B964" s="266" t="s">
        <v>1038</v>
      </c>
      <c r="C964" s="267" t="s">
        <v>1039</v>
      </c>
      <c r="D964" s="268" t="s">
        <v>174</v>
      </c>
      <c r="E964" s="269" t="s">
        <v>175</v>
      </c>
      <c r="F964" s="270"/>
      <c r="G964" s="274"/>
      <c r="H964" s="271">
        <v>-480</v>
      </c>
      <c r="I964" s="272"/>
      <c r="J964" s="206">
        <v>4266</v>
      </c>
      <c r="K964" t="s">
        <v>1045</v>
      </c>
    </row>
    <row r="965" spans="2:16">
      <c r="B965" s="266" t="s">
        <v>1040</v>
      </c>
      <c r="C965" s="267" t="s">
        <v>1041</v>
      </c>
      <c r="D965" s="268" t="s">
        <v>221</v>
      </c>
      <c r="E965" s="269" t="s">
        <v>175</v>
      </c>
      <c r="F965" s="270"/>
      <c r="G965" s="274"/>
      <c r="H965" s="271">
        <v>-60.6</v>
      </c>
      <c r="I965" s="272"/>
      <c r="J965" s="206">
        <v>4266</v>
      </c>
      <c r="K965" t="s">
        <v>1045</v>
      </c>
    </row>
    <row r="966" spans="2:16">
      <c r="B966" s="266" t="s">
        <v>1042</v>
      </c>
      <c r="C966" s="267" t="s">
        <v>249</v>
      </c>
      <c r="D966" s="268" t="s">
        <v>174</v>
      </c>
      <c r="E966" s="269" t="s">
        <v>175</v>
      </c>
      <c r="F966" s="270"/>
      <c r="G966" s="274"/>
      <c r="H966" s="271">
        <v>-72</v>
      </c>
      <c r="I966" s="272"/>
      <c r="J966" s="206">
        <v>4266</v>
      </c>
      <c r="K966" t="s">
        <v>1045</v>
      </c>
    </row>
    <row r="967" spans="2:16">
      <c r="B967" s="266" t="s">
        <v>1043</v>
      </c>
      <c r="C967" s="267" t="s">
        <v>1044</v>
      </c>
      <c r="D967" s="268" t="s">
        <v>174</v>
      </c>
      <c r="E967" s="269" t="s">
        <v>175</v>
      </c>
      <c r="F967" s="270"/>
      <c r="G967" s="274"/>
      <c r="H967" s="271">
        <v>-480</v>
      </c>
      <c r="I967" s="272"/>
      <c r="J967" s="206">
        <v>4266</v>
      </c>
      <c r="K967" t="s">
        <v>1045</v>
      </c>
    </row>
    <row r="968" spans="2:16">
      <c r="B968" s="215" t="s">
        <v>241</v>
      </c>
      <c r="C968" s="216" t="s">
        <v>1555</v>
      </c>
      <c r="D968" s="317"/>
      <c r="E968" s="317"/>
      <c r="F968" s="317"/>
      <c r="G968" s="318"/>
      <c r="H968" s="276">
        <f>H969</f>
        <v>-107100</v>
      </c>
      <c r="J968" s="277"/>
      <c r="L968" s="220" t="s">
        <v>1457</v>
      </c>
      <c r="M968" s="220"/>
      <c r="N968" s="451" t="s">
        <v>365</v>
      </c>
      <c r="O968" s="451"/>
    </row>
    <row r="969" spans="2:16">
      <c r="B969" s="248" t="s">
        <v>365</v>
      </c>
      <c r="C969" s="278" t="s">
        <v>366</v>
      </c>
      <c r="D969" s="279"/>
      <c r="E969" s="279"/>
      <c r="F969" s="279"/>
      <c r="G969" s="280"/>
      <c r="H969" s="281">
        <f>H970</f>
        <v>-107100</v>
      </c>
      <c r="J969" s="256"/>
      <c r="L969" s="81" t="s">
        <v>1045</v>
      </c>
      <c r="M969" s="81"/>
      <c r="N969" s="81"/>
      <c r="O969" s="81"/>
      <c r="P969" s="357" t="s">
        <v>91</v>
      </c>
    </row>
    <row r="970" spans="2:16">
      <c r="B970" s="284"/>
      <c r="C970" s="225" t="s">
        <v>218</v>
      </c>
      <c r="D970" s="285"/>
      <c r="E970" s="285"/>
      <c r="F970" s="285"/>
      <c r="G970" s="286"/>
      <c r="H970" s="282">
        <f>SUM(H971:H975)</f>
        <v>-107100</v>
      </c>
      <c r="J970" s="265"/>
      <c r="L970" s="293">
        <f>SUMIF($K$971:$K$975, "տնտեսում", $H$971:$H$975)</f>
        <v>0</v>
      </c>
      <c r="M970" s="81"/>
      <c r="N970" s="296" t="s">
        <v>1437</v>
      </c>
      <c r="O970" s="297" t="s">
        <v>1438</v>
      </c>
      <c r="P970" s="358" t="s">
        <v>1045</v>
      </c>
    </row>
    <row r="971" spans="2:16">
      <c r="B971" s="266" t="s">
        <v>1046</v>
      </c>
      <c r="C971" s="267" t="s">
        <v>1047</v>
      </c>
      <c r="D971" s="268" t="s">
        <v>172</v>
      </c>
      <c r="E971" s="269" t="s">
        <v>222</v>
      </c>
      <c r="F971" s="287"/>
      <c r="G971" s="288">
        <v>-1</v>
      </c>
      <c r="H971" s="271">
        <v>-3000</v>
      </c>
      <c r="J971" s="207">
        <v>4215</v>
      </c>
      <c r="L971" s="206"/>
      <c r="M971" s="206"/>
      <c r="N971" s="294">
        <v>4215</v>
      </c>
      <c r="O971" s="293">
        <f>SUMIF($J$971:$J$975, $N971, $H$971:$H$975)</f>
        <v>-107100</v>
      </c>
      <c r="P971" s="359">
        <f>SUMIFS($H$971:$H$975, $J$971:$J$975, $N971, $K$971:$K$975, "տնտեսում")</f>
        <v>0</v>
      </c>
    </row>
    <row r="972" spans="2:16">
      <c r="B972" s="266" t="s">
        <v>1048</v>
      </c>
      <c r="C972" s="267" t="s">
        <v>1047</v>
      </c>
      <c r="D972" s="268" t="s">
        <v>172</v>
      </c>
      <c r="E972" s="269" t="s">
        <v>222</v>
      </c>
      <c r="F972" s="287"/>
      <c r="G972" s="288">
        <v>-1</v>
      </c>
      <c r="H972" s="271">
        <v>-88500</v>
      </c>
      <c r="J972" s="207">
        <v>4215</v>
      </c>
    </row>
    <row r="973" spans="2:16">
      <c r="B973" s="266" t="s">
        <v>1049</v>
      </c>
      <c r="C973" s="267" t="s">
        <v>1047</v>
      </c>
      <c r="D973" s="268" t="s">
        <v>172</v>
      </c>
      <c r="E973" s="269" t="s">
        <v>222</v>
      </c>
      <c r="F973" s="287"/>
      <c r="G973" s="288">
        <v>-1</v>
      </c>
      <c r="H973" s="271">
        <v>-8000</v>
      </c>
      <c r="J973" s="207">
        <v>4215</v>
      </c>
    </row>
    <row r="974" spans="2:16">
      <c r="B974" s="266" t="s">
        <v>1050</v>
      </c>
      <c r="C974" s="267" t="s">
        <v>1047</v>
      </c>
      <c r="D974" s="268" t="s">
        <v>172</v>
      </c>
      <c r="E974" s="269" t="s">
        <v>222</v>
      </c>
      <c r="F974" s="287"/>
      <c r="G974" s="288">
        <v>-1</v>
      </c>
      <c r="H974" s="271">
        <v>-3800</v>
      </c>
      <c r="J974" s="207">
        <v>4215</v>
      </c>
    </row>
    <row r="975" spans="2:16">
      <c r="B975" s="266" t="s">
        <v>1051</v>
      </c>
      <c r="C975" s="267" t="s">
        <v>1047</v>
      </c>
      <c r="D975" s="268" t="s">
        <v>172</v>
      </c>
      <c r="E975" s="269" t="s">
        <v>222</v>
      </c>
      <c r="F975" s="287"/>
      <c r="G975" s="288">
        <v>-1</v>
      </c>
      <c r="H975" s="271">
        <v>-3800</v>
      </c>
      <c r="J975" s="207">
        <v>4215</v>
      </c>
    </row>
    <row r="976" spans="2:16">
      <c r="B976" s="215" t="s">
        <v>241</v>
      </c>
      <c r="C976" s="455" t="s">
        <v>1556</v>
      </c>
      <c r="D976" s="456"/>
      <c r="E976" s="456"/>
      <c r="F976" s="456"/>
      <c r="G976" s="457"/>
      <c r="H976" s="276">
        <f>H977</f>
        <v>-22643</v>
      </c>
      <c r="J976" s="219"/>
      <c r="L976" s="220" t="s">
        <v>367</v>
      </c>
      <c r="M976" s="220"/>
      <c r="N976" s="451" t="s">
        <v>367</v>
      </c>
      <c r="O976" s="451"/>
    </row>
    <row r="977" spans="2:16">
      <c r="B977" s="248" t="s">
        <v>367</v>
      </c>
      <c r="C977" s="278" t="s">
        <v>157</v>
      </c>
      <c r="D977" s="279"/>
      <c r="E977" s="279"/>
      <c r="F977" s="279"/>
      <c r="G977" s="280"/>
      <c r="H977" s="281">
        <f>H978</f>
        <v>-22643</v>
      </c>
      <c r="J977" s="223"/>
      <c r="L977" s="81" t="s">
        <v>1045</v>
      </c>
      <c r="M977" s="81"/>
      <c r="N977" s="81"/>
      <c r="O977" s="81"/>
      <c r="P977" s="357" t="s">
        <v>91</v>
      </c>
    </row>
    <row r="978" spans="2:16">
      <c r="B978" s="284"/>
      <c r="C978" s="225" t="s">
        <v>218</v>
      </c>
      <c r="D978" s="285"/>
      <c r="E978" s="285"/>
      <c r="F978" s="285"/>
      <c r="G978" s="286"/>
      <c r="H978" s="282">
        <f>H979</f>
        <v>-22643</v>
      </c>
      <c r="J978" s="230"/>
      <c r="L978" s="293">
        <f>SUMIF($K$979:$K$979, "տնտեսում", $H$979:$H$979)</f>
        <v>0</v>
      </c>
      <c r="M978" s="81"/>
      <c r="N978" s="296" t="s">
        <v>1437</v>
      </c>
      <c r="O978" s="297" t="s">
        <v>1438</v>
      </c>
      <c r="P978" s="358" t="s">
        <v>1045</v>
      </c>
    </row>
    <row r="979" spans="2:16" ht="27">
      <c r="B979" s="266" t="s">
        <v>368</v>
      </c>
      <c r="C979" s="267" t="s">
        <v>1052</v>
      </c>
      <c r="D979" s="268" t="s">
        <v>174</v>
      </c>
      <c r="E979" s="269" t="s">
        <v>222</v>
      </c>
      <c r="F979" s="287"/>
      <c r="G979" s="288"/>
      <c r="H979" s="271">
        <v>-22643</v>
      </c>
      <c r="J979" s="207">
        <v>4239</v>
      </c>
      <c r="L979" s="206"/>
      <c r="M979" s="206"/>
      <c r="N979" s="294">
        <v>4239</v>
      </c>
      <c r="O979" s="293">
        <f>SUMIF($J$979:$J$979, $N979, $H$979:$H$979)</f>
        <v>-22643</v>
      </c>
      <c r="P979" s="359">
        <f>SUMIFS($H$979:$H$979, $J$979:$J$979, $N979, $K$979:$K$979, "տնտեսում")</f>
        <v>0</v>
      </c>
    </row>
  </sheetData>
  <autoFilter ref="B8:H979">
    <filterColumn colId="4" showButton="0"/>
    <filterColumn colId="5" showButton="0"/>
  </autoFilter>
  <sortState ref="O12:O25">
    <sortCondition ref="O14"/>
  </sortState>
  <mergeCells count="20">
    <mergeCell ref="N968:O968"/>
    <mergeCell ref="N976:O976"/>
    <mergeCell ref="N369:O369"/>
    <mergeCell ref="C312:G312"/>
    <mergeCell ref="N312:O312"/>
    <mergeCell ref="C976:G976"/>
    <mergeCell ref="C369:G369"/>
    <mergeCell ref="C10:G10"/>
    <mergeCell ref="C12:G12"/>
    <mergeCell ref="F1:H1"/>
    <mergeCell ref="F2:H2"/>
    <mergeCell ref="F3:H3"/>
    <mergeCell ref="B5:H5"/>
    <mergeCell ref="B6:H6"/>
    <mergeCell ref="B8:B9"/>
    <mergeCell ref="C8:C9"/>
    <mergeCell ref="D8:D9"/>
    <mergeCell ref="E8:E9"/>
    <mergeCell ref="F8:H8"/>
    <mergeCell ref="C11:G11"/>
  </mergeCells>
  <printOptions horizontalCentered="1"/>
  <pageMargins left="0.25" right="0.25" top="0.5" bottom="0.25" header="0.25" footer="0.25"/>
  <pageSetup paperSize="9" scale="65" fitToHeight="1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/>
  <cols>
    <col min="1" max="1" width="14.7109375" customWidth="1"/>
    <col min="2" max="2" width="16" customWidth="1"/>
  </cols>
  <sheetData>
    <row r="1" spans="1:2" ht="16.5">
      <c r="A1" s="1">
        <v>4239</v>
      </c>
      <c r="B1" s="2">
        <v>20939.599999999999</v>
      </c>
    </row>
    <row r="2" spans="1:2" ht="16.5">
      <c r="A2" s="1">
        <v>4252</v>
      </c>
      <c r="B2" s="2">
        <v>4001.2</v>
      </c>
    </row>
    <row r="3" spans="1:2" ht="16.5">
      <c r="A3" s="1">
        <v>4261</v>
      </c>
      <c r="B3" s="2">
        <v>24221.5</v>
      </c>
    </row>
    <row r="4" spans="1:2" ht="16.5">
      <c r="A4" s="1">
        <v>4264</v>
      </c>
      <c r="B4" s="2">
        <v>658398.19999999995</v>
      </c>
    </row>
    <row r="5" spans="1:2" ht="16.5">
      <c r="A5" s="1">
        <v>4267</v>
      </c>
      <c r="B5" s="2">
        <v>51113.2</v>
      </c>
    </row>
    <row r="6" spans="1:2" ht="16.5">
      <c r="A6" s="1">
        <v>4269</v>
      </c>
      <c r="B6" s="2">
        <v>58135.199999999997</v>
      </c>
    </row>
    <row r="7" spans="1:2" ht="16.5">
      <c r="A7" s="1">
        <v>5121</v>
      </c>
      <c r="B7" s="2">
        <v>34800</v>
      </c>
    </row>
    <row r="8" spans="1:2" ht="16.5">
      <c r="A8" s="1">
        <v>5122</v>
      </c>
      <c r="B8" s="2">
        <v>30780.6</v>
      </c>
    </row>
    <row r="9" spans="1:2" ht="16.5">
      <c r="A9" s="1">
        <v>5129</v>
      </c>
      <c r="B9" s="2">
        <v>165718.20000000001</v>
      </c>
    </row>
    <row r="10" spans="1:2" ht="16.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13</vt:i4>
      </vt:variant>
    </vt:vector>
  </HeadingPairs>
  <TitlesOfParts>
    <vt:vector size="22" baseType="lpstr">
      <vt:lpstr>ՕՀ-1 Ա-2 և Հ-5 Ա-1</vt:lpstr>
      <vt:lpstr>ՕՀ-1 Ա-3</vt:lpstr>
      <vt:lpstr>Հ-3 և 4</vt:lpstr>
      <vt:lpstr>Պահուստ</vt:lpstr>
      <vt:lpstr>Հ-5 Ա-2</vt:lpstr>
      <vt:lpstr>Հ-9 Ա-9.14</vt:lpstr>
      <vt:lpstr>Հ-9 Ա-9.1.14</vt:lpstr>
      <vt:lpstr>Հ-10</vt:lpstr>
      <vt:lpstr>Sheet1</vt:lpstr>
      <vt:lpstr>'Հ-10'!Заголовки_для_печати</vt:lpstr>
      <vt:lpstr>'Հ-3 և 4'!Заголовки_для_печати</vt:lpstr>
      <vt:lpstr>'Հ-5 Ա-2'!Заголовки_для_печати</vt:lpstr>
      <vt:lpstr>Պահուստ!Заголовки_для_печати</vt:lpstr>
      <vt:lpstr>'ՕՀ-1 Ա-2 և Հ-5 Ա-1'!Заголовки_для_печати</vt:lpstr>
      <vt:lpstr>'Հ-10'!Область_печати</vt:lpstr>
      <vt:lpstr>'Հ-3 և 4'!Область_печати</vt:lpstr>
      <vt:lpstr>'Հ-5 Ա-2'!Область_печати</vt:lpstr>
      <vt:lpstr>'Հ-9 Ա-9.1.14'!Область_печати</vt:lpstr>
      <vt:lpstr>'Հ-9 Ա-9.14'!Область_печати</vt:lpstr>
      <vt:lpstr>Պահուստ!Область_печати</vt:lpstr>
      <vt:lpstr>'ՕՀ-1 Ա-2 և Հ-5 Ա-1'!Область_печати</vt:lpstr>
      <vt:lpstr>'ՕՀ-1 Ա-3'!Область_печати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2024-12-11T05:37:39Z</cp:lastPrinted>
  <dcterms:created xsi:type="dcterms:W3CDTF">2019-11-26T09:27:58Z</dcterms:created>
  <dcterms:modified xsi:type="dcterms:W3CDTF">2024-12-11T19:12:27Z</dcterms:modified>
</cp:coreProperties>
</file>